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9320" windowHeight="1092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BMu" sheetId="24" r:id="rId9"/>
    <sheet name="BInmu" sheetId="25" r:id="rId10"/>
    <sheet name="Rel Cta Banc " sheetId="26" r:id="rId1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E31" i="8" l="1"/>
  <c r="I56" i="1"/>
  <c r="G27" i="10" l="1"/>
  <c r="C5" i="1" l="1"/>
  <c r="C5" i="2" s="1"/>
  <c r="C5" i="8" s="1"/>
  <c r="C6" i="9" s="1"/>
  <c r="C5" i="7" s="1"/>
  <c r="E3" i="10" s="1"/>
  <c r="D29" i="25"/>
  <c r="I17" i="5" l="1"/>
  <c r="E14" i="7"/>
  <c r="D18" i="2" l="1"/>
  <c r="E18" i="2" s="1"/>
  <c r="E23" i="7" l="1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F26" i="8"/>
  <c r="E26" i="8"/>
  <c r="G21" i="8"/>
  <c r="H21" i="8" s="1"/>
  <c r="F16" i="8"/>
  <c r="E16" i="8"/>
  <c r="H38" i="7"/>
  <c r="H37" i="7"/>
  <c r="G34" i="7"/>
  <c r="D34" i="7"/>
  <c r="H31" i="7"/>
  <c r="H30" i="7"/>
  <c r="G29" i="7"/>
  <c r="E29" i="7"/>
  <c r="D29" i="7"/>
  <c r="H25" i="7"/>
  <c r="H24" i="7"/>
  <c r="H23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J12" i="5"/>
  <c r="I12" i="5"/>
  <c r="E12" i="5"/>
  <c r="D12" i="5"/>
  <c r="E120" i="3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F32" i="7" s="1"/>
  <c r="H32" i="7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J24" i="2" s="1"/>
  <c r="E195" i="3" s="1"/>
  <c r="I25" i="2"/>
  <c r="E146" i="3" s="1"/>
  <c r="E145" i="3"/>
  <c r="J22" i="2"/>
  <c r="E193" i="3" s="1"/>
  <c r="E143" i="3"/>
  <c r="E139" i="3"/>
  <c r="J40" i="2"/>
  <c r="E206" i="3" s="1"/>
  <c r="J32" i="2"/>
  <c r="E201" i="3" s="1"/>
  <c r="E151" i="3"/>
  <c r="J25" i="2"/>
  <c r="E196" i="3" s="1"/>
  <c r="E140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20" i="2" s="1"/>
  <c r="E172" i="3" s="1"/>
  <c r="D21" i="2"/>
  <c r="E21" i="2" s="1"/>
  <c r="E173" i="3" s="1"/>
  <c r="D22" i="2"/>
  <c r="E124" i="3" s="1"/>
  <c r="D23" i="2"/>
  <c r="E125" i="3" s="1"/>
  <c r="D24" i="2"/>
  <c r="E24" i="2" s="1"/>
  <c r="E176" i="3" s="1"/>
  <c r="E123" i="3"/>
  <c r="E122" i="3"/>
  <c r="E35" i="2"/>
  <c r="E185" i="3" s="1"/>
  <c r="E23" i="2"/>
  <c r="E175" i="3" s="1"/>
  <c r="J58" i="1"/>
  <c r="E105" i="3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I51" i="5" l="1"/>
  <c r="E132" i="3"/>
  <c r="E163" i="3"/>
  <c r="F14" i="8"/>
  <c r="J50" i="2"/>
  <c r="E214" i="3" s="1"/>
  <c r="E164" i="3"/>
  <c r="J21" i="2"/>
  <c r="E192" i="3" s="1"/>
  <c r="E134" i="3"/>
  <c r="J34" i="2"/>
  <c r="E203" i="3" s="1"/>
  <c r="J48" i="2"/>
  <c r="E212" i="3" s="1"/>
  <c r="E14" i="8"/>
  <c r="H28" i="9"/>
  <c r="E33" i="5"/>
  <c r="F29" i="7"/>
  <c r="H29" i="7" s="1"/>
  <c r="E126" i="3"/>
  <c r="E30" i="2"/>
  <c r="E180" i="3" s="1"/>
  <c r="E121" i="3"/>
  <c r="E144" i="3"/>
  <c r="E27" i="7"/>
  <c r="K20" i="8"/>
  <c r="H29" i="8"/>
  <c r="K29" i="8"/>
  <c r="E34" i="7"/>
  <c r="H36" i="7"/>
  <c r="J38" i="2"/>
  <c r="E205" i="3" s="1"/>
  <c r="E136" i="3"/>
  <c r="J29" i="2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G40" i="7"/>
  <c r="I28" i="9"/>
  <c r="J54" i="2"/>
  <c r="D33" i="5"/>
  <c r="D27" i="7"/>
  <c r="D40" i="7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E189" i="3"/>
  <c r="H18" i="8"/>
  <c r="K18" i="8"/>
  <c r="E170" i="3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I53" i="5" l="1"/>
  <c r="I52" i="1" s="1"/>
  <c r="F35" i="7" s="1"/>
  <c r="H35" i="7" s="1"/>
  <c r="I46" i="9"/>
  <c r="I50" i="9" s="1"/>
  <c r="H50" i="9"/>
  <c r="E40" i="7"/>
  <c r="J53" i="5"/>
  <c r="J52" i="1" s="1"/>
  <c r="E100" i="3" s="1"/>
  <c r="J52" i="2"/>
  <c r="E215" i="3" s="1"/>
  <c r="E216" i="3"/>
  <c r="G16" i="8"/>
  <c r="G14" i="8" s="1"/>
  <c r="D14" i="8"/>
  <c r="O43" i="10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 l="1"/>
  <c r="E47" i="3" s="1"/>
  <c r="E48" i="3"/>
  <c r="F34" i="7"/>
  <c r="F40" i="7" s="1"/>
  <c r="H40" i="7" s="1"/>
  <c r="I46" i="2"/>
  <c r="J46" i="2" s="1"/>
  <c r="F22" i="7"/>
  <c r="H22" i="7" s="1"/>
  <c r="J50" i="1"/>
  <c r="E99" i="3" s="1"/>
  <c r="H34" i="7"/>
  <c r="J63" i="1"/>
  <c r="H16" i="8"/>
  <c r="H14" i="8" s="1"/>
  <c r="O48" i="10"/>
  <c r="O54" i="10" s="1"/>
  <c r="E197" i="3"/>
  <c r="E169" i="3"/>
  <c r="E14" i="2"/>
  <c r="E168" i="3" s="1"/>
  <c r="J65" i="1"/>
  <c r="I63" i="1" l="1"/>
  <c r="K40" i="7" s="1"/>
  <c r="I44" i="2"/>
  <c r="E159" i="3" s="1"/>
  <c r="E160" i="3"/>
  <c r="F21" i="7"/>
  <c r="H21" i="7"/>
  <c r="F27" i="7"/>
  <c r="H27" i="7" s="1"/>
  <c r="K27" i="7" s="1"/>
  <c r="E108" i="3"/>
  <c r="E109" i="3"/>
  <c r="E210" i="3"/>
  <c r="J44" i="2"/>
  <c r="I36" i="2" l="1"/>
  <c r="E154" i="3" s="1"/>
  <c r="I65" i="1"/>
  <c r="E56" i="3"/>
  <c r="E57" i="3"/>
  <c r="J36" i="2"/>
  <c r="E204" i="3" s="1"/>
  <c r="E209" i="3"/>
</calcChain>
</file>

<file path=xl/comments1.xml><?xml version="1.0" encoding="utf-8"?>
<comments xmlns="http://schemas.openxmlformats.org/spreadsheetml/2006/main">
  <authors>
    <author>C.P. Armando Paredes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C.P. Armando Paredes: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C.P. Armando Paredes</author>
  </authors>
  <commentList>
    <comment ref="I56" authorId="0">
      <text>
        <r>
          <rPr>
            <b/>
            <sz val="8"/>
            <color indexed="81"/>
            <rFont val="Tahoma"/>
            <family val="2"/>
          </rPr>
          <t>C.P. Yadia: sumatoria de bienes muebles e inmuebles con existencias de almacen (-) cap 5000 edo actividades o sea ing y egresos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<sst xmlns="http://schemas.openxmlformats.org/spreadsheetml/2006/main" count="692" uniqueCount="264">
  <si>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</si>
  <si>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</si>
  <si>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</si>
  <si>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</si>
  <si>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</si>
  <si>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</si>
  <si>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</si>
  <si>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</si>
  <si>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</si>
  <si>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</si>
  <si>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</si>
  <si>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</si>
  <si>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</si>
  <si>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</si>
  <si>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</si>
  <si>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</si>
  <si>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</si>
  <si>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</si>
  <si>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</si>
  <si>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</si>
  <si>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</si>
  <si>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</si>
  <si>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</si>
  <si>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</si>
  <si>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</si>
  <si>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</si>
  <si>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</si>
  <si>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</si>
  <si>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</si>
  <si>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</si>
  <si>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</si>
  <si>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</si>
  <si>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</si>
  <si>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</si>
  <si>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</si>
  <si>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</si>
  <si>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</si>
  <si>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</si>
  <si>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</si>
  <si>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</si>
  <si>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</si>
  <si>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</si>
  <si>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</si>
  <si>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</si>
  <si>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</si>
  <si>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</si>
  <si>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</si>
  <si>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</si>
  <si>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</si>
  <si>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</si>
  <si>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</si>
  <si>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</si>
  <si>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</si>
  <si>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</si>
  <si>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</si>
  <si>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</si>
  <si>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</si>
  <si>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</si>
  <si>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</si>
  <si>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</si>
  <si>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</si>
  <si>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</si>
  <si>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</si>
  <si>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</si>
  <si>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</si>
  <si>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</si>
  <si>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</si>
  <si>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</si>
  <si>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</si>
  <si>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</si>
  <si>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</si>
  <si>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</si>
  <si>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</si>
  <si>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</si>
  <si>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</si>
  <si>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</si>
  <si>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</si>
  <si>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</si>
  <si>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</si>
  <si>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</si>
  <si>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</si>
  <si>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</si>
  <si>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</si>
  <si>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</si>
  <si>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</si>
  <si>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</si>
  <si>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</si>
  <si>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</si>
  <si>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</si>
  <si>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</si>
  <si>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</si>
  <si>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</si>
  <si>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</si>
  <si>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</si>
  <si>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</si>
  <si>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</si>
  <si>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</si>
  <si>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</si>
  <si>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</si>
  <si>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</si>
  <si>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</si>
  <si>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</si>
  <si>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</si>
  <si>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</si>
  <si>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</si>
  <si>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</si>
  <si>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</si>
  <si>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</si>
  <si>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</si>
  <si>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</si>
  <si>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</si>
  <si>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</si>
  <si>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</si>
  <si>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</si>
  <si>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</si>
  <si>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</si>
  <si>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</si>
  <si>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</si>
  <si>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</si>
  <si>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</si>
  <si>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</si>
  <si>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</si>
  <si>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</si>
  <si>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</si>
  <si>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</si>
  <si>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</si>
  <si>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</si>
  <si>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</si>
  <si>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</si>
  <si>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</si>
  <si>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</si>
  <si>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</si>
  <si>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</si>
  <si>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</si>
  <si>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</si>
  <si>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</si>
  <si>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</si>
  <si>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</si>
  <si>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</si>
  <si>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</si>
  <si>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</si>
  <si>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</si>
  <si>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</si>
  <si>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</si>
  <si>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</si>
  <si>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</si>
  <si>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</si>
  <si>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</si>
  <si>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</si>
  <si>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</si>
  <si>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</si>
  <si>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</si>
  <si>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</si>
  <si>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</si>
  <si>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</si>
  <si>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</si>
  <si>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</si>
  <si>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</si>
  <si>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</si>
  <si>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</si>
  <si>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</si>
  <si>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</si>
  <si>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</si>
  <si>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</si>
  <si>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</si>
  <si>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</si>
  <si>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</si>
  <si>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</si>
  <si>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</si>
  <si>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</si>
  <si>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</si>
  <si>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</si>
  <si>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</si>
  <si>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</si>
  <si>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</si>
  <si>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</si>
  <si>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</si>
  <si>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</si>
  <si>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</si>
  <si>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</si>
  <si>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</si>
  <si>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</si>
  <si>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</si>
  <si>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</si>
  <si>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</si>
  <si>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</si>
  <si>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</si>
  <si>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</si>
  <si>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</si>
  <si>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</si>
  <si>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</si>
  <si>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</si>
  <si>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</si>
  <si>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</si>
  <si>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</si>
  <si>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</si>
  <si>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</si>
  <si>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</si>
  <si>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</si>
  <si>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</si>
  <si>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</si>
  <si>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</si>
  <si>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</si>
  <si>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</si>
  <si>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</si>
  <si>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</si>
  <si>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</si>
  <si>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</si>
  <si>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</si>
  <si>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</si>
  <si>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</si>
  <si>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</si>
  <si>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</si>
  <si>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</si>
  <si>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</si>
  <si>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</si>
  <si>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</si>
  <si>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</si>
  <si>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Otros Orígenes de Financiamiento</t>
  </si>
  <si>
    <t>Otras Aplicaciones de Financiamiento</t>
  </si>
  <si>
    <t>COLEGIO DE BACHILLERES DEL ESTADO DE TLAXCALA</t>
  </si>
  <si>
    <t>Cuenta  Pública 2015</t>
  </si>
  <si>
    <t>Cuenta Pública 2015</t>
  </si>
  <si>
    <t>Hacienda Pública/Patrimonio Neto Final del Ejercicio 2014</t>
  </si>
  <si>
    <t>Saldo Neto en la Hacienda Pública / Patrimonio 2015</t>
  </si>
  <si>
    <t>DIRECTOR GENERAL</t>
  </si>
  <si>
    <t>L.A.E DAVID FLORES LEAL</t>
  </si>
  <si>
    <t>Cambios en la Hacienda Pública/Patrimonio Neto del Ejercicio 2015</t>
  </si>
  <si>
    <t>Variaciones de la Hacienda Pública/Patrimonio Neto del Ejercicio 2015</t>
  </si>
  <si>
    <t>MTRO Y C.P JOSÉ MARIO A. SÁNCHEZ DOMÍNGUEZ</t>
  </si>
  <si>
    <t>DIRECTOR ADMINISTRATIVO</t>
  </si>
  <si>
    <t>MTRO. Y C.P JOSÉ MARIO A. SÁNCHEZ DOMÍNGUEZ</t>
  </si>
  <si>
    <t>LA INFORMACION SE PRESENTA EN MEDIO MAGNETICO POR EL VOLUMEN DE BIENES QUE SE</t>
  </si>
  <si>
    <t>MANEJA EN LA INSTITUCION</t>
  </si>
  <si>
    <t>EDIFICIO PLANTEL 01 TLAXCALA</t>
  </si>
  <si>
    <t>EDIFICIO PL. 02 HUAMANTLA</t>
  </si>
  <si>
    <t>EDIFICIO PL. 03 CALPULALPAN</t>
  </si>
  <si>
    <t>EDIFICIO PL. 04 CHIAUTEMPAN</t>
  </si>
  <si>
    <t>EDIFICIO PL. 05 PANZACOLA</t>
  </si>
  <si>
    <t>EDIFICIO PL. 06 CONTLA</t>
  </si>
  <si>
    <t>EDIFICIO PL. 07 BUENAVISTA</t>
  </si>
  <si>
    <t>EDIFICIO PL. 08 IXTACUIXTLA</t>
  </si>
  <si>
    <t>EDIFICIO PL. 09 TLAXCO</t>
  </si>
  <si>
    <t>EDIFICIO PL. 10 APIZACO</t>
  </si>
  <si>
    <t>EDIFICIO PL. 11 PANOTLA</t>
  </si>
  <si>
    <t>EDIFICIO PL. 12 SANTA CRUZ</t>
  </si>
  <si>
    <t>EDIFICIO PL. 13 PAPALOTLA</t>
  </si>
  <si>
    <t>EDIFICIO PL. 14 NATIVITAS</t>
  </si>
  <si>
    <t>EDIFICIO PL. 15 HUEYOTLIPAN</t>
  </si>
  <si>
    <t>EDIFICIO PL. 16 TEOLOCHOLCO</t>
  </si>
  <si>
    <t>EDIFICIO PL. 17 CUAPIAXTLA</t>
  </si>
  <si>
    <t>EDIFICIO PL. 18 ALTZAYANCA</t>
  </si>
  <si>
    <t>EDIFICIO PL. 19 XALOSTOC</t>
  </si>
  <si>
    <t>EDIFICIO PL. 20 IXTENCO</t>
  </si>
  <si>
    <t>DIRECCION GENERAL</t>
  </si>
  <si>
    <t>FONDO P/AUTONOMIA DE PLANTELES</t>
  </si>
  <si>
    <t>BANORTE</t>
  </si>
  <si>
    <t>027381518-7</t>
  </si>
  <si>
    <t xml:space="preserve">RADICACION FEDERAL </t>
  </si>
  <si>
    <t>025823795-5</t>
  </si>
  <si>
    <t>FONDO DE APORTACION MULTIPLE 2015</t>
  </si>
  <si>
    <t>027381530-1</t>
  </si>
  <si>
    <t xml:space="preserve">TOTAL </t>
  </si>
  <si>
    <t>Del 1 de enero al 31 de diciembre de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</si>
</sst>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4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0" borderId="0" xfId="0" applyFont="1"/>
    <xf numFmtId="0" fontId="22" fillId="4" borderId="0" xfId="0" applyFont="1" applyFill="1"/>
    <xf numFmtId="0" fontId="22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3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3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Protection="1">
      <protection locked="0"/>
    </xf>
    <xf numFmtId="0" fontId="21" fillId="7" borderId="10" xfId="3" applyFont="1" applyFill="1" applyBorder="1" applyAlignment="1" applyProtection="1">
      <alignment horizontal="center" vertical="center"/>
    </xf>
    <xf numFmtId="0" fontId="22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25" fillId="4" borderId="3" xfId="0" applyFont="1" applyFill="1" applyBorder="1" applyAlignment="1" applyProtection="1">
      <alignment vertical="top"/>
      <protection locked="0"/>
    </xf>
    <xf numFmtId="0" fontId="25" fillId="4" borderId="4" xfId="0" applyFont="1" applyFill="1" applyBorder="1" applyAlignment="1" applyProtection="1">
      <alignment vertical="top"/>
      <protection locked="0"/>
    </xf>
    <xf numFmtId="0" fontId="25" fillId="4" borderId="18" xfId="0" applyFont="1" applyFill="1" applyBorder="1" applyAlignment="1" applyProtection="1">
      <alignment horizontal="left" vertical="top"/>
      <protection locked="0"/>
    </xf>
    <xf numFmtId="3" fontId="2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7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9" fillId="4" borderId="0" xfId="0" applyFont="1" applyFill="1" applyBorder="1" applyAlignment="1">
      <alignment vertical="top" wrapText="1"/>
    </xf>
    <xf numFmtId="0" fontId="2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6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4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6" fillId="4" borderId="2" xfId="0" applyFont="1" applyFill="1" applyBorder="1" applyAlignment="1">
      <alignment vertical="top"/>
    </xf>
    <xf numFmtId="0" fontId="37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6" fillId="4" borderId="1" xfId="0" applyFont="1" applyFill="1" applyBorder="1" applyAlignment="1" applyProtection="1"/>
    <xf numFmtId="0" fontId="29" fillId="4" borderId="0" xfId="0" applyFont="1" applyFill="1" applyBorder="1" applyAlignment="1" applyProtection="1">
      <alignment vertical="top"/>
    </xf>
    <xf numFmtId="3" fontId="29" fillId="4" borderId="0" xfId="0" applyNumberFormat="1" applyFont="1" applyFill="1" applyBorder="1" applyAlignment="1" applyProtection="1">
      <alignment horizontal="center" vertical="top"/>
      <protection locked="0"/>
    </xf>
    <xf numFmtId="3" fontId="29" fillId="4" borderId="0" xfId="0" applyNumberFormat="1" applyFont="1" applyFill="1" applyBorder="1" applyAlignment="1" applyProtection="1">
      <alignment horizontal="right" vertical="top"/>
    </xf>
    <xf numFmtId="0" fontId="36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6" fillId="4" borderId="3" xfId="0" applyFont="1" applyFill="1" applyBorder="1" applyAlignment="1" applyProtection="1"/>
    <xf numFmtId="0" fontId="29" fillId="4" borderId="4" xfId="0" applyFont="1" applyFill="1" applyBorder="1" applyAlignment="1" applyProtection="1">
      <alignment vertical="top"/>
    </xf>
    <xf numFmtId="3" fontId="29" fillId="4" borderId="4" xfId="0" applyNumberFormat="1" applyFont="1" applyFill="1" applyBorder="1" applyAlignment="1" applyProtection="1">
      <alignment horizontal="center" vertical="top"/>
    </xf>
    <xf numFmtId="3" fontId="29" fillId="4" borderId="4" xfId="0" applyNumberFormat="1" applyFont="1" applyFill="1" applyBorder="1" applyAlignment="1" applyProtection="1">
      <alignment horizontal="right" vertical="top"/>
    </xf>
    <xf numFmtId="0" fontId="3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9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4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justify" vertical="center" wrapText="1"/>
    </xf>
    <xf numFmtId="0" fontId="21" fillId="7" borderId="6" xfId="3" applyFont="1" applyFill="1" applyBorder="1" applyAlignment="1" applyProtection="1">
      <alignment horizontal="center" vertical="center"/>
    </xf>
    <xf numFmtId="3" fontId="22" fillId="4" borderId="0" xfId="0" applyNumberFormat="1" applyFont="1" applyFill="1" applyProtection="1">
      <protection locked="0"/>
    </xf>
    <xf numFmtId="43" fontId="5" fillId="4" borderId="0" xfId="2" applyFont="1" applyFill="1" applyBorder="1" applyAlignment="1" applyProtection="1">
      <alignment horizontal="right" vertical="top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29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31" fillId="4" borderId="0" xfId="0" applyFont="1" applyFill="1" applyBorder="1" applyAlignment="1">
      <alignment horizontal="center" vertical="center" wrapText="1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8" fillId="7" borderId="7" xfId="3" applyFont="1" applyFill="1" applyBorder="1" applyAlignment="1">
      <alignment horizontal="right" vertical="top"/>
    </xf>
    <xf numFmtId="0" fontId="28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top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9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9" fillId="4" borderId="4" xfId="0" applyFont="1" applyFill="1" applyBorder="1" applyAlignment="1" applyProtection="1">
      <alignment horizontal="left"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21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1" fillId="7" borderId="9" xfId="3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workbookViewId="0"/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42" t="s">
        <v>221</v>
      </c>
      <c r="D1" s="342"/>
      <c r="E1" s="342"/>
      <c r="F1" s="342"/>
      <c r="G1" s="342"/>
      <c r="H1" s="342"/>
      <c r="I1" s="342"/>
      <c r="J1" s="21"/>
      <c r="K1" s="21"/>
    </row>
    <row r="2" spans="1:11" ht="12.75">
      <c r="B2" s="19"/>
      <c r="C2" s="342" t="s">
        <v>81</v>
      </c>
      <c r="D2" s="342"/>
      <c r="E2" s="342"/>
      <c r="F2" s="342"/>
      <c r="G2" s="342"/>
      <c r="H2" s="342"/>
      <c r="I2" s="342"/>
      <c r="J2" s="19"/>
      <c r="K2" s="19"/>
    </row>
    <row r="3" spans="1:11" ht="12.75">
      <c r="B3" s="19"/>
      <c r="C3" s="342" t="s">
        <v>263</v>
      </c>
      <c r="D3" s="342"/>
      <c r="E3" s="342"/>
      <c r="F3" s="342"/>
      <c r="G3" s="342"/>
      <c r="H3" s="342"/>
      <c r="I3" s="342"/>
      <c r="J3" s="19"/>
      <c r="K3" s="19"/>
    </row>
    <row r="4" spans="1:11" ht="12.75">
      <c r="B4" s="19"/>
      <c r="C4" s="342" t="s">
        <v>1</v>
      </c>
      <c r="D4" s="342"/>
      <c r="E4" s="342"/>
      <c r="F4" s="342"/>
      <c r="G4" s="342"/>
      <c r="H4" s="342"/>
      <c r="I4" s="342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43" t="s">
        <v>220</v>
      </c>
      <c r="D6" s="343"/>
      <c r="E6" s="343"/>
      <c r="F6" s="343"/>
      <c r="G6" s="343"/>
      <c r="H6" s="343"/>
      <c r="I6" s="343"/>
      <c r="J6" s="343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41" t="s">
        <v>76</v>
      </c>
      <c r="C9" s="341"/>
      <c r="D9" s="55">
        <v>2015</v>
      </c>
      <c r="E9" s="55">
        <v>2014</v>
      </c>
      <c r="F9" s="58"/>
      <c r="G9" s="341" t="s">
        <v>76</v>
      </c>
      <c r="H9" s="341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45" t="s">
        <v>82</v>
      </c>
      <c r="C11" s="345"/>
      <c r="D11" s="49"/>
      <c r="E11" s="49"/>
      <c r="F11" s="31"/>
      <c r="G11" s="345" t="s">
        <v>83</v>
      </c>
      <c r="H11" s="345"/>
      <c r="I11" s="49"/>
      <c r="J11" s="49"/>
      <c r="K11" s="62"/>
    </row>
    <row r="12" spans="1:11" ht="12.75">
      <c r="A12" s="33"/>
      <c r="B12" s="346" t="s">
        <v>84</v>
      </c>
      <c r="C12" s="346"/>
      <c r="D12" s="50">
        <f>SUM(D13:D20)</f>
        <v>26104344</v>
      </c>
      <c r="E12" s="50">
        <f>SUM(E13:E20)</f>
        <v>29217695</v>
      </c>
      <c r="F12" s="31"/>
      <c r="G12" s="345" t="s">
        <v>85</v>
      </c>
      <c r="H12" s="345"/>
      <c r="I12" s="50">
        <f>SUM(I13:I15)</f>
        <v>411367892</v>
      </c>
      <c r="J12" s="50">
        <f>SUM(J13:J15)</f>
        <v>393056490</v>
      </c>
      <c r="K12" s="64"/>
    </row>
    <row r="13" spans="1:11">
      <c r="A13" s="32"/>
      <c r="B13" s="344" t="s">
        <v>86</v>
      </c>
      <c r="C13" s="344"/>
      <c r="D13" s="65">
        <v>0</v>
      </c>
      <c r="E13" s="65">
        <v>0</v>
      </c>
      <c r="F13" s="31"/>
      <c r="G13" s="344" t="s">
        <v>87</v>
      </c>
      <c r="H13" s="344"/>
      <c r="I13" s="65">
        <v>388440530</v>
      </c>
      <c r="J13" s="65">
        <v>369468334</v>
      </c>
      <c r="K13" s="64"/>
    </row>
    <row r="14" spans="1:11">
      <c r="A14" s="32"/>
      <c r="B14" s="344" t="s">
        <v>88</v>
      </c>
      <c r="C14" s="344"/>
      <c r="D14" s="65">
        <v>0</v>
      </c>
      <c r="E14" s="65">
        <v>0</v>
      </c>
      <c r="F14" s="31"/>
      <c r="G14" s="344" t="s">
        <v>89</v>
      </c>
      <c r="H14" s="344"/>
      <c r="I14" s="65">
        <v>6741315</v>
      </c>
      <c r="J14" s="65">
        <v>6857167</v>
      </c>
      <c r="K14" s="64"/>
    </row>
    <row r="15" spans="1:11" ht="12" customHeight="1">
      <c r="A15" s="32"/>
      <c r="B15" s="344" t="s">
        <v>90</v>
      </c>
      <c r="C15" s="344"/>
      <c r="D15" s="65">
        <v>0</v>
      </c>
      <c r="E15" s="65">
        <v>0</v>
      </c>
      <c r="F15" s="31"/>
      <c r="G15" s="344" t="s">
        <v>91</v>
      </c>
      <c r="H15" s="344"/>
      <c r="I15" s="65">
        <v>16186047</v>
      </c>
      <c r="J15" s="65">
        <v>16730989</v>
      </c>
      <c r="K15" s="64"/>
    </row>
    <row r="16" spans="1:11" ht="12.75">
      <c r="A16" s="32"/>
      <c r="B16" s="344" t="s">
        <v>92</v>
      </c>
      <c r="C16" s="344"/>
      <c r="D16" s="65">
        <v>26104344</v>
      </c>
      <c r="E16" s="65">
        <v>29217695</v>
      </c>
      <c r="F16" s="31"/>
      <c r="G16" s="34"/>
      <c r="H16" s="42"/>
      <c r="I16" s="66"/>
      <c r="J16" s="66"/>
      <c r="K16" s="64"/>
    </row>
    <row r="17" spans="1:11" ht="12.75">
      <c r="A17" s="32"/>
      <c r="B17" s="344" t="s">
        <v>93</v>
      </c>
      <c r="C17" s="344"/>
      <c r="D17" s="65">
        <v>0</v>
      </c>
      <c r="E17" s="65">
        <v>0</v>
      </c>
      <c r="F17" s="31"/>
      <c r="G17" s="345" t="s">
        <v>199</v>
      </c>
      <c r="H17" s="345"/>
      <c r="I17" s="50">
        <f>SUM(I18:I26)</f>
        <v>4142916</v>
      </c>
      <c r="J17" s="50">
        <f>SUM(J18:J26)</f>
        <v>3323607</v>
      </c>
      <c r="K17" s="64"/>
    </row>
    <row r="18" spans="1:11">
      <c r="A18" s="32"/>
      <c r="B18" s="344" t="s">
        <v>94</v>
      </c>
      <c r="C18" s="344"/>
      <c r="D18" s="65">
        <v>0</v>
      </c>
      <c r="E18" s="65">
        <v>0</v>
      </c>
      <c r="F18" s="31"/>
      <c r="G18" s="344" t="s">
        <v>95</v>
      </c>
      <c r="H18" s="344"/>
      <c r="I18" s="65">
        <v>0</v>
      </c>
      <c r="J18" s="65">
        <v>0</v>
      </c>
      <c r="K18" s="64"/>
    </row>
    <row r="19" spans="1:11">
      <c r="A19" s="32"/>
      <c r="B19" s="344" t="s">
        <v>96</v>
      </c>
      <c r="C19" s="344"/>
      <c r="D19" s="65">
        <v>0</v>
      </c>
      <c r="E19" s="65">
        <v>0</v>
      </c>
      <c r="F19" s="31"/>
      <c r="G19" s="344" t="s">
        <v>97</v>
      </c>
      <c r="H19" s="344"/>
      <c r="I19" s="65">
        <v>0</v>
      </c>
      <c r="J19" s="65">
        <v>0</v>
      </c>
      <c r="K19" s="64"/>
    </row>
    <row r="20" spans="1:11" ht="52.5" customHeight="1">
      <c r="A20" s="32"/>
      <c r="B20" s="347" t="s">
        <v>98</v>
      </c>
      <c r="C20" s="347"/>
      <c r="D20" s="65">
        <v>0</v>
      </c>
      <c r="E20" s="65">
        <v>0</v>
      </c>
      <c r="F20" s="31"/>
      <c r="G20" s="344" t="s">
        <v>99</v>
      </c>
      <c r="H20" s="344"/>
      <c r="I20" s="65">
        <v>0</v>
      </c>
      <c r="J20" s="65">
        <v>2026502</v>
      </c>
      <c r="K20" s="64"/>
    </row>
    <row r="21" spans="1:11" ht="12.75">
      <c r="A21" s="33"/>
      <c r="B21" s="34"/>
      <c r="C21" s="42"/>
      <c r="D21" s="66"/>
      <c r="E21" s="66"/>
      <c r="F21" s="31"/>
      <c r="G21" s="344" t="s">
        <v>100</v>
      </c>
      <c r="H21" s="344"/>
      <c r="I21" s="65">
        <v>4142916</v>
      </c>
      <c r="J21" s="65">
        <v>1297105</v>
      </c>
      <c r="K21" s="64"/>
    </row>
    <row r="22" spans="1:11" ht="32.25" customHeight="1">
      <c r="A22" s="33"/>
      <c r="B22" s="346" t="s">
        <v>101</v>
      </c>
      <c r="C22" s="346"/>
      <c r="D22" s="50">
        <f>SUM(D23:D24)</f>
        <v>377382283</v>
      </c>
      <c r="E22" s="50">
        <f>SUM(E23:E24)</f>
        <v>371005120</v>
      </c>
      <c r="F22" s="31"/>
      <c r="G22" s="344" t="s">
        <v>102</v>
      </c>
      <c r="H22" s="344"/>
      <c r="I22" s="65">
        <v>0</v>
      </c>
      <c r="J22" s="65">
        <v>0</v>
      </c>
      <c r="K22" s="64"/>
    </row>
    <row r="23" spans="1:11">
      <c r="A23" s="32"/>
      <c r="B23" s="344" t="s">
        <v>103</v>
      </c>
      <c r="C23" s="344"/>
      <c r="D23" s="53">
        <v>377382283</v>
      </c>
      <c r="E23" s="53">
        <v>371005120</v>
      </c>
      <c r="F23" s="31"/>
      <c r="G23" s="344" t="s">
        <v>104</v>
      </c>
      <c r="H23" s="344"/>
      <c r="I23" s="65">
        <v>0</v>
      </c>
      <c r="J23" s="65">
        <v>0</v>
      </c>
      <c r="K23" s="64"/>
    </row>
    <row r="24" spans="1:11">
      <c r="A24" s="32"/>
      <c r="B24" s="344" t="s">
        <v>198</v>
      </c>
      <c r="C24" s="344"/>
      <c r="D24" s="65">
        <v>0</v>
      </c>
      <c r="E24" s="53">
        <v>0</v>
      </c>
      <c r="F24" s="31"/>
      <c r="G24" s="344" t="s">
        <v>105</v>
      </c>
      <c r="H24" s="344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44" t="s">
        <v>106</v>
      </c>
      <c r="H25" s="344"/>
      <c r="I25" s="65">
        <v>0</v>
      </c>
      <c r="J25" s="65">
        <v>0</v>
      </c>
      <c r="K25" s="64"/>
    </row>
    <row r="26" spans="1:11" ht="12.75">
      <c r="A26" s="32"/>
      <c r="B26" s="346" t="s">
        <v>107</v>
      </c>
      <c r="C26" s="346"/>
      <c r="D26" s="50">
        <f>SUM(D27:D31)</f>
        <v>773070</v>
      </c>
      <c r="E26" s="50">
        <f>SUM(E27:E31)</f>
        <v>536266</v>
      </c>
      <c r="F26" s="31"/>
      <c r="G26" s="344" t="s">
        <v>108</v>
      </c>
      <c r="H26" s="344"/>
      <c r="I26" s="65">
        <v>0</v>
      </c>
      <c r="J26" s="65">
        <v>0</v>
      </c>
      <c r="K26" s="64"/>
    </row>
    <row r="27" spans="1:11" ht="12.75">
      <c r="A27" s="32"/>
      <c r="B27" s="344" t="s">
        <v>109</v>
      </c>
      <c r="C27" s="344"/>
      <c r="D27" s="65">
        <v>773070</v>
      </c>
      <c r="E27" s="65">
        <v>536266</v>
      </c>
      <c r="F27" s="31"/>
      <c r="G27" s="34"/>
      <c r="H27" s="42"/>
      <c r="I27" s="66"/>
      <c r="J27" s="66"/>
      <c r="K27" s="64"/>
    </row>
    <row r="28" spans="1:11" ht="12.75">
      <c r="A28" s="32"/>
      <c r="B28" s="344" t="s">
        <v>110</v>
      </c>
      <c r="C28" s="344"/>
      <c r="D28" s="65">
        <v>0</v>
      </c>
      <c r="E28" s="65">
        <v>0</v>
      </c>
      <c r="F28" s="31"/>
      <c r="G28" s="346" t="s">
        <v>103</v>
      </c>
      <c r="H28" s="346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47" t="s">
        <v>111</v>
      </c>
      <c r="C29" s="347"/>
      <c r="D29" s="65">
        <v>0</v>
      </c>
      <c r="E29" s="65">
        <v>0</v>
      </c>
      <c r="F29" s="31"/>
      <c r="G29" s="344" t="s">
        <v>112</v>
      </c>
      <c r="H29" s="344"/>
      <c r="I29" s="65">
        <v>0</v>
      </c>
      <c r="J29" s="65">
        <v>0</v>
      </c>
      <c r="K29" s="64"/>
    </row>
    <row r="30" spans="1:11">
      <c r="A30" s="32"/>
      <c r="B30" s="344" t="s">
        <v>113</v>
      </c>
      <c r="C30" s="344"/>
      <c r="D30" s="65">
        <v>0</v>
      </c>
      <c r="E30" s="65">
        <v>0</v>
      </c>
      <c r="F30" s="31"/>
      <c r="G30" s="344" t="s">
        <v>50</v>
      </c>
      <c r="H30" s="344"/>
      <c r="I30" s="65">
        <v>0</v>
      </c>
      <c r="J30" s="65">
        <v>0</v>
      </c>
      <c r="K30" s="64"/>
    </row>
    <row r="31" spans="1:11">
      <c r="A31" s="32"/>
      <c r="B31" s="344" t="s">
        <v>114</v>
      </c>
      <c r="C31" s="344"/>
      <c r="D31" s="65">
        <v>0</v>
      </c>
      <c r="E31" s="65">
        <v>0</v>
      </c>
      <c r="F31" s="31"/>
      <c r="G31" s="344" t="s">
        <v>115</v>
      </c>
      <c r="H31" s="344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48" t="s">
        <v>116</v>
      </c>
      <c r="C33" s="348"/>
      <c r="D33" s="68">
        <f>D12+D22+D26</f>
        <v>404259697</v>
      </c>
      <c r="E33" s="68">
        <f>E12+E22+E26</f>
        <v>400759081</v>
      </c>
      <c r="F33" s="69"/>
      <c r="G33" s="345" t="s">
        <v>117</v>
      </c>
      <c r="H33" s="345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48"/>
      <c r="C34" s="348"/>
      <c r="D34" s="49"/>
      <c r="E34" s="49"/>
      <c r="F34" s="31"/>
      <c r="G34" s="344" t="s">
        <v>118</v>
      </c>
      <c r="H34" s="344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44" t="s">
        <v>119</v>
      </c>
      <c r="H35" s="344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44" t="s">
        <v>120</v>
      </c>
      <c r="H36" s="344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44" t="s">
        <v>121</v>
      </c>
      <c r="H37" s="344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44" t="s">
        <v>122</v>
      </c>
      <c r="H38" s="344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46" t="s">
        <v>123</v>
      </c>
      <c r="H40" s="346"/>
      <c r="I40" s="54">
        <f>SUM(I41:I46)</f>
        <v>2005620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47" t="s">
        <v>124</v>
      </c>
      <c r="H41" s="347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44" t="s">
        <v>125</v>
      </c>
      <c r="H42" s="344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44" t="s">
        <v>126</v>
      </c>
      <c r="H43" s="344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47" t="s">
        <v>200</v>
      </c>
      <c r="H44" s="347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44" t="s">
        <v>127</v>
      </c>
      <c r="H45" s="344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44" t="s">
        <v>128</v>
      </c>
      <c r="H46" s="344"/>
      <c r="I46" s="65">
        <v>2005620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46" t="s">
        <v>129</v>
      </c>
      <c r="H48" s="346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44" t="s">
        <v>130</v>
      </c>
      <c r="H49" s="344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48" t="s">
        <v>131</v>
      </c>
      <c r="H51" s="348"/>
      <c r="I51" s="71">
        <f>I12+I17+I28+I33+I40+I48</f>
        <v>417516428</v>
      </c>
      <c r="J51" s="71">
        <f>J12+J17+J28+J33+J40+J48</f>
        <v>396380097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50" t="s">
        <v>132</v>
      </c>
      <c r="H53" s="350"/>
      <c r="I53" s="71">
        <f>D33-I51</f>
        <v>-13256731</v>
      </c>
      <c r="J53" s="71">
        <f>E33-J51</f>
        <v>4378984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51" t="s">
        <v>78</v>
      </c>
      <c r="C58" s="351"/>
      <c r="D58" s="351"/>
      <c r="E58" s="351"/>
      <c r="F58" s="351"/>
      <c r="G58" s="351"/>
      <c r="H58" s="351"/>
      <c r="I58" s="351"/>
      <c r="J58" s="351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52"/>
      <c r="D60" s="352"/>
      <c r="E60" s="44"/>
      <c r="G60" s="353"/>
      <c r="H60" s="353"/>
      <c r="I60" s="44"/>
      <c r="J60" s="44"/>
    </row>
    <row r="61" spans="1:11" ht="14.1" customHeight="1">
      <c r="B61" s="46"/>
      <c r="C61" s="354" t="s">
        <v>226</v>
      </c>
      <c r="D61" s="354"/>
      <c r="E61" s="44"/>
      <c r="F61" s="44"/>
      <c r="G61" s="354" t="s">
        <v>229</v>
      </c>
      <c r="H61" s="354"/>
      <c r="I61" s="35"/>
      <c r="J61" s="44"/>
    </row>
    <row r="62" spans="1:11" ht="14.1" customHeight="1">
      <c r="B62" s="47"/>
      <c r="C62" s="349" t="s">
        <v>225</v>
      </c>
      <c r="D62" s="349"/>
      <c r="E62" s="48"/>
      <c r="F62" s="48"/>
      <c r="G62" s="349" t="s">
        <v>230</v>
      </c>
      <c r="H62" s="349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0.59055118110236227" right="0.59055118110236227" top="0.94488188976377963" bottom="0.70866141732283472" header="0" footer="0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90" zoomScaleNormal="90" zoomScalePageLayoutView="80" workbookViewId="0"/>
  </sheetViews>
  <sheetFormatPr baseColWidth="10" defaultRowHeight="12"/>
  <cols>
    <col min="1" max="1" width="4.85546875" style="115" customWidth="1"/>
    <col min="2" max="2" width="27.5703125" style="116" customWidth="1"/>
    <col min="3" max="3" width="37.85546875" style="115" customWidth="1"/>
    <col min="4" max="5" width="21" style="115" customWidth="1"/>
    <col min="6" max="6" width="11" style="117" customWidth="1"/>
    <col min="7" max="8" width="27.5703125" style="115" customWidth="1"/>
    <col min="9" max="10" width="21" style="115" customWidth="1"/>
    <col min="11" max="11" width="4.85546875" style="79" customWidth="1"/>
    <col min="12" max="12" width="1.7109375" style="114" customWidth="1"/>
    <col min="13" max="16384" width="11.42578125" style="115"/>
  </cols>
  <sheetData>
    <row r="1" spans="1:12" ht="6" customHeight="1">
      <c r="A1" s="85"/>
      <c r="B1" s="111"/>
      <c r="C1" s="85"/>
      <c r="D1" s="112"/>
      <c r="E1" s="112"/>
      <c r="F1" s="113"/>
      <c r="G1" s="112"/>
      <c r="H1" s="112"/>
      <c r="I1" s="112"/>
      <c r="J1" s="85"/>
      <c r="K1" s="85"/>
    </row>
    <row r="2" spans="1:12" ht="6" customHeight="1">
      <c r="K2" s="115"/>
      <c r="L2" s="116"/>
    </row>
    <row r="3" spans="1:12" ht="14.1" customHeight="1">
      <c r="B3" s="118"/>
      <c r="C3" s="356" t="s">
        <v>222</v>
      </c>
      <c r="D3" s="356"/>
      <c r="E3" s="356"/>
      <c r="F3" s="356"/>
      <c r="G3" s="356"/>
      <c r="H3" s="356"/>
      <c r="I3" s="356"/>
      <c r="J3" s="118"/>
      <c r="K3" s="118"/>
      <c r="L3" s="116"/>
    </row>
    <row r="4" spans="1:12" ht="14.1" customHeight="1">
      <c r="B4" s="118"/>
      <c r="C4" s="356" t="s">
        <v>0</v>
      </c>
      <c r="D4" s="356"/>
      <c r="E4" s="356"/>
      <c r="F4" s="356"/>
      <c r="G4" s="356"/>
      <c r="H4" s="356"/>
      <c r="I4" s="356"/>
      <c r="J4" s="118"/>
      <c r="K4" s="118"/>
    </row>
    <row r="5" spans="1:12" ht="14.1" customHeight="1">
      <c r="B5" s="118"/>
      <c r="C5" s="356" t="str">
        <f>EA!C3</f>
        <v>Del 1 de enero al 31 de diciembre de 2015 y 2014</v>
      </c>
      <c r="D5" s="356"/>
      <c r="E5" s="356"/>
      <c r="F5" s="356"/>
      <c r="G5" s="356"/>
      <c r="H5" s="356"/>
      <c r="I5" s="356"/>
      <c r="J5" s="118"/>
      <c r="K5" s="118"/>
    </row>
    <row r="6" spans="1:12" ht="14.1" customHeight="1">
      <c r="B6" s="119"/>
      <c r="C6" s="357" t="s">
        <v>1</v>
      </c>
      <c r="D6" s="357"/>
      <c r="E6" s="357"/>
      <c r="F6" s="357"/>
      <c r="G6" s="357"/>
      <c r="H6" s="357"/>
      <c r="I6" s="357"/>
      <c r="J6" s="119"/>
      <c r="K6" s="119"/>
    </row>
    <row r="7" spans="1:12" ht="20.100000000000001" customHeight="1">
      <c r="A7" s="120"/>
      <c r="B7" s="121" t="s">
        <v>4</v>
      </c>
      <c r="C7" s="373" t="s">
        <v>220</v>
      </c>
      <c r="D7" s="373"/>
      <c r="E7" s="373"/>
      <c r="F7" s="373"/>
      <c r="G7" s="373"/>
      <c r="H7" s="373"/>
      <c r="I7" s="373"/>
      <c r="J7" s="373"/>
    </row>
    <row r="8" spans="1:12" ht="3" customHeight="1">
      <c r="A8" s="119"/>
      <c r="B8" s="119"/>
      <c r="C8" s="119"/>
      <c r="D8" s="119"/>
      <c r="E8" s="119"/>
      <c r="F8" s="122"/>
      <c r="G8" s="119"/>
      <c r="H8" s="119"/>
      <c r="I8" s="119"/>
      <c r="J8" s="119"/>
      <c r="K8" s="115"/>
      <c r="L8" s="116"/>
    </row>
    <row r="9" spans="1:12" ht="3" customHeight="1">
      <c r="A9" s="119"/>
      <c r="B9" s="119"/>
      <c r="C9" s="119"/>
      <c r="D9" s="119"/>
      <c r="E9" s="119"/>
      <c r="F9" s="122"/>
      <c r="G9" s="119"/>
      <c r="H9" s="119"/>
      <c r="I9" s="119"/>
      <c r="J9" s="119"/>
    </row>
    <row r="10" spans="1:12" s="126" customFormat="1" ht="15" customHeight="1">
      <c r="A10" s="367"/>
      <c r="B10" s="369" t="s">
        <v>77</v>
      </c>
      <c r="C10" s="369"/>
      <c r="D10" s="123" t="s">
        <v>5</v>
      </c>
      <c r="E10" s="123"/>
      <c r="F10" s="371"/>
      <c r="G10" s="369" t="s">
        <v>77</v>
      </c>
      <c r="H10" s="369"/>
      <c r="I10" s="123" t="s">
        <v>5</v>
      </c>
      <c r="J10" s="123"/>
      <c r="K10" s="124"/>
      <c r="L10" s="125"/>
    </row>
    <row r="11" spans="1:12" s="126" customFormat="1" ht="15" customHeight="1">
      <c r="A11" s="368"/>
      <c r="B11" s="370"/>
      <c r="C11" s="370"/>
      <c r="D11" s="127">
        <v>2015</v>
      </c>
      <c r="E11" s="127">
        <v>2014</v>
      </c>
      <c r="F11" s="372"/>
      <c r="G11" s="370"/>
      <c r="H11" s="370"/>
      <c r="I11" s="127">
        <v>2015</v>
      </c>
      <c r="J11" s="127">
        <v>2014</v>
      </c>
      <c r="K11" s="128"/>
      <c r="L11" s="125"/>
    </row>
    <row r="12" spans="1:12" ht="3" customHeight="1">
      <c r="A12" s="129"/>
      <c r="B12" s="119"/>
      <c r="C12" s="119"/>
      <c r="D12" s="119"/>
      <c r="E12" s="119"/>
      <c r="F12" s="122"/>
      <c r="G12" s="119"/>
      <c r="H12" s="119"/>
      <c r="I12" s="119"/>
      <c r="J12" s="119"/>
      <c r="K12" s="130"/>
      <c r="L12" s="116"/>
    </row>
    <row r="13" spans="1:12" ht="3" customHeight="1">
      <c r="A13" s="129"/>
      <c r="B13" s="119"/>
      <c r="C13" s="119"/>
      <c r="D13" s="119"/>
      <c r="E13" s="119"/>
      <c r="F13" s="122"/>
      <c r="G13" s="119"/>
      <c r="H13" s="119"/>
      <c r="I13" s="119"/>
      <c r="J13" s="119"/>
      <c r="K13" s="130"/>
    </row>
    <row r="14" spans="1:12">
      <c r="A14" s="131"/>
      <c r="B14" s="360" t="s">
        <v>6</v>
      </c>
      <c r="C14" s="360"/>
      <c r="D14" s="132"/>
      <c r="E14" s="133"/>
      <c r="G14" s="360" t="s">
        <v>7</v>
      </c>
      <c r="H14" s="360"/>
      <c r="I14" s="134"/>
      <c r="J14" s="134"/>
      <c r="K14" s="130"/>
    </row>
    <row r="15" spans="1:12" ht="5.0999999999999996" customHeight="1">
      <c r="A15" s="131"/>
      <c r="B15" s="135"/>
      <c r="C15" s="134"/>
      <c r="D15" s="136"/>
      <c r="E15" s="136"/>
      <c r="G15" s="135"/>
      <c r="H15" s="134"/>
      <c r="I15" s="137"/>
      <c r="J15" s="137"/>
      <c r="K15" s="130"/>
    </row>
    <row r="16" spans="1:12">
      <c r="A16" s="131"/>
      <c r="B16" s="359" t="s">
        <v>8</v>
      </c>
      <c r="C16" s="359"/>
      <c r="D16" s="136"/>
      <c r="E16" s="136"/>
      <c r="G16" s="359" t="s">
        <v>9</v>
      </c>
      <c r="H16" s="359"/>
      <c r="I16" s="136"/>
      <c r="J16" s="136"/>
      <c r="K16" s="130"/>
    </row>
    <row r="17" spans="1:11" ht="5.0999999999999996" customHeight="1">
      <c r="A17" s="131"/>
      <c r="B17" s="138"/>
      <c r="C17" s="139"/>
      <c r="D17" s="136"/>
      <c r="E17" s="136"/>
      <c r="G17" s="138"/>
      <c r="H17" s="139"/>
      <c r="I17" s="136"/>
      <c r="J17" s="136"/>
      <c r="K17" s="130"/>
    </row>
    <row r="18" spans="1:11">
      <c r="A18" s="131"/>
      <c r="B18" s="355" t="s">
        <v>10</v>
      </c>
      <c r="C18" s="355"/>
      <c r="D18" s="140">
        <v>25450255</v>
      </c>
      <c r="E18" s="140">
        <v>53142364</v>
      </c>
      <c r="G18" s="355" t="s">
        <v>11</v>
      </c>
      <c r="H18" s="355"/>
      <c r="I18" s="140">
        <v>44959091</v>
      </c>
      <c r="J18" s="140">
        <v>46540426</v>
      </c>
      <c r="K18" s="130"/>
    </row>
    <row r="19" spans="1:11">
      <c r="A19" s="131"/>
      <c r="B19" s="355" t="s">
        <v>12</v>
      </c>
      <c r="C19" s="355"/>
      <c r="D19" s="140">
        <v>40416901</v>
      </c>
      <c r="E19" s="140">
        <v>27875488</v>
      </c>
      <c r="G19" s="355" t="s">
        <v>13</v>
      </c>
      <c r="H19" s="355"/>
      <c r="I19" s="140">
        <v>0</v>
      </c>
      <c r="J19" s="140">
        <v>0</v>
      </c>
      <c r="K19" s="130"/>
    </row>
    <row r="20" spans="1:11">
      <c r="A20" s="131"/>
      <c r="B20" s="355" t="s">
        <v>14</v>
      </c>
      <c r="C20" s="355"/>
      <c r="D20" s="140">
        <v>0</v>
      </c>
      <c r="E20" s="140">
        <v>0</v>
      </c>
      <c r="G20" s="355" t="s">
        <v>15</v>
      </c>
      <c r="H20" s="355"/>
      <c r="I20" s="140">
        <v>0</v>
      </c>
      <c r="J20" s="140">
        <v>0</v>
      </c>
      <c r="K20" s="130"/>
    </row>
    <row r="21" spans="1:11">
      <c r="A21" s="131"/>
      <c r="B21" s="355" t="s">
        <v>16</v>
      </c>
      <c r="C21" s="355"/>
      <c r="D21" s="140">
        <v>0</v>
      </c>
      <c r="E21" s="140">
        <v>0</v>
      </c>
      <c r="G21" s="355" t="s">
        <v>17</v>
      </c>
      <c r="H21" s="355"/>
      <c r="I21" s="140">
        <v>0</v>
      </c>
      <c r="J21" s="140">
        <v>0</v>
      </c>
      <c r="K21" s="130"/>
    </row>
    <row r="22" spans="1:11">
      <c r="A22" s="131"/>
      <c r="B22" s="355" t="s">
        <v>18</v>
      </c>
      <c r="C22" s="355"/>
      <c r="D22" s="140">
        <v>5436937</v>
      </c>
      <c r="E22" s="140">
        <v>4256215</v>
      </c>
      <c r="G22" s="355" t="s">
        <v>19</v>
      </c>
      <c r="H22" s="355"/>
      <c r="I22" s="140">
        <v>0</v>
      </c>
      <c r="J22" s="140">
        <v>0</v>
      </c>
      <c r="K22" s="130"/>
    </row>
    <row r="23" spans="1:11" ht="25.5" customHeight="1">
      <c r="A23" s="131"/>
      <c r="B23" s="355" t="s">
        <v>20</v>
      </c>
      <c r="C23" s="355"/>
      <c r="D23" s="140">
        <v>0</v>
      </c>
      <c r="E23" s="140">
        <v>0</v>
      </c>
      <c r="G23" s="358" t="s">
        <v>21</v>
      </c>
      <c r="H23" s="358"/>
      <c r="I23" s="140">
        <v>0</v>
      </c>
      <c r="J23" s="140">
        <v>0</v>
      </c>
      <c r="K23" s="130"/>
    </row>
    <row r="24" spans="1:11">
      <c r="A24" s="131"/>
      <c r="B24" s="355" t="s">
        <v>22</v>
      </c>
      <c r="C24" s="355"/>
      <c r="D24" s="140">
        <v>14</v>
      </c>
      <c r="E24" s="140">
        <v>2795</v>
      </c>
      <c r="G24" s="355" t="s">
        <v>23</v>
      </c>
      <c r="H24" s="355"/>
      <c r="I24" s="140">
        <v>0</v>
      </c>
      <c r="J24" s="140">
        <v>0</v>
      </c>
      <c r="K24" s="130"/>
    </row>
    <row r="25" spans="1:11">
      <c r="A25" s="131"/>
      <c r="B25" s="141"/>
      <c r="C25" s="142"/>
      <c r="D25" s="143"/>
      <c r="E25" s="143"/>
      <c r="G25" s="355" t="s">
        <v>24</v>
      </c>
      <c r="H25" s="355"/>
      <c r="I25" s="140">
        <v>0</v>
      </c>
      <c r="J25" s="140">
        <v>0</v>
      </c>
      <c r="K25" s="130"/>
    </row>
    <row r="26" spans="1:11">
      <c r="A26" s="144"/>
      <c r="B26" s="359" t="s">
        <v>25</v>
      </c>
      <c r="C26" s="359"/>
      <c r="D26" s="145">
        <f>SUM(D18:D24)</f>
        <v>71304107</v>
      </c>
      <c r="E26" s="145">
        <f>SUM(E18:E24)</f>
        <v>85276862</v>
      </c>
      <c r="F26" s="146"/>
      <c r="G26" s="135"/>
      <c r="H26" s="134"/>
      <c r="I26" s="147"/>
      <c r="J26" s="147"/>
      <c r="K26" s="130"/>
    </row>
    <row r="27" spans="1:11">
      <c r="A27" s="144"/>
      <c r="B27" s="135"/>
      <c r="C27" s="148"/>
      <c r="D27" s="147"/>
      <c r="E27" s="147"/>
      <c r="F27" s="146"/>
      <c r="G27" s="359" t="s">
        <v>26</v>
      </c>
      <c r="H27" s="359"/>
      <c r="I27" s="145">
        <f>SUM(I18:I25)</f>
        <v>44959091</v>
      </c>
      <c r="J27" s="145">
        <f>SUM(J18:J25)</f>
        <v>46540426</v>
      </c>
      <c r="K27" s="130"/>
    </row>
    <row r="28" spans="1:11">
      <c r="A28" s="131"/>
      <c r="B28" s="141"/>
      <c r="C28" s="141"/>
      <c r="D28" s="143"/>
      <c r="E28" s="143"/>
      <c r="G28" s="149"/>
      <c r="H28" s="142"/>
      <c r="I28" s="143"/>
      <c r="J28" s="143"/>
      <c r="K28" s="130"/>
    </row>
    <row r="29" spans="1:11">
      <c r="A29" s="131"/>
      <c r="B29" s="359" t="s">
        <v>27</v>
      </c>
      <c r="C29" s="359"/>
      <c r="D29" s="136"/>
      <c r="E29" s="136"/>
      <c r="G29" s="359" t="s">
        <v>28</v>
      </c>
      <c r="H29" s="359"/>
      <c r="I29" s="136"/>
      <c r="J29" s="136"/>
      <c r="K29" s="130"/>
    </row>
    <row r="30" spans="1:11">
      <c r="A30" s="131"/>
      <c r="B30" s="141"/>
      <c r="C30" s="141"/>
      <c r="D30" s="143"/>
      <c r="E30" s="143"/>
      <c r="G30" s="141"/>
      <c r="H30" s="142"/>
      <c r="I30" s="143"/>
      <c r="J30" s="143"/>
      <c r="K30" s="130"/>
    </row>
    <row r="31" spans="1:11">
      <c r="A31" s="131"/>
      <c r="B31" s="355" t="s">
        <v>29</v>
      </c>
      <c r="C31" s="355"/>
      <c r="D31" s="140">
        <v>0</v>
      </c>
      <c r="E31" s="140">
        <v>0</v>
      </c>
      <c r="G31" s="355" t="s">
        <v>30</v>
      </c>
      <c r="H31" s="355"/>
      <c r="I31" s="140">
        <v>0</v>
      </c>
      <c r="J31" s="140">
        <v>0</v>
      </c>
      <c r="K31" s="130"/>
    </row>
    <row r="32" spans="1:11">
      <c r="A32" s="131"/>
      <c r="B32" s="355" t="s">
        <v>31</v>
      </c>
      <c r="C32" s="355"/>
      <c r="D32" s="140">
        <v>0</v>
      </c>
      <c r="E32" s="140">
        <v>0</v>
      </c>
      <c r="G32" s="355" t="s">
        <v>32</v>
      </c>
      <c r="H32" s="355"/>
      <c r="I32" s="140">
        <v>0</v>
      </c>
      <c r="J32" s="140">
        <v>0</v>
      </c>
      <c r="K32" s="130"/>
    </row>
    <row r="33" spans="1:11">
      <c r="A33" s="131"/>
      <c r="B33" s="355" t="s">
        <v>33</v>
      </c>
      <c r="C33" s="355"/>
      <c r="D33" s="140">
        <v>133061441</v>
      </c>
      <c r="E33" s="140">
        <v>133061441</v>
      </c>
      <c r="G33" s="355" t="s">
        <v>34</v>
      </c>
      <c r="H33" s="355"/>
      <c r="I33" s="140">
        <v>0</v>
      </c>
      <c r="J33" s="140">
        <v>0</v>
      </c>
      <c r="K33" s="130"/>
    </row>
    <row r="34" spans="1:11">
      <c r="A34" s="131"/>
      <c r="B34" s="355" t="s">
        <v>35</v>
      </c>
      <c r="C34" s="355"/>
      <c r="D34" s="140">
        <v>69375624</v>
      </c>
      <c r="E34" s="140">
        <v>64745689</v>
      </c>
      <c r="G34" s="355" t="s">
        <v>36</v>
      </c>
      <c r="H34" s="355"/>
      <c r="I34" s="140">
        <v>0</v>
      </c>
      <c r="J34" s="140">
        <v>0</v>
      </c>
      <c r="K34" s="130"/>
    </row>
    <row r="35" spans="1:11" ht="26.25" customHeight="1">
      <c r="A35" s="131"/>
      <c r="B35" s="355" t="s">
        <v>37</v>
      </c>
      <c r="C35" s="355"/>
      <c r="D35" s="140">
        <v>0</v>
      </c>
      <c r="E35" s="140">
        <v>0</v>
      </c>
      <c r="G35" s="358" t="s">
        <v>38</v>
      </c>
      <c r="H35" s="358"/>
      <c r="I35" s="140">
        <v>0</v>
      </c>
      <c r="J35" s="140">
        <v>0</v>
      </c>
      <c r="K35" s="130"/>
    </row>
    <row r="36" spans="1:11">
      <c r="A36" s="131"/>
      <c r="B36" s="355" t="s">
        <v>39</v>
      </c>
      <c r="C36" s="355"/>
      <c r="D36" s="140">
        <v>0</v>
      </c>
      <c r="E36" s="140">
        <v>0</v>
      </c>
      <c r="G36" s="355" t="s">
        <v>40</v>
      </c>
      <c r="H36" s="355"/>
      <c r="I36" s="140">
        <v>0</v>
      </c>
      <c r="J36" s="140">
        <v>0</v>
      </c>
      <c r="K36" s="130"/>
    </row>
    <row r="37" spans="1:11">
      <c r="A37" s="131"/>
      <c r="B37" s="355" t="s">
        <v>41</v>
      </c>
      <c r="C37" s="355"/>
      <c r="D37" s="140">
        <v>0</v>
      </c>
      <c r="E37" s="140">
        <v>0</v>
      </c>
      <c r="G37" s="141"/>
      <c r="H37" s="142"/>
      <c r="I37" s="143"/>
      <c r="J37" s="143"/>
      <c r="K37" s="130"/>
    </row>
    <row r="38" spans="1:11">
      <c r="A38" s="131"/>
      <c r="B38" s="355" t="s">
        <v>42</v>
      </c>
      <c r="C38" s="355"/>
      <c r="D38" s="140">
        <v>0</v>
      </c>
      <c r="E38" s="140">
        <v>0</v>
      </c>
      <c r="G38" s="359" t="s">
        <v>43</v>
      </c>
      <c r="H38" s="359"/>
      <c r="I38" s="145">
        <f>SUM(I31:I36)</f>
        <v>0</v>
      </c>
      <c r="J38" s="145">
        <f>SUM(J31:J36)</f>
        <v>0</v>
      </c>
      <c r="K38" s="130"/>
    </row>
    <row r="39" spans="1:11">
      <c r="A39" s="131"/>
      <c r="B39" s="355" t="s">
        <v>44</v>
      </c>
      <c r="C39" s="355"/>
      <c r="D39" s="140">
        <v>0</v>
      </c>
      <c r="E39" s="140">
        <v>0</v>
      </c>
      <c r="G39" s="135"/>
      <c r="H39" s="148"/>
      <c r="I39" s="147"/>
      <c r="J39" s="147"/>
      <c r="K39" s="130"/>
    </row>
    <row r="40" spans="1:11">
      <c r="A40" s="131"/>
      <c r="B40" s="141"/>
      <c r="C40" s="142"/>
      <c r="D40" s="143"/>
      <c r="E40" s="143"/>
      <c r="G40" s="359" t="s">
        <v>193</v>
      </c>
      <c r="H40" s="359"/>
      <c r="I40" s="145">
        <f>I27+I38</f>
        <v>44959091</v>
      </c>
      <c r="J40" s="145">
        <f>J27+J38</f>
        <v>46540426</v>
      </c>
      <c r="K40" s="130"/>
    </row>
    <row r="41" spans="1:11">
      <c r="A41" s="144"/>
      <c r="B41" s="359" t="s">
        <v>46</v>
      </c>
      <c r="C41" s="359"/>
      <c r="D41" s="145">
        <f>SUM(D31:D39)</f>
        <v>202437065</v>
      </c>
      <c r="E41" s="145">
        <f>SUM(E31:E39)</f>
        <v>197807130</v>
      </c>
      <c r="F41" s="146"/>
      <c r="G41" s="135"/>
      <c r="H41" s="150"/>
      <c r="I41" s="147"/>
      <c r="J41" s="147"/>
      <c r="K41" s="130"/>
    </row>
    <row r="42" spans="1:11">
      <c r="A42" s="131"/>
      <c r="B42" s="141"/>
      <c r="C42" s="135"/>
      <c r="D42" s="143"/>
      <c r="E42" s="143"/>
      <c r="G42" s="360" t="s">
        <v>47</v>
      </c>
      <c r="H42" s="360"/>
      <c r="I42" s="143"/>
      <c r="J42" s="143"/>
      <c r="K42" s="130"/>
    </row>
    <row r="43" spans="1:11">
      <c r="A43" s="131"/>
      <c r="B43" s="359" t="s">
        <v>194</v>
      </c>
      <c r="C43" s="359"/>
      <c r="D43" s="145">
        <f>D26+D41</f>
        <v>273741172</v>
      </c>
      <c r="E43" s="145">
        <f>E26+E41</f>
        <v>283083992</v>
      </c>
      <c r="G43" s="135"/>
      <c r="H43" s="150"/>
      <c r="I43" s="143"/>
      <c r="J43" s="143"/>
      <c r="K43" s="130"/>
    </row>
    <row r="44" spans="1:11">
      <c r="A44" s="131"/>
      <c r="B44" s="141"/>
      <c r="C44" s="141"/>
      <c r="D44" s="143"/>
      <c r="E44" s="143"/>
      <c r="G44" s="359" t="s">
        <v>49</v>
      </c>
      <c r="H44" s="359"/>
      <c r="I44" s="145">
        <f>SUM(I46:I48)</f>
        <v>0</v>
      </c>
      <c r="J44" s="145">
        <f>SUM(J46:J48)</f>
        <v>0</v>
      </c>
      <c r="K44" s="130"/>
    </row>
    <row r="45" spans="1:11">
      <c r="A45" s="131"/>
      <c r="B45" s="141"/>
      <c r="C45" s="141"/>
      <c r="D45" s="143"/>
      <c r="E45" s="143"/>
      <c r="G45" s="141"/>
      <c r="H45" s="133"/>
      <c r="I45" s="143"/>
      <c r="J45" s="143"/>
      <c r="K45" s="130"/>
    </row>
    <row r="46" spans="1:11">
      <c r="A46" s="131"/>
      <c r="B46" s="141"/>
      <c r="C46" s="141"/>
      <c r="D46" s="143"/>
      <c r="E46" s="143"/>
      <c r="G46" s="355" t="s">
        <v>50</v>
      </c>
      <c r="H46" s="355"/>
      <c r="I46" s="140">
        <v>0</v>
      </c>
      <c r="J46" s="140">
        <v>0</v>
      </c>
      <c r="K46" s="130"/>
    </row>
    <row r="47" spans="1:11">
      <c r="A47" s="131"/>
      <c r="B47" s="141"/>
      <c r="C47" s="366" t="s">
        <v>79</v>
      </c>
      <c r="D47" s="366"/>
      <c r="E47" s="143"/>
      <c r="G47" s="355" t="s">
        <v>51</v>
      </c>
      <c r="H47" s="355"/>
      <c r="I47" s="140">
        <v>0</v>
      </c>
      <c r="J47" s="140">
        <v>0</v>
      </c>
      <c r="K47" s="130"/>
    </row>
    <row r="48" spans="1:11">
      <c r="A48" s="131"/>
      <c r="B48" s="141"/>
      <c r="C48" s="366"/>
      <c r="D48" s="366"/>
      <c r="E48" s="143"/>
      <c r="G48" s="355" t="s">
        <v>52</v>
      </c>
      <c r="H48" s="355"/>
      <c r="I48" s="140">
        <v>0</v>
      </c>
      <c r="J48" s="140">
        <v>0</v>
      </c>
      <c r="K48" s="130"/>
    </row>
    <row r="49" spans="1:11">
      <c r="A49" s="131"/>
      <c r="B49" s="141"/>
      <c r="C49" s="366"/>
      <c r="D49" s="366"/>
      <c r="E49" s="143"/>
      <c r="G49" s="141"/>
      <c r="H49" s="133"/>
      <c r="I49" s="143"/>
      <c r="J49" s="143"/>
      <c r="K49" s="130"/>
    </row>
    <row r="50" spans="1:11">
      <c r="A50" s="131"/>
      <c r="B50" s="141"/>
      <c r="C50" s="366"/>
      <c r="D50" s="366"/>
      <c r="E50" s="143"/>
      <c r="G50" s="359" t="s">
        <v>53</v>
      </c>
      <c r="H50" s="359"/>
      <c r="I50" s="145">
        <f>SUM(I52:I56)</f>
        <v>228782081</v>
      </c>
      <c r="J50" s="145">
        <f>SUM(J52:J56)</f>
        <v>236543566</v>
      </c>
      <c r="K50" s="130"/>
    </row>
    <row r="51" spans="1:11">
      <c r="A51" s="131"/>
      <c r="B51" s="141"/>
      <c r="C51" s="366"/>
      <c r="D51" s="366"/>
      <c r="E51" s="143"/>
      <c r="G51" s="135"/>
      <c r="H51" s="133"/>
      <c r="I51" s="151"/>
      <c r="J51" s="151"/>
      <c r="K51" s="130"/>
    </row>
    <row r="52" spans="1:11">
      <c r="A52" s="131"/>
      <c r="B52" s="141"/>
      <c r="C52" s="366"/>
      <c r="D52" s="366"/>
      <c r="E52" s="143"/>
      <c r="G52" s="355" t="s">
        <v>54</v>
      </c>
      <c r="H52" s="355"/>
      <c r="I52" s="140">
        <f>+EA!I53</f>
        <v>-13256731</v>
      </c>
      <c r="J52" s="140">
        <f>+EA!J53</f>
        <v>4378984</v>
      </c>
      <c r="K52" s="130"/>
    </row>
    <row r="53" spans="1:11">
      <c r="A53" s="131"/>
      <c r="B53" s="141"/>
      <c r="C53" s="366"/>
      <c r="D53" s="366"/>
      <c r="E53" s="143"/>
      <c r="G53" s="355" t="s">
        <v>55</v>
      </c>
      <c r="H53" s="355"/>
      <c r="I53" s="140">
        <v>34164810</v>
      </c>
      <c r="J53" s="140">
        <v>31557357</v>
      </c>
      <c r="K53" s="130"/>
    </row>
    <row r="54" spans="1:11">
      <c r="A54" s="131"/>
      <c r="B54" s="141"/>
      <c r="C54" s="366"/>
      <c r="D54" s="366"/>
      <c r="E54" s="143"/>
      <c r="G54" s="355" t="s">
        <v>56</v>
      </c>
      <c r="H54" s="355"/>
      <c r="I54" s="140">
        <v>0</v>
      </c>
      <c r="J54" s="140">
        <v>0</v>
      </c>
      <c r="K54" s="130"/>
    </row>
    <row r="55" spans="1:11">
      <c r="A55" s="131"/>
      <c r="B55" s="141"/>
      <c r="C55" s="141"/>
      <c r="D55" s="143"/>
      <c r="E55" s="143"/>
      <c r="G55" s="355" t="s">
        <v>57</v>
      </c>
      <c r="H55" s="355"/>
      <c r="I55" s="140">
        <v>0</v>
      </c>
      <c r="J55" s="140">
        <v>0</v>
      </c>
      <c r="K55" s="130"/>
    </row>
    <row r="56" spans="1:11">
      <c r="A56" s="131"/>
      <c r="B56" s="141"/>
      <c r="C56" s="141"/>
      <c r="D56" s="143"/>
      <c r="E56" s="143"/>
      <c r="G56" s="355" t="s">
        <v>58</v>
      </c>
      <c r="H56" s="355"/>
      <c r="I56" s="140">
        <f>202437065+5436937</f>
        <v>207874002</v>
      </c>
      <c r="J56" s="140">
        <v>200607225</v>
      </c>
      <c r="K56" s="130"/>
    </row>
    <row r="57" spans="1:11">
      <c r="A57" s="131"/>
      <c r="B57" s="141"/>
      <c r="C57" s="141"/>
      <c r="D57" s="143"/>
      <c r="E57" s="143"/>
      <c r="G57" s="141"/>
      <c r="H57" s="133"/>
      <c r="I57" s="143"/>
      <c r="J57" s="143"/>
      <c r="K57" s="130"/>
    </row>
    <row r="58" spans="1:11" ht="25.5" customHeight="1">
      <c r="A58" s="131"/>
      <c r="B58" s="141"/>
      <c r="C58" s="141"/>
      <c r="D58" s="143"/>
      <c r="E58" s="143"/>
      <c r="G58" s="359" t="s">
        <v>59</v>
      </c>
      <c r="H58" s="359"/>
      <c r="I58" s="145">
        <f>SUM(I60:I61)</f>
        <v>0</v>
      </c>
      <c r="J58" s="145">
        <f>SUM(J60:J61)</f>
        <v>0</v>
      </c>
      <c r="K58" s="130"/>
    </row>
    <row r="59" spans="1:11">
      <c r="A59" s="131"/>
      <c r="B59" s="141"/>
      <c r="C59" s="141"/>
      <c r="D59" s="143"/>
      <c r="E59" s="143"/>
      <c r="G59" s="141"/>
      <c r="H59" s="133"/>
      <c r="I59" s="143"/>
      <c r="J59" s="143"/>
      <c r="K59" s="130"/>
    </row>
    <row r="60" spans="1:11">
      <c r="A60" s="131"/>
      <c r="B60" s="141"/>
      <c r="C60" s="141"/>
      <c r="D60" s="143"/>
      <c r="E60" s="143"/>
      <c r="G60" s="355" t="s">
        <v>60</v>
      </c>
      <c r="H60" s="355"/>
      <c r="I60" s="140">
        <v>0</v>
      </c>
      <c r="J60" s="140">
        <v>0</v>
      </c>
      <c r="K60" s="130"/>
    </row>
    <row r="61" spans="1:11">
      <c r="A61" s="131"/>
      <c r="B61" s="141"/>
      <c r="C61" s="141"/>
      <c r="D61" s="143"/>
      <c r="E61" s="143"/>
      <c r="G61" s="355" t="s">
        <v>61</v>
      </c>
      <c r="H61" s="355"/>
      <c r="I61" s="140">
        <v>0</v>
      </c>
      <c r="J61" s="140">
        <v>0</v>
      </c>
      <c r="K61" s="130"/>
    </row>
    <row r="62" spans="1:11" ht="9.9499999999999993" customHeight="1">
      <c r="A62" s="131"/>
      <c r="B62" s="141"/>
      <c r="C62" s="141"/>
      <c r="D62" s="143"/>
      <c r="E62" s="143"/>
      <c r="G62" s="141"/>
      <c r="H62" s="152"/>
      <c r="I62" s="143"/>
      <c r="J62" s="143"/>
      <c r="K62" s="130"/>
    </row>
    <row r="63" spans="1:11">
      <c r="A63" s="131"/>
      <c r="B63" s="141"/>
      <c r="C63" s="141"/>
      <c r="D63" s="143"/>
      <c r="E63" s="143"/>
      <c r="G63" s="359" t="s">
        <v>62</v>
      </c>
      <c r="H63" s="359"/>
      <c r="I63" s="145">
        <f>I44+I50+I58</f>
        <v>228782081</v>
      </c>
      <c r="J63" s="145">
        <f>J44+J50+J58</f>
        <v>236543566</v>
      </c>
      <c r="K63" s="130"/>
    </row>
    <row r="64" spans="1:11" ht="9.9499999999999993" customHeight="1">
      <c r="A64" s="131"/>
      <c r="B64" s="141"/>
      <c r="C64" s="141"/>
      <c r="D64" s="143"/>
      <c r="E64" s="143"/>
      <c r="G64" s="141"/>
      <c r="H64" s="133"/>
      <c r="I64" s="143"/>
      <c r="J64" s="143"/>
      <c r="K64" s="130"/>
    </row>
    <row r="65" spans="1:11">
      <c r="A65" s="131"/>
      <c r="B65" s="141"/>
      <c r="C65" s="141"/>
      <c r="D65" s="143"/>
      <c r="E65" s="143"/>
      <c r="G65" s="359" t="s">
        <v>195</v>
      </c>
      <c r="H65" s="359"/>
      <c r="I65" s="145">
        <f>I40+I63</f>
        <v>273741172</v>
      </c>
      <c r="J65" s="145">
        <f>J40+J63</f>
        <v>283083992</v>
      </c>
      <c r="K65" s="130"/>
    </row>
    <row r="66" spans="1:11" ht="6" customHeight="1">
      <c r="A66" s="153"/>
      <c r="B66" s="154"/>
      <c r="C66" s="154"/>
      <c r="D66" s="154"/>
      <c r="E66" s="154"/>
      <c r="F66" s="155"/>
      <c r="G66" s="154"/>
      <c r="H66" s="154"/>
      <c r="I66" s="154"/>
      <c r="J66" s="154"/>
      <c r="K66" s="156"/>
    </row>
    <row r="67" spans="1:11" ht="6" customHeight="1">
      <c r="B67" s="133"/>
      <c r="C67" s="157"/>
      <c r="D67" s="158"/>
      <c r="E67" s="158"/>
      <c r="G67" s="159"/>
      <c r="H67" s="157"/>
      <c r="I67" s="158"/>
      <c r="J67" s="158"/>
    </row>
    <row r="68" spans="1:11" ht="6" customHeight="1">
      <c r="A68" s="160"/>
      <c r="B68" s="161"/>
      <c r="C68" s="162"/>
      <c r="D68" s="163"/>
      <c r="E68" s="163"/>
      <c r="F68" s="155"/>
      <c r="G68" s="164"/>
      <c r="H68" s="162"/>
      <c r="I68" s="163"/>
      <c r="J68" s="163"/>
    </row>
    <row r="69" spans="1:11" ht="6" customHeight="1">
      <c r="B69" s="133"/>
      <c r="C69" s="157"/>
      <c r="D69" s="158"/>
      <c r="E69" s="158"/>
      <c r="G69" s="159"/>
      <c r="H69" s="157"/>
      <c r="I69" s="158"/>
      <c r="J69" s="158"/>
    </row>
    <row r="70" spans="1:11" ht="15" customHeight="1">
      <c r="B70" s="365" t="s">
        <v>78</v>
      </c>
      <c r="C70" s="365"/>
      <c r="D70" s="365"/>
      <c r="E70" s="365"/>
      <c r="F70" s="365"/>
      <c r="G70" s="365"/>
      <c r="H70" s="365"/>
      <c r="I70" s="365"/>
      <c r="J70" s="365"/>
    </row>
    <row r="71" spans="1:11" ht="9.75" customHeight="1">
      <c r="B71" s="133"/>
      <c r="C71" s="157"/>
      <c r="D71" s="158"/>
      <c r="E71" s="158"/>
      <c r="G71" s="159"/>
      <c r="H71" s="157"/>
      <c r="I71" s="158"/>
      <c r="J71" s="158"/>
    </row>
    <row r="72" spans="1:11" ht="50.1" customHeight="1">
      <c r="B72" s="133"/>
      <c r="C72" s="364"/>
      <c r="D72" s="364"/>
      <c r="E72" s="158"/>
      <c r="G72" s="363"/>
      <c r="H72" s="363"/>
      <c r="I72" s="158"/>
      <c r="J72" s="158"/>
    </row>
    <row r="73" spans="1:11" ht="14.1" customHeight="1">
      <c r="B73" s="165"/>
      <c r="C73" s="362" t="s">
        <v>226</v>
      </c>
      <c r="D73" s="362"/>
      <c r="E73" s="158"/>
      <c r="F73" s="166"/>
      <c r="G73" s="362" t="s">
        <v>231</v>
      </c>
      <c r="H73" s="362"/>
      <c r="I73" s="134"/>
      <c r="J73" s="158"/>
    </row>
    <row r="74" spans="1:11" ht="14.1" customHeight="1">
      <c r="B74" s="167"/>
      <c r="C74" s="361" t="s">
        <v>225</v>
      </c>
      <c r="D74" s="361"/>
      <c r="E74" s="168"/>
      <c r="F74" s="166"/>
      <c r="G74" s="361" t="s">
        <v>230</v>
      </c>
      <c r="H74" s="361"/>
      <c r="I74" s="134"/>
      <c r="J74" s="158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PageLayoutView="80" workbookViewId="0"/>
  </sheetViews>
  <sheetFormatPr baseColWidth="10" defaultRowHeight="12"/>
  <cols>
    <col min="1" max="1" width="4.5703125" style="79" customWidth="1"/>
    <col min="2" max="2" width="24.7109375" style="79" customWidth="1"/>
    <col min="3" max="3" width="40" style="79" customWidth="1"/>
    <col min="4" max="5" width="18.7109375" style="79" customWidth="1"/>
    <col min="6" max="6" width="10.7109375" style="79" customWidth="1"/>
    <col min="7" max="7" width="24.7109375" style="79" customWidth="1"/>
    <col min="8" max="8" width="29.7109375" style="176" customWidth="1"/>
    <col min="9" max="10" width="18.7109375" style="79" customWidth="1"/>
    <col min="11" max="11" width="4.5703125" style="79" customWidth="1"/>
    <col min="12" max="16384" width="11.42578125" style="79"/>
  </cols>
  <sheetData>
    <row r="1" spans="1:11" ht="6" customHeight="1">
      <c r="A1" s="91"/>
      <c r="B1" s="85"/>
      <c r="C1" s="169"/>
      <c r="D1" s="112"/>
      <c r="E1" s="112"/>
      <c r="F1" s="169"/>
      <c r="G1" s="169"/>
      <c r="H1" s="170"/>
      <c r="I1" s="85"/>
      <c r="J1" s="85"/>
      <c r="K1" s="85"/>
    </row>
    <row r="2" spans="1:11" s="115" customFormat="1" ht="6" customHeight="1">
      <c r="C2" s="116"/>
      <c r="H2" s="171"/>
    </row>
    <row r="3" spans="1:11" ht="14.1" customHeight="1">
      <c r="A3" s="172"/>
      <c r="C3" s="375" t="s">
        <v>222</v>
      </c>
      <c r="D3" s="375"/>
      <c r="E3" s="375"/>
      <c r="F3" s="375"/>
      <c r="G3" s="375"/>
      <c r="H3" s="375"/>
      <c r="I3" s="375"/>
      <c r="J3" s="173"/>
      <c r="K3" s="173"/>
    </row>
    <row r="4" spans="1:11" ht="14.1" customHeight="1">
      <c r="A4" s="174"/>
      <c r="C4" s="375" t="s">
        <v>66</v>
      </c>
      <c r="D4" s="375"/>
      <c r="E4" s="375"/>
      <c r="F4" s="375"/>
      <c r="G4" s="375"/>
      <c r="H4" s="375"/>
      <c r="I4" s="375"/>
      <c r="J4" s="174"/>
      <c r="K4" s="174"/>
    </row>
    <row r="5" spans="1:11" ht="14.1" customHeight="1">
      <c r="A5" s="175"/>
      <c r="C5" s="375" t="str">
        <f>ESF!C5</f>
        <v>Del 1 de enero al 31 de diciembre de 2015 y 2014</v>
      </c>
      <c r="D5" s="375"/>
      <c r="E5" s="375"/>
      <c r="F5" s="375"/>
      <c r="G5" s="375"/>
      <c r="H5" s="375"/>
      <c r="I5" s="375"/>
      <c r="J5" s="174"/>
      <c r="K5" s="174"/>
    </row>
    <row r="6" spans="1:11" ht="14.1" customHeight="1">
      <c r="A6" s="175"/>
      <c r="C6" s="375" t="s">
        <v>1</v>
      </c>
      <c r="D6" s="375"/>
      <c r="E6" s="375"/>
      <c r="F6" s="375"/>
      <c r="G6" s="375"/>
      <c r="H6" s="375"/>
      <c r="I6" s="375"/>
      <c r="J6" s="174"/>
      <c r="K6" s="174"/>
    </row>
    <row r="7" spans="1:11" ht="20.100000000000001" customHeight="1">
      <c r="A7" s="175"/>
      <c r="B7" s="121" t="s">
        <v>4</v>
      </c>
      <c r="C7" s="373" t="s">
        <v>220</v>
      </c>
      <c r="D7" s="373"/>
      <c r="E7" s="373"/>
      <c r="F7" s="373"/>
      <c r="G7" s="373"/>
      <c r="H7" s="373"/>
      <c r="I7" s="373"/>
      <c r="J7" s="110"/>
    </row>
    <row r="8" spans="1:11" ht="3" customHeight="1">
      <c r="A8" s="173"/>
      <c r="B8" s="173"/>
      <c r="C8" s="173"/>
      <c r="D8" s="173"/>
      <c r="E8" s="173"/>
      <c r="F8" s="173"/>
    </row>
    <row r="9" spans="1:11" s="115" customFormat="1" ht="3" customHeight="1">
      <c r="A9" s="175"/>
      <c r="B9" s="177"/>
      <c r="C9" s="177"/>
      <c r="D9" s="177"/>
      <c r="E9" s="177"/>
      <c r="F9" s="178"/>
      <c r="H9" s="171"/>
    </row>
    <row r="10" spans="1:11" s="115" customFormat="1" ht="3" customHeight="1">
      <c r="A10" s="179"/>
      <c r="B10" s="179"/>
      <c r="C10" s="179"/>
      <c r="D10" s="180"/>
      <c r="E10" s="180"/>
      <c r="F10" s="181"/>
      <c r="H10" s="171"/>
    </row>
    <row r="11" spans="1:11" s="115" customFormat="1" ht="20.100000000000001" customHeight="1">
      <c r="A11" s="182"/>
      <c r="B11" s="374" t="s">
        <v>76</v>
      </c>
      <c r="C11" s="374"/>
      <c r="D11" s="183" t="s">
        <v>67</v>
      </c>
      <c r="E11" s="183" t="s">
        <v>68</v>
      </c>
      <c r="F11" s="184"/>
      <c r="G11" s="374" t="s">
        <v>76</v>
      </c>
      <c r="H11" s="374"/>
      <c r="I11" s="183" t="s">
        <v>67</v>
      </c>
      <c r="J11" s="183" t="s">
        <v>68</v>
      </c>
      <c r="K11" s="185"/>
    </row>
    <row r="12" spans="1:11" ht="3" customHeight="1">
      <c r="A12" s="186"/>
      <c r="B12" s="187"/>
      <c r="C12" s="187"/>
      <c r="D12" s="188"/>
      <c r="E12" s="188"/>
      <c r="F12" s="172"/>
      <c r="G12" s="115"/>
      <c r="H12" s="171"/>
      <c r="I12" s="115"/>
      <c r="J12" s="115"/>
      <c r="K12" s="130"/>
    </row>
    <row r="13" spans="1:11" s="115" customFormat="1" ht="3" customHeight="1">
      <c r="A13" s="131"/>
      <c r="B13" s="189"/>
      <c r="C13" s="189"/>
      <c r="D13" s="190"/>
      <c r="E13" s="190"/>
      <c r="F13" s="116"/>
      <c r="H13" s="171"/>
      <c r="K13" s="130"/>
    </row>
    <row r="14" spans="1:11">
      <c r="A14" s="191"/>
      <c r="B14" s="360" t="s">
        <v>6</v>
      </c>
      <c r="C14" s="360"/>
      <c r="D14" s="192">
        <f>D16+D26</f>
        <v>27694890</v>
      </c>
      <c r="E14" s="192">
        <f>E16+E26</f>
        <v>18352070</v>
      </c>
      <c r="F14" s="116"/>
      <c r="G14" s="360" t="s">
        <v>7</v>
      </c>
      <c r="H14" s="360"/>
      <c r="I14" s="192">
        <f>I16+I27</f>
        <v>0</v>
      </c>
      <c r="J14" s="192">
        <f>J16+J27</f>
        <v>1581335</v>
      </c>
      <c r="K14" s="130"/>
    </row>
    <row r="15" spans="1:11">
      <c r="A15" s="193"/>
      <c r="B15" s="135"/>
      <c r="C15" s="134"/>
      <c r="D15" s="194"/>
      <c r="E15" s="194"/>
      <c r="F15" s="116"/>
      <c r="G15" s="135"/>
      <c r="H15" s="135"/>
      <c r="I15" s="194"/>
      <c r="J15" s="194"/>
      <c r="K15" s="130"/>
    </row>
    <row r="16" spans="1:11">
      <c r="A16" s="193"/>
      <c r="B16" s="360" t="s">
        <v>8</v>
      </c>
      <c r="C16" s="360"/>
      <c r="D16" s="192">
        <f>SUM(D18:D24)</f>
        <v>27694890</v>
      </c>
      <c r="E16" s="192">
        <f>SUM(E18:E24)</f>
        <v>13722135</v>
      </c>
      <c r="F16" s="116"/>
      <c r="G16" s="360" t="s">
        <v>9</v>
      </c>
      <c r="H16" s="360"/>
      <c r="I16" s="192">
        <f>SUM(I18:I25)</f>
        <v>0</v>
      </c>
      <c r="J16" s="192">
        <f>SUM(J18:J25)</f>
        <v>1581335</v>
      </c>
      <c r="K16" s="130"/>
    </row>
    <row r="17" spans="1:11">
      <c r="A17" s="193"/>
      <c r="B17" s="135"/>
      <c r="C17" s="134"/>
      <c r="D17" s="194"/>
      <c r="E17" s="194"/>
      <c r="F17" s="116"/>
      <c r="G17" s="135"/>
      <c r="H17" s="135"/>
      <c r="I17" s="194"/>
      <c r="J17" s="194"/>
      <c r="K17" s="130"/>
    </row>
    <row r="18" spans="1:11">
      <c r="A18" s="191"/>
      <c r="B18" s="355" t="s">
        <v>10</v>
      </c>
      <c r="C18" s="355"/>
      <c r="D18" s="195">
        <f>IF(ESF!D18&lt;ESF!E18,ESF!E18-ESF!D18,0)</f>
        <v>27692109</v>
      </c>
      <c r="E18" s="195">
        <f>IF(D18&gt;0,0,ESF!D18-ESF!E18)</f>
        <v>0</v>
      </c>
      <c r="F18" s="116"/>
      <c r="G18" s="355" t="s">
        <v>11</v>
      </c>
      <c r="H18" s="355"/>
      <c r="I18" s="195">
        <f>IF(ESF!I18&gt;ESF!J18,ESF!I18-ESF!J18,0)</f>
        <v>0</v>
      </c>
      <c r="J18" s="195">
        <f>IF(I18&gt;0,0,ESF!J18-ESF!I18)</f>
        <v>1581335</v>
      </c>
      <c r="K18" s="130"/>
    </row>
    <row r="19" spans="1:11">
      <c r="A19" s="191"/>
      <c r="B19" s="355" t="s">
        <v>12</v>
      </c>
      <c r="C19" s="355"/>
      <c r="D19" s="195">
        <f>IF(ESF!D19&lt;ESF!E19,ESF!E19-ESF!D19,0)</f>
        <v>0</v>
      </c>
      <c r="E19" s="195">
        <f>IF(D19&gt;0,0,ESF!D19-ESF!E19)</f>
        <v>12541413</v>
      </c>
      <c r="F19" s="116"/>
      <c r="G19" s="355" t="s">
        <v>13</v>
      </c>
      <c r="H19" s="355"/>
      <c r="I19" s="195">
        <f>IF(ESF!I19&gt;ESF!J19,ESF!I19-ESF!J19,0)</f>
        <v>0</v>
      </c>
      <c r="J19" s="195">
        <f>IF(I19&gt;0,0,ESF!J19-ESF!I19)</f>
        <v>0</v>
      </c>
      <c r="K19" s="130"/>
    </row>
    <row r="20" spans="1:11">
      <c r="A20" s="191"/>
      <c r="B20" s="355" t="s">
        <v>14</v>
      </c>
      <c r="C20" s="355"/>
      <c r="D20" s="195">
        <f>IF(ESF!D20&lt;ESF!E20,ESF!E20-ESF!D20,0)</f>
        <v>0</v>
      </c>
      <c r="E20" s="195">
        <f>IF(D20&gt;0,0,ESF!D20-ESF!E20)</f>
        <v>0</v>
      </c>
      <c r="F20" s="116"/>
      <c r="G20" s="355" t="s">
        <v>15</v>
      </c>
      <c r="H20" s="355"/>
      <c r="I20" s="195">
        <f>IF(ESF!I20&gt;ESF!J20,ESF!I20-ESF!J20,0)</f>
        <v>0</v>
      </c>
      <c r="J20" s="195">
        <f>IF(I20&gt;0,0,ESF!J20-ESF!I20)</f>
        <v>0</v>
      </c>
      <c r="K20" s="130"/>
    </row>
    <row r="21" spans="1:11">
      <c r="A21" s="191"/>
      <c r="B21" s="355" t="s">
        <v>16</v>
      </c>
      <c r="C21" s="355"/>
      <c r="D21" s="195">
        <f>IF(ESF!D21&lt;ESF!E21,ESF!E21-ESF!D21,0)</f>
        <v>0</v>
      </c>
      <c r="E21" s="195">
        <f>IF(D21&gt;0,0,ESF!D21-ESF!E21)</f>
        <v>0</v>
      </c>
      <c r="F21" s="116"/>
      <c r="G21" s="355" t="s">
        <v>17</v>
      </c>
      <c r="H21" s="355"/>
      <c r="I21" s="195">
        <f>IF(ESF!I21&gt;ESF!J21,ESF!I21-ESF!J21,0)</f>
        <v>0</v>
      </c>
      <c r="J21" s="195">
        <f>IF(I21&gt;0,0,ESF!J21-ESF!I21)</f>
        <v>0</v>
      </c>
      <c r="K21" s="130"/>
    </row>
    <row r="22" spans="1:11">
      <c r="A22" s="191"/>
      <c r="B22" s="355" t="s">
        <v>18</v>
      </c>
      <c r="C22" s="355"/>
      <c r="D22" s="195">
        <f>IF(ESF!D22&lt;ESF!E22,ESF!E22-ESF!D22,0)</f>
        <v>0</v>
      </c>
      <c r="E22" s="195">
        <f>IF(D22&gt;0,0,ESF!D22-ESF!E22)</f>
        <v>1180722</v>
      </c>
      <c r="F22" s="116"/>
      <c r="G22" s="355" t="s">
        <v>19</v>
      </c>
      <c r="H22" s="355"/>
      <c r="I22" s="195">
        <f>IF(ESF!I22&gt;ESF!J22,ESF!I22-ESF!J22,0)</f>
        <v>0</v>
      </c>
      <c r="J22" s="195">
        <f>IF(I22&gt;0,0,ESF!J22-ESF!I22)</f>
        <v>0</v>
      </c>
      <c r="K22" s="130"/>
    </row>
    <row r="23" spans="1:11" ht="25.5" customHeight="1">
      <c r="A23" s="191"/>
      <c r="B23" s="355" t="s">
        <v>20</v>
      </c>
      <c r="C23" s="355"/>
      <c r="D23" s="195">
        <f>IF(ESF!D23&lt;ESF!E23,ESF!E23-ESF!D23,0)</f>
        <v>0</v>
      </c>
      <c r="E23" s="195">
        <f>IF(D23&gt;0,0,ESF!D23-ESF!E23)</f>
        <v>0</v>
      </c>
      <c r="F23" s="116"/>
      <c r="G23" s="358" t="s">
        <v>21</v>
      </c>
      <c r="H23" s="358"/>
      <c r="I23" s="195">
        <f>IF(ESF!I23&gt;ESF!J23,ESF!I23-ESF!J23,0)</f>
        <v>0</v>
      </c>
      <c r="J23" s="195">
        <f>IF(I23&gt;0,0,ESF!J23-ESF!I23)</f>
        <v>0</v>
      </c>
      <c r="K23" s="130"/>
    </row>
    <row r="24" spans="1:11">
      <c r="A24" s="191"/>
      <c r="B24" s="355" t="s">
        <v>22</v>
      </c>
      <c r="C24" s="355"/>
      <c r="D24" s="195">
        <f>IF(ESF!D24&lt;ESF!E24,ESF!E24-ESF!D24,0)</f>
        <v>2781</v>
      </c>
      <c r="E24" s="195">
        <f>IF(D24&gt;0,0,ESF!D24-ESF!E24)</f>
        <v>0</v>
      </c>
      <c r="F24" s="116"/>
      <c r="G24" s="355" t="s">
        <v>23</v>
      </c>
      <c r="H24" s="355"/>
      <c r="I24" s="195">
        <f>IF(ESF!I24&gt;ESF!J24,ESF!I24-ESF!J24,0)</f>
        <v>0</v>
      </c>
      <c r="J24" s="195">
        <f>IF(I24&gt;0,0,ESF!J24-ESF!I24)</f>
        <v>0</v>
      </c>
      <c r="K24" s="130"/>
    </row>
    <row r="25" spans="1:11">
      <c r="A25" s="193"/>
      <c r="B25" s="135"/>
      <c r="C25" s="134"/>
      <c r="D25" s="194"/>
      <c r="E25" s="194"/>
      <c r="F25" s="116"/>
      <c r="G25" s="355" t="s">
        <v>24</v>
      </c>
      <c r="H25" s="355"/>
      <c r="I25" s="195">
        <f>IF(ESF!I25&gt;ESF!J25,ESF!I25-ESF!J25,0)</f>
        <v>0</v>
      </c>
      <c r="J25" s="195">
        <f>IF(I25&gt;0,0,ESF!J25-ESF!I25)</f>
        <v>0</v>
      </c>
      <c r="K25" s="130"/>
    </row>
    <row r="26" spans="1:11">
      <c r="A26" s="193"/>
      <c r="B26" s="360" t="s">
        <v>27</v>
      </c>
      <c r="C26" s="360"/>
      <c r="D26" s="192">
        <f>SUM(D28:D36)</f>
        <v>0</v>
      </c>
      <c r="E26" s="192">
        <f>SUM(E28:E36)</f>
        <v>4629935</v>
      </c>
      <c r="F26" s="116"/>
      <c r="G26" s="135"/>
      <c r="H26" s="135"/>
      <c r="I26" s="194"/>
      <c r="J26" s="194"/>
      <c r="K26" s="130"/>
    </row>
    <row r="27" spans="1:11">
      <c r="A27" s="193"/>
      <c r="B27" s="135"/>
      <c r="C27" s="134"/>
      <c r="D27" s="194"/>
      <c r="E27" s="194"/>
      <c r="F27" s="116"/>
      <c r="G27" s="359" t="s">
        <v>28</v>
      </c>
      <c r="H27" s="359"/>
      <c r="I27" s="192">
        <f>SUM(I29:I34)</f>
        <v>0</v>
      </c>
      <c r="J27" s="192">
        <f>SUM(J29:J34)</f>
        <v>0</v>
      </c>
      <c r="K27" s="130"/>
    </row>
    <row r="28" spans="1:11">
      <c r="A28" s="191"/>
      <c r="B28" s="355" t="s">
        <v>29</v>
      </c>
      <c r="C28" s="355"/>
      <c r="D28" s="195">
        <f>IF(ESF!D31&lt;ESF!E31,ESF!E31-ESF!D31,0)</f>
        <v>0</v>
      </c>
      <c r="E28" s="195">
        <f>IF(D28&gt;0,0,ESF!D31-ESF!E31)</f>
        <v>0</v>
      </c>
      <c r="F28" s="116"/>
      <c r="G28" s="135"/>
      <c r="H28" s="135"/>
      <c r="I28" s="194"/>
      <c r="J28" s="194"/>
      <c r="K28" s="130"/>
    </row>
    <row r="29" spans="1:11">
      <c r="A29" s="191"/>
      <c r="B29" s="355" t="s">
        <v>31</v>
      </c>
      <c r="C29" s="355"/>
      <c r="D29" s="195">
        <f>IF(ESF!D32&lt;ESF!E32,ESF!E32-ESF!D32,0)</f>
        <v>0</v>
      </c>
      <c r="E29" s="195">
        <f>IF(D29&gt;0,0,ESF!D32-ESF!E32)</f>
        <v>0</v>
      </c>
      <c r="F29" s="116"/>
      <c r="G29" s="355" t="s">
        <v>30</v>
      </c>
      <c r="H29" s="355"/>
      <c r="I29" s="195">
        <f>IF(ESF!I31&gt;ESF!J31,ESF!I31-ESF!J31,0)</f>
        <v>0</v>
      </c>
      <c r="J29" s="195">
        <f>IF(I29&gt;0,0,ESF!J31-ESF!I31)</f>
        <v>0</v>
      </c>
      <c r="K29" s="130"/>
    </row>
    <row r="30" spans="1:11">
      <c r="A30" s="191"/>
      <c r="B30" s="355" t="s">
        <v>33</v>
      </c>
      <c r="C30" s="355"/>
      <c r="D30" s="195">
        <f>IF(ESF!D33&lt;ESF!E33,ESF!E33-ESF!D33,0)</f>
        <v>0</v>
      </c>
      <c r="E30" s="195">
        <f>IF(D30&gt;0,0,ESF!D33-ESF!E33)</f>
        <v>0</v>
      </c>
      <c r="F30" s="116"/>
      <c r="G30" s="355" t="s">
        <v>32</v>
      </c>
      <c r="H30" s="355"/>
      <c r="I30" s="195">
        <f>IF(ESF!I32&gt;ESF!J32,ESF!I32-ESF!J32,0)</f>
        <v>0</v>
      </c>
      <c r="J30" s="195">
        <f>IF(I30&gt;0,0,ESF!J32-ESF!I32)</f>
        <v>0</v>
      </c>
      <c r="K30" s="130"/>
    </row>
    <row r="31" spans="1:11">
      <c r="A31" s="191"/>
      <c r="B31" s="355" t="s">
        <v>35</v>
      </c>
      <c r="C31" s="355"/>
      <c r="D31" s="195">
        <f>IF(ESF!D34&lt;ESF!E34,ESF!E34-ESF!D34,0)</f>
        <v>0</v>
      </c>
      <c r="E31" s="195">
        <f>IF(D31&gt;0,0,ESF!D34-ESF!E34)</f>
        <v>4629935</v>
      </c>
      <c r="F31" s="116"/>
      <c r="G31" s="355" t="s">
        <v>34</v>
      </c>
      <c r="H31" s="355"/>
      <c r="I31" s="195">
        <f>IF(ESF!I33&gt;ESF!J33,ESF!I33-ESF!J33,0)</f>
        <v>0</v>
      </c>
      <c r="J31" s="195">
        <f>IF(I31&gt;0,0,ESF!J33-ESF!I33)</f>
        <v>0</v>
      </c>
      <c r="K31" s="130"/>
    </row>
    <row r="32" spans="1:11">
      <c r="A32" s="191"/>
      <c r="B32" s="355" t="s">
        <v>37</v>
      </c>
      <c r="C32" s="355"/>
      <c r="D32" s="195">
        <f>IF(ESF!D35&lt;ESF!E35,ESF!E35-ESF!D35,0)</f>
        <v>0</v>
      </c>
      <c r="E32" s="195">
        <f>IF(D32&gt;0,0,ESF!D35-ESF!E35)</f>
        <v>0</v>
      </c>
      <c r="F32" s="116"/>
      <c r="G32" s="355" t="s">
        <v>36</v>
      </c>
      <c r="H32" s="355"/>
      <c r="I32" s="195">
        <f>IF(ESF!I34&gt;ESF!J34,ESF!I34-ESF!J34,0)</f>
        <v>0</v>
      </c>
      <c r="J32" s="195">
        <f>IF(I32&gt;0,0,ESF!J34-ESF!I34)</f>
        <v>0</v>
      </c>
      <c r="K32" s="130"/>
    </row>
    <row r="33" spans="1:11" ht="26.1" customHeight="1">
      <c r="A33" s="191"/>
      <c r="B33" s="358" t="s">
        <v>39</v>
      </c>
      <c r="C33" s="358"/>
      <c r="D33" s="195">
        <f>IF(ESF!D36&lt;ESF!E36,ESF!E36-ESF!D36,0)</f>
        <v>0</v>
      </c>
      <c r="E33" s="195">
        <f>IF(D33&gt;0,0,ESF!D36-ESF!E36)</f>
        <v>0</v>
      </c>
      <c r="F33" s="116"/>
      <c r="G33" s="358" t="s">
        <v>38</v>
      </c>
      <c r="H33" s="358"/>
      <c r="I33" s="195">
        <f>IF(ESF!I35&gt;ESF!J35,ESF!I35-ESF!J35,0)</f>
        <v>0</v>
      </c>
      <c r="J33" s="195">
        <f>IF(I33&gt;0,0,ESF!J35-ESF!I35)</f>
        <v>0</v>
      </c>
      <c r="K33" s="130"/>
    </row>
    <row r="34" spans="1:11">
      <c r="A34" s="191"/>
      <c r="B34" s="355" t="s">
        <v>41</v>
      </c>
      <c r="C34" s="355"/>
      <c r="D34" s="195">
        <f>IF(ESF!D37&lt;ESF!E37,ESF!E37-ESF!D37,0)</f>
        <v>0</v>
      </c>
      <c r="E34" s="195">
        <f>IF(D34&gt;0,0,ESF!D37-ESF!E37)</f>
        <v>0</v>
      </c>
      <c r="F34" s="116"/>
      <c r="G34" s="355" t="s">
        <v>40</v>
      </c>
      <c r="H34" s="355"/>
      <c r="I34" s="195">
        <f>IF(ESF!I36&gt;ESF!J36,ESF!I36-ESF!J36,0)</f>
        <v>0</v>
      </c>
      <c r="J34" s="195">
        <f>IF(I34&gt;0,0,ESF!J36-ESF!I36)</f>
        <v>0</v>
      </c>
      <c r="K34" s="130"/>
    </row>
    <row r="35" spans="1:11" ht="25.5" customHeight="1">
      <c r="A35" s="191"/>
      <c r="B35" s="358" t="s">
        <v>42</v>
      </c>
      <c r="C35" s="358"/>
      <c r="D35" s="195">
        <f>IF(ESF!D38&lt;ESF!E38,ESF!E38-ESF!D38,0)</f>
        <v>0</v>
      </c>
      <c r="E35" s="195">
        <f>IF(D35&gt;0,0,ESF!D38-ESF!E38)</f>
        <v>0</v>
      </c>
      <c r="F35" s="116"/>
      <c r="G35" s="135"/>
      <c r="H35" s="135"/>
      <c r="I35" s="196"/>
      <c r="J35" s="196"/>
      <c r="K35" s="130"/>
    </row>
    <row r="36" spans="1:11">
      <c r="A36" s="191"/>
      <c r="B36" s="355" t="s">
        <v>44</v>
      </c>
      <c r="C36" s="355"/>
      <c r="D36" s="195">
        <f>IF(ESF!D39&lt;ESF!E39,ESF!E39-ESF!D39,0)</f>
        <v>0</v>
      </c>
      <c r="E36" s="195">
        <f>IF(D36&gt;0,0,ESF!D39-ESF!E39)</f>
        <v>0</v>
      </c>
      <c r="F36" s="116"/>
      <c r="G36" s="360" t="s">
        <v>47</v>
      </c>
      <c r="H36" s="360"/>
      <c r="I36" s="192">
        <f>I38+I44+I52</f>
        <v>9874230</v>
      </c>
      <c r="J36" s="192">
        <f>J38+J44+J52</f>
        <v>17635715</v>
      </c>
      <c r="K36" s="130"/>
    </row>
    <row r="37" spans="1:11">
      <c r="A37" s="193"/>
      <c r="B37" s="135"/>
      <c r="C37" s="134"/>
      <c r="D37" s="196"/>
      <c r="E37" s="196"/>
      <c r="F37" s="116"/>
      <c r="G37" s="135"/>
      <c r="H37" s="135"/>
      <c r="I37" s="194"/>
      <c r="J37" s="194"/>
      <c r="K37" s="130"/>
    </row>
    <row r="38" spans="1:11">
      <c r="A38" s="191"/>
      <c r="B38" s="115"/>
      <c r="C38" s="115"/>
      <c r="D38" s="115"/>
      <c r="E38" s="115"/>
      <c r="F38" s="116"/>
      <c r="G38" s="360" t="s">
        <v>49</v>
      </c>
      <c r="H38" s="360"/>
      <c r="I38" s="192">
        <f>SUM(I40:I42)</f>
        <v>0</v>
      </c>
      <c r="J38" s="192">
        <f>SUM(J40:J42)</f>
        <v>0</v>
      </c>
      <c r="K38" s="130"/>
    </row>
    <row r="39" spans="1:11">
      <c r="A39" s="193"/>
      <c r="B39" s="115"/>
      <c r="C39" s="115"/>
      <c r="D39" s="115"/>
      <c r="E39" s="115"/>
      <c r="F39" s="116"/>
      <c r="G39" s="135"/>
      <c r="H39" s="135"/>
      <c r="I39" s="194"/>
      <c r="J39" s="194"/>
      <c r="K39" s="130"/>
    </row>
    <row r="40" spans="1:11">
      <c r="A40" s="191"/>
      <c r="B40" s="115"/>
      <c r="C40" s="115"/>
      <c r="D40" s="115"/>
      <c r="E40" s="115"/>
      <c r="F40" s="116"/>
      <c r="G40" s="355" t="s">
        <v>50</v>
      </c>
      <c r="H40" s="355"/>
      <c r="I40" s="195">
        <f>IF(ESF!I46&gt;ESF!J46,ESF!I46-ESF!J46,0)</f>
        <v>0</v>
      </c>
      <c r="J40" s="195">
        <f>IF(I40&gt;0,0,ESF!J46-ESF!I46)</f>
        <v>0</v>
      </c>
      <c r="K40" s="130"/>
    </row>
    <row r="41" spans="1:11">
      <c r="A41" s="193"/>
      <c r="B41" s="115"/>
      <c r="C41" s="115"/>
      <c r="D41" s="115"/>
      <c r="E41" s="115"/>
      <c r="F41" s="116"/>
      <c r="G41" s="355" t="s">
        <v>51</v>
      </c>
      <c r="H41" s="355"/>
      <c r="I41" s="195">
        <f>IF(ESF!I47&gt;ESF!J47,ESF!I47-ESF!J47,0)</f>
        <v>0</v>
      </c>
      <c r="J41" s="195">
        <f>IF(I41&gt;0,0,ESF!J47-ESF!I47)</f>
        <v>0</v>
      </c>
      <c r="K41" s="130"/>
    </row>
    <row r="42" spans="1:11">
      <c r="A42" s="191"/>
      <c r="B42" s="115"/>
      <c r="C42" s="115"/>
      <c r="D42" s="115"/>
      <c r="E42" s="115"/>
      <c r="F42" s="116"/>
      <c r="G42" s="355" t="s">
        <v>52</v>
      </c>
      <c r="H42" s="355"/>
      <c r="I42" s="195">
        <f>IF(ESF!I48&gt;ESF!J48,ESF!I48-ESF!J48,0)</f>
        <v>0</v>
      </c>
      <c r="J42" s="195">
        <f>IF(I42&gt;0,0,ESF!J48-ESF!I48)</f>
        <v>0</v>
      </c>
      <c r="K42" s="130"/>
    </row>
    <row r="43" spans="1:11">
      <c r="A43" s="191"/>
      <c r="B43" s="115"/>
      <c r="C43" s="115"/>
      <c r="D43" s="115"/>
      <c r="E43" s="115"/>
      <c r="F43" s="116"/>
      <c r="G43" s="135"/>
      <c r="H43" s="135"/>
      <c r="I43" s="194"/>
      <c r="J43" s="194"/>
      <c r="K43" s="130"/>
    </row>
    <row r="44" spans="1:11">
      <c r="A44" s="191"/>
      <c r="B44" s="115"/>
      <c r="C44" s="115"/>
      <c r="D44" s="115"/>
      <c r="E44" s="115"/>
      <c r="F44" s="116"/>
      <c r="G44" s="360" t="s">
        <v>53</v>
      </c>
      <c r="H44" s="360"/>
      <c r="I44" s="192">
        <f>SUM(I46:I50)</f>
        <v>9874230</v>
      </c>
      <c r="J44" s="192">
        <f>SUM(J46:J50)</f>
        <v>17635715</v>
      </c>
      <c r="K44" s="130"/>
    </row>
    <row r="45" spans="1:11">
      <c r="A45" s="191"/>
      <c r="B45" s="115"/>
      <c r="C45" s="115"/>
      <c r="D45" s="115"/>
      <c r="E45" s="115"/>
      <c r="F45" s="116"/>
      <c r="G45" s="135"/>
      <c r="H45" s="135"/>
      <c r="I45" s="194"/>
      <c r="J45" s="194"/>
      <c r="K45" s="130"/>
    </row>
    <row r="46" spans="1:11">
      <c r="A46" s="191"/>
      <c r="B46" s="115"/>
      <c r="C46" s="115"/>
      <c r="D46" s="115"/>
      <c r="E46" s="115"/>
      <c r="F46" s="116"/>
      <c r="G46" s="355" t="s">
        <v>54</v>
      </c>
      <c r="H46" s="355"/>
      <c r="I46" s="195">
        <f>IF(ESF!I52&gt;ESF!J52,ESF!I52-ESF!J52,0)</f>
        <v>0</v>
      </c>
      <c r="J46" s="195">
        <f>IF(I46&gt;0,0,ESF!J52-ESF!I52)</f>
        <v>17635715</v>
      </c>
      <c r="K46" s="130"/>
    </row>
    <row r="47" spans="1:11">
      <c r="A47" s="191"/>
      <c r="B47" s="115"/>
      <c r="C47" s="115"/>
      <c r="D47" s="115"/>
      <c r="E47" s="115"/>
      <c r="F47" s="116"/>
      <c r="G47" s="355" t="s">
        <v>55</v>
      </c>
      <c r="H47" s="355"/>
      <c r="I47" s="195">
        <f>IF(ESF!I53&gt;ESF!J53,ESF!I53-ESF!J53,0)</f>
        <v>2607453</v>
      </c>
      <c r="J47" s="195">
        <f>IF(I47&gt;0,0,ESF!J53-ESF!I53)</f>
        <v>0</v>
      </c>
      <c r="K47" s="130"/>
    </row>
    <row r="48" spans="1:11">
      <c r="A48" s="191"/>
      <c r="B48" s="115"/>
      <c r="C48" s="115"/>
      <c r="D48" s="115"/>
      <c r="E48" s="115"/>
      <c r="F48" s="116"/>
      <c r="G48" s="355" t="s">
        <v>56</v>
      </c>
      <c r="H48" s="355"/>
      <c r="I48" s="195">
        <f>IF(ESF!I54&gt;ESF!J54,ESF!I54-ESF!J54,0)</f>
        <v>0</v>
      </c>
      <c r="J48" s="195">
        <f>IF(I48&gt;0,0,ESF!J54-ESF!I54)</f>
        <v>0</v>
      </c>
      <c r="K48" s="130"/>
    </row>
    <row r="49" spans="1:11">
      <c r="A49" s="191"/>
      <c r="B49" s="115"/>
      <c r="C49" s="115"/>
      <c r="D49" s="115"/>
      <c r="E49" s="115"/>
      <c r="F49" s="116"/>
      <c r="G49" s="355" t="s">
        <v>57</v>
      </c>
      <c r="H49" s="355"/>
      <c r="I49" s="195">
        <f>IF(ESF!I55&gt;ESF!J55,ESF!I55-ESF!J55,0)</f>
        <v>0</v>
      </c>
      <c r="J49" s="195">
        <f>IF(I49&gt;0,0,ESF!J55-ESF!I55)</f>
        <v>0</v>
      </c>
      <c r="K49" s="130"/>
    </row>
    <row r="50" spans="1:11">
      <c r="A50" s="193"/>
      <c r="B50" s="115"/>
      <c r="C50" s="115"/>
      <c r="D50" s="115"/>
      <c r="E50" s="115"/>
      <c r="F50" s="116"/>
      <c r="G50" s="355" t="s">
        <v>58</v>
      </c>
      <c r="H50" s="355"/>
      <c r="I50" s="195">
        <f>IF(ESF!I56&gt;ESF!J56,ESF!I56-ESF!J56,0)</f>
        <v>7266777</v>
      </c>
      <c r="J50" s="195">
        <f>IF(I50&gt;0,0,ESF!J56-ESF!I56)</f>
        <v>0</v>
      </c>
      <c r="K50" s="130"/>
    </row>
    <row r="51" spans="1:11">
      <c r="A51" s="191"/>
      <c r="B51" s="115"/>
      <c r="C51" s="115"/>
      <c r="D51" s="115"/>
      <c r="E51" s="115"/>
      <c r="F51" s="116"/>
      <c r="G51" s="135"/>
      <c r="H51" s="135"/>
      <c r="I51" s="194"/>
      <c r="J51" s="194"/>
      <c r="K51" s="130"/>
    </row>
    <row r="52" spans="1:11" ht="26.1" customHeight="1">
      <c r="A52" s="193"/>
      <c r="B52" s="115"/>
      <c r="C52" s="115"/>
      <c r="D52" s="115"/>
      <c r="E52" s="115"/>
      <c r="F52" s="116"/>
      <c r="G52" s="360" t="s">
        <v>80</v>
      </c>
      <c r="H52" s="360"/>
      <c r="I52" s="192">
        <f>SUM(I54:I55)</f>
        <v>0</v>
      </c>
      <c r="J52" s="192">
        <f>SUM(J54:J55)</f>
        <v>0</v>
      </c>
      <c r="K52" s="130"/>
    </row>
    <row r="53" spans="1:11">
      <c r="A53" s="191"/>
      <c r="B53" s="115"/>
      <c r="C53" s="115"/>
      <c r="D53" s="115"/>
      <c r="E53" s="115"/>
      <c r="F53" s="116"/>
      <c r="G53" s="135"/>
      <c r="H53" s="135"/>
      <c r="I53" s="194"/>
      <c r="J53" s="194"/>
      <c r="K53" s="130"/>
    </row>
    <row r="54" spans="1:11">
      <c r="A54" s="191"/>
      <c r="B54" s="115"/>
      <c r="C54" s="115"/>
      <c r="D54" s="115"/>
      <c r="E54" s="115"/>
      <c r="F54" s="116"/>
      <c r="G54" s="355" t="s">
        <v>60</v>
      </c>
      <c r="H54" s="355"/>
      <c r="I54" s="195">
        <f>IF(ESF!I60&gt;ESF!J60,ESF!I60-ESF!J60,0)</f>
        <v>0</v>
      </c>
      <c r="J54" s="195">
        <f>IF(I54&gt;0,0,ESF!J60-ESF!I60)</f>
        <v>0</v>
      </c>
      <c r="K54" s="130"/>
    </row>
    <row r="55" spans="1:11" ht="19.5" customHeight="1">
      <c r="A55" s="197"/>
      <c r="B55" s="160"/>
      <c r="C55" s="160"/>
      <c r="D55" s="160"/>
      <c r="E55" s="160"/>
      <c r="F55" s="154"/>
      <c r="G55" s="376" t="s">
        <v>61</v>
      </c>
      <c r="H55" s="376"/>
      <c r="I55" s="198">
        <f>IF(ESF!I61&gt;ESF!J61,ESF!I61-ESF!J61,0)</f>
        <v>0</v>
      </c>
      <c r="J55" s="198">
        <f>IF(I55&gt;0,0,ESF!J61-ESF!I61)</f>
        <v>0</v>
      </c>
      <c r="K55" s="156"/>
    </row>
    <row r="56" spans="1:11" ht="6" customHeight="1">
      <c r="A56" s="199"/>
      <c r="B56" s="160"/>
      <c r="C56" s="161"/>
      <c r="D56" s="162"/>
      <c r="E56" s="163"/>
      <c r="F56" s="163"/>
      <c r="G56" s="160"/>
      <c r="H56" s="200"/>
      <c r="I56" s="162"/>
      <c r="J56" s="163"/>
      <c r="K56" s="163"/>
    </row>
    <row r="57" spans="1:11" ht="6" customHeight="1">
      <c r="A57" s="115"/>
      <c r="C57" s="133"/>
      <c r="D57" s="157"/>
      <c r="E57" s="158"/>
      <c r="F57" s="158"/>
      <c r="H57" s="201"/>
      <c r="I57" s="157"/>
      <c r="J57" s="158"/>
      <c r="K57" s="158"/>
    </row>
    <row r="58" spans="1:11" ht="6" customHeight="1">
      <c r="B58" s="133"/>
      <c r="C58" s="157"/>
      <c r="D58" s="158"/>
      <c r="E58" s="158"/>
      <c r="G58" s="159"/>
      <c r="H58" s="202"/>
      <c r="I58" s="158"/>
      <c r="J58" s="158"/>
    </row>
    <row r="59" spans="1:11" ht="15" customHeight="1">
      <c r="B59" s="365" t="s">
        <v>78</v>
      </c>
      <c r="C59" s="365"/>
      <c r="D59" s="365"/>
      <c r="E59" s="365"/>
      <c r="F59" s="365"/>
      <c r="G59" s="365"/>
      <c r="H59" s="365"/>
      <c r="I59" s="365"/>
      <c r="J59" s="365"/>
    </row>
    <row r="60" spans="1:11" ht="9.75" customHeight="1">
      <c r="B60" s="133"/>
      <c r="C60" s="157"/>
      <c r="D60" s="158"/>
      <c r="E60" s="158"/>
      <c r="G60" s="159"/>
      <c r="H60" s="202"/>
      <c r="I60" s="158"/>
      <c r="J60" s="158"/>
    </row>
    <row r="61" spans="1:11" ht="50.1" customHeight="1">
      <c r="B61" s="133"/>
      <c r="C61" s="203"/>
      <c r="D61" s="204"/>
      <c r="E61" s="158"/>
      <c r="G61" s="205"/>
      <c r="H61" s="206"/>
      <c r="I61" s="158"/>
      <c r="J61" s="158"/>
    </row>
    <row r="62" spans="1:11" ht="14.1" customHeight="1">
      <c r="B62" s="165"/>
      <c r="C62" s="362" t="s">
        <v>226</v>
      </c>
      <c r="D62" s="362"/>
      <c r="E62" s="158"/>
      <c r="F62" s="158"/>
      <c r="G62" s="362" t="s">
        <v>231</v>
      </c>
      <c r="H62" s="362"/>
      <c r="I62" s="134"/>
      <c r="J62" s="158"/>
    </row>
    <row r="63" spans="1:11" ht="14.1" customHeight="1">
      <c r="B63" s="167"/>
      <c r="C63" s="361" t="s">
        <v>225</v>
      </c>
      <c r="D63" s="361"/>
      <c r="E63" s="168"/>
      <c r="F63" s="168"/>
      <c r="G63" s="361" t="s">
        <v>230</v>
      </c>
      <c r="H63" s="361"/>
      <c r="I63" s="134"/>
      <c r="J63" s="158"/>
    </row>
    <row r="64" spans="1:11">
      <c r="A64" s="152"/>
      <c r="F64" s="116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.19685039370078741" right="0.19685039370078741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86" t="s">
        <v>2</v>
      </c>
      <c r="B2" s="386"/>
      <c r="C2" s="386"/>
      <c r="D2" s="386"/>
      <c r="E2" s="13" t="e">
        <f>ESF!#REF!</f>
        <v>#REF!</v>
      </c>
    </row>
    <row r="3" spans="1:5" ht="45.75">
      <c r="A3" s="386" t="s">
        <v>4</v>
      </c>
      <c r="B3" s="386"/>
      <c r="C3" s="386"/>
      <c r="D3" s="386"/>
      <c r="E3" s="13" t="str">
        <f>ESF!C7</f>
        <v>COLEGIO DE BACHILLERES DEL ESTADO DE TLAXCALA</v>
      </c>
    </row>
    <row r="4" spans="1:5">
      <c r="A4" s="386" t="s">
        <v>3</v>
      </c>
      <c r="B4" s="386"/>
      <c r="C4" s="386"/>
      <c r="D4" s="386"/>
      <c r="E4" s="14"/>
    </row>
    <row r="5" spans="1:5">
      <c r="A5" s="386" t="s">
        <v>73</v>
      </c>
      <c r="B5" s="386"/>
      <c r="C5" s="386"/>
      <c r="D5" s="386"/>
      <c r="E5" t="s">
        <v>71</v>
      </c>
    </row>
    <row r="6" spans="1:5">
      <c r="A6" s="6"/>
      <c r="B6" s="6"/>
      <c r="C6" s="381" t="s">
        <v>5</v>
      </c>
      <c r="D6" s="381"/>
      <c r="E6" s="1">
        <v>2013</v>
      </c>
    </row>
    <row r="7" spans="1:5">
      <c r="A7" s="377" t="s">
        <v>69</v>
      </c>
      <c r="B7" s="378" t="s">
        <v>8</v>
      </c>
      <c r="C7" s="379" t="s">
        <v>10</v>
      </c>
      <c r="D7" s="379"/>
      <c r="E7" s="8">
        <f>ESF!D18</f>
        <v>25450255</v>
      </c>
    </row>
    <row r="8" spans="1:5">
      <c r="A8" s="377"/>
      <c r="B8" s="378"/>
      <c r="C8" s="379" t="s">
        <v>12</v>
      </c>
      <c r="D8" s="379"/>
      <c r="E8" s="8">
        <f>ESF!D19</f>
        <v>40416901</v>
      </c>
    </row>
    <row r="9" spans="1:5">
      <c r="A9" s="377"/>
      <c r="B9" s="378"/>
      <c r="C9" s="379" t="s">
        <v>14</v>
      </c>
      <c r="D9" s="379"/>
      <c r="E9" s="8">
        <f>ESF!D20</f>
        <v>0</v>
      </c>
    </row>
    <row r="10" spans="1:5">
      <c r="A10" s="377"/>
      <c r="B10" s="378"/>
      <c r="C10" s="379" t="s">
        <v>16</v>
      </c>
      <c r="D10" s="379"/>
      <c r="E10" s="8">
        <f>ESF!D21</f>
        <v>0</v>
      </c>
    </row>
    <row r="11" spans="1:5">
      <c r="A11" s="377"/>
      <c r="B11" s="378"/>
      <c r="C11" s="379" t="s">
        <v>18</v>
      </c>
      <c r="D11" s="379"/>
      <c r="E11" s="8">
        <f>ESF!D22</f>
        <v>5436937</v>
      </c>
    </row>
    <row r="12" spans="1:5">
      <c r="A12" s="377"/>
      <c r="B12" s="378"/>
      <c r="C12" s="379" t="s">
        <v>20</v>
      </c>
      <c r="D12" s="379"/>
      <c r="E12" s="8">
        <f>ESF!D23</f>
        <v>0</v>
      </c>
    </row>
    <row r="13" spans="1:5">
      <c r="A13" s="377"/>
      <c r="B13" s="378"/>
      <c r="C13" s="379" t="s">
        <v>22</v>
      </c>
      <c r="D13" s="379"/>
      <c r="E13" s="8">
        <f>ESF!D24</f>
        <v>14</v>
      </c>
    </row>
    <row r="14" spans="1:5" ht="15.75" thickBot="1">
      <c r="A14" s="377"/>
      <c r="B14" s="4"/>
      <c r="C14" s="380" t="s">
        <v>25</v>
      </c>
      <c r="D14" s="380"/>
      <c r="E14" s="9">
        <f>ESF!D26</f>
        <v>71304107</v>
      </c>
    </row>
    <row r="15" spans="1:5">
      <c r="A15" s="377"/>
      <c r="B15" s="378" t="s">
        <v>27</v>
      </c>
      <c r="C15" s="379" t="s">
        <v>29</v>
      </c>
      <c r="D15" s="379"/>
      <c r="E15" s="8">
        <f>ESF!D31</f>
        <v>0</v>
      </c>
    </row>
    <row r="16" spans="1:5">
      <c r="A16" s="377"/>
      <c r="B16" s="378"/>
      <c r="C16" s="379" t="s">
        <v>31</v>
      </c>
      <c r="D16" s="379"/>
      <c r="E16" s="8">
        <f>ESF!D32</f>
        <v>0</v>
      </c>
    </row>
    <row r="17" spans="1:5">
      <c r="A17" s="377"/>
      <c r="B17" s="378"/>
      <c r="C17" s="379" t="s">
        <v>33</v>
      </c>
      <c r="D17" s="379"/>
      <c r="E17" s="8">
        <f>ESF!D33</f>
        <v>133061441</v>
      </c>
    </row>
    <row r="18" spans="1:5">
      <c r="A18" s="377"/>
      <c r="B18" s="378"/>
      <c r="C18" s="379" t="s">
        <v>35</v>
      </c>
      <c r="D18" s="379"/>
      <c r="E18" s="8">
        <f>ESF!D34</f>
        <v>69375624</v>
      </c>
    </row>
    <row r="19" spans="1:5">
      <c r="A19" s="377"/>
      <c r="B19" s="378"/>
      <c r="C19" s="379" t="s">
        <v>37</v>
      </c>
      <c r="D19" s="379"/>
      <c r="E19" s="8">
        <f>ESF!D35</f>
        <v>0</v>
      </c>
    </row>
    <row r="20" spans="1:5">
      <c r="A20" s="377"/>
      <c r="B20" s="378"/>
      <c r="C20" s="379" t="s">
        <v>39</v>
      </c>
      <c r="D20" s="379"/>
      <c r="E20" s="8">
        <f>ESF!D36</f>
        <v>0</v>
      </c>
    </row>
    <row r="21" spans="1:5">
      <c r="A21" s="377"/>
      <c r="B21" s="378"/>
      <c r="C21" s="379" t="s">
        <v>41</v>
      </c>
      <c r="D21" s="379"/>
      <c r="E21" s="8">
        <f>ESF!D37</f>
        <v>0</v>
      </c>
    </row>
    <row r="22" spans="1:5">
      <c r="A22" s="377"/>
      <c r="B22" s="378"/>
      <c r="C22" s="379" t="s">
        <v>42</v>
      </c>
      <c r="D22" s="379"/>
      <c r="E22" s="8">
        <f>ESF!D38</f>
        <v>0</v>
      </c>
    </row>
    <row r="23" spans="1:5">
      <c r="A23" s="377"/>
      <c r="B23" s="378"/>
      <c r="C23" s="379" t="s">
        <v>44</v>
      </c>
      <c r="D23" s="379"/>
      <c r="E23" s="8">
        <f>ESF!D39</f>
        <v>0</v>
      </c>
    </row>
    <row r="24" spans="1:5" ht="15.75" thickBot="1">
      <c r="A24" s="377"/>
      <c r="B24" s="4"/>
      <c r="C24" s="380" t="s">
        <v>46</v>
      </c>
      <c r="D24" s="380"/>
      <c r="E24" s="9">
        <f>ESF!D41</f>
        <v>202437065</v>
      </c>
    </row>
    <row r="25" spans="1:5" ht="15.75" thickBot="1">
      <c r="A25" s="377"/>
      <c r="B25" s="2"/>
      <c r="C25" s="380" t="s">
        <v>48</v>
      </c>
      <c r="D25" s="380"/>
      <c r="E25" s="9">
        <f>ESF!D43</f>
        <v>273741172</v>
      </c>
    </row>
    <row r="26" spans="1:5">
      <c r="A26" s="377" t="s">
        <v>70</v>
      </c>
      <c r="B26" s="378" t="s">
        <v>9</v>
      </c>
      <c r="C26" s="379" t="s">
        <v>11</v>
      </c>
      <c r="D26" s="379"/>
      <c r="E26" s="8">
        <f>ESF!I18</f>
        <v>44959091</v>
      </c>
    </row>
    <row r="27" spans="1:5">
      <c r="A27" s="377"/>
      <c r="B27" s="378"/>
      <c r="C27" s="379" t="s">
        <v>13</v>
      </c>
      <c r="D27" s="379"/>
      <c r="E27" s="8">
        <f>ESF!I19</f>
        <v>0</v>
      </c>
    </row>
    <row r="28" spans="1:5">
      <c r="A28" s="377"/>
      <c r="B28" s="378"/>
      <c r="C28" s="379" t="s">
        <v>15</v>
      </c>
      <c r="D28" s="379"/>
      <c r="E28" s="8">
        <f>ESF!I20</f>
        <v>0</v>
      </c>
    </row>
    <row r="29" spans="1:5">
      <c r="A29" s="377"/>
      <c r="B29" s="378"/>
      <c r="C29" s="379" t="s">
        <v>17</v>
      </c>
      <c r="D29" s="379"/>
      <c r="E29" s="8">
        <f>ESF!I21</f>
        <v>0</v>
      </c>
    </row>
    <row r="30" spans="1:5">
      <c r="A30" s="377"/>
      <c r="B30" s="378"/>
      <c r="C30" s="379" t="s">
        <v>19</v>
      </c>
      <c r="D30" s="379"/>
      <c r="E30" s="8">
        <f>ESF!I22</f>
        <v>0</v>
      </c>
    </row>
    <row r="31" spans="1:5">
      <c r="A31" s="377"/>
      <c r="B31" s="378"/>
      <c r="C31" s="379" t="s">
        <v>21</v>
      </c>
      <c r="D31" s="379"/>
      <c r="E31" s="8">
        <f>ESF!I23</f>
        <v>0</v>
      </c>
    </row>
    <row r="32" spans="1:5">
      <c r="A32" s="377"/>
      <c r="B32" s="378"/>
      <c r="C32" s="379" t="s">
        <v>23</v>
      </c>
      <c r="D32" s="379"/>
      <c r="E32" s="8">
        <f>ESF!I24</f>
        <v>0</v>
      </c>
    </row>
    <row r="33" spans="1:5">
      <c r="A33" s="377"/>
      <c r="B33" s="378"/>
      <c r="C33" s="379" t="s">
        <v>24</v>
      </c>
      <c r="D33" s="379"/>
      <c r="E33" s="8">
        <f>ESF!I25</f>
        <v>0</v>
      </c>
    </row>
    <row r="34" spans="1:5" ht="15.75" thickBot="1">
      <c r="A34" s="377"/>
      <c r="B34" s="4"/>
      <c r="C34" s="380" t="s">
        <v>26</v>
      </c>
      <c r="D34" s="380"/>
      <c r="E34" s="9">
        <f>ESF!I27</f>
        <v>44959091</v>
      </c>
    </row>
    <row r="35" spans="1:5">
      <c r="A35" s="377"/>
      <c r="B35" s="378" t="s">
        <v>28</v>
      </c>
      <c r="C35" s="379" t="s">
        <v>30</v>
      </c>
      <c r="D35" s="379"/>
      <c r="E35" s="8">
        <f>ESF!I31</f>
        <v>0</v>
      </c>
    </row>
    <row r="36" spans="1:5">
      <c r="A36" s="377"/>
      <c r="B36" s="378"/>
      <c r="C36" s="379" t="s">
        <v>32</v>
      </c>
      <c r="D36" s="379"/>
      <c r="E36" s="8">
        <f>ESF!I32</f>
        <v>0</v>
      </c>
    </row>
    <row r="37" spans="1:5">
      <c r="A37" s="377"/>
      <c r="B37" s="378"/>
      <c r="C37" s="379" t="s">
        <v>34</v>
      </c>
      <c r="D37" s="379"/>
      <c r="E37" s="8">
        <f>ESF!I33</f>
        <v>0</v>
      </c>
    </row>
    <row r="38" spans="1:5">
      <c r="A38" s="377"/>
      <c r="B38" s="378"/>
      <c r="C38" s="379" t="s">
        <v>36</v>
      </c>
      <c r="D38" s="379"/>
      <c r="E38" s="8">
        <f>ESF!I34</f>
        <v>0</v>
      </c>
    </row>
    <row r="39" spans="1:5">
      <c r="A39" s="377"/>
      <c r="B39" s="378"/>
      <c r="C39" s="379" t="s">
        <v>38</v>
      </c>
      <c r="D39" s="379"/>
      <c r="E39" s="8">
        <f>ESF!I35</f>
        <v>0</v>
      </c>
    </row>
    <row r="40" spans="1:5">
      <c r="A40" s="377"/>
      <c r="B40" s="378"/>
      <c r="C40" s="379" t="s">
        <v>40</v>
      </c>
      <c r="D40" s="379"/>
      <c r="E40" s="8">
        <f>ESF!I36</f>
        <v>0</v>
      </c>
    </row>
    <row r="41" spans="1:5" ht="15.75" thickBot="1">
      <c r="A41" s="377"/>
      <c r="B41" s="2"/>
      <c r="C41" s="380" t="s">
        <v>43</v>
      </c>
      <c r="D41" s="380"/>
      <c r="E41" s="9">
        <f>ESF!I38</f>
        <v>0</v>
      </c>
    </row>
    <row r="42" spans="1:5" ht="15.75" thickBot="1">
      <c r="A42" s="377"/>
      <c r="B42" s="2"/>
      <c r="C42" s="380" t="s">
        <v>45</v>
      </c>
      <c r="D42" s="380"/>
      <c r="E42" s="9">
        <f>ESF!I40</f>
        <v>44959091</v>
      </c>
    </row>
    <row r="43" spans="1:5">
      <c r="A43" s="3"/>
      <c r="B43" s="378" t="s">
        <v>47</v>
      </c>
      <c r="C43" s="382" t="s">
        <v>49</v>
      </c>
      <c r="D43" s="382"/>
      <c r="E43" s="10">
        <f>ESF!I44</f>
        <v>0</v>
      </c>
    </row>
    <row r="44" spans="1:5">
      <c r="A44" s="3"/>
      <c r="B44" s="378"/>
      <c r="C44" s="379" t="s">
        <v>50</v>
      </c>
      <c r="D44" s="379"/>
      <c r="E44" s="8">
        <f>ESF!I46</f>
        <v>0</v>
      </c>
    </row>
    <row r="45" spans="1:5">
      <c r="A45" s="3"/>
      <c r="B45" s="378"/>
      <c r="C45" s="379" t="s">
        <v>51</v>
      </c>
      <c r="D45" s="379"/>
      <c r="E45" s="8">
        <f>ESF!I47</f>
        <v>0</v>
      </c>
    </row>
    <row r="46" spans="1:5">
      <c r="A46" s="3"/>
      <c r="B46" s="378"/>
      <c r="C46" s="379" t="s">
        <v>52</v>
      </c>
      <c r="D46" s="379"/>
      <c r="E46" s="8">
        <f>ESF!I48</f>
        <v>0</v>
      </c>
    </row>
    <row r="47" spans="1:5">
      <c r="A47" s="3"/>
      <c r="B47" s="378"/>
      <c r="C47" s="382" t="s">
        <v>53</v>
      </c>
      <c r="D47" s="382"/>
      <c r="E47" s="10">
        <f>ESF!I50</f>
        <v>228782081</v>
      </c>
    </row>
    <row r="48" spans="1:5">
      <c r="A48" s="3"/>
      <c r="B48" s="378"/>
      <c r="C48" s="379" t="s">
        <v>54</v>
      </c>
      <c r="D48" s="379"/>
      <c r="E48" s="8">
        <f>ESF!I52</f>
        <v>-13256731</v>
      </c>
    </row>
    <row r="49" spans="1:5">
      <c r="A49" s="3"/>
      <c r="B49" s="378"/>
      <c r="C49" s="379" t="s">
        <v>55</v>
      </c>
      <c r="D49" s="379"/>
      <c r="E49" s="8">
        <f>ESF!I53</f>
        <v>34164810</v>
      </c>
    </row>
    <row r="50" spans="1:5">
      <c r="A50" s="3"/>
      <c r="B50" s="378"/>
      <c r="C50" s="379" t="s">
        <v>56</v>
      </c>
      <c r="D50" s="379"/>
      <c r="E50" s="8">
        <f>ESF!I54</f>
        <v>0</v>
      </c>
    </row>
    <row r="51" spans="1:5">
      <c r="A51" s="3"/>
      <c r="B51" s="378"/>
      <c r="C51" s="379" t="s">
        <v>57</v>
      </c>
      <c r="D51" s="379"/>
      <c r="E51" s="8">
        <f>ESF!I55</f>
        <v>0</v>
      </c>
    </row>
    <row r="52" spans="1:5">
      <c r="A52" s="3"/>
      <c r="B52" s="378"/>
      <c r="C52" s="379" t="s">
        <v>58</v>
      </c>
      <c r="D52" s="379"/>
      <c r="E52" s="8">
        <f>ESF!I56</f>
        <v>207874002</v>
      </c>
    </row>
    <row r="53" spans="1:5">
      <c r="A53" s="3"/>
      <c r="B53" s="378"/>
      <c r="C53" s="382" t="s">
        <v>59</v>
      </c>
      <c r="D53" s="382"/>
      <c r="E53" s="10">
        <f>ESF!I58</f>
        <v>0</v>
      </c>
    </row>
    <row r="54" spans="1:5">
      <c r="A54" s="3"/>
      <c r="B54" s="378"/>
      <c r="C54" s="379" t="s">
        <v>60</v>
      </c>
      <c r="D54" s="379"/>
      <c r="E54" s="8">
        <f>ESF!I60</f>
        <v>0</v>
      </c>
    </row>
    <row r="55" spans="1:5">
      <c r="A55" s="3"/>
      <c r="B55" s="378"/>
      <c r="C55" s="379" t="s">
        <v>61</v>
      </c>
      <c r="D55" s="379"/>
      <c r="E55" s="8">
        <f>ESF!I61</f>
        <v>0</v>
      </c>
    </row>
    <row r="56" spans="1:5" ht="15.75" thickBot="1">
      <c r="A56" s="3"/>
      <c r="B56" s="378"/>
      <c r="C56" s="380" t="s">
        <v>62</v>
      </c>
      <c r="D56" s="380"/>
      <c r="E56" s="9">
        <f>ESF!I63</f>
        <v>228782081</v>
      </c>
    </row>
    <row r="57" spans="1:5" ht="15.75" thickBot="1">
      <c r="A57" s="3"/>
      <c r="B57" s="2"/>
      <c r="C57" s="380" t="s">
        <v>63</v>
      </c>
      <c r="D57" s="380"/>
      <c r="E57" s="9">
        <f>ESF!I65</f>
        <v>273741172</v>
      </c>
    </row>
    <row r="58" spans="1:5">
      <c r="A58" s="3"/>
      <c r="B58" s="2"/>
      <c r="C58" s="381" t="s">
        <v>5</v>
      </c>
      <c r="D58" s="381"/>
      <c r="E58" s="1">
        <v>2012</v>
      </c>
    </row>
    <row r="59" spans="1:5">
      <c r="A59" s="377" t="s">
        <v>69</v>
      </c>
      <c r="B59" s="378" t="s">
        <v>8</v>
      </c>
      <c r="C59" s="379" t="s">
        <v>10</v>
      </c>
      <c r="D59" s="379"/>
      <c r="E59" s="8">
        <f>ESF!E18</f>
        <v>53142364</v>
      </c>
    </row>
    <row r="60" spans="1:5">
      <c r="A60" s="377"/>
      <c r="B60" s="378"/>
      <c r="C60" s="379" t="s">
        <v>12</v>
      </c>
      <c r="D60" s="379"/>
      <c r="E60" s="8">
        <f>ESF!E19</f>
        <v>27875488</v>
      </c>
    </row>
    <row r="61" spans="1:5">
      <c r="A61" s="377"/>
      <c r="B61" s="378"/>
      <c r="C61" s="379" t="s">
        <v>14</v>
      </c>
      <c r="D61" s="379"/>
      <c r="E61" s="8">
        <f>ESF!E20</f>
        <v>0</v>
      </c>
    </row>
    <row r="62" spans="1:5">
      <c r="A62" s="377"/>
      <c r="B62" s="378"/>
      <c r="C62" s="379" t="s">
        <v>16</v>
      </c>
      <c r="D62" s="379"/>
      <c r="E62" s="8">
        <f>ESF!E21</f>
        <v>0</v>
      </c>
    </row>
    <row r="63" spans="1:5">
      <c r="A63" s="377"/>
      <c r="B63" s="378"/>
      <c r="C63" s="379" t="s">
        <v>18</v>
      </c>
      <c r="D63" s="379"/>
      <c r="E63" s="8">
        <f>ESF!E22</f>
        <v>4256215</v>
      </c>
    </row>
    <row r="64" spans="1:5">
      <c r="A64" s="377"/>
      <c r="B64" s="378"/>
      <c r="C64" s="379" t="s">
        <v>20</v>
      </c>
      <c r="D64" s="379"/>
      <c r="E64" s="8">
        <f>ESF!E23</f>
        <v>0</v>
      </c>
    </row>
    <row r="65" spans="1:5">
      <c r="A65" s="377"/>
      <c r="B65" s="378"/>
      <c r="C65" s="379" t="s">
        <v>22</v>
      </c>
      <c r="D65" s="379"/>
      <c r="E65" s="8">
        <f>ESF!E24</f>
        <v>2795</v>
      </c>
    </row>
    <row r="66" spans="1:5" ht="15.75" thickBot="1">
      <c r="A66" s="377"/>
      <c r="B66" s="4"/>
      <c r="C66" s="380" t="s">
        <v>25</v>
      </c>
      <c r="D66" s="380"/>
      <c r="E66" s="9">
        <f>ESF!E26</f>
        <v>85276862</v>
      </c>
    </row>
    <row r="67" spans="1:5">
      <c r="A67" s="377"/>
      <c r="B67" s="378" t="s">
        <v>27</v>
      </c>
      <c r="C67" s="379" t="s">
        <v>29</v>
      </c>
      <c r="D67" s="379"/>
      <c r="E67" s="8">
        <f>ESF!E31</f>
        <v>0</v>
      </c>
    </row>
    <row r="68" spans="1:5">
      <c r="A68" s="377"/>
      <c r="B68" s="378"/>
      <c r="C68" s="379" t="s">
        <v>31</v>
      </c>
      <c r="D68" s="379"/>
      <c r="E68" s="8">
        <f>ESF!E32</f>
        <v>0</v>
      </c>
    </row>
    <row r="69" spans="1:5">
      <c r="A69" s="377"/>
      <c r="B69" s="378"/>
      <c r="C69" s="379" t="s">
        <v>33</v>
      </c>
      <c r="D69" s="379"/>
      <c r="E69" s="8">
        <f>ESF!E33</f>
        <v>133061441</v>
      </c>
    </row>
    <row r="70" spans="1:5">
      <c r="A70" s="377"/>
      <c r="B70" s="378"/>
      <c r="C70" s="379" t="s">
        <v>35</v>
      </c>
      <c r="D70" s="379"/>
      <c r="E70" s="8">
        <f>ESF!E34</f>
        <v>64745689</v>
      </c>
    </row>
    <row r="71" spans="1:5">
      <c r="A71" s="377"/>
      <c r="B71" s="378"/>
      <c r="C71" s="379" t="s">
        <v>37</v>
      </c>
      <c r="D71" s="379"/>
      <c r="E71" s="8">
        <f>ESF!E35</f>
        <v>0</v>
      </c>
    </row>
    <row r="72" spans="1:5">
      <c r="A72" s="377"/>
      <c r="B72" s="378"/>
      <c r="C72" s="379" t="s">
        <v>39</v>
      </c>
      <c r="D72" s="379"/>
      <c r="E72" s="8">
        <f>ESF!E36</f>
        <v>0</v>
      </c>
    </row>
    <row r="73" spans="1:5">
      <c r="A73" s="377"/>
      <c r="B73" s="378"/>
      <c r="C73" s="379" t="s">
        <v>41</v>
      </c>
      <c r="D73" s="379"/>
      <c r="E73" s="8">
        <f>ESF!E37</f>
        <v>0</v>
      </c>
    </row>
    <row r="74" spans="1:5">
      <c r="A74" s="377"/>
      <c r="B74" s="378"/>
      <c r="C74" s="379" t="s">
        <v>42</v>
      </c>
      <c r="D74" s="379"/>
      <c r="E74" s="8">
        <f>ESF!E38</f>
        <v>0</v>
      </c>
    </row>
    <row r="75" spans="1:5">
      <c r="A75" s="377"/>
      <c r="B75" s="378"/>
      <c r="C75" s="379" t="s">
        <v>44</v>
      </c>
      <c r="D75" s="379"/>
      <c r="E75" s="8">
        <f>ESF!E39</f>
        <v>0</v>
      </c>
    </row>
    <row r="76" spans="1:5" ht="15.75" thickBot="1">
      <c r="A76" s="377"/>
      <c r="B76" s="4"/>
      <c r="C76" s="380" t="s">
        <v>46</v>
      </c>
      <c r="D76" s="380"/>
      <c r="E76" s="9">
        <f>ESF!E41</f>
        <v>197807130</v>
      </c>
    </row>
    <row r="77" spans="1:5" ht="15.75" thickBot="1">
      <c r="A77" s="377"/>
      <c r="B77" s="2"/>
      <c r="C77" s="380" t="s">
        <v>48</v>
      </c>
      <c r="D77" s="380"/>
      <c r="E77" s="9">
        <f>ESF!E43</f>
        <v>283083992</v>
      </c>
    </row>
    <row r="78" spans="1:5">
      <c r="A78" s="377" t="s">
        <v>70</v>
      </c>
      <c r="B78" s="378" t="s">
        <v>9</v>
      </c>
      <c r="C78" s="379" t="s">
        <v>11</v>
      </c>
      <c r="D78" s="379"/>
      <c r="E78" s="8">
        <f>ESF!J18</f>
        <v>46540426</v>
      </c>
    </row>
    <row r="79" spans="1:5">
      <c r="A79" s="377"/>
      <c r="B79" s="378"/>
      <c r="C79" s="379" t="s">
        <v>13</v>
      </c>
      <c r="D79" s="379"/>
      <c r="E79" s="8">
        <f>ESF!J19</f>
        <v>0</v>
      </c>
    </row>
    <row r="80" spans="1:5">
      <c r="A80" s="377"/>
      <c r="B80" s="378"/>
      <c r="C80" s="379" t="s">
        <v>15</v>
      </c>
      <c r="D80" s="379"/>
      <c r="E80" s="8">
        <f>ESF!J20</f>
        <v>0</v>
      </c>
    </row>
    <row r="81" spans="1:5">
      <c r="A81" s="377"/>
      <c r="B81" s="378"/>
      <c r="C81" s="379" t="s">
        <v>17</v>
      </c>
      <c r="D81" s="379"/>
      <c r="E81" s="8">
        <f>ESF!J21</f>
        <v>0</v>
      </c>
    </row>
    <row r="82" spans="1:5">
      <c r="A82" s="377"/>
      <c r="B82" s="378"/>
      <c r="C82" s="379" t="s">
        <v>19</v>
      </c>
      <c r="D82" s="379"/>
      <c r="E82" s="8">
        <f>ESF!J22</f>
        <v>0</v>
      </c>
    </row>
    <row r="83" spans="1:5">
      <c r="A83" s="377"/>
      <c r="B83" s="378"/>
      <c r="C83" s="379" t="s">
        <v>21</v>
      </c>
      <c r="D83" s="379"/>
      <c r="E83" s="8">
        <f>ESF!J23</f>
        <v>0</v>
      </c>
    </row>
    <row r="84" spans="1:5">
      <c r="A84" s="377"/>
      <c r="B84" s="378"/>
      <c r="C84" s="379" t="s">
        <v>23</v>
      </c>
      <c r="D84" s="379"/>
      <c r="E84" s="8">
        <f>ESF!J24</f>
        <v>0</v>
      </c>
    </row>
    <row r="85" spans="1:5">
      <c r="A85" s="377"/>
      <c r="B85" s="378"/>
      <c r="C85" s="379" t="s">
        <v>24</v>
      </c>
      <c r="D85" s="379"/>
      <c r="E85" s="8">
        <f>ESF!J25</f>
        <v>0</v>
      </c>
    </row>
    <row r="86" spans="1:5" ht="15.75" thickBot="1">
      <c r="A86" s="377"/>
      <c r="B86" s="4"/>
      <c r="C86" s="380" t="s">
        <v>26</v>
      </c>
      <c r="D86" s="380"/>
      <c r="E86" s="9">
        <f>ESF!J27</f>
        <v>46540426</v>
      </c>
    </row>
    <row r="87" spans="1:5">
      <c r="A87" s="377"/>
      <c r="B87" s="378" t="s">
        <v>28</v>
      </c>
      <c r="C87" s="379" t="s">
        <v>30</v>
      </c>
      <c r="D87" s="379"/>
      <c r="E87" s="8">
        <f>ESF!J31</f>
        <v>0</v>
      </c>
    </row>
    <row r="88" spans="1:5">
      <c r="A88" s="377"/>
      <c r="B88" s="378"/>
      <c r="C88" s="379" t="s">
        <v>32</v>
      </c>
      <c r="D88" s="379"/>
      <c r="E88" s="8">
        <f>ESF!J32</f>
        <v>0</v>
      </c>
    </row>
    <row r="89" spans="1:5">
      <c r="A89" s="377"/>
      <c r="B89" s="378"/>
      <c r="C89" s="379" t="s">
        <v>34</v>
      </c>
      <c r="D89" s="379"/>
      <c r="E89" s="8">
        <f>ESF!J33</f>
        <v>0</v>
      </c>
    </row>
    <row r="90" spans="1:5">
      <c r="A90" s="377"/>
      <c r="B90" s="378"/>
      <c r="C90" s="379" t="s">
        <v>36</v>
      </c>
      <c r="D90" s="379"/>
      <c r="E90" s="8">
        <f>ESF!J34</f>
        <v>0</v>
      </c>
    </row>
    <row r="91" spans="1:5">
      <c r="A91" s="377"/>
      <c r="B91" s="378"/>
      <c r="C91" s="379" t="s">
        <v>38</v>
      </c>
      <c r="D91" s="379"/>
      <c r="E91" s="8">
        <f>ESF!J35</f>
        <v>0</v>
      </c>
    </row>
    <row r="92" spans="1:5">
      <c r="A92" s="377"/>
      <c r="B92" s="378"/>
      <c r="C92" s="379" t="s">
        <v>40</v>
      </c>
      <c r="D92" s="379"/>
      <c r="E92" s="8">
        <f>ESF!J36</f>
        <v>0</v>
      </c>
    </row>
    <row r="93" spans="1:5" ht="15.75" thickBot="1">
      <c r="A93" s="377"/>
      <c r="B93" s="2"/>
      <c r="C93" s="380" t="s">
        <v>43</v>
      </c>
      <c r="D93" s="380"/>
      <c r="E93" s="9">
        <f>ESF!J38</f>
        <v>0</v>
      </c>
    </row>
    <row r="94" spans="1:5" ht="15.75" thickBot="1">
      <c r="A94" s="377"/>
      <c r="B94" s="2"/>
      <c r="C94" s="380" t="s">
        <v>45</v>
      </c>
      <c r="D94" s="380"/>
      <c r="E94" s="9">
        <f>ESF!J40</f>
        <v>46540426</v>
      </c>
    </row>
    <row r="95" spans="1:5">
      <c r="A95" s="3"/>
      <c r="B95" s="378" t="s">
        <v>47</v>
      </c>
      <c r="C95" s="382" t="s">
        <v>49</v>
      </c>
      <c r="D95" s="382"/>
      <c r="E95" s="10">
        <f>ESF!J44</f>
        <v>0</v>
      </c>
    </row>
    <row r="96" spans="1:5">
      <c r="A96" s="3"/>
      <c r="B96" s="378"/>
      <c r="C96" s="379" t="s">
        <v>50</v>
      </c>
      <c r="D96" s="379"/>
      <c r="E96" s="8">
        <f>ESF!J46</f>
        <v>0</v>
      </c>
    </row>
    <row r="97" spans="1:5">
      <c r="A97" s="3"/>
      <c r="B97" s="378"/>
      <c r="C97" s="379" t="s">
        <v>51</v>
      </c>
      <c r="D97" s="379"/>
      <c r="E97" s="8">
        <f>ESF!J47</f>
        <v>0</v>
      </c>
    </row>
    <row r="98" spans="1:5">
      <c r="A98" s="3"/>
      <c r="B98" s="378"/>
      <c r="C98" s="379" t="s">
        <v>52</v>
      </c>
      <c r="D98" s="379"/>
      <c r="E98" s="8">
        <f>ESF!J48</f>
        <v>0</v>
      </c>
    </row>
    <row r="99" spans="1:5">
      <c r="A99" s="3"/>
      <c r="B99" s="378"/>
      <c r="C99" s="382" t="s">
        <v>53</v>
      </c>
      <c r="D99" s="382"/>
      <c r="E99" s="10">
        <f>ESF!J50</f>
        <v>236543566</v>
      </c>
    </row>
    <row r="100" spans="1:5">
      <c r="A100" s="3"/>
      <c r="B100" s="378"/>
      <c r="C100" s="379" t="s">
        <v>54</v>
      </c>
      <c r="D100" s="379"/>
      <c r="E100" s="8">
        <f>ESF!J52</f>
        <v>4378984</v>
      </c>
    </row>
    <row r="101" spans="1:5">
      <c r="A101" s="3"/>
      <c r="B101" s="378"/>
      <c r="C101" s="379" t="s">
        <v>55</v>
      </c>
      <c r="D101" s="379"/>
      <c r="E101" s="8">
        <f>ESF!J53</f>
        <v>31557357</v>
      </c>
    </row>
    <row r="102" spans="1:5">
      <c r="A102" s="3"/>
      <c r="B102" s="378"/>
      <c r="C102" s="379" t="s">
        <v>56</v>
      </c>
      <c r="D102" s="379"/>
      <c r="E102" s="8">
        <f>ESF!J54</f>
        <v>0</v>
      </c>
    </row>
    <row r="103" spans="1:5">
      <c r="A103" s="3"/>
      <c r="B103" s="378"/>
      <c r="C103" s="379" t="s">
        <v>57</v>
      </c>
      <c r="D103" s="379"/>
      <c r="E103" s="8">
        <f>ESF!J55</f>
        <v>0</v>
      </c>
    </row>
    <row r="104" spans="1:5">
      <c r="A104" s="3"/>
      <c r="B104" s="378"/>
      <c r="C104" s="379" t="s">
        <v>58</v>
      </c>
      <c r="D104" s="379"/>
      <c r="E104" s="8">
        <f>ESF!J56</f>
        <v>200607225</v>
      </c>
    </row>
    <row r="105" spans="1:5">
      <c r="A105" s="3"/>
      <c r="B105" s="378"/>
      <c r="C105" s="382" t="s">
        <v>59</v>
      </c>
      <c r="D105" s="382"/>
      <c r="E105" s="10">
        <f>ESF!J58</f>
        <v>0</v>
      </c>
    </row>
    <row r="106" spans="1:5">
      <c r="A106" s="3"/>
      <c r="B106" s="378"/>
      <c r="C106" s="379" t="s">
        <v>60</v>
      </c>
      <c r="D106" s="379"/>
      <c r="E106" s="8">
        <f>ESF!J60</f>
        <v>0</v>
      </c>
    </row>
    <row r="107" spans="1:5">
      <c r="A107" s="3"/>
      <c r="B107" s="378"/>
      <c r="C107" s="379" t="s">
        <v>61</v>
      </c>
      <c r="D107" s="379"/>
      <c r="E107" s="8">
        <f>ESF!J61</f>
        <v>0</v>
      </c>
    </row>
    <row r="108" spans="1:5" ht="15.75" thickBot="1">
      <c r="A108" s="3"/>
      <c r="B108" s="378"/>
      <c r="C108" s="380" t="s">
        <v>62</v>
      </c>
      <c r="D108" s="380"/>
      <c r="E108" s="9">
        <f>ESF!J63</f>
        <v>236543566</v>
      </c>
    </row>
    <row r="109" spans="1:5" ht="15.75" thickBot="1">
      <c r="A109" s="3"/>
      <c r="B109" s="2"/>
      <c r="C109" s="380" t="s">
        <v>63</v>
      </c>
      <c r="D109" s="380"/>
      <c r="E109" s="9">
        <f>ESF!J65</f>
        <v>283083992</v>
      </c>
    </row>
    <row r="110" spans="1:5">
      <c r="A110" s="3"/>
      <c r="B110" s="2"/>
      <c r="C110" s="387" t="s">
        <v>75</v>
      </c>
      <c r="D110" s="5" t="s">
        <v>64</v>
      </c>
      <c r="E110" s="10" t="str">
        <f>ESF!C73</f>
        <v>L.A.E DAVID FLORES LEAL</v>
      </c>
    </row>
    <row r="111" spans="1:5">
      <c r="A111" s="3"/>
      <c r="B111" s="2"/>
      <c r="C111" s="388"/>
      <c r="D111" s="5" t="s">
        <v>65</v>
      </c>
      <c r="E111" s="10" t="str">
        <f>ESF!C74</f>
        <v>DIRECTOR GENERAL</v>
      </c>
    </row>
    <row r="112" spans="1:5">
      <c r="A112" s="3"/>
      <c r="B112" s="2"/>
      <c r="C112" s="388" t="s">
        <v>74</v>
      </c>
      <c r="D112" s="5" t="s">
        <v>64</v>
      </c>
      <c r="E112" s="10" t="str">
        <f>ESF!G73</f>
        <v>MTRO. Y C.P JOSÉ MARIO A. SÁNCHEZ DOMÍNGUEZ</v>
      </c>
    </row>
    <row r="113" spans="1:5">
      <c r="A113" s="3"/>
      <c r="B113" s="2"/>
      <c r="C113" s="388"/>
      <c r="D113" s="5" t="s">
        <v>65</v>
      </c>
      <c r="E113" s="10" t="str">
        <f>ESF!G74</f>
        <v>DIRECTOR ADMINISTRATIVO</v>
      </c>
    </row>
    <row r="114" spans="1:5">
      <c r="A114" s="386" t="s">
        <v>2</v>
      </c>
      <c r="B114" s="386"/>
      <c r="C114" s="386"/>
      <c r="D114" s="386"/>
      <c r="E114" s="13" t="e">
        <f>ECSF!#REF!</f>
        <v>#REF!</v>
      </c>
    </row>
    <row r="115" spans="1:5" ht="45.75">
      <c r="A115" s="386" t="s">
        <v>4</v>
      </c>
      <c r="B115" s="386"/>
      <c r="C115" s="386"/>
      <c r="D115" s="386"/>
      <c r="E115" s="13" t="str">
        <f>ECSF!C7</f>
        <v>COLEGIO DE BACHILLERES DEL ESTADO DE TLAXCALA</v>
      </c>
    </row>
    <row r="116" spans="1:5">
      <c r="A116" s="386" t="s">
        <v>3</v>
      </c>
      <c r="B116" s="386"/>
      <c r="C116" s="386"/>
      <c r="D116" s="386"/>
      <c r="E116" s="14"/>
    </row>
    <row r="117" spans="1:5">
      <c r="A117" s="386" t="s">
        <v>73</v>
      </c>
      <c r="B117" s="386"/>
      <c r="C117" s="386"/>
      <c r="D117" s="386"/>
      <c r="E117" t="s">
        <v>72</v>
      </c>
    </row>
    <row r="118" spans="1:5">
      <c r="B118" s="383" t="s">
        <v>67</v>
      </c>
      <c r="C118" s="382" t="s">
        <v>6</v>
      </c>
      <c r="D118" s="382"/>
      <c r="E118" s="11">
        <f>ECSF!D14</f>
        <v>27694890</v>
      </c>
    </row>
    <row r="119" spans="1:5">
      <c r="B119" s="383"/>
      <c r="C119" s="382" t="s">
        <v>8</v>
      </c>
      <c r="D119" s="382"/>
      <c r="E119" s="11">
        <f>ECSF!D16</f>
        <v>27694890</v>
      </c>
    </row>
    <row r="120" spans="1:5">
      <c r="B120" s="383"/>
      <c r="C120" s="379" t="s">
        <v>10</v>
      </c>
      <c r="D120" s="379"/>
      <c r="E120" s="12">
        <f>ECSF!D18</f>
        <v>27692109</v>
      </c>
    </row>
    <row r="121" spans="1:5">
      <c r="B121" s="383"/>
      <c r="C121" s="379" t="s">
        <v>12</v>
      </c>
      <c r="D121" s="379"/>
      <c r="E121" s="12">
        <f>ECSF!D19</f>
        <v>0</v>
      </c>
    </row>
    <row r="122" spans="1:5">
      <c r="B122" s="383"/>
      <c r="C122" s="379" t="s">
        <v>14</v>
      </c>
      <c r="D122" s="379"/>
      <c r="E122" s="12">
        <f>ECSF!D20</f>
        <v>0</v>
      </c>
    </row>
    <row r="123" spans="1:5">
      <c r="B123" s="383"/>
      <c r="C123" s="379" t="s">
        <v>16</v>
      </c>
      <c r="D123" s="379"/>
      <c r="E123" s="12">
        <f>ECSF!D21</f>
        <v>0</v>
      </c>
    </row>
    <row r="124" spans="1:5">
      <c r="B124" s="383"/>
      <c r="C124" s="379" t="s">
        <v>18</v>
      </c>
      <c r="D124" s="379"/>
      <c r="E124" s="12">
        <f>ECSF!D22</f>
        <v>0</v>
      </c>
    </row>
    <row r="125" spans="1:5">
      <c r="B125" s="383"/>
      <c r="C125" s="379" t="s">
        <v>20</v>
      </c>
      <c r="D125" s="379"/>
      <c r="E125" s="12">
        <f>ECSF!D23</f>
        <v>0</v>
      </c>
    </row>
    <row r="126" spans="1:5">
      <c r="B126" s="383"/>
      <c r="C126" s="379" t="s">
        <v>22</v>
      </c>
      <c r="D126" s="379"/>
      <c r="E126" s="12">
        <f>ECSF!D24</f>
        <v>2781</v>
      </c>
    </row>
    <row r="127" spans="1:5">
      <c r="B127" s="383"/>
      <c r="C127" s="382" t="s">
        <v>27</v>
      </c>
      <c r="D127" s="382"/>
      <c r="E127" s="11">
        <f>ECSF!D26</f>
        <v>0</v>
      </c>
    </row>
    <row r="128" spans="1:5">
      <c r="B128" s="383"/>
      <c r="C128" s="379" t="s">
        <v>29</v>
      </c>
      <c r="D128" s="379"/>
      <c r="E128" s="12">
        <f>ECSF!D28</f>
        <v>0</v>
      </c>
    </row>
    <row r="129" spans="2:5">
      <c r="B129" s="383"/>
      <c r="C129" s="379" t="s">
        <v>31</v>
      </c>
      <c r="D129" s="379"/>
      <c r="E129" s="12">
        <f>ECSF!D29</f>
        <v>0</v>
      </c>
    </row>
    <row r="130" spans="2:5">
      <c r="B130" s="383"/>
      <c r="C130" s="379" t="s">
        <v>33</v>
      </c>
      <c r="D130" s="379"/>
      <c r="E130" s="12">
        <f>ECSF!D30</f>
        <v>0</v>
      </c>
    </row>
    <row r="131" spans="2:5">
      <c r="B131" s="383"/>
      <c r="C131" s="379" t="s">
        <v>35</v>
      </c>
      <c r="D131" s="379"/>
      <c r="E131" s="12">
        <f>ECSF!D31</f>
        <v>0</v>
      </c>
    </row>
    <row r="132" spans="2:5">
      <c r="B132" s="383"/>
      <c r="C132" s="379" t="s">
        <v>37</v>
      </c>
      <c r="D132" s="379"/>
      <c r="E132" s="12">
        <f>ECSF!D32</f>
        <v>0</v>
      </c>
    </row>
    <row r="133" spans="2:5">
      <c r="B133" s="383"/>
      <c r="C133" s="379" t="s">
        <v>39</v>
      </c>
      <c r="D133" s="379"/>
      <c r="E133" s="12">
        <f>ECSF!D33</f>
        <v>0</v>
      </c>
    </row>
    <row r="134" spans="2:5">
      <c r="B134" s="383"/>
      <c r="C134" s="379" t="s">
        <v>41</v>
      </c>
      <c r="D134" s="379"/>
      <c r="E134" s="12">
        <f>ECSF!D34</f>
        <v>0</v>
      </c>
    </row>
    <row r="135" spans="2:5">
      <c r="B135" s="383"/>
      <c r="C135" s="379" t="s">
        <v>42</v>
      </c>
      <c r="D135" s="379"/>
      <c r="E135" s="12">
        <f>ECSF!D35</f>
        <v>0</v>
      </c>
    </row>
    <row r="136" spans="2:5">
      <c r="B136" s="383"/>
      <c r="C136" s="379" t="s">
        <v>44</v>
      </c>
      <c r="D136" s="379"/>
      <c r="E136" s="12">
        <f>ECSF!D36</f>
        <v>0</v>
      </c>
    </row>
    <row r="137" spans="2:5">
      <c r="B137" s="383"/>
      <c r="C137" s="382" t="s">
        <v>7</v>
      </c>
      <c r="D137" s="382"/>
      <c r="E137" s="11">
        <f>ECSF!I14</f>
        <v>0</v>
      </c>
    </row>
    <row r="138" spans="2:5">
      <c r="B138" s="383"/>
      <c r="C138" s="382" t="s">
        <v>9</v>
      </c>
      <c r="D138" s="382"/>
      <c r="E138" s="11">
        <f>ECSF!I16</f>
        <v>0</v>
      </c>
    </row>
    <row r="139" spans="2:5">
      <c r="B139" s="383"/>
      <c r="C139" s="379" t="s">
        <v>11</v>
      </c>
      <c r="D139" s="379"/>
      <c r="E139" s="12">
        <f>ECSF!I18</f>
        <v>0</v>
      </c>
    </row>
    <row r="140" spans="2:5">
      <c r="B140" s="383"/>
      <c r="C140" s="379" t="s">
        <v>13</v>
      </c>
      <c r="D140" s="379"/>
      <c r="E140" s="12">
        <f>ECSF!I19</f>
        <v>0</v>
      </c>
    </row>
    <row r="141" spans="2:5">
      <c r="B141" s="383"/>
      <c r="C141" s="379" t="s">
        <v>15</v>
      </c>
      <c r="D141" s="379"/>
      <c r="E141" s="12">
        <f>ECSF!I20</f>
        <v>0</v>
      </c>
    </row>
    <row r="142" spans="2:5">
      <c r="B142" s="383"/>
      <c r="C142" s="379" t="s">
        <v>17</v>
      </c>
      <c r="D142" s="379"/>
      <c r="E142" s="12">
        <f>ECSF!I21</f>
        <v>0</v>
      </c>
    </row>
    <row r="143" spans="2:5">
      <c r="B143" s="383"/>
      <c r="C143" s="379" t="s">
        <v>19</v>
      </c>
      <c r="D143" s="379"/>
      <c r="E143" s="12">
        <f>ECSF!I22</f>
        <v>0</v>
      </c>
    </row>
    <row r="144" spans="2:5">
      <c r="B144" s="383"/>
      <c r="C144" s="379" t="s">
        <v>21</v>
      </c>
      <c r="D144" s="379"/>
      <c r="E144" s="12">
        <f>ECSF!I23</f>
        <v>0</v>
      </c>
    </row>
    <row r="145" spans="2:5">
      <c r="B145" s="383"/>
      <c r="C145" s="379" t="s">
        <v>23</v>
      </c>
      <c r="D145" s="379"/>
      <c r="E145" s="12">
        <f>ECSF!I24</f>
        <v>0</v>
      </c>
    </row>
    <row r="146" spans="2:5">
      <c r="B146" s="383"/>
      <c r="C146" s="379" t="s">
        <v>24</v>
      </c>
      <c r="D146" s="379"/>
      <c r="E146" s="12">
        <f>ECSF!I25</f>
        <v>0</v>
      </c>
    </row>
    <row r="147" spans="2:5">
      <c r="B147" s="383"/>
      <c r="C147" s="385" t="s">
        <v>28</v>
      </c>
      <c r="D147" s="385"/>
      <c r="E147" s="11">
        <f>ECSF!I27</f>
        <v>0</v>
      </c>
    </row>
    <row r="148" spans="2:5">
      <c r="B148" s="383"/>
      <c r="C148" s="379" t="s">
        <v>30</v>
      </c>
      <c r="D148" s="379"/>
      <c r="E148" s="12">
        <f>ECSF!I29</f>
        <v>0</v>
      </c>
    </row>
    <row r="149" spans="2:5">
      <c r="B149" s="383"/>
      <c r="C149" s="379" t="s">
        <v>32</v>
      </c>
      <c r="D149" s="379"/>
      <c r="E149" s="12">
        <f>ECSF!I30</f>
        <v>0</v>
      </c>
    </row>
    <row r="150" spans="2:5">
      <c r="B150" s="383"/>
      <c r="C150" s="379" t="s">
        <v>34</v>
      </c>
      <c r="D150" s="379"/>
      <c r="E150" s="12">
        <f>ECSF!I31</f>
        <v>0</v>
      </c>
    </row>
    <row r="151" spans="2:5">
      <c r="B151" s="383"/>
      <c r="C151" s="379" t="s">
        <v>36</v>
      </c>
      <c r="D151" s="379"/>
      <c r="E151" s="12">
        <f>ECSF!I32</f>
        <v>0</v>
      </c>
    </row>
    <row r="152" spans="2:5">
      <c r="B152" s="383"/>
      <c r="C152" s="379" t="s">
        <v>38</v>
      </c>
      <c r="D152" s="379"/>
      <c r="E152" s="12">
        <f>ECSF!I33</f>
        <v>0</v>
      </c>
    </row>
    <row r="153" spans="2:5">
      <c r="B153" s="383"/>
      <c r="C153" s="379" t="s">
        <v>40</v>
      </c>
      <c r="D153" s="379"/>
      <c r="E153" s="12">
        <f>ECSF!I34</f>
        <v>0</v>
      </c>
    </row>
    <row r="154" spans="2:5">
      <c r="B154" s="383"/>
      <c r="C154" s="382" t="s">
        <v>47</v>
      </c>
      <c r="D154" s="382"/>
      <c r="E154" s="11">
        <f>ECSF!I36</f>
        <v>9874230</v>
      </c>
    </row>
    <row r="155" spans="2:5">
      <c r="B155" s="383"/>
      <c r="C155" s="382" t="s">
        <v>49</v>
      </c>
      <c r="D155" s="382"/>
      <c r="E155" s="11">
        <f>ECSF!I38</f>
        <v>0</v>
      </c>
    </row>
    <row r="156" spans="2:5">
      <c r="B156" s="383"/>
      <c r="C156" s="379" t="s">
        <v>50</v>
      </c>
      <c r="D156" s="379"/>
      <c r="E156" s="12">
        <f>ECSF!I40</f>
        <v>0</v>
      </c>
    </row>
    <row r="157" spans="2:5">
      <c r="B157" s="383"/>
      <c r="C157" s="379" t="s">
        <v>51</v>
      </c>
      <c r="D157" s="379"/>
      <c r="E157" s="12">
        <f>ECSF!I41</f>
        <v>0</v>
      </c>
    </row>
    <row r="158" spans="2:5">
      <c r="B158" s="383"/>
      <c r="C158" s="379" t="s">
        <v>52</v>
      </c>
      <c r="D158" s="379"/>
      <c r="E158" s="12">
        <f>ECSF!I42</f>
        <v>0</v>
      </c>
    </row>
    <row r="159" spans="2:5">
      <c r="B159" s="383"/>
      <c r="C159" s="382" t="s">
        <v>53</v>
      </c>
      <c r="D159" s="382"/>
      <c r="E159" s="11">
        <f>ECSF!I44</f>
        <v>9874230</v>
      </c>
    </row>
    <row r="160" spans="2:5">
      <c r="B160" s="383"/>
      <c r="C160" s="379" t="s">
        <v>54</v>
      </c>
      <c r="D160" s="379"/>
      <c r="E160" s="12">
        <f>ECSF!I46</f>
        <v>0</v>
      </c>
    </row>
    <row r="161" spans="2:5">
      <c r="B161" s="383"/>
      <c r="C161" s="379" t="s">
        <v>55</v>
      </c>
      <c r="D161" s="379"/>
      <c r="E161" s="12">
        <f>ECSF!I47</f>
        <v>2607453</v>
      </c>
    </row>
    <row r="162" spans="2:5">
      <c r="B162" s="383"/>
      <c r="C162" s="379" t="s">
        <v>56</v>
      </c>
      <c r="D162" s="379"/>
      <c r="E162" s="12">
        <f>ECSF!I48</f>
        <v>0</v>
      </c>
    </row>
    <row r="163" spans="2:5">
      <c r="B163" s="383"/>
      <c r="C163" s="379" t="s">
        <v>57</v>
      </c>
      <c r="D163" s="379"/>
      <c r="E163" s="12">
        <f>ECSF!I49</f>
        <v>0</v>
      </c>
    </row>
    <row r="164" spans="2:5">
      <c r="B164" s="383"/>
      <c r="C164" s="379" t="s">
        <v>58</v>
      </c>
      <c r="D164" s="379"/>
      <c r="E164" s="12">
        <f>ECSF!I50</f>
        <v>7266777</v>
      </c>
    </row>
    <row r="165" spans="2:5">
      <c r="B165" s="383"/>
      <c r="C165" s="382" t="s">
        <v>59</v>
      </c>
      <c r="D165" s="382"/>
      <c r="E165" s="11">
        <f>ECSF!I52</f>
        <v>0</v>
      </c>
    </row>
    <row r="166" spans="2:5">
      <c r="B166" s="383"/>
      <c r="C166" s="379" t="s">
        <v>60</v>
      </c>
      <c r="D166" s="379"/>
      <c r="E166" s="12">
        <f>ECSF!I54</f>
        <v>0</v>
      </c>
    </row>
    <row r="167" spans="2:5" ht="15" customHeight="1" thickBot="1">
      <c r="B167" s="384"/>
      <c r="C167" s="379" t="s">
        <v>61</v>
      </c>
      <c r="D167" s="379"/>
      <c r="E167" s="12">
        <f>ECSF!I55</f>
        <v>0</v>
      </c>
    </row>
    <row r="168" spans="2:5">
      <c r="B168" s="383" t="s">
        <v>68</v>
      </c>
      <c r="C168" s="382" t="s">
        <v>6</v>
      </c>
      <c r="D168" s="382"/>
      <c r="E168" s="11">
        <f>ECSF!E14</f>
        <v>18352070</v>
      </c>
    </row>
    <row r="169" spans="2:5" ht="15" customHeight="1">
      <c r="B169" s="383"/>
      <c r="C169" s="382" t="s">
        <v>8</v>
      </c>
      <c r="D169" s="382"/>
      <c r="E169" s="11">
        <f>ECSF!E16</f>
        <v>13722135</v>
      </c>
    </row>
    <row r="170" spans="2:5" ht="15" customHeight="1">
      <c r="B170" s="383"/>
      <c r="C170" s="379" t="s">
        <v>10</v>
      </c>
      <c r="D170" s="379"/>
      <c r="E170" s="12">
        <f>ECSF!E18</f>
        <v>0</v>
      </c>
    </row>
    <row r="171" spans="2:5" ht="15" customHeight="1">
      <c r="B171" s="383"/>
      <c r="C171" s="379" t="s">
        <v>12</v>
      </c>
      <c r="D171" s="379"/>
      <c r="E171" s="12">
        <f>ECSF!E19</f>
        <v>12541413</v>
      </c>
    </row>
    <row r="172" spans="2:5">
      <c r="B172" s="383"/>
      <c r="C172" s="379" t="s">
        <v>14</v>
      </c>
      <c r="D172" s="379"/>
      <c r="E172" s="12">
        <f>ECSF!E20</f>
        <v>0</v>
      </c>
    </row>
    <row r="173" spans="2:5">
      <c r="B173" s="383"/>
      <c r="C173" s="379" t="s">
        <v>16</v>
      </c>
      <c r="D173" s="379"/>
      <c r="E173" s="12">
        <f>ECSF!E21</f>
        <v>0</v>
      </c>
    </row>
    <row r="174" spans="2:5" ht="15" customHeight="1">
      <c r="B174" s="383"/>
      <c r="C174" s="379" t="s">
        <v>18</v>
      </c>
      <c r="D174" s="379"/>
      <c r="E174" s="12">
        <f>ECSF!E22</f>
        <v>1180722</v>
      </c>
    </row>
    <row r="175" spans="2:5" ht="15" customHeight="1">
      <c r="B175" s="383"/>
      <c r="C175" s="379" t="s">
        <v>20</v>
      </c>
      <c r="D175" s="379"/>
      <c r="E175" s="12">
        <f>ECSF!E23</f>
        <v>0</v>
      </c>
    </row>
    <row r="176" spans="2:5">
      <c r="B176" s="383"/>
      <c r="C176" s="379" t="s">
        <v>22</v>
      </c>
      <c r="D176" s="379"/>
      <c r="E176" s="12">
        <f>ECSF!E24</f>
        <v>0</v>
      </c>
    </row>
    <row r="177" spans="2:5" ht="15" customHeight="1">
      <c r="B177" s="383"/>
      <c r="C177" s="382" t="s">
        <v>27</v>
      </c>
      <c r="D177" s="382"/>
      <c r="E177" s="11">
        <f>ECSF!E26</f>
        <v>4629935</v>
      </c>
    </row>
    <row r="178" spans="2:5">
      <c r="B178" s="383"/>
      <c r="C178" s="379" t="s">
        <v>29</v>
      </c>
      <c r="D178" s="379"/>
      <c r="E178" s="12">
        <f>ECSF!E28</f>
        <v>0</v>
      </c>
    </row>
    <row r="179" spans="2:5" ht="15" customHeight="1">
      <c r="B179" s="383"/>
      <c r="C179" s="379" t="s">
        <v>31</v>
      </c>
      <c r="D179" s="379"/>
      <c r="E179" s="12">
        <f>ECSF!E29</f>
        <v>0</v>
      </c>
    </row>
    <row r="180" spans="2:5" ht="15" customHeight="1">
      <c r="B180" s="383"/>
      <c r="C180" s="379" t="s">
        <v>33</v>
      </c>
      <c r="D180" s="379"/>
      <c r="E180" s="12">
        <f>ECSF!E30</f>
        <v>0</v>
      </c>
    </row>
    <row r="181" spans="2:5" ht="15" customHeight="1">
      <c r="B181" s="383"/>
      <c r="C181" s="379" t="s">
        <v>35</v>
      </c>
      <c r="D181" s="379"/>
      <c r="E181" s="12">
        <f>ECSF!E31</f>
        <v>4629935</v>
      </c>
    </row>
    <row r="182" spans="2:5" ht="15" customHeight="1">
      <c r="B182" s="383"/>
      <c r="C182" s="379" t="s">
        <v>37</v>
      </c>
      <c r="D182" s="379"/>
      <c r="E182" s="12">
        <f>ECSF!E32</f>
        <v>0</v>
      </c>
    </row>
    <row r="183" spans="2:5" ht="15" customHeight="1">
      <c r="B183" s="383"/>
      <c r="C183" s="379" t="s">
        <v>39</v>
      </c>
      <c r="D183" s="379"/>
      <c r="E183" s="12">
        <f>ECSF!E33</f>
        <v>0</v>
      </c>
    </row>
    <row r="184" spans="2:5" ht="15" customHeight="1">
      <c r="B184" s="383"/>
      <c r="C184" s="379" t="s">
        <v>41</v>
      </c>
      <c r="D184" s="379"/>
      <c r="E184" s="12">
        <f>ECSF!E34</f>
        <v>0</v>
      </c>
    </row>
    <row r="185" spans="2:5" ht="15" customHeight="1">
      <c r="B185" s="383"/>
      <c r="C185" s="379" t="s">
        <v>42</v>
      </c>
      <c r="D185" s="379"/>
      <c r="E185" s="12">
        <f>ECSF!E35</f>
        <v>0</v>
      </c>
    </row>
    <row r="186" spans="2:5" ht="15" customHeight="1">
      <c r="B186" s="383"/>
      <c r="C186" s="379" t="s">
        <v>44</v>
      </c>
      <c r="D186" s="379"/>
      <c r="E186" s="12">
        <f>ECSF!E36</f>
        <v>0</v>
      </c>
    </row>
    <row r="187" spans="2:5" ht="15" customHeight="1">
      <c r="B187" s="383"/>
      <c r="C187" s="382" t="s">
        <v>7</v>
      </c>
      <c r="D187" s="382"/>
      <c r="E187" s="11">
        <f>ECSF!J14</f>
        <v>1581335</v>
      </c>
    </row>
    <row r="188" spans="2:5">
      <c r="B188" s="383"/>
      <c r="C188" s="382" t="s">
        <v>9</v>
      </c>
      <c r="D188" s="382"/>
      <c r="E188" s="11">
        <f>ECSF!J16</f>
        <v>1581335</v>
      </c>
    </row>
    <row r="189" spans="2:5">
      <c r="B189" s="383"/>
      <c r="C189" s="379" t="s">
        <v>11</v>
      </c>
      <c r="D189" s="379"/>
      <c r="E189" s="12">
        <f>ECSF!J18</f>
        <v>1581335</v>
      </c>
    </row>
    <row r="190" spans="2:5">
      <c r="B190" s="383"/>
      <c r="C190" s="379" t="s">
        <v>13</v>
      </c>
      <c r="D190" s="379"/>
      <c r="E190" s="12">
        <f>ECSF!J19</f>
        <v>0</v>
      </c>
    </row>
    <row r="191" spans="2:5" ht="15" customHeight="1">
      <c r="B191" s="383"/>
      <c r="C191" s="379" t="s">
        <v>15</v>
      </c>
      <c r="D191" s="379"/>
      <c r="E191" s="12">
        <f>ECSF!J20</f>
        <v>0</v>
      </c>
    </row>
    <row r="192" spans="2:5">
      <c r="B192" s="383"/>
      <c r="C192" s="379" t="s">
        <v>17</v>
      </c>
      <c r="D192" s="379"/>
      <c r="E192" s="12">
        <f>ECSF!J21</f>
        <v>0</v>
      </c>
    </row>
    <row r="193" spans="2:5" ht="15" customHeight="1">
      <c r="B193" s="383"/>
      <c r="C193" s="379" t="s">
        <v>19</v>
      </c>
      <c r="D193" s="379"/>
      <c r="E193" s="12">
        <f>ECSF!J22</f>
        <v>0</v>
      </c>
    </row>
    <row r="194" spans="2:5" ht="15" customHeight="1">
      <c r="B194" s="383"/>
      <c r="C194" s="379" t="s">
        <v>21</v>
      </c>
      <c r="D194" s="379"/>
      <c r="E194" s="12">
        <f>ECSF!J23</f>
        <v>0</v>
      </c>
    </row>
    <row r="195" spans="2:5" ht="15" customHeight="1">
      <c r="B195" s="383"/>
      <c r="C195" s="379" t="s">
        <v>23</v>
      </c>
      <c r="D195" s="379"/>
      <c r="E195" s="12">
        <f>ECSF!J24</f>
        <v>0</v>
      </c>
    </row>
    <row r="196" spans="2:5" ht="15" customHeight="1">
      <c r="B196" s="383"/>
      <c r="C196" s="379" t="s">
        <v>24</v>
      </c>
      <c r="D196" s="379"/>
      <c r="E196" s="12">
        <f>ECSF!J25</f>
        <v>0</v>
      </c>
    </row>
    <row r="197" spans="2:5" ht="15" customHeight="1">
      <c r="B197" s="383"/>
      <c r="C197" s="385" t="s">
        <v>28</v>
      </c>
      <c r="D197" s="385"/>
      <c r="E197" s="11">
        <f>ECSF!J27</f>
        <v>0</v>
      </c>
    </row>
    <row r="198" spans="2:5" ht="15" customHeight="1">
      <c r="B198" s="383"/>
      <c r="C198" s="379" t="s">
        <v>30</v>
      </c>
      <c r="D198" s="379"/>
      <c r="E198" s="12">
        <f>ECSF!J29</f>
        <v>0</v>
      </c>
    </row>
    <row r="199" spans="2:5" ht="15" customHeight="1">
      <c r="B199" s="383"/>
      <c r="C199" s="379" t="s">
        <v>32</v>
      </c>
      <c r="D199" s="379"/>
      <c r="E199" s="12">
        <f>ECSF!J30</f>
        <v>0</v>
      </c>
    </row>
    <row r="200" spans="2:5" ht="15" customHeight="1">
      <c r="B200" s="383"/>
      <c r="C200" s="379" t="s">
        <v>34</v>
      </c>
      <c r="D200" s="379"/>
      <c r="E200" s="12">
        <f>ECSF!J31</f>
        <v>0</v>
      </c>
    </row>
    <row r="201" spans="2:5">
      <c r="B201" s="383"/>
      <c r="C201" s="379" t="s">
        <v>36</v>
      </c>
      <c r="D201" s="379"/>
      <c r="E201" s="12">
        <f>ECSF!J32</f>
        <v>0</v>
      </c>
    </row>
    <row r="202" spans="2:5" ht="15" customHeight="1">
      <c r="B202" s="383"/>
      <c r="C202" s="379" t="s">
        <v>38</v>
      </c>
      <c r="D202" s="379"/>
      <c r="E202" s="12">
        <f>ECSF!J33</f>
        <v>0</v>
      </c>
    </row>
    <row r="203" spans="2:5">
      <c r="B203" s="383"/>
      <c r="C203" s="379" t="s">
        <v>40</v>
      </c>
      <c r="D203" s="379"/>
      <c r="E203" s="12">
        <f>ECSF!J34</f>
        <v>0</v>
      </c>
    </row>
    <row r="204" spans="2:5" ht="15" customHeight="1">
      <c r="B204" s="383"/>
      <c r="C204" s="382" t="s">
        <v>47</v>
      </c>
      <c r="D204" s="382"/>
      <c r="E204" s="11">
        <f>ECSF!J36</f>
        <v>17635715</v>
      </c>
    </row>
    <row r="205" spans="2:5" ht="15" customHeight="1">
      <c r="B205" s="383"/>
      <c r="C205" s="382" t="s">
        <v>49</v>
      </c>
      <c r="D205" s="382"/>
      <c r="E205" s="11">
        <f>ECSF!J38</f>
        <v>0</v>
      </c>
    </row>
    <row r="206" spans="2:5" ht="15" customHeight="1">
      <c r="B206" s="383"/>
      <c r="C206" s="379" t="s">
        <v>50</v>
      </c>
      <c r="D206" s="379"/>
      <c r="E206" s="12">
        <f>ECSF!J40</f>
        <v>0</v>
      </c>
    </row>
    <row r="207" spans="2:5" ht="15" customHeight="1">
      <c r="B207" s="383"/>
      <c r="C207" s="379" t="s">
        <v>51</v>
      </c>
      <c r="D207" s="379"/>
      <c r="E207" s="12">
        <f>ECSF!J41</f>
        <v>0</v>
      </c>
    </row>
    <row r="208" spans="2:5" ht="15" customHeight="1">
      <c r="B208" s="383"/>
      <c r="C208" s="379" t="s">
        <v>52</v>
      </c>
      <c r="D208" s="379"/>
      <c r="E208" s="12">
        <f>ECSF!J42</f>
        <v>0</v>
      </c>
    </row>
    <row r="209" spans="2:5" ht="15" customHeight="1">
      <c r="B209" s="383"/>
      <c r="C209" s="382" t="s">
        <v>53</v>
      </c>
      <c r="D209" s="382"/>
      <c r="E209" s="11">
        <f>ECSF!J44</f>
        <v>17635715</v>
      </c>
    </row>
    <row r="210" spans="2:5">
      <c r="B210" s="383"/>
      <c r="C210" s="379" t="s">
        <v>54</v>
      </c>
      <c r="D210" s="379"/>
      <c r="E210" s="12">
        <f>ECSF!J46</f>
        <v>17635715</v>
      </c>
    </row>
    <row r="211" spans="2:5" ht="15" customHeight="1">
      <c r="B211" s="383"/>
      <c r="C211" s="379" t="s">
        <v>55</v>
      </c>
      <c r="D211" s="379"/>
      <c r="E211" s="12">
        <f>ECSF!J47</f>
        <v>0</v>
      </c>
    </row>
    <row r="212" spans="2:5">
      <c r="B212" s="383"/>
      <c r="C212" s="379" t="s">
        <v>56</v>
      </c>
      <c r="D212" s="379"/>
      <c r="E212" s="12">
        <f>ECSF!J48</f>
        <v>0</v>
      </c>
    </row>
    <row r="213" spans="2:5" ht="15" customHeight="1">
      <c r="B213" s="383"/>
      <c r="C213" s="379" t="s">
        <v>57</v>
      </c>
      <c r="D213" s="379"/>
      <c r="E213" s="12">
        <f>ECSF!J49</f>
        <v>0</v>
      </c>
    </row>
    <row r="214" spans="2:5">
      <c r="B214" s="383"/>
      <c r="C214" s="379" t="s">
        <v>58</v>
      </c>
      <c r="D214" s="379"/>
      <c r="E214" s="12">
        <f>ECSF!J50</f>
        <v>0</v>
      </c>
    </row>
    <row r="215" spans="2:5">
      <c r="B215" s="383"/>
      <c r="C215" s="382" t="s">
        <v>59</v>
      </c>
      <c r="D215" s="382"/>
      <c r="E215" s="11">
        <f>ECSF!J52</f>
        <v>0</v>
      </c>
    </row>
    <row r="216" spans="2:5">
      <c r="B216" s="383"/>
      <c r="C216" s="379" t="s">
        <v>60</v>
      </c>
      <c r="D216" s="379"/>
      <c r="E216" s="12">
        <f>ECSF!J54</f>
        <v>0</v>
      </c>
    </row>
    <row r="217" spans="2:5" ht="15.75" thickBot="1">
      <c r="B217" s="384"/>
      <c r="C217" s="379" t="s">
        <v>61</v>
      </c>
      <c r="D217" s="379"/>
      <c r="E217" s="12">
        <f>ECSF!J55</f>
        <v>0</v>
      </c>
    </row>
    <row r="218" spans="2:5">
      <c r="C218" s="387" t="s">
        <v>75</v>
      </c>
      <c r="D218" s="5" t="s">
        <v>64</v>
      </c>
      <c r="E218" s="15" t="str">
        <f>ECSF!C62</f>
        <v>L.A.E DAVID FLORES LEAL</v>
      </c>
    </row>
    <row r="219" spans="2:5">
      <c r="C219" s="388"/>
      <c r="D219" s="5" t="s">
        <v>65</v>
      </c>
      <c r="E219" s="15" t="str">
        <f>ECSF!C63</f>
        <v>DIRECTOR GENERAL</v>
      </c>
    </row>
    <row r="220" spans="2:5">
      <c r="C220" s="388" t="s">
        <v>74</v>
      </c>
      <c r="D220" s="5" t="s">
        <v>64</v>
      </c>
      <c r="E220" s="15" t="str">
        <f>ECSF!G62</f>
        <v>MTRO. Y C.P JOSÉ MARIO A. SÁNCHEZ DOMÍNGUEZ</v>
      </c>
    </row>
    <row r="221" spans="2:5">
      <c r="C221" s="388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46"/>
  <sheetViews>
    <sheetView zoomScaleNormal="100" workbookViewId="0"/>
  </sheetViews>
  <sheetFormatPr baseColWidth="10" defaultRowHeight="12"/>
  <cols>
    <col min="1" max="1" width="1.140625" style="79" customWidth="1"/>
    <col min="2" max="2" width="11.7109375" style="79" customWidth="1"/>
    <col min="3" max="3" width="54.42578125" style="79" customWidth="1"/>
    <col min="4" max="4" width="19.140625" style="233" customWidth="1"/>
    <col min="5" max="5" width="19.28515625" style="79" customWidth="1"/>
    <col min="6" max="6" width="19" style="79" customWidth="1"/>
    <col min="7" max="7" width="21.28515625" style="79" customWidth="1"/>
    <col min="8" max="8" width="18.7109375" style="79" customWidth="1"/>
    <col min="9" max="9" width="1.140625" style="79" customWidth="1"/>
    <col min="10" max="16384" width="11.42578125" style="79"/>
  </cols>
  <sheetData>
    <row r="1" spans="1:13" s="115" customFormat="1" ht="6" customHeight="1">
      <c r="B1" s="116"/>
      <c r="C1" s="389"/>
      <c r="D1" s="389"/>
      <c r="E1" s="389"/>
      <c r="F1" s="390"/>
      <c r="G1" s="390"/>
      <c r="H1" s="390"/>
      <c r="I1" s="207"/>
      <c r="J1" s="172"/>
      <c r="K1" s="172"/>
    </row>
    <row r="2" spans="1:13" s="115" customFormat="1" ht="6" customHeight="1">
      <c r="B2" s="116"/>
    </row>
    <row r="3" spans="1:13" s="115" customFormat="1" ht="14.1" customHeight="1">
      <c r="B3" s="118"/>
      <c r="C3" s="356" t="s">
        <v>222</v>
      </c>
      <c r="D3" s="356"/>
      <c r="E3" s="356"/>
      <c r="F3" s="356"/>
      <c r="G3" s="356"/>
      <c r="H3" s="118"/>
      <c r="I3" s="118"/>
      <c r="J3" s="79"/>
      <c r="K3" s="79"/>
    </row>
    <row r="4" spans="1:13" s="115" customFormat="1" ht="14.1" customHeight="1">
      <c r="B4" s="118"/>
      <c r="C4" s="356" t="s">
        <v>146</v>
      </c>
      <c r="D4" s="356"/>
      <c r="E4" s="356"/>
      <c r="F4" s="356"/>
      <c r="G4" s="356"/>
      <c r="H4" s="118"/>
      <c r="I4" s="118"/>
      <c r="J4" s="79"/>
      <c r="K4" s="79"/>
    </row>
    <row r="5" spans="1:13" s="115" customFormat="1" ht="14.1" customHeight="1">
      <c r="B5" s="118"/>
      <c r="C5" s="356" t="str">
        <f>ECSF!C5</f>
        <v>Del 1 de enero al 31 de diciembre de 2015 y 2014</v>
      </c>
      <c r="D5" s="356"/>
      <c r="E5" s="356"/>
      <c r="F5" s="356"/>
      <c r="G5" s="356"/>
      <c r="H5" s="118"/>
      <c r="I5" s="118"/>
      <c r="J5" s="79"/>
      <c r="K5" s="79"/>
    </row>
    <row r="6" spans="1:13" s="115" customFormat="1" ht="14.1" customHeight="1">
      <c r="B6" s="118"/>
      <c r="C6" s="356" t="s">
        <v>1</v>
      </c>
      <c r="D6" s="356"/>
      <c r="E6" s="356"/>
      <c r="F6" s="356"/>
      <c r="G6" s="356"/>
      <c r="H6" s="118"/>
      <c r="I6" s="118"/>
      <c r="J6" s="79"/>
      <c r="K6" s="79"/>
    </row>
    <row r="7" spans="1:13" s="115" customFormat="1" ht="20.100000000000001" customHeight="1">
      <c r="A7" s="120"/>
      <c r="B7" s="121" t="s">
        <v>4</v>
      </c>
      <c r="C7" s="373" t="s">
        <v>220</v>
      </c>
      <c r="D7" s="373"/>
      <c r="E7" s="373"/>
      <c r="F7" s="373"/>
      <c r="G7" s="373"/>
      <c r="H7" s="83"/>
      <c r="I7" s="208"/>
      <c r="J7" s="208"/>
      <c r="K7" s="208"/>
      <c r="L7" s="208"/>
      <c r="M7" s="208"/>
    </row>
    <row r="8" spans="1:13" s="115" customFormat="1" ht="6.75" customHeight="1">
      <c r="A8" s="357"/>
      <c r="B8" s="357"/>
      <c r="C8" s="357"/>
      <c r="D8" s="357"/>
      <c r="E8" s="357"/>
      <c r="F8" s="357"/>
      <c r="G8" s="357"/>
      <c r="H8" s="357"/>
      <c r="I8" s="357"/>
    </row>
    <row r="9" spans="1:13" s="115" customFormat="1" ht="3" customHeight="1">
      <c r="A9" s="357"/>
      <c r="B9" s="357"/>
      <c r="C9" s="357"/>
      <c r="D9" s="357"/>
      <c r="E9" s="357"/>
      <c r="F9" s="357"/>
      <c r="G9" s="357"/>
      <c r="H9" s="357"/>
      <c r="I9" s="357"/>
    </row>
    <row r="10" spans="1:13" s="213" customFormat="1">
      <c r="A10" s="209"/>
      <c r="B10" s="392" t="s">
        <v>76</v>
      </c>
      <c r="C10" s="392"/>
      <c r="D10" s="210" t="s">
        <v>147</v>
      </c>
      <c r="E10" s="210" t="s">
        <v>148</v>
      </c>
      <c r="F10" s="211" t="s">
        <v>149</v>
      </c>
      <c r="G10" s="211" t="s">
        <v>150</v>
      </c>
      <c r="H10" s="211" t="s">
        <v>151</v>
      </c>
      <c r="I10" s="212"/>
    </row>
    <row r="11" spans="1:13" s="213" customFormat="1">
      <c r="A11" s="214"/>
      <c r="B11" s="393"/>
      <c r="C11" s="393"/>
      <c r="D11" s="215">
        <v>1</v>
      </c>
      <c r="E11" s="215">
        <v>2</v>
      </c>
      <c r="F11" s="216">
        <v>3</v>
      </c>
      <c r="G11" s="216" t="s">
        <v>152</v>
      </c>
      <c r="H11" s="216" t="s">
        <v>153</v>
      </c>
      <c r="I11" s="217"/>
    </row>
    <row r="12" spans="1:13" s="115" customFormat="1" ht="3" customHeight="1">
      <c r="A12" s="394"/>
      <c r="B12" s="357"/>
      <c r="C12" s="357"/>
      <c r="D12" s="357"/>
      <c r="E12" s="357"/>
      <c r="F12" s="357"/>
      <c r="G12" s="357"/>
      <c r="H12" s="357"/>
      <c r="I12" s="395"/>
    </row>
    <row r="13" spans="1:13" s="115" customFormat="1" ht="3" customHeight="1">
      <c r="A13" s="396"/>
      <c r="B13" s="397"/>
      <c r="C13" s="397"/>
      <c r="D13" s="397"/>
      <c r="E13" s="397"/>
      <c r="F13" s="397"/>
      <c r="G13" s="397"/>
      <c r="H13" s="397"/>
      <c r="I13" s="398"/>
      <c r="J13" s="79"/>
      <c r="K13" s="79"/>
    </row>
    <row r="14" spans="1:13" s="115" customFormat="1">
      <c r="A14" s="144"/>
      <c r="B14" s="399" t="s">
        <v>6</v>
      </c>
      <c r="C14" s="399"/>
      <c r="D14" s="218">
        <f>+D16+D26</f>
        <v>283083992</v>
      </c>
      <c r="E14" s="218">
        <f>+E16+E26</f>
        <v>881658702</v>
      </c>
      <c r="F14" s="218">
        <f>+F16+F26</f>
        <v>891001522</v>
      </c>
      <c r="G14" s="218">
        <f t="shared" ref="G14:H14" si="0">+G16+G26</f>
        <v>273741172</v>
      </c>
      <c r="H14" s="218">
        <f t="shared" si="0"/>
        <v>-9342820</v>
      </c>
      <c r="I14" s="219"/>
      <c r="J14" s="79"/>
      <c r="K14" s="79"/>
    </row>
    <row r="15" spans="1:13" s="115" customFormat="1" ht="5.0999999999999996" customHeight="1">
      <c r="A15" s="144"/>
      <c r="B15" s="220"/>
      <c r="C15" s="220"/>
      <c r="D15" s="218"/>
      <c r="E15" s="218"/>
      <c r="F15" s="218"/>
      <c r="G15" s="218"/>
      <c r="H15" s="218"/>
      <c r="I15" s="219"/>
      <c r="J15" s="79"/>
      <c r="K15" s="79"/>
    </row>
    <row r="16" spans="1:13" s="115" customFormat="1" ht="20.25">
      <c r="A16" s="221"/>
      <c r="B16" s="360" t="s">
        <v>8</v>
      </c>
      <c r="C16" s="360"/>
      <c r="D16" s="222">
        <f>SUM(D18:D24)</f>
        <v>85276862</v>
      </c>
      <c r="E16" s="222">
        <f>SUM(E18:E24)</f>
        <v>876918783</v>
      </c>
      <c r="F16" s="222">
        <f>SUM(F18:F24)</f>
        <v>890891538</v>
      </c>
      <c r="G16" s="222">
        <f>D16+E16-F16</f>
        <v>71304107</v>
      </c>
      <c r="H16" s="222">
        <f>G16-D16</f>
        <v>-13972755</v>
      </c>
      <c r="I16" s="223"/>
      <c r="J16" s="79"/>
      <c r="K16" s="224"/>
    </row>
    <row r="17" spans="1:14" s="115" customFormat="1" ht="5.0999999999999996" customHeight="1">
      <c r="A17" s="131"/>
      <c r="B17" s="116"/>
      <c r="C17" s="116"/>
      <c r="D17" s="225"/>
      <c r="E17" s="225"/>
      <c r="F17" s="225"/>
      <c r="G17" s="225"/>
      <c r="H17" s="225"/>
      <c r="I17" s="226"/>
      <c r="J17" s="79"/>
      <c r="K17" s="224"/>
    </row>
    <row r="18" spans="1:14" s="115" customFormat="1" ht="19.5" customHeight="1">
      <c r="A18" s="131"/>
      <c r="B18" s="391" t="s">
        <v>10</v>
      </c>
      <c r="C18" s="391"/>
      <c r="D18" s="227">
        <f>+ESF!E18</f>
        <v>53142364</v>
      </c>
      <c r="E18" s="227">
        <v>829204569</v>
      </c>
      <c r="F18" s="227">
        <v>856896678</v>
      </c>
      <c r="G18" s="143">
        <f>D18+E18-F18</f>
        <v>25450255</v>
      </c>
      <c r="H18" s="143">
        <f>G18-D18</f>
        <v>-27692109</v>
      </c>
      <c r="I18" s="226"/>
      <c r="J18" s="79"/>
      <c r="K18" s="224" t="str">
        <f>IF(G18=ESF!D18," ","Error")</f>
        <v xml:space="preserve"> </v>
      </c>
    </row>
    <row r="19" spans="1:14" s="115" customFormat="1" ht="19.5" customHeight="1">
      <c r="A19" s="131"/>
      <c r="B19" s="391" t="s">
        <v>12</v>
      </c>
      <c r="C19" s="391"/>
      <c r="D19" s="227">
        <f>+ESF!E19</f>
        <v>27875488</v>
      </c>
      <c r="E19" s="227">
        <v>41440689</v>
      </c>
      <c r="F19" s="227">
        <v>28899276</v>
      </c>
      <c r="G19" s="143">
        <f t="shared" ref="G19:G24" si="1">D19+E19-F19</f>
        <v>40416901</v>
      </c>
      <c r="H19" s="143">
        <f t="shared" ref="H19:H24" si="2">G19-D19</f>
        <v>12541413</v>
      </c>
      <c r="I19" s="226"/>
      <c r="J19" s="79"/>
      <c r="K19" s="224" t="str">
        <f>IF(G19=ESF!D19," ","Error")</f>
        <v xml:space="preserve"> </v>
      </c>
    </row>
    <row r="20" spans="1:14" s="115" customFormat="1" ht="19.5" customHeight="1">
      <c r="A20" s="131"/>
      <c r="B20" s="391" t="s">
        <v>14</v>
      </c>
      <c r="C20" s="391"/>
      <c r="D20" s="227">
        <f>+ESF!E20</f>
        <v>0</v>
      </c>
      <c r="E20" s="227">
        <v>0</v>
      </c>
      <c r="F20" s="227">
        <v>0</v>
      </c>
      <c r="G20" s="143">
        <f t="shared" si="1"/>
        <v>0</v>
      </c>
      <c r="H20" s="143">
        <f t="shared" si="2"/>
        <v>0</v>
      </c>
      <c r="I20" s="226"/>
      <c r="J20" s="79"/>
      <c r="K20" s="224" t="str">
        <f>IF(G20=ESF!D20," ","Error")</f>
        <v xml:space="preserve"> </v>
      </c>
    </row>
    <row r="21" spans="1:14" s="115" customFormat="1" ht="19.5" customHeight="1">
      <c r="A21" s="131"/>
      <c r="B21" s="391" t="s">
        <v>16</v>
      </c>
      <c r="C21" s="391"/>
      <c r="D21" s="227">
        <f>+ESF!E21</f>
        <v>0</v>
      </c>
      <c r="E21" s="227">
        <v>0</v>
      </c>
      <c r="F21" s="227">
        <v>0</v>
      </c>
      <c r="G21" s="143">
        <f t="shared" si="1"/>
        <v>0</v>
      </c>
      <c r="H21" s="143">
        <f t="shared" si="2"/>
        <v>0</v>
      </c>
      <c r="I21" s="226"/>
      <c r="J21" s="79"/>
      <c r="K21" s="224" t="str">
        <f>IF(G21=ESF!D21," ","Error")</f>
        <v xml:space="preserve"> </v>
      </c>
      <c r="N21" s="115" t="s">
        <v>135</v>
      </c>
    </row>
    <row r="22" spans="1:14" s="115" customFormat="1" ht="19.5" customHeight="1">
      <c r="A22" s="131"/>
      <c r="B22" s="391" t="s">
        <v>18</v>
      </c>
      <c r="C22" s="391"/>
      <c r="D22" s="227">
        <f>+ESF!E22</f>
        <v>4256215</v>
      </c>
      <c r="E22" s="227">
        <v>6261377</v>
      </c>
      <c r="F22" s="227">
        <v>5080655</v>
      </c>
      <c r="G22" s="143">
        <f t="shared" si="1"/>
        <v>5436937</v>
      </c>
      <c r="H22" s="143">
        <f t="shared" si="2"/>
        <v>1180722</v>
      </c>
      <c r="I22" s="226"/>
      <c r="J22" s="79"/>
      <c r="K22" s="224" t="str">
        <f>IF(G22=ESF!D22," ","Error")</f>
        <v xml:space="preserve"> </v>
      </c>
    </row>
    <row r="23" spans="1:14" s="115" customFormat="1" ht="19.5" customHeight="1">
      <c r="A23" s="131"/>
      <c r="B23" s="391" t="s">
        <v>20</v>
      </c>
      <c r="C23" s="391"/>
      <c r="D23" s="227">
        <f>+ESF!E23</f>
        <v>0</v>
      </c>
      <c r="E23" s="227">
        <v>0</v>
      </c>
      <c r="F23" s="227">
        <v>0</v>
      </c>
      <c r="G23" s="143">
        <f t="shared" si="1"/>
        <v>0</v>
      </c>
      <c r="H23" s="143">
        <f t="shared" si="2"/>
        <v>0</v>
      </c>
      <c r="I23" s="226"/>
      <c r="J23" s="79"/>
      <c r="K23" s="224" t="str">
        <f>IF(G23=ESF!D23," ","Error")</f>
        <v xml:space="preserve"> </v>
      </c>
      <c r="L23" s="115" t="s">
        <v>135</v>
      </c>
    </row>
    <row r="24" spans="1:14" ht="19.5" customHeight="1">
      <c r="A24" s="131"/>
      <c r="B24" s="391" t="s">
        <v>22</v>
      </c>
      <c r="C24" s="391"/>
      <c r="D24" s="227">
        <f>+ESF!E24</f>
        <v>2795</v>
      </c>
      <c r="E24" s="227">
        <v>12148</v>
      </c>
      <c r="F24" s="227">
        <v>14929</v>
      </c>
      <c r="G24" s="143">
        <f t="shared" si="1"/>
        <v>14</v>
      </c>
      <c r="H24" s="143">
        <f t="shared" si="2"/>
        <v>-2781</v>
      </c>
      <c r="I24" s="226"/>
      <c r="K24" s="224" t="str">
        <f>IF(G24=ESF!D24," ","Error")</f>
        <v xml:space="preserve"> </v>
      </c>
    </row>
    <row r="25" spans="1:14" ht="20.25">
      <c r="A25" s="131"/>
      <c r="B25" s="228"/>
      <c r="C25" s="228"/>
      <c r="D25" s="229"/>
      <c r="E25" s="229"/>
      <c r="F25" s="229"/>
      <c r="G25" s="229"/>
      <c r="H25" s="229"/>
      <c r="I25" s="226"/>
      <c r="K25" s="224"/>
    </row>
    <row r="26" spans="1:14" ht="20.25">
      <c r="A26" s="221"/>
      <c r="B26" s="360" t="s">
        <v>27</v>
      </c>
      <c r="C26" s="360"/>
      <c r="D26" s="222">
        <f>SUM(D28:D36)</f>
        <v>197807130</v>
      </c>
      <c r="E26" s="222">
        <f>SUM(E28:E36)</f>
        <v>4739919</v>
      </c>
      <c r="F26" s="222">
        <f>SUM(F28:F36)</f>
        <v>109984</v>
      </c>
      <c r="G26" s="222">
        <f>D26+E26-F26</f>
        <v>202437065</v>
      </c>
      <c r="H26" s="222">
        <f>G26-D26</f>
        <v>4629935</v>
      </c>
      <c r="I26" s="223"/>
      <c r="K26" s="224"/>
    </row>
    <row r="27" spans="1:14" ht="5.0999999999999996" customHeight="1">
      <c r="A27" s="131"/>
      <c r="B27" s="116"/>
      <c r="C27" s="228"/>
      <c r="D27" s="225"/>
      <c r="E27" s="225"/>
      <c r="F27" s="225"/>
      <c r="G27" s="225"/>
      <c r="H27" s="225"/>
      <c r="I27" s="226"/>
      <c r="K27" s="224"/>
    </row>
    <row r="28" spans="1:14" ht="19.5" customHeight="1">
      <c r="A28" s="131"/>
      <c r="B28" s="391" t="s">
        <v>29</v>
      </c>
      <c r="C28" s="391"/>
      <c r="D28" s="227">
        <f>+ESF!E31</f>
        <v>0</v>
      </c>
      <c r="E28" s="227">
        <v>0</v>
      </c>
      <c r="F28" s="227">
        <v>0</v>
      </c>
      <c r="G28" s="143">
        <f>D28+E28-F28</f>
        <v>0</v>
      </c>
      <c r="H28" s="143">
        <f>G28-D28</f>
        <v>0</v>
      </c>
      <c r="I28" s="226"/>
      <c r="K28" s="224" t="str">
        <f>IF(G28=ESF!D31," ","error")</f>
        <v xml:space="preserve"> </v>
      </c>
    </row>
    <row r="29" spans="1:14" ht="19.5" customHeight="1">
      <c r="A29" s="131"/>
      <c r="B29" s="391" t="s">
        <v>31</v>
      </c>
      <c r="C29" s="391"/>
      <c r="D29" s="227">
        <f>+ESF!E32</f>
        <v>0</v>
      </c>
      <c r="E29" s="227">
        <v>0</v>
      </c>
      <c r="F29" s="227">
        <v>0</v>
      </c>
      <c r="G29" s="143">
        <f t="shared" ref="G29:G36" si="3">D29+E29-F29</f>
        <v>0</v>
      </c>
      <c r="H29" s="143">
        <f t="shared" ref="H29:H36" si="4">G29-D29</f>
        <v>0</v>
      </c>
      <c r="I29" s="226"/>
      <c r="K29" s="224" t="str">
        <f>IF(G29=ESF!D32," ","error")</f>
        <v xml:space="preserve"> </v>
      </c>
    </row>
    <row r="30" spans="1:14" ht="19.5" customHeight="1">
      <c r="A30" s="131"/>
      <c r="B30" s="391" t="s">
        <v>33</v>
      </c>
      <c r="C30" s="391"/>
      <c r="D30" s="227">
        <f>+ESF!E33</f>
        <v>133061441</v>
      </c>
      <c r="E30" s="227">
        <v>0</v>
      </c>
      <c r="F30" s="227">
        <v>0</v>
      </c>
      <c r="G30" s="143">
        <f t="shared" si="3"/>
        <v>133061441</v>
      </c>
      <c r="H30" s="143">
        <f t="shared" si="4"/>
        <v>0</v>
      </c>
      <c r="I30" s="226"/>
      <c r="K30" s="224" t="str">
        <f>IF(G30=ESF!D33," ","error")</f>
        <v xml:space="preserve"> </v>
      </c>
    </row>
    <row r="31" spans="1:14" ht="19.5" customHeight="1">
      <c r="A31" s="131"/>
      <c r="B31" s="391" t="s">
        <v>154</v>
      </c>
      <c r="C31" s="391"/>
      <c r="D31" s="227">
        <f>+ESF!E34</f>
        <v>64745689</v>
      </c>
      <c r="E31" s="227">
        <f>4733539+6380</f>
        <v>4739919</v>
      </c>
      <c r="F31" s="227">
        <v>109984</v>
      </c>
      <c r="G31" s="143">
        <f t="shared" si="3"/>
        <v>69375624</v>
      </c>
      <c r="H31" s="143">
        <f t="shared" si="4"/>
        <v>4629935</v>
      </c>
      <c r="I31" s="226"/>
      <c r="K31" s="224" t="str">
        <f>IF(G31=ESF!D34," ","error")</f>
        <v xml:space="preserve"> </v>
      </c>
    </row>
    <row r="32" spans="1:14" ht="19.5" customHeight="1">
      <c r="A32" s="131"/>
      <c r="B32" s="391" t="s">
        <v>37</v>
      </c>
      <c r="C32" s="391"/>
      <c r="D32" s="227">
        <f>+ESF!E35</f>
        <v>0</v>
      </c>
      <c r="E32" s="227">
        <v>0</v>
      </c>
      <c r="F32" s="227">
        <v>0</v>
      </c>
      <c r="G32" s="143">
        <f t="shared" si="3"/>
        <v>0</v>
      </c>
      <c r="H32" s="143">
        <f t="shared" si="4"/>
        <v>0</v>
      </c>
      <c r="I32" s="226"/>
      <c r="K32" s="224" t="str">
        <f>IF(G32=ESF!D35," ","error")</f>
        <v xml:space="preserve"> </v>
      </c>
    </row>
    <row r="33" spans="1:17" ht="19.5" customHeight="1">
      <c r="A33" s="131"/>
      <c r="B33" s="391" t="s">
        <v>39</v>
      </c>
      <c r="C33" s="391"/>
      <c r="D33" s="227">
        <f>+ESF!E36</f>
        <v>0</v>
      </c>
      <c r="E33" s="227">
        <v>0</v>
      </c>
      <c r="F33" s="227">
        <v>0</v>
      </c>
      <c r="G33" s="143">
        <f t="shared" si="3"/>
        <v>0</v>
      </c>
      <c r="H33" s="143">
        <f t="shared" si="4"/>
        <v>0</v>
      </c>
      <c r="I33" s="226"/>
      <c r="K33" s="224" t="str">
        <f>IF(G33=ESF!D36," ","error")</f>
        <v xml:space="preserve"> </v>
      </c>
    </row>
    <row r="34" spans="1:17" ht="19.5" customHeight="1">
      <c r="A34" s="131"/>
      <c r="B34" s="391" t="s">
        <v>41</v>
      </c>
      <c r="C34" s="391"/>
      <c r="D34" s="227">
        <f>+ESF!E37</f>
        <v>0</v>
      </c>
      <c r="E34" s="227">
        <v>0</v>
      </c>
      <c r="F34" s="227">
        <v>0</v>
      </c>
      <c r="G34" s="143">
        <f t="shared" si="3"/>
        <v>0</v>
      </c>
      <c r="H34" s="143">
        <f t="shared" si="4"/>
        <v>0</v>
      </c>
      <c r="I34" s="226"/>
      <c r="K34" s="224" t="str">
        <f>IF(G34=ESF!D37," ","error")</f>
        <v xml:space="preserve"> </v>
      </c>
    </row>
    <row r="35" spans="1:17" ht="19.5" customHeight="1">
      <c r="A35" s="131"/>
      <c r="B35" s="391" t="s">
        <v>42</v>
      </c>
      <c r="C35" s="391"/>
      <c r="D35" s="227">
        <f>+ESF!E38</f>
        <v>0</v>
      </c>
      <c r="E35" s="227">
        <v>0</v>
      </c>
      <c r="F35" s="227">
        <v>0</v>
      </c>
      <c r="G35" s="143">
        <f t="shared" si="3"/>
        <v>0</v>
      </c>
      <c r="H35" s="143">
        <f t="shared" si="4"/>
        <v>0</v>
      </c>
      <c r="I35" s="226"/>
      <c r="K35" s="224" t="str">
        <f>IF(G35=ESF!D38," ","error")</f>
        <v xml:space="preserve"> </v>
      </c>
    </row>
    <row r="36" spans="1:17" ht="19.5" customHeight="1">
      <c r="A36" s="131"/>
      <c r="B36" s="391" t="s">
        <v>44</v>
      </c>
      <c r="C36" s="391"/>
      <c r="D36" s="227">
        <f>+ESF!E39</f>
        <v>0</v>
      </c>
      <c r="E36" s="227">
        <v>0</v>
      </c>
      <c r="F36" s="227">
        <v>0</v>
      </c>
      <c r="G36" s="143">
        <f t="shared" si="3"/>
        <v>0</v>
      </c>
      <c r="H36" s="143">
        <f t="shared" si="4"/>
        <v>0</v>
      </c>
      <c r="I36" s="226"/>
      <c r="K36" s="224" t="str">
        <f>IF(G36=ESF!D39," ","error")</f>
        <v xml:space="preserve"> </v>
      </c>
    </row>
    <row r="37" spans="1:17" ht="20.25">
      <c r="A37" s="131"/>
      <c r="B37" s="228"/>
      <c r="C37" s="228"/>
      <c r="D37" s="229"/>
      <c r="E37" s="225"/>
      <c r="F37" s="225"/>
      <c r="G37" s="225"/>
      <c r="H37" s="225"/>
      <c r="I37" s="226"/>
      <c r="K37" s="224"/>
    </row>
    <row r="38" spans="1:17" ht="6" customHeight="1">
      <c r="A38" s="400"/>
      <c r="B38" s="401"/>
      <c r="C38" s="401"/>
      <c r="D38" s="401"/>
      <c r="E38" s="401"/>
      <c r="F38" s="401"/>
      <c r="G38" s="401"/>
      <c r="H38" s="401"/>
      <c r="I38" s="402"/>
    </row>
    <row r="39" spans="1:17" ht="6" customHeight="1">
      <c r="A39" s="230"/>
      <c r="B39" s="231"/>
      <c r="C39" s="232"/>
      <c r="E39" s="230"/>
      <c r="F39" s="230"/>
      <c r="G39" s="230"/>
      <c r="H39" s="230"/>
      <c r="I39" s="230"/>
    </row>
    <row r="40" spans="1:17" ht="15" customHeight="1">
      <c r="A40" s="115"/>
      <c r="B40" s="355" t="s">
        <v>78</v>
      </c>
      <c r="C40" s="355"/>
      <c r="D40" s="355"/>
      <c r="E40" s="355"/>
      <c r="F40" s="355"/>
      <c r="G40" s="355"/>
      <c r="H40" s="355"/>
      <c r="I40" s="133"/>
      <c r="J40" s="133"/>
      <c r="K40" s="115"/>
      <c r="L40" s="115"/>
      <c r="M40" s="115"/>
      <c r="N40" s="115"/>
      <c r="O40" s="115"/>
      <c r="P40" s="115"/>
      <c r="Q40" s="115"/>
    </row>
    <row r="41" spans="1:17" ht="9.75" customHeight="1">
      <c r="A41" s="115"/>
      <c r="B41" s="133"/>
      <c r="C41" s="157"/>
      <c r="D41" s="158"/>
      <c r="E41" s="158"/>
      <c r="F41" s="115"/>
      <c r="G41" s="159"/>
      <c r="H41" s="157"/>
      <c r="I41" s="158"/>
      <c r="J41" s="158"/>
      <c r="K41" s="115"/>
      <c r="L41" s="115"/>
      <c r="M41" s="115"/>
      <c r="N41" s="115"/>
      <c r="O41" s="115"/>
      <c r="P41" s="115"/>
      <c r="Q41" s="115"/>
    </row>
    <row r="42" spans="1:17" ht="50.1" customHeight="1">
      <c r="A42" s="115"/>
      <c r="B42" s="403"/>
      <c r="C42" s="403"/>
      <c r="D42" s="158"/>
      <c r="E42" s="404"/>
      <c r="F42" s="404"/>
      <c r="G42" s="404"/>
      <c r="H42" s="404"/>
      <c r="I42" s="158"/>
      <c r="J42" s="158"/>
      <c r="K42" s="115"/>
      <c r="L42" s="115"/>
      <c r="M42" s="115"/>
      <c r="N42" s="115"/>
      <c r="O42" s="115"/>
      <c r="P42" s="115"/>
      <c r="Q42" s="115"/>
    </row>
    <row r="43" spans="1:17" ht="14.1" customHeight="1">
      <c r="A43" s="115"/>
      <c r="B43" s="362" t="s">
        <v>226</v>
      </c>
      <c r="C43" s="362"/>
      <c r="D43" s="172"/>
      <c r="E43" s="362" t="s">
        <v>231</v>
      </c>
      <c r="F43" s="362"/>
      <c r="G43" s="362"/>
      <c r="H43" s="362"/>
      <c r="I43" s="134"/>
      <c r="J43" s="115"/>
      <c r="P43" s="115"/>
      <c r="Q43" s="115"/>
    </row>
    <row r="44" spans="1:17" ht="14.1" customHeight="1">
      <c r="A44" s="115"/>
      <c r="B44" s="361" t="s">
        <v>225</v>
      </c>
      <c r="C44" s="361"/>
      <c r="D44" s="141"/>
      <c r="E44" s="361" t="s">
        <v>230</v>
      </c>
      <c r="F44" s="361"/>
      <c r="G44" s="361"/>
      <c r="H44" s="361"/>
      <c r="I44" s="134"/>
      <c r="J44" s="115"/>
      <c r="P44" s="115"/>
      <c r="Q44" s="115"/>
    </row>
    <row r="45" spans="1:17">
      <c r="B45" s="115"/>
      <c r="C45" s="115"/>
      <c r="D45" s="181"/>
      <c r="E45" s="115"/>
      <c r="F45" s="115"/>
      <c r="G45" s="115"/>
    </row>
    <row r="46" spans="1:17">
      <c r="B46" s="115"/>
      <c r="C46" s="115"/>
      <c r="D46" s="181"/>
      <c r="E46" s="115"/>
      <c r="F46" s="115"/>
      <c r="G46" s="115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0.59055118110236227" right="0.59055118110236227" top="0.98425196850393704" bottom="0.59055118110236227" header="0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/>
  </sheetViews>
  <sheetFormatPr baseColWidth="10" defaultRowHeight="12"/>
  <cols>
    <col min="1" max="1" width="4.85546875" style="235" customWidth="1"/>
    <col min="2" max="2" width="14.5703125" style="235" customWidth="1"/>
    <col min="3" max="3" width="18.85546875" style="235" customWidth="1"/>
    <col min="4" max="4" width="21.85546875" style="235" customWidth="1"/>
    <col min="5" max="5" width="3.42578125" style="235" customWidth="1"/>
    <col min="6" max="6" width="22.28515625" style="235" customWidth="1"/>
    <col min="7" max="7" width="29.7109375" style="235" customWidth="1"/>
    <col min="8" max="8" width="20.7109375" style="235" customWidth="1"/>
    <col min="9" max="9" width="20.85546875" style="235" customWidth="1"/>
    <col min="10" max="10" width="3.7109375" style="235" customWidth="1"/>
    <col min="11" max="16384" width="11.42578125" style="93"/>
  </cols>
  <sheetData>
    <row r="1" spans="1:17" s="80" customFormat="1" ht="6" customHeight="1">
      <c r="A1" s="91"/>
      <c r="B1" s="234"/>
      <c r="C1" s="85"/>
      <c r="D1" s="108"/>
      <c r="E1" s="108"/>
      <c r="F1" s="108"/>
      <c r="G1" s="108"/>
      <c r="H1" s="108"/>
      <c r="I1" s="108"/>
      <c r="J1" s="108"/>
      <c r="K1" s="235"/>
      <c r="P1" s="93"/>
      <c r="Q1" s="93"/>
    </row>
    <row r="2" spans="1:17" ht="6" customHeight="1">
      <c r="A2" s="93"/>
      <c r="B2" s="236"/>
      <c r="C2" s="93"/>
      <c r="D2" s="93"/>
      <c r="E2" s="93"/>
      <c r="F2" s="93"/>
      <c r="G2" s="93"/>
      <c r="H2" s="93"/>
      <c r="I2" s="93"/>
      <c r="J2" s="93"/>
    </row>
    <row r="3" spans="1:17" ht="6" customHeight="1"/>
    <row r="4" spans="1:17" ht="14.1" customHeight="1">
      <c r="B4" s="237"/>
      <c r="C4" s="407" t="s">
        <v>222</v>
      </c>
      <c r="D4" s="407"/>
      <c r="E4" s="407"/>
      <c r="F4" s="407"/>
      <c r="G4" s="407"/>
      <c r="H4" s="407"/>
      <c r="I4" s="237"/>
      <c r="J4" s="237"/>
    </row>
    <row r="5" spans="1:17" ht="14.1" customHeight="1">
      <c r="B5" s="237"/>
      <c r="C5" s="407" t="s">
        <v>155</v>
      </c>
      <c r="D5" s="407"/>
      <c r="E5" s="407"/>
      <c r="F5" s="407"/>
      <c r="G5" s="407"/>
      <c r="H5" s="407"/>
      <c r="I5" s="237"/>
      <c r="J5" s="237"/>
    </row>
    <row r="6" spans="1:17" ht="14.1" customHeight="1">
      <c r="B6" s="237"/>
      <c r="C6" s="407" t="str">
        <f>EAA!C5</f>
        <v>Del 1 de enero al 31 de diciembre de 2015 y 2014</v>
      </c>
      <c r="D6" s="407"/>
      <c r="E6" s="407"/>
      <c r="F6" s="407"/>
      <c r="G6" s="407"/>
      <c r="H6" s="407"/>
      <c r="I6" s="237"/>
      <c r="J6" s="237"/>
    </row>
    <row r="7" spans="1:17" ht="14.1" customHeight="1">
      <c r="B7" s="237"/>
      <c r="C7" s="407" t="s">
        <v>1</v>
      </c>
      <c r="D7" s="407"/>
      <c r="E7" s="407"/>
      <c r="F7" s="407"/>
      <c r="G7" s="407"/>
      <c r="H7" s="407"/>
      <c r="I7" s="237"/>
      <c r="J7" s="237"/>
    </row>
    <row r="8" spans="1:17" ht="6" customHeight="1">
      <c r="A8" s="238"/>
      <c r="B8" s="408"/>
      <c r="C8" s="408"/>
      <c r="D8" s="409"/>
      <c r="E8" s="409"/>
      <c r="F8" s="409"/>
      <c r="G8" s="409"/>
      <c r="H8" s="409"/>
      <c r="I8" s="409"/>
      <c r="J8" s="239"/>
    </row>
    <row r="9" spans="1:17" ht="20.100000000000001" customHeight="1">
      <c r="A9" s="238"/>
      <c r="B9" s="240" t="s">
        <v>4</v>
      </c>
      <c r="C9" s="373" t="s">
        <v>220</v>
      </c>
      <c r="D9" s="373"/>
      <c r="E9" s="373"/>
      <c r="F9" s="373"/>
      <c r="G9" s="373"/>
      <c r="H9" s="373"/>
      <c r="I9" s="373"/>
      <c r="J9" s="239"/>
    </row>
    <row r="10" spans="1:17" ht="5.0999999999999996" customHeight="1">
      <c r="A10" s="241"/>
      <c r="B10" s="410"/>
      <c r="C10" s="410"/>
      <c r="D10" s="410"/>
      <c r="E10" s="410"/>
      <c r="F10" s="410"/>
      <c r="G10" s="410"/>
      <c r="H10" s="410"/>
      <c r="I10" s="410"/>
      <c r="J10" s="410"/>
    </row>
    <row r="11" spans="1:17" ht="3" customHeight="1">
      <c r="A11" s="241"/>
      <c r="B11" s="410"/>
      <c r="C11" s="410"/>
      <c r="D11" s="410"/>
      <c r="E11" s="410"/>
      <c r="F11" s="410"/>
      <c r="G11" s="410"/>
      <c r="H11" s="410"/>
      <c r="I11" s="410"/>
      <c r="J11" s="410"/>
    </row>
    <row r="12" spans="1:17" ht="30" customHeight="1">
      <c r="A12" s="242"/>
      <c r="B12" s="411" t="s">
        <v>156</v>
      </c>
      <c r="C12" s="411"/>
      <c r="D12" s="411"/>
      <c r="E12" s="243"/>
      <c r="F12" s="244" t="s">
        <v>157</v>
      </c>
      <c r="G12" s="244" t="s">
        <v>158</v>
      </c>
      <c r="H12" s="243" t="s">
        <v>159</v>
      </c>
      <c r="I12" s="243" t="s">
        <v>160</v>
      </c>
      <c r="J12" s="245"/>
    </row>
    <row r="13" spans="1:17" ht="3" customHeight="1">
      <c r="A13" s="246"/>
      <c r="B13" s="410"/>
      <c r="C13" s="410"/>
      <c r="D13" s="410"/>
      <c r="E13" s="410"/>
      <c r="F13" s="410"/>
      <c r="G13" s="410"/>
      <c r="H13" s="410"/>
      <c r="I13" s="410"/>
      <c r="J13" s="412"/>
    </row>
    <row r="14" spans="1:17" ht="9.9499999999999993" customHeight="1">
      <c r="A14" s="247"/>
      <c r="B14" s="405"/>
      <c r="C14" s="405"/>
      <c r="D14" s="405"/>
      <c r="E14" s="405"/>
      <c r="F14" s="405"/>
      <c r="G14" s="405"/>
      <c r="H14" s="405"/>
      <c r="I14" s="405"/>
      <c r="J14" s="406"/>
    </row>
    <row r="15" spans="1:17">
      <c r="A15" s="247"/>
      <c r="B15" s="414" t="s">
        <v>161</v>
      </c>
      <c r="C15" s="414"/>
      <c r="D15" s="414"/>
      <c r="E15" s="248"/>
      <c r="F15" s="248"/>
      <c r="G15" s="248"/>
      <c r="H15" s="248"/>
      <c r="I15" s="248"/>
      <c r="J15" s="249"/>
    </row>
    <row r="16" spans="1:17">
      <c r="A16" s="250"/>
      <c r="B16" s="415" t="s">
        <v>162</v>
      </c>
      <c r="C16" s="415"/>
      <c r="D16" s="415"/>
      <c r="E16" s="251"/>
      <c r="F16" s="251"/>
      <c r="G16" s="251"/>
      <c r="H16" s="251"/>
      <c r="I16" s="251"/>
      <c r="J16" s="252"/>
    </row>
    <row r="17" spans="1:10">
      <c r="A17" s="250"/>
      <c r="B17" s="414" t="s">
        <v>163</v>
      </c>
      <c r="C17" s="414"/>
      <c r="D17" s="414"/>
      <c r="E17" s="251"/>
      <c r="F17" s="253"/>
      <c r="G17" s="253"/>
      <c r="H17" s="192">
        <f>SUM(H18:H20)</f>
        <v>0</v>
      </c>
      <c r="I17" s="192">
        <f>SUM(I18:I20)</f>
        <v>0</v>
      </c>
      <c r="J17" s="254"/>
    </row>
    <row r="18" spans="1:10">
      <c r="A18" s="255"/>
      <c r="B18" s="256"/>
      <c r="C18" s="416" t="s">
        <v>164</v>
      </c>
      <c r="D18" s="416"/>
      <c r="E18" s="251"/>
      <c r="F18" s="257"/>
      <c r="G18" s="257"/>
      <c r="H18" s="258">
        <v>0</v>
      </c>
      <c r="I18" s="258">
        <v>0</v>
      </c>
      <c r="J18" s="259"/>
    </row>
    <row r="19" spans="1:10">
      <c r="A19" s="255"/>
      <c r="B19" s="256"/>
      <c r="C19" s="416" t="s">
        <v>165</v>
      </c>
      <c r="D19" s="416"/>
      <c r="E19" s="251"/>
      <c r="F19" s="257"/>
      <c r="G19" s="257"/>
      <c r="H19" s="258">
        <v>0</v>
      </c>
      <c r="I19" s="258">
        <v>0</v>
      </c>
      <c r="J19" s="259"/>
    </row>
    <row r="20" spans="1:10">
      <c r="A20" s="255"/>
      <c r="B20" s="256"/>
      <c r="C20" s="416" t="s">
        <v>166</v>
      </c>
      <c r="D20" s="416"/>
      <c r="E20" s="251"/>
      <c r="F20" s="257"/>
      <c r="G20" s="257"/>
      <c r="H20" s="258">
        <v>0</v>
      </c>
      <c r="I20" s="258">
        <v>0</v>
      </c>
      <c r="J20" s="259"/>
    </row>
    <row r="21" spans="1:10" ht="9.9499999999999993" customHeight="1">
      <c r="A21" s="255"/>
      <c r="B21" s="256"/>
      <c r="C21" s="256"/>
      <c r="D21" s="260"/>
      <c r="E21" s="251"/>
      <c r="F21" s="261"/>
      <c r="G21" s="261"/>
      <c r="H21" s="262"/>
      <c r="I21" s="262"/>
      <c r="J21" s="259"/>
    </row>
    <row r="22" spans="1:10">
      <c r="A22" s="250"/>
      <c r="B22" s="414" t="s">
        <v>167</v>
      </c>
      <c r="C22" s="414"/>
      <c r="D22" s="414"/>
      <c r="E22" s="251"/>
      <c r="F22" s="253"/>
      <c r="G22" s="253"/>
      <c r="H22" s="192">
        <f>SUM(H23:H26)</f>
        <v>0</v>
      </c>
      <c r="I22" s="192">
        <f>SUM(I23:I26)</f>
        <v>0</v>
      </c>
      <c r="J22" s="254"/>
    </row>
    <row r="23" spans="1:10">
      <c r="A23" s="255"/>
      <c r="B23" s="256"/>
      <c r="C23" s="416" t="s">
        <v>168</v>
      </c>
      <c r="D23" s="416"/>
      <c r="E23" s="251"/>
      <c r="F23" s="257"/>
      <c r="G23" s="257"/>
      <c r="H23" s="258">
        <v>0</v>
      </c>
      <c r="I23" s="258">
        <v>0</v>
      </c>
      <c r="J23" s="259"/>
    </row>
    <row r="24" spans="1:10">
      <c r="A24" s="255"/>
      <c r="B24" s="256"/>
      <c r="C24" s="416" t="s">
        <v>169</v>
      </c>
      <c r="D24" s="416"/>
      <c r="E24" s="251"/>
      <c r="F24" s="257"/>
      <c r="G24" s="257"/>
      <c r="H24" s="258">
        <v>0</v>
      </c>
      <c r="I24" s="258">
        <v>0</v>
      </c>
      <c r="J24" s="259"/>
    </row>
    <row r="25" spans="1:10">
      <c r="A25" s="255"/>
      <c r="B25" s="256"/>
      <c r="C25" s="416" t="s">
        <v>165</v>
      </c>
      <c r="D25" s="416"/>
      <c r="E25" s="251"/>
      <c r="F25" s="257"/>
      <c r="G25" s="257"/>
      <c r="H25" s="258">
        <v>0</v>
      </c>
      <c r="I25" s="258">
        <v>0</v>
      </c>
      <c r="J25" s="259"/>
    </row>
    <row r="26" spans="1:10">
      <c r="A26" s="255"/>
      <c r="B26" s="236"/>
      <c r="C26" s="416" t="s">
        <v>166</v>
      </c>
      <c r="D26" s="416"/>
      <c r="E26" s="251"/>
      <c r="F26" s="257"/>
      <c r="G26" s="257"/>
      <c r="H26" s="263">
        <v>0</v>
      </c>
      <c r="I26" s="263">
        <v>0</v>
      </c>
      <c r="J26" s="259"/>
    </row>
    <row r="27" spans="1:10" ht="9.9499999999999993" customHeight="1">
      <c r="A27" s="255"/>
      <c r="B27" s="256"/>
      <c r="C27" s="256"/>
      <c r="D27" s="260"/>
      <c r="E27" s="251"/>
      <c r="F27" s="264"/>
      <c r="G27" s="264"/>
      <c r="H27" s="265"/>
      <c r="I27" s="265"/>
      <c r="J27" s="259"/>
    </row>
    <row r="28" spans="1:10">
      <c r="A28" s="266"/>
      <c r="B28" s="413" t="s">
        <v>170</v>
      </c>
      <c r="C28" s="413"/>
      <c r="D28" s="413"/>
      <c r="E28" s="267"/>
      <c r="F28" s="268"/>
      <c r="G28" s="268"/>
      <c r="H28" s="269">
        <f>H17+H22</f>
        <v>0</v>
      </c>
      <c r="I28" s="269">
        <f>I17+I22</f>
        <v>0</v>
      </c>
      <c r="J28" s="270"/>
    </row>
    <row r="29" spans="1:10">
      <c r="A29" s="250"/>
      <c r="B29" s="256"/>
      <c r="C29" s="256"/>
      <c r="D29" s="271"/>
      <c r="E29" s="251"/>
      <c r="F29" s="264"/>
      <c r="G29" s="264"/>
      <c r="H29" s="265"/>
      <c r="I29" s="265"/>
      <c r="J29" s="254"/>
    </row>
    <row r="30" spans="1:10">
      <c r="A30" s="250"/>
      <c r="B30" s="415" t="s">
        <v>171</v>
      </c>
      <c r="C30" s="415"/>
      <c r="D30" s="415"/>
      <c r="E30" s="251"/>
      <c r="F30" s="264"/>
      <c r="G30" s="264"/>
      <c r="H30" s="265"/>
      <c r="I30" s="265"/>
      <c r="J30" s="254"/>
    </row>
    <row r="31" spans="1:10">
      <c r="A31" s="250"/>
      <c r="B31" s="414" t="s">
        <v>163</v>
      </c>
      <c r="C31" s="414"/>
      <c r="D31" s="414"/>
      <c r="E31" s="251"/>
      <c r="F31" s="253"/>
      <c r="G31" s="253"/>
      <c r="H31" s="192">
        <f>SUM(H32:H34)</f>
        <v>0</v>
      </c>
      <c r="I31" s="192">
        <f>SUM(I32:I34)</f>
        <v>0</v>
      </c>
      <c r="J31" s="254"/>
    </row>
    <row r="32" spans="1:10">
      <c r="A32" s="255"/>
      <c r="B32" s="256"/>
      <c r="C32" s="416" t="s">
        <v>164</v>
      </c>
      <c r="D32" s="416"/>
      <c r="E32" s="251"/>
      <c r="F32" s="257"/>
      <c r="G32" s="257"/>
      <c r="H32" s="258">
        <v>0</v>
      </c>
      <c r="I32" s="258">
        <v>0</v>
      </c>
      <c r="J32" s="259"/>
    </row>
    <row r="33" spans="1:10">
      <c r="A33" s="255"/>
      <c r="B33" s="236"/>
      <c r="C33" s="416" t="s">
        <v>165</v>
      </c>
      <c r="D33" s="416"/>
      <c r="E33" s="236"/>
      <c r="F33" s="272"/>
      <c r="G33" s="272"/>
      <c r="H33" s="258">
        <v>0</v>
      </c>
      <c r="I33" s="258">
        <v>0</v>
      </c>
      <c r="J33" s="259"/>
    </row>
    <row r="34" spans="1:10">
      <c r="A34" s="255"/>
      <c r="B34" s="236"/>
      <c r="C34" s="416" t="s">
        <v>166</v>
      </c>
      <c r="D34" s="416"/>
      <c r="E34" s="236"/>
      <c r="F34" s="272"/>
      <c r="G34" s="272"/>
      <c r="H34" s="258">
        <v>0</v>
      </c>
      <c r="I34" s="258">
        <v>0</v>
      </c>
      <c r="J34" s="259"/>
    </row>
    <row r="35" spans="1:10" ht="9.9499999999999993" customHeight="1">
      <c r="A35" s="255"/>
      <c r="B35" s="256"/>
      <c r="C35" s="256"/>
      <c r="D35" s="260"/>
      <c r="E35" s="251"/>
      <c r="F35" s="264"/>
      <c r="G35" s="264"/>
      <c r="H35" s="265"/>
      <c r="I35" s="265"/>
      <c r="J35" s="259"/>
    </row>
    <row r="36" spans="1:10">
      <c r="A36" s="250"/>
      <c r="B36" s="414" t="s">
        <v>167</v>
      </c>
      <c r="C36" s="414"/>
      <c r="D36" s="414"/>
      <c r="E36" s="251"/>
      <c r="F36" s="253"/>
      <c r="G36" s="253"/>
      <c r="H36" s="192">
        <f>SUM(H37:H40)</f>
        <v>0</v>
      </c>
      <c r="I36" s="192">
        <f>SUM(I37:I40)</f>
        <v>0</v>
      </c>
      <c r="J36" s="254"/>
    </row>
    <row r="37" spans="1:10">
      <c r="A37" s="255"/>
      <c r="B37" s="256"/>
      <c r="C37" s="416" t="s">
        <v>168</v>
      </c>
      <c r="D37" s="416"/>
      <c r="E37" s="251"/>
      <c r="F37" s="257"/>
      <c r="G37" s="257"/>
      <c r="H37" s="258">
        <v>0</v>
      </c>
      <c r="I37" s="258">
        <v>0</v>
      </c>
      <c r="J37" s="259"/>
    </row>
    <row r="38" spans="1:10">
      <c r="A38" s="255"/>
      <c r="B38" s="256"/>
      <c r="C38" s="416" t="s">
        <v>169</v>
      </c>
      <c r="D38" s="416"/>
      <c r="E38" s="251"/>
      <c r="F38" s="257"/>
      <c r="G38" s="257"/>
      <c r="H38" s="258">
        <v>0</v>
      </c>
      <c r="I38" s="258">
        <v>0</v>
      </c>
      <c r="J38" s="259"/>
    </row>
    <row r="39" spans="1:10">
      <c r="A39" s="255"/>
      <c r="B39" s="256"/>
      <c r="C39" s="416" t="s">
        <v>165</v>
      </c>
      <c r="D39" s="416"/>
      <c r="E39" s="251"/>
      <c r="F39" s="257"/>
      <c r="G39" s="257"/>
      <c r="H39" s="258">
        <v>0</v>
      </c>
      <c r="I39" s="258">
        <v>0</v>
      </c>
      <c r="J39" s="259"/>
    </row>
    <row r="40" spans="1:10">
      <c r="A40" s="255"/>
      <c r="B40" s="251"/>
      <c r="C40" s="416" t="s">
        <v>166</v>
      </c>
      <c r="D40" s="416"/>
      <c r="E40" s="251"/>
      <c r="F40" s="257"/>
      <c r="G40" s="257"/>
      <c r="H40" s="258">
        <v>0</v>
      </c>
      <c r="I40" s="258">
        <v>0</v>
      </c>
      <c r="J40" s="259"/>
    </row>
    <row r="41" spans="1:10" ht="9.9499999999999993" customHeight="1">
      <c r="A41" s="255"/>
      <c r="B41" s="251"/>
      <c r="C41" s="251"/>
      <c r="D41" s="260"/>
      <c r="E41" s="251"/>
      <c r="F41" s="264"/>
      <c r="G41" s="264"/>
      <c r="H41" s="265"/>
      <c r="I41" s="265"/>
      <c r="J41" s="259"/>
    </row>
    <row r="42" spans="1:10">
      <c r="A42" s="266"/>
      <c r="B42" s="413" t="s">
        <v>172</v>
      </c>
      <c r="C42" s="413"/>
      <c r="D42" s="413"/>
      <c r="E42" s="267"/>
      <c r="F42" s="273"/>
      <c r="G42" s="273"/>
      <c r="H42" s="269">
        <f>+H31+H36</f>
        <v>0</v>
      </c>
      <c r="I42" s="269">
        <f>+I31+I36</f>
        <v>0</v>
      </c>
      <c r="J42" s="270"/>
    </row>
    <row r="43" spans="1:10">
      <c r="A43" s="255"/>
      <c r="B43" s="256"/>
      <c r="C43" s="256"/>
      <c r="D43" s="260"/>
      <c r="E43" s="251"/>
      <c r="F43" s="264"/>
      <c r="G43" s="264"/>
      <c r="H43" s="265"/>
      <c r="I43" s="265"/>
      <c r="J43" s="259"/>
    </row>
    <row r="44" spans="1:10">
      <c r="A44" s="255"/>
      <c r="B44" s="414" t="s">
        <v>173</v>
      </c>
      <c r="C44" s="414"/>
      <c r="D44" s="414"/>
      <c r="E44" s="251"/>
      <c r="F44" s="257"/>
      <c r="G44" s="257"/>
      <c r="H44" s="274">
        <v>46540426</v>
      </c>
      <c r="I44" s="274">
        <v>44959091</v>
      </c>
      <c r="J44" s="259"/>
    </row>
    <row r="45" spans="1:10">
      <c r="A45" s="255"/>
      <c r="B45" s="256"/>
      <c r="C45" s="256"/>
      <c r="D45" s="260"/>
      <c r="E45" s="251"/>
      <c r="F45" s="264"/>
      <c r="G45" s="264"/>
      <c r="H45" s="265"/>
      <c r="I45" s="265"/>
      <c r="J45" s="259"/>
    </row>
    <row r="46" spans="1:10">
      <c r="A46" s="275"/>
      <c r="B46" s="417" t="s">
        <v>174</v>
      </c>
      <c r="C46" s="417"/>
      <c r="D46" s="417"/>
      <c r="E46" s="276"/>
      <c r="F46" s="277"/>
      <c r="G46" s="277"/>
      <c r="H46" s="278">
        <f>H28+H42+H44</f>
        <v>46540426</v>
      </c>
      <c r="I46" s="278">
        <f>I28+I42+I44</f>
        <v>44959091</v>
      </c>
      <c r="J46" s="279"/>
    </row>
    <row r="47" spans="1:10" ht="6" customHeight="1">
      <c r="B47" s="415"/>
      <c r="C47" s="415"/>
      <c r="D47" s="415"/>
      <c r="E47" s="415"/>
      <c r="F47" s="415"/>
      <c r="G47" s="415"/>
      <c r="H47" s="415"/>
      <c r="I47" s="415"/>
      <c r="J47" s="415"/>
    </row>
    <row r="48" spans="1:10" ht="6" customHeight="1">
      <c r="B48" s="280"/>
      <c r="C48" s="280"/>
      <c r="D48" s="281"/>
      <c r="E48" s="282"/>
      <c r="F48" s="281"/>
      <c r="G48" s="282"/>
      <c r="H48" s="282"/>
      <c r="I48" s="282"/>
    </row>
    <row r="49" spans="1:10" s="80" customFormat="1" ht="15" customHeight="1">
      <c r="A49" s="93"/>
      <c r="B49" s="416" t="s">
        <v>78</v>
      </c>
      <c r="C49" s="416"/>
      <c r="D49" s="416"/>
      <c r="E49" s="416"/>
      <c r="F49" s="416"/>
      <c r="G49" s="416"/>
      <c r="H49" s="416"/>
      <c r="I49" s="416"/>
      <c r="J49" s="416"/>
    </row>
    <row r="50" spans="1:10" s="80" customFormat="1" ht="28.5" customHeight="1">
      <c r="A50" s="93"/>
      <c r="B50" s="260"/>
      <c r="C50" s="283"/>
      <c r="D50" s="284"/>
      <c r="E50" s="284"/>
      <c r="F50" s="93"/>
      <c r="G50" s="285"/>
      <c r="H50" s="286" t="str">
        <f>IF(H46=ESF!J40," ","ERROR")</f>
        <v xml:space="preserve"> </v>
      </c>
      <c r="I50" s="286" t="str">
        <f>IF(I46=ESF!I40," ","ERROR")</f>
        <v xml:space="preserve"> </v>
      </c>
      <c r="J50" s="284"/>
    </row>
    <row r="51" spans="1:10" s="80" customFormat="1" ht="25.5" customHeight="1">
      <c r="A51" s="93"/>
      <c r="B51" s="260"/>
      <c r="C51" s="364"/>
      <c r="D51" s="364"/>
      <c r="E51" s="284"/>
      <c r="F51" s="93"/>
      <c r="G51" s="363"/>
      <c r="H51" s="363"/>
      <c r="I51" s="284"/>
      <c r="J51" s="284"/>
    </row>
    <row r="52" spans="1:10" s="80" customFormat="1" ht="14.1" customHeight="1">
      <c r="A52" s="93"/>
      <c r="B52" s="265"/>
      <c r="C52" s="362" t="s">
        <v>226</v>
      </c>
      <c r="D52" s="362"/>
      <c r="E52" s="284"/>
      <c r="F52" s="284"/>
      <c r="G52" s="362" t="s">
        <v>231</v>
      </c>
      <c r="H52" s="362"/>
      <c r="I52" s="251"/>
      <c r="J52" s="284"/>
    </row>
    <row r="53" spans="1:10" s="80" customFormat="1" ht="14.1" customHeight="1">
      <c r="A53" s="93"/>
      <c r="B53" s="287"/>
      <c r="C53" s="361" t="s">
        <v>225</v>
      </c>
      <c r="D53" s="361"/>
      <c r="E53" s="288"/>
      <c r="F53" s="288"/>
      <c r="G53" s="361" t="s">
        <v>230</v>
      </c>
      <c r="H53" s="361"/>
      <c r="I53" s="251"/>
      <c r="J53" s="284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0.59055118110236227" right="0.59055118110236227" top="0.94488188976377963" bottom="0.59055118110236227" header="0" footer="0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>
      <selection activeCell="A2" sqref="A2"/>
    </sheetView>
  </sheetViews>
  <sheetFormatPr baseColWidth="10" defaultRowHeight="12"/>
  <cols>
    <col min="1" max="1" width="3.7109375" style="289" customWidth="1"/>
    <col min="2" max="2" width="11.7109375" style="310" customWidth="1"/>
    <col min="3" max="3" width="57.42578125" style="310" customWidth="1"/>
    <col min="4" max="6" width="18.7109375" style="311" customWidth="1"/>
    <col min="7" max="7" width="15.85546875" style="311" customWidth="1"/>
    <col min="8" max="8" width="16.140625" style="311" customWidth="1"/>
    <col min="9" max="9" width="3.28515625" style="289" customWidth="1"/>
    <col min="10" max="16384" width="11.42578125" style="79"/>
  </cols>
  <sheetData>
    <row r="1" spans="1:9" ht="6" customHeight="1">
      <c r="A1" s="85"/>
      <c r="B1" s="111"/>
      <c r="C1" s="85"/>
      <c r="D1" s="418"/>
      <c r="E1" s="418"/>
      <c r="F1" s="419"/>
      <c r="G1" s="419"/>
      <c r="H1" s="419"/>
      <c r="I1" s="419"/>
    </row>
    <row r="2" spans="1:9" s="115" customFormat="1" ht="6" customHeight="1">
      <c r="B2" s="116"/>
    </row>
    <row r="3" spans="1:9" s="115" customFormat="1" ht="14.1" customHeight="1">
      <c r="B3" s="118"/>
      <c r="C3" s="356" t="s">
        <v>222</v>
      </c>
      <c r="D3" s="356"/>
      <c r="E3" s="356"/>
      <c r="F3" s="356"/>
      <c r="G3" s="356"/>
      <c r="H3" s="118"/>
      <c r="I3" s="118"/>
    </row>
    <row r="4" spans="1:9" ht="14.1" customHeight="1">
      <c r="B4" s="118"/>
      <c r="C4" s="356" t="s">
        <v>133</v>
      </c>
      <c r="D4" s="356"/>
      <c r="E4" s="356"/>
      <c r="F4" s="356"/>
      <c r="G4" s="356"/>
      <c r="H4" s="118"/>
      <c r="I4" s="118"/>
    </row>
    <row r="5" spans="1:9" ht="14.1" customHeight="1">
      <c r="B5" s="118"/>
      <c r="C5" s="356" t="str">
        <f>EADP!C6</f>
        <v>Del 1 de enero al 31 de diciembre de 2015 y 2014</v>
      </c>
      <c r="D5" s="356"/>
      <c r="E5" s="356"/>
      <c r="F5" s="356"/>
      <c r="G5" s="356"/>
      <c r="H5" s="118"/>
      <c r="I5" s="118"/>
    </row>
    <row r="6" spans="1:9" ht="14.1" customHeight="1">
      <c r="B6" s="118"/>
      <c r="C6" s="356" t="s">
        <v>134</v>
      </c>
      <c r="D6" s="356"/>
      <c r="E6" s="356"/>
      <c r="F6" s="356"/>
      <c r="G6" s="356"/>
      <c r="H6" s="118"/>
      <c r="I6" s="118"/>
    </row>
    <row r="7" spans="1:9" s="115" customFormat="1" ht="3" customHeight="1">
      <c r="A7" s="120"/>
      <c r="B7" s="121"/>
      <c r="C7" s="420"/>
      <c r="D7" s="420"/>
      <c r="E7" s="420"/>
      <c r="F7" s="420"/>
      <c r="G7" s="420"/>
      <c r="H7" s="420"/>
      <c r="I7" s="420"/>
    </row>
    <row r="8" spans="1:9" ht="20.100000000000001" customHeight="1">
      <c r="A8" s="120"/>
      <c r="B8" s="121" t="s">
        <v>4</v>
      </c>
      <c r="C8" s="373" t="s">
        <v>220</v>
      </c>
      <c r="D8" s="373"/>
      <c r="E8" s="373"/>
      <c r="F8" s="373"/>
      <c r="G8" s="373"/>
      <c r="H8" s="373"/>
      <c r="I8" s="373"/>
    </row>
    <row r="9" spans="1:9" ht="3" customHeight="1">
      <c r="A9" s="120"/>
      <c r="B9" s="120"/>
      <c r="C9" s="120" t="s">
        <v>135</v>
      </c>
      <c r="D9" s="120"/>
      <c r="E9" s="120"/>
      <c r="F9" s="120"/>
      <c r="G9" s="120"/>
      <c r="H9" s="120"/>
      <c r="I9" s="120"/>
    </row>
    <row r="10" spans="1:9" s="115" customFormat="1" ht="3" customHeight="1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s="115" customFormat="1" ht="48">
      <c r="A11" s="290"/>
      <c r="B11" s="374" t="s">
        <v>76</v>
      </c>
      <c r="C11" s="374"/>
      <c r="D11" s="291" t="s">
        <v>49</v>
      </c>
      <c r="E11" s="291" t="s">
        <v>136</v>
      </c>
      <c r="F11" s="291" t="s">
        <v>137</v>
      </c>
      <c r="G11" s="291" t="s">
        <v>138</v>
      </c>
      <c r="H11" s="291" t="s">
        <v>139</v>
      </c>
      <c r="I11" s="292"/>
    </row>
    <row r="12" spans="1:9" s="115" customFormat="1" ht="3" customHeight="1">
      <c r="A12" s="293"/>
      <c r="B12" s="120"/>
      <c r="C12" s="120"/>
      <c r="D12" s="120"/>
      <c r="E12" s="120"/>
      <c r="F12" s="120"/>
      <c r="G12" s="120"/>
      <c r="H12" s="120"/>
      <c r="I12" s="294"/>
    </row>
    <row r="13" spans="1:9" s="115" customFormat="1" ht="3" customHeight="1">
      <c r="A13" s="131"/>
      <c r="B13" s="295"/>
      <c r="C13" s="135"/>
      <c r="D13" s="134"/>
      <c r="E13" s="132"/>
      <c r="F13" s="133"/>
      <c r="G13" s="116"/>
      <c r="H13" s="295"/>
      <c r="I13" s="296"/>
    </row>
    <row r="14" spans="1:9">
      <c r="A14" s="144"/>
      <c r="B14" s="360" t="s">
        <v>58</v>
      </c>
      <c r="C14" s="360"/>
      <c r="D14" s="297">
        <v>0</v>
      </c>
      <c r="E14" s="297">
        <f>ESF!J56</f>
        <v>200607225</v>
      </c>
      <c r="F14" s="297">
        <v>0</v>
      </c>
      <c r="G14" s="297">
        <v>0</v>
      </c>
      <c r="H14" s="298">
        <f>SUM(D14:G14)</f>
        <v>200607225</v>
      </c>
      <c r="I14" s="296"/>
    </row>
    <row r="15" spans="1:9" ht="9.9499999999999993" customHeight="1">
      <c r="A15" s="144"/>
      <c r="B15" s="299"/>
      <c r="C15" s="134"/>
      <c r="D15" s="300"/>
      <c r="E15" s="300"/>
      <c r="F15" s="300"/>
      <c r="G15" s="300"/>
      <c r="H15" s="300"/>
      <c r="I15" s="296"/>
    </row>
    <row r="16" spans="1:9">
      <c r="A16" s="144"/>
      <c r="B16" s="421" t="s">
        <v>140</v>
      </c>
      <c r="C16" s="421"/>
      <c r="D16" s="301">
        <f>SUM(D17:D19)</f>
        <v>0</v>
      </c>
      <c r="E16" s="301">
        <f>SUM(E17:E19)</f>
        <v>0</v>
      </c>
      <c r="F16" s="301">
        <f>SUM(F17:F19)</f>
        <v>0</v>
      </c>
      <c r="G16" s="301">
        <f>SUM(G17:G19)</f>
        <v>0</v>
      </c>
      <c r="H16" s="301">
        <f>SUM(D16:G16)</f>
        <v>0</v>
      </c>
      <c r="I16" s="296"/>
    </row>
    <row r="17" spans="1:11">
      <c r="A17" s="131"/>
      <c r="B17" s="355" t="s">
        <v>141</v>
      </c>
      <c r="C17" s="355"/>
      <c r="D17" s="302">
        <v>0</v>
      </c>
      <c r="E17" s="302">
        <v>0</v>
      </c>
      <c r="F17" s="302">
        <v>0</v>
      </c>
      <c r="G17" s="302">
        <v>0</v>
      </c>
      <c r="H17" s="300">
        <f t="shared" ref="H17:H25" si="0">SUM(D17:G17)</f>
        <v>0</v>
      </c>
      <c r="I17" s="296"/>
    </row>
    <row r="18" spans="1:11">
      <c r="A18" s="131"/>
      <c r="B18" s="355" t="s">
        <v>51</v>
      </c>
      <c r="C18" s="355"/>
      <c r="D18" s="302">
        <v>0</v>
      </c>
      <c r="E18" s="302">
        <v>0</v>
      </c>
      <c r="F18" s="302">
        <v>0</v>
      </c>
      <c r="G18" s="302">
        <v>0</v>
      </c>
      <c r="H18" s="300">
        <f t="shared" si="0"/>
        <v>0</v>
      </c>
      <c r="I18" s="296"/>
    </row>
    <row r="19" spans="1:11">
      <c r="A19" s="131"/>
      <c r="B19" s="355" t="s">
        <v>142</v>
      </c>
      <c r="C19" s="355"/>
      <c r="D19" s="302">
        <v>0</v>
      </c>
      <c r="E19" s="302">
        <v>0</v>
      </c>
      <c r="F19" s="302">
        <v>0</v>
      </c>
      <c r="G19" s="302">
        <v>0</v>
      </c>
      <c r="H19" s="300">
        <f t="shared" si="0"/>
        <v>0</v>
      </c>
      <c r="I19" s="296"/>
    </row>
    <row r="20" spans="1:11" ht="9.9499999999999993" customHeight="1">
      <c r="A20" s="144"/>
      <c r="B20" s="299"/>
      <c r="C20" s="134"/>
      <c r="D20" s="300"/>
      <c r="E20" s="300"/>
      <c r="F20" s="300"/>
      <c r="G20" s="300"/>
      <c r="H20" s="300"/>
      <c r="I20" s="296"/>
    </row>
    <row r="21" spans="1:11">
      <c r="A21" s="144"/>
      <c r="B21" s="421" t="s">
        <v>143</v>
      </c>
      <c r="C21" s="421"/>
      <c r="D21" s="301">
        <f>SUM(D22:D25)</f>
        <v>0</v>
      </c>
      <c r="E21" s="301">
        <f>SUM(E22:E25)</f>
        <v>31557357</v>
      </c>
      <c r="F21" s="301">
        <f>SUM(F22:F25)</f>
        <v>4378984</v>
      </c>
      <c r="G21" s="301">
        <f>SUM(G22:G25)</f>
        <v>0</v>
      </c>
      <c r="H21" s="301">
        <f t="shared" si="0"/>
        <v>35936341</v>
      </c>
      <c r="I21" s="296"/>
    </row>
    <row r="22" spans="1:11">
      <c r="A22" s="131"/>
      <c r="B22" s="355" t="s">
        <v>144</v>
      </c>
      <c r="C22" s="355"/>
      <c r="D22" s="302">
        <v>0</v>
      </c>
      <c r="E22" s="302">
        <v>0</v>
      </c>
      <c r="F22" s="302">
        <f>+ESF!J52</f>
        <v>4378984</v>
      </c>
      <c r="G22" s="302">
        <v>0</v>
      </c>
      <c r="H22" s="300">
        <f t="shared" si="0"/>
        <v>4378984</v>
      </c>
      <c r="I22" s="296"/>
    </row>
    <row r="23" spans="1:11">
      <c r="A23" s="131"/>
      <c r="B23" s="355" t="s">
        <v>55</v>
      </c>
      <c r="C23" s="355"/>
      <c r="D23" s="302">
        <v>0</v>
      </c>
      <c r="E23" s="302">
        <f>+ESF!J53</f>
        <v>31557357</v>
      </c>
      <c r="F23" s="302">
        <v>0</v>
      </c>
      <c r="G23" s="302">
        <v>0</v>
      </c>
      <c r="H23" s="300">
        <f t="shared" si="0"/>
        <v>31557357</v>
      </c>
      <c r="I23" s="296"/>
    </row>
    <row r="24" spans="1:11">
      <c r="A24" s="131"/>
      <c r="B24" s="355" t="s">
        <v>145</v>
      </c>
      <c r="C24" s="355"/>
      <c r="D24" s="302">
        <v>0</v>
      </c>
      <c r="E24" s="302">
        <v>0</v>
      </c>
      <c r="F24" s="302">
        <v>0</v>
      </c>
      <c r="G24" s="302">
        <v>0</v>
      </c>
      <c r="H24" s="300">
        <f t="shared" si="0"/>
        <v>0</v>
      </c>
      <c r="I24" s="296"/>
    </row>
    <row r="25" spans="1:11">
      <c r="A25" s="131"/>
      <c r="B25" s="355" t="s">
        <v>57</v>
      </c>
      <c r="C25" s="355"/>
      <c r="D25" s="302">
        <v>0</v>
      </c>
      <c r="E25" s="302">
        <v>0</v>
      </c>
      <c r="F25" s="302">
        <v>0</v>
      </c>
      <c r="G25" s="302">
        <v>0</v>
      </c>
      <c r="H25" s="300">
        <f t="shared" si="0"/>
        <v>0</v>
      </c>
      <c r="I25" s="296"/>
    </row>
    <row r="26" spans="1:11" ht="9.9499999999999993" customHeight="1">
      <c r="A26" s="144"/>
      <c r="B26" s="299"/>
      <c r="C26" s="134"/>
      <c r="D26" s="300"/>
      <c r="E26" s="300"/>
      <c r="F26" s="300"/>
      <c r="G26" s="300"/>
      <c r="H26" s="300"/>
      <c r="I26" s="296"/>
    </row>
    <row r="27" spans="1:11" ht="18.75" thickBot="1">
      <c r="A27" s="144"/>
      <c r="B27" s="422" t="s">
        <v>223</v>
      </c>
      <c r="C27" s="422"/>
      <c r="D27" s="303">
        <f>D14+D16+D21</f>
        <v>0</v>
      </c>
      <c r="E27" s="303">
        <f>E14+E16+E21</f>
        <v>232164582</v>
      </c>
      <c r="F27" s="303">
        <f>F14+F16+F21</f>
        <v>4378984</v>
      </c>
      <c r="G27" s="303">
        <f>G14+G16+G21</f>
        <v>0</v>
      </c>
      <c r="H27" s="303">
        <f>SUM(D27:G27)</f>
        <v>236543566</v>
      </c>
      <c r="I27" s="296"/>
      <c r="K27" s="304" t="str">
        <f>IF(H27=ESF!J63," ","ERROR")</f>
        <v xml:space="preserve"> </v>
      </c>
    </row>
    <row r="28" spans="1:11">
      <c r="A28" s="131"/>
      <c r="B28" s="134"/>
      <c r="C28" s="133"/>
      <c r="D28" s="300"/>
      <c r="E28" s="300"/>
      <c r="F28" s="300"/>
      <c r="G28" s="300"/>
      <c r="H28" s="300"/>
      <c r="I28" s="296"/>
    </row>
    <row r="29" spans="1:11">
      <c r="A29" s="144"/>
      <c r="B29" s="421" t="s">
        <v>227</v>
      </c>
      <c r="C29" s="421"/>
      <c r="D29" s="301">
        <f>SUM(D30:D32)</f>
        <v>0</v>
      </c>
      <c r="E29" s="301">
        <f>SUM(E30:E32)</f>
        <v>0</v>
      </c>
      <c r="F29" s="301">
        <f>SUM(F30:F32)</f>
        <v>7266777</v>
      </c>
      <c r="G29" s="301">
        <f>SUM(G30:G32)</f>
        <v>0</v>
      </c>
      <c r="H29" s="301">
        <f>SUM(D29:G29)</f>
        <v>7266777</v>
      </c>
      <c r="I29" s="296"/>
    </row>
    <row r="30" spans="1:11">
      <c r="A30" s="131"/>
      <c r="B30" s="355" t="s">
        <v>50</v>
      </c>
      <c r="C30" s="355"/>
      <c r="D30" s="302">
        <v>0</v>
      </c>
      <c r="E30" s="302">
        <v>0</v>
      </c>
      <c r="F30" s="302">
        <v>0</v>
      </c>
      <c r="G30" s="302">
        <v>0</v>
      </c>
      <c r="H30" s="300">
        <f>SUM(D30:G30)</f>
        <v>0</v>
      </c>
      <c r="I30" s="296"/>
    </row>
    <row r="31" spans="1:11">
      <c r="A31" s="131"/>
      <c r="B31" s="355" t="s">
        <v>51</v>
      </c>
      <c r="C31" s="355"/>
      <c r="D31" s="302">
        <v>0</v>
      </c>
      <c r="E31" s="302">
        <v>0</v>
      </c>
      <c r="F31" s="302">
        <v>0</v>
      </c>
      <c r="G31" s="302">
        <v>0</v>
      </c>
      <c r="H31" s="300">
        <f>SUM(D31:G31)</f>
        <v>0</v>
      </c>
      <c r="I31" s="296"/>
    </row>
    <row r="32" spans="1:11">
      <c r="A32" s="131"/>
      <c r="B32" s="355" t="s">
        <v>142</v>
      </c>
      <c r="C32" s="355"/>
      <c r="D32" s="302">
        <v>0</v>
      </c>
      <c r="E32" s="302">
        <v>0</v>
      </c>
      <c r="F32" s="302">
        <f>ECSF!I50</f>
        <v>7266777</v>
      </c>
      <c r="G32" s="302">
        <v>0</v>
      </c>
      <c r="H32" s="300">
        <f>SUM(D32:G32)</f>
        <v>7266777</v>
      </c>
      <c r="I32" s="296"/>
    </row>
    <row r="33" spans="1:11" ht="9.9499999999999993" customHeight="1">
      <c r="A33" s="144"/>
      <c r="B33" s="299"/>
      <c r="C33" s="134"/>
      <c r="D33" s="300"/>
      <c r="E33" s="300"/>
      <c r="F33" s="300"/>
      <c r="G33" s="300"/>
      <c r="H33" s="300"/>
      <c r="I33" s="296"/>
    </row>
    <row r="34" spans="1:11">
      <c r="A34" s="144" t="s">
        <v>135</v>
      </c>
      <c r="B34" s="421" t="s">
        <v>228</v>
      </c>
      <c r="C34" s="421"/>
      <c r="D34" s="301">
        <f>SUM(D35:D38)</f>
        <v>0</v>
      </c>
      <c r="E34" s="301">
        <f>SUM(E35:E38)</f>
        <v>2607453</v>
      </c>
      <c r="F34" s="301">
        <f>SUM(F35:F38)</f>
        <v>-13256731</v>
      </c>
      <c r="G34" s="301">
        <f>SUM(G35:G38)</f>
        <v>0</v>
      </c>
      <c r="H34" s="301">
        <f>SUM(D34:G34)</f>
        <v>-10649278</v>
      </c>
      <c r="I34" s="296"/>
    </row>
    <row r="35" spans="1:11">
      <c r="A35" s="131"/>
      <c r="B35" s="355" t="s">
        <v>144</v>
      </c>
      <c r="C35" s="355"/>
      <c r="D35" s="302">
        <v>0</v>
      </c>
      <c r="E35" s="302">
        <v>0</v>
      </c>
      <c r="F35" s="302">
        <f>+ESF!I52</f>
        <v>-13256731</v>
      </c>
      <c r="G35" s="302">
        <v>0</v>
      </c>
      <c r="H35" s="300">
        <f>SUM(D35:G35)</f>
        <v>-13256731</v>
      </c>
      <c r="I35" s="296"/>
    </row>
    <row r="36" spans="1:11">
      <c r="A36" s="131"/>
      <c r="B36" s="355" t="s">
        <v>55</v>
      </c>
      <c r="C36" s="355"/>
      <c r="D36" s="302">
        <v>0</v>
      </c>
      <c r="E36" s="302">
        <f>+ESF!I53-E23</f>
        <v>2607453</v>
      </c>
      <c r="F36" s="302">
        <v>0</v>
      </c>
      <c r="G36" s="302">
        <v>0</v>
      </c>
      <c r="H36" s="300">
        <f>SUM(D36:G36)</f>
        <v>2607453</v>
      </c>
      <c r="I36" s="296"/>
    </row>
    <row r="37" spans="1:11">
      <c r="A37" s="131"/>
      <c r="B37" s="355" t="s">
        <v>145</v>
      </c>
      <c r="C37" s="355"/>
      <c r="D37" s="302">
        <v>0</v>
      </c>
      <c r="E37" s="302">
        <v>0</v>
      </c>
      <c r="F37" s="302">
        <v>0</v>
      </c>
      <c r="G37" s="302">
        <v>0</v>
      </c>
      <c r="H37" s="300">
        <f>SUM(D37:G37)</f>
        <v>0</v>
      </c>
      <c r="I37" s="296"/>
    </row>
    <row r="38" spans="1:11">
      <c r="A38" s="131"/>
      <c r="B38" s="355" t="s">
        <v>57</v>
      </c>
      <c r="C38" s="355"/>
      <c r="D38" s="302">
        <v>0</v>
      </c>
      <c r="E38" s="302">
        <v>0</v>
      </c>
      <c r="F38" s="302">
        <v>0</v>
      </c>
      <c r="G38" s="302">
        <v>0</v>
      </c>
      <c r="H38" s="300">
        <f>SUM(D38:G38)</f>
        <v>0</v>
      </c>
      <c r="I38" s="296"/>
    </row>
    <row r="39" spans="1:11" ht="9.9499999999999993" customHeight="1">
      <c r="A39" s="144"/>
      <c r="B39" s="299"/>
      <c r="C39" s="134"/>
      <c r="D39" s="300"/>
      <c r="E39" s="300"/>
      <c r="F39" s="300"/>
      <c r="G39" s="300"/>
      <c r="H39" s="300"/>
      <c r="I39" s="296"/>
    </row>
    <row r="40" spans="1:11" ht="18">
      <c r="A40" s="305"/>
      <c r="B40" s="423" t="s">
        <v>224</v>
      </c>
      <c r="C40" s="423"/>
      <c r="D40" s="306">
        <f>D27+D29+D34</f>
        <v>0</v>
      </c>
      <c r="E40" s="306">
        <f>E27+E29+E34</f>
        <v>234772035</v>
      </c>
      <c r="F40" s="306">
        <f>F29+F34</f>
        <v>-5989954</v>
      </c>
      <c r="G40" s="306">
        <f>G27+G29+G34</f>
        <v>0</v>
      </c>
      <c r="H40" s="306">
        <f>SUM(D40:G40)</f>
        <v>228782081</v>
      </c>
      <c r="I40" s="307"/>
      <c r="K40" s="304" t="str">
        <f>IF(H40=ESF!I63," ","ERROR")</f>
        <v xml:space="preserve"> </v>
      </c>
    </row>
    <row r="41" spans="1:11" ht="6" customHeight="1">
      <c r="A41" s="308"/>
      <c r="B41" s="308"/>
      <c r="C41" s="308"/>
      <c r="D41" s="308"/>
      <c r="E41" s="308"/>
      <c r="F41" s="308"/>
      <c r="G41" s="308"/>
      <c r="H41" s="308"/>
      <c r="I41" s="309"/>
    </row>
    <row r="42" spans="1:11" ht="6" customHeight="1">
      <c r="D42" s="310"/>
      <c r="E42" s="310"/>
      <c r="I42" s="135"/>
    </row>
    <row r="43" spans="1:11" ht="15" customHeight="1">
      <c r="A43" s="115"/>
      <c r="B43" s="365" t="s">
        <v>78</v>
      </c>
      <c r="C43" s="365"/>
      <c r="D43" s="365"/>
      <c r="E43" s="365"/>
      <c r="F43" s="365"/>
      <c r="G43" s="365"/>
      <c r="H43" s="365"/>
      <c r="I43" s="365"/>
      <c r="J43" s="133"/>
    </row>
    <row r="44" spans="1:11" ht="9.75" customHeight="1">
      <c r="A44" s="115"/>
      <c r="B44" s="133"/>
      <c r="C44" s="157"/>
      <c r="D44" s="158"/>
      <c r="E44" s="158"/>
      <c r="F44" s="115"/>
      <c r="G44" s="159"/>
      <c r="H44" s="157"/>
      <c r="I44" s="158"/>
      <c r="J44" s="158"/>
    </row>
    <row r="45" spans="1:11" ht="50.1" customHeight="1">
      <c r="A45" s="115"/>
      <c r="B45" s="133"/>
      <c r="C45" s="364"/>
      <c r="D45" s="364"/>
      <c r="E45" s="158"/>
      <c r="F45" s="115"/>
      <c r="G45" s="424"/>
      <c r="H45" s="424"/>
      <c r="I45" s="158"/>
      <c r="J45" s="158"/>
    </row>
    <row r="46" spans="1:11" ht="14.1" customHeight="1">
      <c r="A46" s="115"/>
      <c r="B46" s="165"/>
      <c r="C46" s="362" t="s">
        <v>226</v>
      </c>
      <c r="D46" s="362"/>
      <c r="E46" s="158"/>
      <c r="F46" s="362" t="s">
        <v>231</v>
      </c>
      <c r="G46" s="362"/>
      <c r="H46" s="362"/>
      <c r="I46" s="134"/>
      <c r="J46" s="158"/>
    </row>
    <row r="47" spans="1:11" ht="14.1" customHeight="1">
      <c r="A47" s="115"/>
      <c r="B47" s="167"/>
      <c r="C47" s="361" t="s">
        <v>225</v>
      </c>
      <c r="D47" s="361"/>
      <c r="E47" s="168"/>
      <c r="F47" s="361" t="s">
        <v>230</v>
      </c>
      <c r="G47" s="361"/>
      <c r="H47" s="361"/>
      <c r="I47" s="134"/>
      <c r="J47" s="158"/>
    </row>
  </sheetData>
  <sheetProtection formatCells="0" selectLockedCells="1"/>
  <mergeCells count="38">
    <mergeCell ref="C47:D47"/>
    <mergeCell ref="B40:C40"/>
    <mergeCell ref="B43:I43"/>
    <mergeCell ref="C45:D45"/>
    <mergeCell ref="G45:H45"/>
    <mergeCell ref="C46:D46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workbookViewId="0"/>
  </sheetViews>
  <sheetFormatPr baseColWidth="10" defaultRowHeight="12"/>
  <cols>
    <col min="1" max="1" width="1.28515625" style="172" customWidth="1"/>
    <col min="2" max="3" width="3.7109375" style="172" customWidth="1"/>
    <col min="4" max="4" width="23.85546875" style="172" customWidth="1"/>
    <col min="5" max="5" width="21.42578125" style="172" customWidth="1"/>
    <col min="6" max="6" width="17.28515625" style="172" customWidth="1"/>
    <col min="7" max="8" width="18.7109375" style="116" customWidth="1"/>
    <col min="9" max="9" width="7.7109375" style="172" customWidth="1"/>
    <col min="10" max="11" width="3.7109375" style="79" customWidth="1"/>
    <col min="12" max="16" width="18.7109375" style="79" customWidth="1"/>
    <col min="17" max="17" width="1.85546875" style="79" customWidth="1"/>
    <col min="18" max="16384" width="11.42578125" style="79"/>
  </cols>
  <sheetData>
    <row r="1" spans="1:17" s="115" customFormat="1" ht="16.5" customHeight="1">
      <c r="B1" s="173"/>
      <c r="C1" s="173"/>
      <c r="D1" s="173"/>
      <c r="E1" s="375" t="s">
        <v>222</v>
      </c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173"/>
      <c r="Q1" s="173"/>
    </row>
    <row r="2" spans="1:17" ht="15" customHeight="1">
      <c r="B2" s="173"/>
      <c r="C2" s="173"/>
      <c r="D2" s="173"/>
      <c r="E2" s="375" t="s">
        <v>175</v>
      </c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173"/>
      <c r="Q2" s="173"/>
    </row>
    <row r="3" spans="1:17" ht="15" customHeight="1">
      <c r="B3" s="173"/>
      <c r="C3" s="173"/>
      <c r="D3" s="173"/>
      <c r="E3" s="375" t="str">
        <f>EVHP!C5</f>
        <v>Del 1 de enero al 31 de diciembre de 2015 y 2014</v>
      </c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173"/>
      <c r="Q3" s="173"/>
    </row>
    <row r="4" spans="1:17" ht="16.5" customHeight="1">
      <c r="B4" s="173"/>
      <c r="C4" s="173"/>
      <c r="D4" s="173"/>
      <c r="E4" s="375" t="s">
        <v>1</v>
      </c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173"/>
      <c r="Q4" s="173"/>
    </row>
    <row r="5" spans="1:17" ht="3" customHeight="1">
      <c r="C5" s="177"/>
      <c r="D5" s="31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3"/>
      <c r="P5" s="115"/>
      <c r="Q5" s="115"/>
    </row>
    <row r="6" spans="1:17" ht="19.5" customHeight="1">
      <c r="A6" s="120"/>
      <c r="B6" s="356" t="s">
        <v>4</v>
      </c>
      <c r="C6" s="356"/>
      <c r="D6" s="356"/>
      <c r="E6" s="373" t="s">
        <v>220</v>
      </c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83"/>
      <c r="Q6" s="115"/>
    </row>
    <row r="7" spans="1:17" s="115" customFormat="1" ht="5.0999999999999996" customHeight="1">
      <c r="A7" s="172"/>
      <c r="B7" s="177"/>
      <c r="C7" s="177"/>
      <c r="D7" s="312"/>
      <c r="E7" s="177"/>
      <c r="F7" s="177"/>
      <c r="G7" s="313"/>
      <c r="H7" s="313"/>
      <c r="I7" s="312"/>
    </row>
    <row r="8" spans="1:17" s="115" customFormat="1" ht="3" customHeight="1">
      <c r="A8" s="172"/>
      <c r="B8" s="172"/>
      <c r="C8" s="314"/>
      <c r="D8" s="312"/>
      <c r="E8" s="314"/>
      <c r="F8" s="314"/>
      <c r="G8" s="315"/>
      <c r="H8" s="315"/>
      <c r="I8" s="312"/>
    </row>
    <row r="9" spans="1:17" s="115" customFormat="1" ht="31.5" customHeight="1">
      <c r="A9" s="316"/>
      <c r="B9" s="425" t="s">
        <v>76</v>
      </c>
      <c r="C9" s="425"/>
      <c r="D9" s="425"/>
      <c r="E9" s="425"/>
      <c r="F9" s="184"/>
      <c r="G9" s="183">
        <v>2015</v>
      </c>
      <c r="H9" s="183">
        <v>2014</v>
      </c>
      <c r="I9" s="317"/>
      <c r="J9" s="425" t="s">
        <v>76</v>
      </c>
      <c r="K9" s="425"/>
      <c r="L9" s="425"/>
      <c r="M9" s="425"/>
      <c r="N9" s="184"/>
      <c r="O9" s="183">
        <v>2015</v>
      </c>
      <c r="P9" s="183">
        <v>2014</v>
      </c>
      <c r="Q9" s="318"/>
    </row>
    <row r="10" spans="1:17" s="115" customFormat="1" ht="3" customHeight="1">
      <c r="A10" s="186"/>
      <c r="B10" s="172"/>
      <c r="C10" s="172"/>
      <c r="D10" s="187"/>
      <c r="E10" s="187"/>
      <c r="F10" s="187"/>
      <c r="G10" s="319"/>
      <c r="H10" s="319"/>
      <c r="I10" s="172"/>
      <c r="Q10" s="130"/>
    </row>
    <row r="11" spans="1:17" s="115" customFormat="1">
      <c r="A11" s="131"/>
      <c r="B11" s="116"/>
      <c r="C11" s="189"/>
      <c r="D11" s="189"/>
      <c r="E11" s="189"/>
      <c r="F11" s="189"/>
      <c r="G11" s="319"/>
      <c r="H11" s="319"/>
      <c r="I11" s="116"/>
      <c r="Q11" s="130"/>
    </row>
    <row r="12" spans="1:17" ht="17.25" customHeight="1">
      <c r="A12" s="131"/>
      <c r="B12" s="426" t="s">
        <v>176</v>
      </c>
      <c r="C12" s="426"/>
      <c r="D12" s="426"/>
      <c r="E12" s="426"/>
      <c r="F12" s="426"/>
      <c r="G12" s="319"/>
      <c r="H12" s="319"/>
      <c r="I12" s="116"/>
      <c r="J12" s="426" t="s">
        <v>177</v>
      </c>
      <c r="K12" s="426"/>
      <c r="L12" s="426"/>
      <c r="M12" s="426"/>
      <c r="N12" s="426"/>
      <c r="O12" s="320"/>
      <c r="P12" s="320"/>
      <c r="Q12" s="130"/>
    </row>
    <row r="13" spans="1:17" ht="17.25" customHeight="1">
      <c r="A13" s="131"/>
      <c r="B13" s="116"/>
      <c r="C13" s="189"/>
      <c r="D13" s="116"/>
      <c r="E13" s="189"/>
      <c r="F13" s="189"/>
      <c r="G13" s="319"/>
      <c r="H13" s="319"/>
      <c r="I13" s="116"/>
      <c r="J13" s="116"/>
      <c r="K13" s="189"/>
      <c r="L13" s="189"/>
      <c r="M13" s="189"/>
      <c r="N13" s="189"/>
      <c r="O13" s="320"/>
      <c r="P13" s="320"/>
      <c r="Q13" s="130"/>
    </row>
    <row r="14" spans="1:17" ht="17.25" customHeight="1">
      <c r="A14" s="131"/>
      <c r="B14" s="116"/>
      <c r="C14" s="426" t="s">
        <v>67</v>
      </c>
      <c r="D14" s="426"/>
      <c r="E14" s="426"/>
      <c r="F14" s="426"/>
      <c r="G14" s="321">
        <f>SUM(G15:G25)</f>
        <v>404259697</v>
      </c>
      <c r="H14" s="321">
        <f>SUM(H15:H25)</f>
        <v>400759081</v>
      </c>
      <c r="I14" s="116"/>
      <c r="J14" s="116"/>
      <c r="K14" s="426" t="s">
        <v>67</v>
      </c>
      <c r="L14" s="426"/>
      <c r="M14" s="426"/>
      <c r="N14" s="426"/>
      <c r="O14" s="321">
        <f>SUM(O15:O17)</f>
        <v>5810657</v>
      </c>
      <c r="P14" s="321">
        <f>SUM(P15:P17)</f>
        <v>0</v>
      </c>
      <c r="Q14" s="130"/>
    </row>
    <row r="15" spans="1:17" ht="15" customHeight="1">
      <c r="A15" s="131"/>
      <c r="B15" s="116"/>
      <c r="C15" s="189"/>
      <c r="D15" s="427" t="s">
        <v>86</v>
      </c>
      <c r="E15" s="427"/>
      <c r="F15" s="427"/>
      <c r="G15" s="322">
        <v>0</v>
      </c>
      <c r="H15" s="322">
        <v>0</v>
      </c>
      <c r="I15" s="116"/>
      <c r="J15" s="116"/>
      <c r="K15" s="115"/>
      <c r="L15" s="428" t="s">
        <v>33</v>
      </c>
      <c r="M15" s="428"/>
      <c r="N15" s="428"/>
      <c r="O15" s="322">
        <v>0</v>
      </c>
      <c r="P15" s="322">
        <v>0</v>
      </c>
      <c r="Q15" s="130"/>
    </row>
    <row r="16" spans="1:17" ht="15" customHeight="1">
      <c r="A16" s="131"/>
      <c r="B16" s="116"/>
      <c r="C16" s="189"/>
      <c r="D16" s="427" t="s">
        <v>201</v>
      </c>
      <c r="E16" s="427"/>
      <c r="F16" s="427"/>
      <c r="G16" s="322"/>
      <c r="H16" s="322"/>
      <c r="I16" s="116"/>
      <c r="J16" s="116"/>
      <c r="K16" s="115"/>
      <c r="L16" s="428" t="s">
        <v>35</v>
      </c>
      <c r="M16" s="428"/>
      <c r="N16" s="428"/>
      <c r="O16" s="322">
        <v>4629935</v>
      </c>
      <c r="P16" s="322">
        <v>0</v>
      </c>
      <c r="Q16" s="130"/>
    </row>
    <row r="17" spans="1:17" ht="15" customHeight="1">
      <c r="A17" s="131"/>
      <c r="B17" s="116"/>
      <c r="C17" s="323"/>
      <c r="D17" s="427" t="s">
        <v>178</v>
      </c>
      <c r="E17" s="427"/>
      <c r="F17" s="427"/>
      <c r="G17" s="322">
        <v>0</v>
      </c>
      <c r="H17" s="322">
        <v>0</v>
      </c>
      <c r="I17" s="116"/>
      <c r="J17" s="116"/>
      <c r="K17" s="319"/>
      <c r="L17" s="428" t="s">
        <v>205</v>
      </c>
      <c r="M17" s="428"/>
      <c r="N17" s="428"/>
      <c r="O17" s="322">
        <v>1180722</v>
      </c>
      <c r="P17" s="322">
        <v>0</v>
      </c>
      <c r="Q17" s="130"/>
    </row>
    <row r="18" spans="1:17" ht="15" customHeight="1">
      <c r="A18" s="131"/>
      <c r="B18" s="116"/>
      <c r="C18" s="323"/>
      <c r="D18" s="427" t="s">
        <v>92</v>
      </c>
      <c r="E18" s="427"/>
      <c r="F18" s="427"/>
      <c r="G18" s="322">
        <v>26104344</v>
      </c>
      <c r="H18" s="322">
        <v>29217695</v>
      </c>
      <c r="I18" s="116"/>
      <c r="J18" s="116"/>
      <c r="K18" s="319"/>
      <c r="Q18" s="130"/>
    </row>
    <row r="19" spans="1:17" ht="15" customHeight="1">
      <c r="A19" s="131"/>
      <c r="B19" s="116"/>
      <c r="C19" s="323"/>
      <c r="D19" s="427" t="s">
        <v>93</v>
      </c>
      <c r="E19" s="427"/>
      <c r="F19" s="427"/>
      <c r="G19" s="322">
        <v>0</v>
      </c>
      <c r="H19" s="322">
        <v>0</v>
      </c>
      <c r="I19" s="116"/>
      <c r="J19" s="116"/>
      <c r="K19" s="324" t="s">
        <v>68</v>
      </c>
      <c r="L19" s="324"/>
      <c r="M19" s="324"/>
      <c r="N19" s="324"/>
      <c r="O19" s="321">
        <f>SUM(O20:O22)</f>
        <v>5810657</v>
      </c>
      <c r="P19" s="321">
        <f>SUM(P20:P22)</f>
        <v>34554189</v>
      </c>
      <c r="Q19" s="130"/>
    </row>
    <row r="20" spans="1:17" ht="15" customHeight="1">
      <c r="A20" s="131"/>
      <c r="B20" s="116"/>
      <c r="C20" s="323"/>
      <c r="D20" s="427" t="s">
        <v>94</v>
      </c>
      <c r="E20" s="427"/>
      <c r="F20" s="427"/>
      <c r="G20" s="322">
        <v>0</v>
      </c>
      <c r="H20" s="322">
        <v>0</v>
      </c>
      <c r="I20" s="116"/>
      <c r="J20" s="116"/>
      <c r="K20" s="319"/>
      <c r="L20" s="323" t="s">
        <v>33</v>
      </c>
      <c r="M20" s="323"/>
      <c r="N20" s="323"/>
      <c r="O20" s="322">
        <v>0</v>
      </c>
      <c r="P20" s="322">
        <v>6050289</v>
      </c>
      <c r="Q20" s="130"/>
    </row>
    <row r="21" spans="1:17" ht="15" customHeight="1">
      <c r="A21" s="131"/>
      <c r="B21" s="116"/>
      <c r="C21" s="323"/>
      <c r="D21" s="427" t="s">
        <v>96</v>
      </c>
      <c r="E21" s="427"/>
      <c r="F21" s="427"/>
      <c r="G21" s="322">
        <v>0</v>
      </c>
      <c r="H21" s="322">
        <v>0</v>
      </c>
      <c r="I21" s="116"/>
      <c r="J21" s="116"/>
      <c r="K21" s="319"/>
      <c r="L21" s="428" t="s">
        <v>35</v>
      </c>
      <c r="M21" s="428"/>
      <c r="N21" s="428"/>
      <c r="O21" s="322">
        <v>4629935</v>
      </c>
      <c r="P21" s="322">
        <v>0</v>
      </c>
      <c r="Q21" s="130"/>
    </row>
    <row r="22" spans="1:17" ht="28.5" customHeight="1">
      <c r="A22" s="131"/>
      <c r="B22" s="116"/>
      <c r="C22" s="323"/>
      <c r="D22" s="427" t="s">
        <v>98</v>
      </c>
      <c r="E22" s="427"/>
      <c r="F22" s="427"/>
      <c r="G22" s="322">
        <v>0</v>
      </c>
      <c r="H22" s="322">
        <v>0</v>
      </c>
      <c r="I22" s="116"/>
      <c r="J22" s="116"/>
      <c r="K22" s="115"/>
      <c r="L22" s="428" t="s">
        <v>206</v>
      </c>
      <c r="M22" s="428"/>
      <c r="N22" s="428"/>
      <c r="O22" s="322">
        <v>1180722</v>
      </c>
      <c r="P22" s="322">
        <v>28503900</v>
      </c>
      <c r="Q22" s="130"/>
    </row>
    <row r="23" spans="1:17" ht="15" customHeight="1">
      <c r="A23" s="131"/>
      <c r="B23" s="116"/>
      <c r="C23" s="323"/>
      <c r="D23" s="427" t="s">
        <v>103</v>
      </c>
      <c r="E23" s="427"/>
      <c r="F23" s="427"/>
      <c r="G23" s="322">
        <v>377382283</v>
      </c>
      <c r="H23" s="322">
        <v>371005120</v>
      </c>
      <c r="I23" s="116"/>
      <c r="J23" s="116"/>
      <c r="K23" s="426" t="s">
        <v>179</v>
      </c>
      <c r="L23" s="426"/>
      <c r="M23" s="426"/>
      <c r="N23" s="426"/>
      <c r="O23" s="321">
        <f>O14-O19</f>
        <v>0</v>
      </c>
      <c r="P23" s="321">
        <f>P14-P19</f>
        <v>-34554189</v>
      </c>
      <c r="Q23" s="130"/>
    </row>
    <row r="24" spans="1:17" ht="15" customHeight="1">
      <c r="A24" s="131"/>
      <c r="B24" s="116"/>
      <c r="C24" s="323"/>
      <c r="D24" s="427" t="s">
        <v>202</v>
      </c>
      <c r="E24" s="427"/>
      <c r="F24" s="427"/>
      <c r="G24" s="322">
        <v>0</v>
      </c>
      <c r="H24" s="322">
        <v>0</v>
      </c>
      <c r="I24" s="116"/>
      <c r="J24" s="116"/>
      <c r="Q24" s="130"/>
    </row>
    <row r="25" spans="1:17" ht="15" customHeight="1">
      <c r="A25" s="131"/>
      <c r="B25" s="116"/>
      <c r="C25" s="323"/>
      <c r="D25" s="427" t="s">
        <v>203</v>
      </c>
      <c r="E25" s="427"/>
      <c r="F25" s="228"/>
      <c r="G25" s="322">
        <v>773070</v>
      </c>
      <c r="H25" s="322">
        <v>536266</v>
      </c>
      <c r="I25" s="116"/>
      <c r="J25" s="115"/>
      <c r="Q25" s="130"/>
    </row>
    <row r="26" spans="1:17" ht="15" customHeight="1">
      <c r="A26" s="131"/>
      <c r="B26" s="116"/>
      <c r="C26" s="189"/>
      <c r="D26" s="116"/>
      <c r="E26" s="189"/>
      <c r="F26" s="189"/>
      <c r="G26" s="319"/>
      <c r="H26" s="319"/>
      <c r="I26" s="116"/>
      <c r="J26" s="426" t="s">
        <v>180</v>
      </c>
      <c r="K26" s="426"/>
      <c r="L26" s="426"/>
      <c r="M26" s="426"/>
      <c r="N26" s="426"/>
      <c r="O26" s="115"/>
      <c r="P26" s="115"/>
      <c r="Q26" s="130"/>
    </row>
    <row r="27" spans="1:17" ht="15" customHeight="1">
      <c r="A27" s="131"/>
      <c r="B27" s="116"/>
      <c r="C27" s="426" t="s">
        <v>68</v>
      </c>
      <c r="D27" s="426"/>
      <c r="E27" s="426"/>
      <c r="F27" s="426"/>
      <c r="G27" s="321">
        <f>SUM(G28:G46)</f>
        <v>417516428</v>
      </c>
      <c r="H27" s="321">
        <f>SUM(H28:H46)</f>
        <v>397836217</v>
      </c>
      <c r="I27" s="116"/>
      <c r="J27" s="116"/>
      <c r="K27" s="189"/>
      <c r="L27" s="116"/>
      <c r="M27" s="228"/>
      <c r="N27" s="228"/>
      <c r="O27" s="320"/>
      <c r="P27" s="320"/>
      <c r="Q27" s="130"/>
    </row>
    <row r="28" spans="1:17" ht="15" customHeight="1">
      <c r="A28" s="131"/>
      <c r="B28" s="116"/>
      <c r="C28" s="324"/>
      <c r="D28" s="427" t="s">
        <v>181</v>
      </c>
      <c r="E28" s="427"/>
      <c r="F28" s="427"/>
      <c r="G28" s="322">
        <v>388440530</v>
      </c>
      <c r="H28" s="322">
        <v>369468334</v>
      </c>
      <c r="I28" s="116"/>
      <c r="J28" s="116"/>
      <c r="K28" s="324" t="s">
        <v>67</v>
      </c>
      <c r="L28" s="324"/>
      <c r="M28" s="324"/>
      <c r="N28" s="324"/>
      <c r="O28" s="321">
        <f>O29+O32</f>
        <v>27878269</v>
      </c>
      <c r="P28" s="321">
        <f>P29+P32</f>
        <v>10046960</v>
      </c>
      <c r="Q28" s="130"/>
    </row>
    <row r="29" spans="1:17" ht="15" customHeight="1">
      <c r="A29" s="131"/>
      <c r="B29" s="116"/>
      <c r="C29" s="324"/>
      <c r="D29" s="427" t="s">
        <v>89</v>
      </c>
      <c r="E29" s="427"/>
      <c r="F29" s="427"/>
      <c r="G29" s="322">
        <v>6741315</v>
      </c>
      <c r="H29" s="322">
        <v>6857167</v>
      </c>
      <c r="I29" s="116"/>
      <c r="J29" s="115"/>
      <c r="K29" s="115"/>
      <c r="L29" s="323" t="s">
        <v>182</v>
      </c>
      <c r="M29" s="323"/>
      <c r="N29" s="323"/>
      <c r="O29" s="322">
        <f>SUM(O30:O31)</f>
        <v>0</v>
      </c>
      <c r="P29" s="322">
        <f>SUM(P30:P31)</f>
        <v>0</v>
      </c>
      <c r="Q29" s="130"/>
    </row>
    <row r="30" spans="1:17" ht="15" customHeight="1">
      <c r="A30" s="131"/>
      <c r="B30" s="116"/>
      <c r="C30" s="324"/>
      <c r="D30" s="427" t="s">
        <v>91</v>
      </c>
      <c r="E30" s="427"/>
      <c r="F30" s="427"/>
      <c r="G30" s="322">
        <v>16186047</v>
      </c>
      <c r="H30" s="322">
        <v>16730989</v>
      </c>
      <c r="I30" s="116"/>
      <c r="J30" s="116"/>
      <c r="K30" s="324"/>
      <c r="L30" s="323" t="s">
        <v>183</v>
      </c>
      <c r="M30" s="323"/>
      <c r="N30" s="323"/>
      <c r="O30" s="322">
        <v>0</v>
      </c>
      <c r="P30" s="322">
        <v>0</v>
      </c>
      <c r="Q30" s="130"/>
    </row>
    <row r="31" spans="1:17" ht="15" customHeight="1">
      <c r="A31" s="131"/>
      <c r="B31" s="116"/>
      <c r="C31" s="189"/>
      <c r="D31" s="116"/>
      <c r="E31" s="189"/>
      <c r="F31" s="189"/>
      <c r="G31" s="319"/>
      <c r="H31" s="319"/>
      <c r="I31" s="116"/>
      <c r="J31" s="116"/>
      <c r="K31" s="324"/>
      <c r="L31" s="323" t="s">
        <v>185</v>
      </c>
      <c r="M31" s="323"/>
      <c r="N31" s="323"/>
      <c r="O31" s="322">
        <v>0</v>
      </c>
      <c r="P31" s="322">
        <v>0</v>
      </c>
      <c r="Q31" s="130"/>
    </row>
    <row r="32" spans="1:17" ht="15" customHeight="1">
      <c r="A32" s="131"/>
      <c r="B32" s="116"/>
      <c r="C32" s="324"/>
      <c r="D32" s="427" t="s">
        <v>95</v>
      </c>
      <c r="E32" s="427"/>
      <c r="F32" s="427"/>
      <c r="G32" s="322">
        <v>0</v>
      </c>
      <c r="H32" s="322">
        <v>0</v>
      </c>
      <c r="I32" s="116"/>
      <c r="J32" s="116"/>
      <c r="K32" s="324"/>
      <c r="L32" s="428" t="s">
        <v>218</v>
      </c>
      <c r="M32" s="428"/>
      <c r="N32" s="428"/>
      <c r="O32" s="322">
        <v>27878269</v>
      </c>
      <c r="P32" s="322">
        <v>10046960</v>
      </c>
      <c r="Q32" s="130"/>
    </row>
    <row r="33" spans="1:17" ht="15" customHeight="1">
      <c r="A33" s="131"/>
      <c r="B33" s="116"/>
      <c r="C33" s="324"/>
      <c r="D33" s="427" t="s">
        <v>184</v>
      </c>
      <c r="E33" s="427"/>
      <c r="F33" s="427"/>
      <c r="G33" s="322">
        <v>0</v>
      </c>
      <c r="H33" s="322">
        <v>0</v>
      </c>
      <c r="I33" s="116"/>
      <c r="J33" s="116"/>
      <c r="K33" s="319"/>
      <c r="Q33" s="130"/>
    </row>
    <row r="34" spans="1:17" ht="15" customHeight="1">
      <c r="A34" s="131"/>
      <c r="B34" s="116"/>
      <c r="C34" s="324"/>
      <c r="D34" s="427" t="s">
        <v>186</v>
      </c>
      <c r="E34" s="427"/>
      <c r="F34" s="427"/>
      <c r="G34" s="322">
        <v>0</v>
      </c>
      <c r="H34" s="322">
        <v>2026503</v>
      </c>
      <c r="I34" s="116"/>
      <c r="J34" s="116"/>
      <c r="K34" s="324" t="s">
        <v>68</v>
      </c>
      <c r="L34" s="324"/>
      <c r="M34" s="324"/>
      <c r="N34" s="324"/>
      <c r="O34" s="321">
        <f>O35+O38</f>
        <v>42313647</v>
      </c>
      <c r="P34" s="321">
        <f>P35+P38</f>
        <v>23044300</v>
      </c>
      <c r="Q34" s="130"/>
    </row>
    <row r="35" spans="1:17" ht="15" customHeight="1">
      <c r="A35" s="131"/>
      <c r="B35" s="116"/>
      <c r="C35" s="324"/>
      <c r="D35" s="427" t="s">
        <v>100</v>
      </c>
      <c r="E35" s="427"/>
      <c r="F35" s="427"/>
      <c r="G35" s="322">
        <v>4142916</v>
      </c>
      <c r="H35" s="322">
        <v>1297104</v>
      </c>
      <c r="I35" s="116"/>
      <c r="J35" s="116"/>
      <c r="K35" s="115"/>
      <c r="L35" s="323" t="s">
        <v>187</v>
      </c>
      <c r="M35" s="323"/>
      <c r="N35" s="323"/>
      <c r="O35" s="322">
        <f>SUM(O36:O37)</f>
        <v>0</v>
      </c>
      <c r="P35" s="322">
        <f>SUM(P36:P37)</f>
        <v>0</v>
      </c>
      <c r="Q35" s="130"/>
    </row>
    <row r="36" spans="1:17" ht="15" customHeight="1">
      <c r="A36" s="131"/>
      <c r="B36" s="116"/>
      <c r="C36" s="324"/>
      <c r="D36" s="427" t="s">
        <v>102</v>
      </c>
      <c r="E36" s="427"/>
      <c r="F36" s="427"/>
      <c r="G36" s="322">
        <v>0</v>
      </c>
      <c r="H36" s="322">
        <v>0</v>
      </c>
      <c r="I36" s="116"/>
      <c r="J36" s="116"/>
      <c r="K36" s="324"/>
      <c r="L36" s="323" t="s">
        <v>183</v>
      </c>
      <c r="M36" s="323"/>
      <c r="N36" s="323"/>
      <c r="O36" s="322">
        <v>0</v>
      </c>
      <c r="P36" s="322">
        <v>0</v>
      </c>
      <c r="Q36" s="130"/>
    </row>
    <row r="37" spans="1:17" ht="15" customHeight="1">
      <c r="A37" s="131"/>
      <c r="B37" s="116"/>
      <c r="C37" s="324"/>
      <c r="D37" s="427" t="s">
        <v>104</v>
      </c>
      <c r="E37" s="427"/>
      <c r="F37" s="427"/>
      <c r="G37" s="322">
        <v>0</v>
      </c>
      <c r="H37" s="322">
        <v>0</v>
      </c>
      <c r="I37" s="116"/>
      <c r="J37" s="115"/>
      <c r="K37" s="324"/>
      <c r="L37" s="323" t="s">
        <v>185</v>
      </c>
      <c r="M37" s="323"/>
      <c r="N37" s="323"/>
      <c r="O37" s="322">
        <v>0</v>
      </c>
      <c r="P37" s="322">
        <v>0</v>
      </c>
      <c r="Q37" s="130"/>
    </row>
    <row r="38" spans="1:17" ht="15" customHeight="1">
      <c r="A38" s="131"/>
      <c r="B38" s="116"/>
      <c r="C38" s="324"/>
      <c r="D38" s="427" t="s">
        <v>105</v>
      </c>
      <c r="E38" s="427"/>
      <c r="F38" s="427"/>
      <c r="G38" s="322">
        <v>0</v>
      </c>
      <c r="H38" s="322">
        <v>0</v>
      </c>
      <c r="I38" s="116"/>
      <c r="J38" s="116"/>
      <c r="K38" s="324"/>
      <c r="L38" s="428" t="s">
        <v>219</v>
      </c>
      <c r="M38" s="428"/>
      <c r="N38" s="428"/>
      <c r="O38" s="322">
        <v>42313647</v>
      </c>
      <c r="P38" s="322">
        <v>23044300</v>
      </c>
      <c r="Q38" s="130"/>
    </row>
    <row r="39" spans="1:17" ht="15" customHeight="1">
      <c r="A39" s="131"/>
      <c r="B39" s="116"/>
      <c r="C39" s="324"/>
      <c r="D39" s="427" t="s">
        <v>106</v>
      </c>
      <c r="E39" s="427"/>
      <c r="F39" s="427"/>
      <c r="G39" s="322">
        <v>0</v>
      </c>
      <c r="H39" s="322">
        <v>0</v>
      </c>
      <c r="I39" s="116"/>
      <c r="J39" s="116"/>
      <c r="K39" s="319"/>
      <c r="Q39" s="130"/>
    </row>
    <row r="40" spans="1:17" ht="15" customHeight="1">
      <c r="A40" s="131"/>
      <c r="B40" s="116"/>
      <c r="C40" s="324"/>
      <c r="D40" s="427" t="s">
        <v>108</v>
      </c>
      <c r="E40" s="427"/>
      <c r="F40" s="427"/>
      <c r="G40" s="322">
        <v>0</v>
      </c>
      <c r="H40" s="322">
        <v>0</v>
      </c>
      <c r="I40" s="116"/>
      <c r="J40" s="116"/>
      <c r="K40" s="426" t="s">
        <v>189</v>
      </c>
      <c r="L40" s="426"/>
      <c r="M40" s="426"/>
      <c r="N40" s="426"/>
      <c r="O40" s="321">
        <f>O28-O34</f>
        <v>-14435378</v>
      </c>
      <c r="P40" s="321">
        <f>P28-P34</f>
        <v>-12997340</v>
      </c>
      <c r="Q40" s="130"/>
    </row>
    <row r="41" spans="1:17" ht="15" customHeight="1">
      <c r="A41" s="131"/>
      <c r="B41" s="116"/>
      <c r="C41" s="189"/>
      <c r="D41" s="116"/>
      <c r="E41" s="189"/>
      <c r="F41" s="189"/>
      <c r="G41" s="319"/>
      <c r="H41" s="319"/>
      <c r="I41" s="116"/>
      <c r="J41" s="116"/>
      <c r="Q41" s="130"/>
    </row>
    <row r="42" spans="1:17" ht="15" customHeight="1">
      <c r="A42" s="131"/>
      <c r="B42" s="116"/>
      <c r="C42" s="324"/>
      <c r="D42" s="427" t="s">
        <v>188</v>
      </c>
      <c r="E42" s="427"/>
      <c r="F42" s="427"/>
      <c r="G42" s="322">
        <v>0</v>
      </c>
      <c r="H42" s="322">
        <v>0</v>
      </c>
      <c r="I42" s="116"/>
      <c r="J42" s="116"/>
      <c r="Q42" s="130"/>
    </row>
    <row r="43" spans="1:17" ht="15" customHeight="1">
      <c r="A43" s="131"/>
      <c r="B43" s="116"/>
      <c r="C43" s="324"/>
      <c r="D43" s="427" t="s">
        <v>141</v>
      </c>
      <c r="E43" s="427"/>
      <c r="F43" s="427"/>
      <c r="G43" s="322">
        <v>0</v>
      </c>
      <c r="H43" s="322">
        <v>0</v>
      </c>
      <c r="I43" s="116"/>
      <c r="J43" s="429" t="s">
        <v>191</v>
      </c>
      <c r="K43" s="429"/>
      <c r="L43" s="429"/>
      <c r="M43" s="429"/>
      <c r="N43" s="429"/>
      <c r="O43" s="325">
        <f>G48+O23+O40</f>
        <v>-27692109</v>
      </c>
      <c r="P43" s="325">
        <f>H48+P23+P40</f>
        <v>-44628665</v>
      </c>
      <c r="Q43" s="130"/>
    </row>
    <row r="44" spans="1:17" ht="15" customHeight="1">
      <c r="A44" s="131"/>
      <c r="B44" s="116"/>
      <c r="C44" s="324"/>
      <c r="D44" s="427" t="s">
        <v>115</v>
      </c>
      <c r="E44" s="427"/>
      <c r="F44" s="427"/>
      <c r="G44" s="322">
        <v>0</v>
      </c>
      <c r="H44" s="322">
        <v>0</v>
      </c>
      <c r="I44" s="116"/>
      <c r="Q44" s="130"/>
    </row>
    <row r="45" spans="1:17" ht="15" customHeight="1">
      <c r="A45" s="131"/>
      <c r="B45" s="116"/>
      <c r="C45" s="319"/>
      <c r="D45" s="319"/>
      <c r="E45" s="319"/>
      <c r="F45" s="319"/>
      <c r="G45" s="319"/>
      <c r="H45" s="319"/>
      <c r="I45" s="116"/>
      <c r="Q45" s="130"/>
    </row>
    <row r="46" spans="1:17" ht="15" customHeight="1">
      <c r="A46" s="131"/>
      <c r="B46" s="116"/>
      <c r="C46" s="324"/>
      <c r="D46" s="427" t="s">
        <v>204</v>
      </c>
      <c r="E46" s="427"/>
      <c r="F46" s="427"/>
      <c r="G46" s="322">
        <v>2005620</v>
      </c>
      <c r="H46" s="322">
        <v>1456120</v>
      </c>
      <c r="I46" s="116"/>
      <c r="Q46" s="130"/>
    </row>
    <row r="47" spans="1:17">
      <c r="A47" s="131"/>
      <c r="B47" s="116"/>
      <c r="C47" s="189"/>
      <c r="D47" s="116"/>
      <c r="E47" s="189"/>
      <c r="F47" s="189"/>
      <c r="G47" s="319"/>
      <c r="H47" s="319"/>
      <c r="I47" s="116"/>
      <c r="J47" s="429" t="s">
        <v>196</v>
      </c>
      <c r="K47" s="429"/>
      <c r="L47" s="429"/>
      <c r="M47" s="429"/>
      <c r="N47" s="429"/>
      <c r="O47" s="325">
        <f>+P48</f>
        <v>53142364</v>
      </c>
      <c r="P47" s="325">
        <v>97771029</v>
      </c>
      <c r="Q47" s="130"/>
    </row>
    <row r="48" spans="1:17" s="329" customFormat="1">
      <c r="A48" s="326"/>
      <c r="B48" s="327"/>
      <c r="C48" s="426" t="s">
        <v>190</v>
      </c>
      <c r="D48" s="426"/>
      <c r="E48" s="426"/>
      <c r="F48" s="426"/>
      <c r="G48" s="325">
        <f>G14-G27</f>
        <v>-13256731</v>
      </c>
      <c r="H48" s="325">
        <f>H14-H27</f>
        <v>2922864</v>
      </c>
      <c r="I48" s="327"/>
      <c r="J48" s="429" t="s">
        <v>197</v>
      </c>
      <c r="K48" s="429"/>
      <c r="L48" s="429"/>
      <c r="M48" s="429"/>
      <c r="N48" s="429"/>
      <c r="O48" s="325">
        <f>+O47+O43</f>
        <v>25450255</v>
      </c>
      <c r="P48" s="325">
        <f>+P43+P47</f>
        <v>53142364</v>
      </c>
      <c r="Q48" s="328"/>
    </row>
    <row r="49" spans="1:17" s="329" customFormat="1">
      <c r="A49" s="326"/>
      <c r="B49" s="327"/>
      <c r="C49" s="324"/>
      <c r="D49" s="324"/>
      <c r="E49" s="324"/>
      <c r="F49" s="324"/>
      <c r="G49" s="325"/>
      <c r="H49" s="325"/>
      <c r="I49" s="327"/>
      <c r="Q49" s="328"/>
    </row>
    <row r="50" spans="1:17" ht="14.25" customHeight="1">
      <c r="A50" s="153"/>
      <c r="B50" s="154"/>
      <c r="C50" s="330"/>
      <c r="D50" s="330"/>
      <c r="E50" s="330"/>
      <c r="F50" s="330"/>
      <c r="G50" s="331"/>
      <c r="H50" s="331"/>
      <c r="I50" s="154"/>
      <c r="J50" s="160"/>
      <c r="K50" s="160"/>
      <c r="L50" s="160"/>
      <c r="M50" s="160"/>
      <c r="N50" s="160"/>
      <c r="O50" s="160"/>
      <c r="P50" s="160"/>
      <c r="Q50" s="156"/>
    </row>
    <row r="51" spans="1:17" ht="14.25" customHeight="1">
      <c r="A51" s="116"/>
      <c r="I51" s="116"/>
      <c r="J51" s="116"/>
      <c r="K51" s="319"/>
      <c r="L51" s="319"/>
      <c r="M51" s="319"/>
      <c r="N51" s="319"/>
      <c r="O51" s="320"/>
      <c r="P51" s="320"/>
      <c r="Q51" s="115"/>
    </row>
    <row r="52" spans="1:17" ht="6" customHeight="1">
      <c r="A52" s="116"/>
      <c r="I52" s="116"/>
      <c r="J52" s="115"/>
      <c r="K52" s="115"/>
      <c r="L52" s="115"/>
      <c r="M52" s="115"/>
      <c r="N52" s="115"/>
      <c r="O52" s="115"/>
      <c r="P52" s="115"/>
      <c r="Q52" s="115"/>
    </row>
    <row r="53" spans="1:17" ht="15" customHeight="1">
      <c r="A53" s="115"/>
      <c r="B53" s="133" t="s">
        <v>78</v>
      </c>
      <c r="C53" s="133"/>
      <c r="D53" s="133"/>
      <c r="E53" s="133"/>
      <c r="F53" s="133"/>
      <c r="G53" s="133"/>
      <c r="H53" s="133"/>
      <c r="I53" s="133"/>
      <c r="J53" s="133"/>
      <c r="K53" s="115"/>
      <c r="L53" s="115"/>
      <c r="M53" s="115"/>
      <c r="N53" s="115"/>
      <c r="O53" s="304" t="str">
        <f>IF(O47=ESF!E18," ","ERROR SALDO FINAL 2013")</f>
        <v xml:space="preserve"> </v>
      </c>
      <c r="P53" s="115"/>
      <c r="Q53" s="115"/>
    </row>
    <row r="54" spans="1:17" ht="22.5" customHeight="1">
      <c r="A54" s="115"/>
      <c r="B54" s="133"/>
      <c r="C54" s="157"/>
      <c r="D54" s="158"/>
      <c r="E54" s="158"/>
      <c r="F54" s="115"/>
      <c r="G54" s="159"/>
      <c r="H54" s="157"/>
      <c r="I54" s="158"/>
      <c r="J54" s="158"/>
      <c r="K54" s="115"/>
      <c r="L54" s="115"/>
      <c r="M54" s="115"/>
      <c r="N54" s="115"/>
      <c r="O54" s="304" t="str">
        <f>IF(O48=ESF!D18," ","ERROR SALDO FINAL 2014")</f>
        <v xml:space="preserve"> </v>
      </c>
      <c r="P54" s="115"/>
      <c r="Q54" s="115"/>
    </row>
    <row r="55" spans="1:17" ht="29.25" customHeight="1">
      <c r="A55" s="115"/>
      <c r="B55" s="133"/>
      <c r="C55" s="157"/>
      <c r="D55" s="430"/>
      <c r="E55" s="430"/>
      <c r="F55" s="430"/>
      <c r="G55" s="430"/>
      <c r="H55" s="157"/>
      <c r="I55" s="158"/>
      <c r="J55" s="158"/>
      <c r="K55" s="115"/>
      <c r="L55" s="404"/>
      <c r="M55" s="404"/>
      <c r="N55" s="404"/>
      <c r="O55" s="404"/>
      <c r="P55" s="115"/>
      <c r="Q55" s="115"/>
    </row>
    <row r="56" spans="1:17" ht="14.1" customHeight="1">
      <c r="A56" s="115"/>
      <c r="B56" s="165"/>
      <c r="C56" s="115"/>
      <c r="D56" s="362" t="s">
        <v>226</v>
      </c>
      <c r="E56" s="362"/>
      <c r="F56" s="362"/>
      <c r="G56" s="362"/>
      <c r="H56" s="115"/>
      <c r="I56" s="134"/>
      <c r="J56" s="115"/>
      <c r="K56" s="172"/>
      <c r="L56" s="362" t="s">
        <v>231</v>
      </c>
      <c r="M56" s="362"/>
      <c r="N56" s="362"/>
      <c r="O56" s="362"/>
      <c r="P56" s="115"/>
      <c r="Q56" s="115"/>
    </row>
    <row r="57" spans="1:17" ht="14.1" customHeight="1">
      <c r="A57" s="115"/>
      <c r="B57" s="167"/>
      <c r="C57" s="115"/>
      <c r="D57" s="361" t="s">
        <v>225</v>
      </c>
      <c r="E57" s="361"/>
      <c r="F57" s="361"/>
      <c r="G57" s="361"/>
      <c r="H57" s="115"/>
      <c r="I57" s="134"/>
      <c r="J57" s="115"/>
      <c r="L57" s="361" t="s">
        <v>230</v>
      </c>
      <c r="M57" s="361"/>
      <c r="N57" s="361"/>
      <c r="O57" s="361"/>
      <c r="P57" s="115"/>
      <c r="Q57" s="115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C17" sqref="C17"/>
    </sheetView>
  </sheetViews>
  <sheetFormatPr baseColWidth="10" defaultRowHeight="12"/>
  <cols>
    <col min="1" max="1" width="4.85546875" style="85" customWidth="1"/>
    <col min="2" max="2" width="30.85546875" style="85" customWidth="1"/>
    <col min="3" max="3" width="84.42578125" style="85" customWidth="1"/>
    <col min="4" max="4" width="31.7109375" style="85" customWidth="1"/>
    <col min="5" max="5" width="4.85546875" style="85" customWidth="1"/>
    <col min="6" max="256" width="11.42578125" style="85"/>
    <col min="257" max="257" width="4.85546875" style="85" customWidth="1"/>
    <col min="258" max="258" width="30.85546875" style="85" customWidth="1"/>
    <col min="259" max="259" width="84.42578125" style="85" customWidth="1"/>
    <col min="260" max="260" width="31.7109375" style="85" customWidth="1"/>
    <col min="261" max="261" width="4.85546875" style="85" customWidth="1"/>
    <col min="262" max="512" width="11.42578125" style="85"/>
    <col min="513" max="513" width="4.85546875" style="85" customWidth="1"/>
    <col min="514" max="514" width="30.85546875" style="85" customWidth="1"/>
    <col min="515" max="515" width="84.42578125" style="85" customWidth="1"/>
    <col min="516" max="516" width="31.7109375" style="85" customWidth="1"/>
    <col min="517" max="517" width="4.85546875" style="85" customWidth="1"/>
    <col min="518" max="768" width="11.42578125" style="85"/>
    <col min="769" max="769" width="4.85546875" style="85" customWidth="1"/>
    <col min="770" max="770" width="30.85546875" style="85" customWidth="1"/>
    <col min="771" max="771" width="84.42578125" style="85" customWidth="1"/>
    <col min="772" max="772" width="31.7109375" style="85" customWidth="1"/>
    <col min="773" max="773" width="4.85546875" style="85" customWidth="1"/>
    <col min="774" max="1024" width="11.42578125" style="85"/>
    <col min="1025" max="1025" width="4.85546875" style="85" customWidth="1"/>
    <col min="1026" max="1026" width="30.85546875" style="85" customWidth="1"/>
    <col min="1027" max="1027" width="84.42578125" style="85" customWidth="1"/>
    <col min="1028" max="1028" width="31.7109375" style="85" customWidth="1"/>
    <col min="1029" max="1029" width="4.85546875" style="85" customWidth="1"/>
    <col min="1030" max="1280" width="11.42578125" style="85"/>
    <col min="1281" max="1281" width="4.85546875" style="85" customWidth="1"/>
    <col min="1282" max="1282" width="30.85546875" style="85" customWidth="1"/>
    <col min="1283" max="1283" width="84.42578125" style="85" customWidth="1"/>
    <col min="1284" max="1284" width="31.7109375" style="85" customWidth="1"/>
    <col min="1285" max="1285" width="4.85546875" style="85" customWidth="1"/>
    <col min="1286" max="1536" width="11.42578125" style="85"/>
    <col min="1537" max="1537" width="4.85546875" style="85" customWidth="1"/>
    <col min="1538" max="1538" width="30.85546875" style="85" customWidth="1"/>
    <col min="1539" max="1539" width="84.42578125" style="85" customWidth="1"/>
    <col min="1540" max="1540" width="31.7109375" style="85" customWidth="1"/>
    <col min="1541" max="1541" width="4.85546875" style="85" customWidth="1"/>
    <col min="1542" max="1792" width="11.42578125" style="85"/>
    <col min="1793" max="1793" width="4.85546875" style="85" customWidth="1"/>
    <col min="1794" max="1794" width="30.85546875" style="85" customWidth="1"/>
    <col min="1795" max="1795" width="84.42578125" style="85" customWidth="1"/>
    <col min="1796" max="1796" width="31.7109375" style="85" customWidth="1"/>
    <col min="1797" max="1797" width="4.85546875" style="85" customWidth="1"/>
    <col min="1798" max="2048" width="11.42578125" style="85"/>
    <col min="2049" max="2049" width="4.85546875" style="85" customWidth="1"/>
    <col min="2050" max="2050" width="30.85546875" style="85" customWidth="1"/>
    <col min="2051" max="2051" width="84.42578125" style="85" customWidth="1"/>
    <col min="2052" max="2052" width="31.7109375" style="85" customWidth="1"/>
    <col min="2053" max="2053" width="4.85546875" style="85" customWidth="1"/>
    <col min="2054" max="2304" width="11.42578125" style="85"/>
    <col min="2305" max="2305" width="4.85546875" style="85" customWidth="1"/>
    <col min="2306" max="2306" width="30.85546875" style="85" customWidth="1"/>
    <col min="2307" max="2307" width="84.42578125" style="85" customWidth="1"/>
    <col min="2308" max="2308" width="31.7109375" style="85" customWidth="1"/>
    <col min="2309" max="2309" width="4.85546875" style="85" customWidth="1"/>
    <col min="2310" max="2560" width="11.42578125" style="85"/>
    <col min="2561" max="2561" width="4.85546875" style="85" customWidth="1"/>
    <col min="2562" max="2562" width="30.85546875" style="85" customWidth="1"/>
    <col min="2563" max="2563" width="84.42578125" style="85" customWidth="1"/>
    <col min="2564" max="2564" width="31.7109375" style="85" customWidth="1"/>
    <col min="2565" max="2565" width="4.85546875" style="85" customWidth="1"/>
    <col min="2566" max="2816" width="11.42578125" style="85"/>
    <col min="2817" max="2817" width="4.85546875" style="85" customWidth="1"/>
    <col min="2818" max="2818" width="30.85546875" style="85" customWidth="1"/>
    <col min="2819" max="2819" width="84.42578125" style="85" customWidth="1"/>
    <col min="2820" max="2820" width="31.7109375" style="85" customWidth="1"/>
    <col min="2821" max="2821" width="4.85546875" style="85" customWidth="1"/>
    <col min="2822" max="3072" width="11.42578125" style="85"/>
    <col min="3073" max="3073" width="4.85546875" style="85" customWidth="1"/>
    <col min="3074" max="3074" width="30.85546875" style="85" customWidth="1"/>
    <col min="3075" max="3075" width="84.42578125" style="85" customWidth="1"/>
    <col min="3076" max="3076" width="31.7109375" style="85" customWidth="1"/>
    <col min="3077" max="3077" width="4.85546875" style="85" customWidth="1"/>
    <col min="3078" max="3328" width="11.42578125" style="85"/>
    <col min="3329" max="3329" width="4.85546875" style="85" customWidth="1"/>
    <col min="3330" max="3330" width="30.85546875" style="85" customWidth="1"/>
    <col min="3331" max="3331" width="84.42578125" style="85" customWidth="1"/>
    <col min="3332" max="3332" width="31.7109375" style="85" customWidth="1"/>
    <col min="3333" max="3333" width="4.85546875" style="85" customWidth="1"/>
    <col min="3334" max="3584" width="11.42578125" style="85"/>
    <col min="3585" max="3585" width="4.85546875" style="85" customWidth="1"/>
    <col min="3586" max="3586" width="30.85546875" style="85" customWidth="1"/>
    <col min="3587" max="3587" width="84.42578125" style="85" customWidth="1"/>
    <col min="3588" max="3588" width="31.7109375" style="85" customWidth="1"/>
    <col min="3589" max="3589" width="4.85546875" style="85" customWidth="1"/>
    <col min="3590" max="3840" width="11.42578125" style="85"/>
    <col min="3841" max="3841" width="4.85546875" style="85" customWidth="1"/>
    <col min="3842" max="3842" width="30.85546875" style="85" customWidth="1"/>
    <col min="3843" max="3843" width="84.42578125" style="85" customWidth="1"/>
    <col min="3844" max="3844" width="31.7109375" style="85" customWidth="1"/>
    <col min="3845" max="3845" width="4.85546875" style="85" customWidth="1"/>
    <col min="3846" max="4096" width="11.42578125" style="85"/>
    <col min="4097" max="4097" width="4.85546875" style="85" customWidth="1"/>
    <col min="4098" max="4098" width="30.85546875" style="85" customWidth="1"/>
    <col min="4099" max="4099" width="84.42578125" style="85" customWidth="1"/>
    <col min="4100" max="4100" width="31.7109375" style="85" customWidth="1"/>
    <col min="4101" max="4101" width="4.85546875" style="85" customWidth="1"/>
    <col min="4102" max="4352" width="11.42578125" style="85"/>
    <col min="4353" max="4353" width="4.85546875" style="85" customWidth="1"/>
    <col min="4354" max="4354" width="30.85546875" style="85" customWidth="1"/>
    <col min="4355" max="4355" width="84.42578125" style="85" customWidth="1"/>
    <col min="4356" max="4356" width="31.7109375" style="85" customWidth="1"/>
    <col min="4357" max="4357" width="4.85546875" style="85" customWidth="1"/>
    <col min="4358" max="4608" width="11.42578125" style="85"/>
    <col min="4609" max="4609" width="4.85546875" style="85" customWidth="1"/>
    <col min="4610" max="4610" width="30.85546875" style="85" customWidth="1"/>
    <col min="4611" max="4611" width="84.42578125" style="85" customWidth="1"/>
    <col min="4612" max="4612" width="31.7109375" style="85" customWidth="1"/>
    <col min="4613" max="4613" width="4.85546875" style="85" customWidth="1"/>
    <col min="4614" max="4864" width="11.42578125" style="85"/>
    <col min="4865" max="4865" width="4.85546875" style="85" customWidth="1"/>
    <col min="4866" max="4866" width="30.85546875" style="85" customWidth="1"/>
    <col min="4867" max="4867" width="84.42578125" style="85" customWidth="1"/>
    <col min="4868" max="4868" width="31.7109375" style="85" customWidth="1"/>
    <col min="4869" max="4869" width="4.85546875" style="85" customWidth="1"/>
    <col min="4870" max="5120" width="11.42578125" style="85"/>
    <col min="5121" max="5121" width="4.85546875" style="85" customWidth="1"/>
    <col min="5122" max="5122" width="30.85546875" style="85" customWidth="1"/>
    <col min="5123" max="5123" width="84.42578125" style="85" customWidth="1"/>
    <col min="5124" max="5124" width="31.7109375" style="85" customWidth="1"/>
    <col min="5125" max="5125" width="4.85546875" style="85" customWidth="1"/>
    <col min="5126" max="5376" width="11.42578125" style="85"/>
    <col min="5377" max="5377" width="4.85546875" style="85" customWidth="1"/>
    <col min="5378" max="5378" width="30.85546875" style="85" customWidth="1"/>
    <col min="5379" max="5379" width="84.42578125" style="85" customWidth="1"/>
    <col min="5380" max="5380" width="31.7109375" style="85" customWidth="1"/>
    <col min="5381" max="5381" width="4.85546875" style="85" customWidth="1"/>
    <col min="5382" max="5632" width="11.42578125" style="85"/>
    <col min="5633" max="5633" width="4.85546875" style="85" customWidth="1"/>
    <col min="5634" max="5634" width="30.85546875" style="85" customWidth="1"/>
    <col min="5635" max="5635" width="84.42578125" style="85" customWidth="1"/>
    <col min="5636" max="5636" width="31.7109375" style="85" customWidth="1"/>
    <col min="5637" max="5637" width="4.85546875" style="85" customWidth="1"/>
    <col min="5638" max="5888" width="11.42578125" style="85"/>
    <col min="5889" max="5889" width="4.85546875" style="85" customWidth="1"/>
    <col min="5890" max="5890" width="30.85546875" style="85" customWidth="1"/>
    <col min="5891" max="5891" width="84.42578125" style="85" customWidth="1"/>
    <col min="5892" max="5892" width="31.7109375" style="85" customWidth="1"/>
    <col min="5893" max="5893" width="4.85546875" style="85" customWidth="1"/>
    <col min="5894" max="6144" width="11.42578125" style="85"/>
    <col min="6145" max="6145" width="4.85546875" style="85" customWidth="1"/>
    <col min="6146" max="6146" width="30.85546875" style="85" customWidth="1"/>
    <col min="6147" max="6147" width="84.42578125" style="85" customWidth="1"/>
    <col min="6148" max="6148" width="31.7109375" style="85" customWidth="1"/>
    <col min="6149" max="6149" width="4.85546875" style="85" customWidth="1"/>
    <col min="6150" max="6400" width="11.42578125" style="85"/>
    <col min="6401" max="6401" width="4.85546875" style="85" customWidth="1"/>
    <col min="6402" max="6402" width="30.85546875" style="85" customWidth="1"/>
    <col min="6403" max="6403" width="84.42578125" style="85" customWidth="1"/>
    <col min="6404" max="6404" width="31.7109375" style="85" customWidth="1"/>
    <col min="6405" max="6405" width="4.85546875" style="85" customWidth="1"/>
    <col min="6406" max="6656" width="11.42578125" style="85"/>
    <col min="6657" max="6657" width="4.85546875" style="85" customWidth="1"/>
    <col min="6658" max="6658" width="30.85546875" style="85" customWidth="1"/>
    <col min="6659" max="6659" width="84.42578125" style="85" customWidth="1"/>
    <col min="6660" max="6660" width="31.7109375" style="85" customWidth="1"/>
    <col min="6661" max="6661" width="4.85546875" style="85" customWidth="1"/>
    <col min="6662" max="6912" width="11.42578125" style="85"/>
    <col min="6913" max="6913" width="4.85546875" style="85" customWidth="1"/>
    <col min="6914" max="6914" width="30.85546875" style="85" customWidth="1"/>
    <col min="6915" max="6915" width="84.42578125" style="85" customWidth="1"/>
    <col min="6916" max="6916" width="31.7109375" style="85" customWidth="1"/>
    <col min="6917" max="6917" width="4.85546875" style="85" customWidth="1"/>
    <col min="6918" max="7168" width="11.42578125" style="85"/>
    <col min="7169" max="7169" width="4.85546875" style="85" customWidth="1"/>
    <col min="7170" max="7170" width="30.85546875" style="85" customWidth="1"/>
    <col min="7171" max="7171" width="84.42578125" style="85" customWidth="1"/>
    <col min="7172" max="7172" width="31.7109375" style="85" customWidth="1"/>
    <col min="7173" max="7173" width="4.85546875" style="85" customWidth="1"/>
    <col min="7174" max="7424" width="11.42578125" style="85"/>
    <col min="7425" max="7425" width="4.85546875" style="85" customWidth="1"/>
    <col min="7426" max="7426" width="30.85546875" style="85" customWidth="1"/>
    <col min="7427" max="7427" width="84.42578125" style="85" customWidth="1"/>
    <col min="7428" max="7428" width="31.7109375" style="85" customWidth="1"/>
    <col min="7429" max="7429" width="4.85546875" style="85" customWidth="1"/>
    <col min="7430" max="7680" width="11.42578125" style="85"/>
    <col min="7681" max="7681" width="4.85546875" style="85" customWidth="1"/>
    <col min="7682" max="7682" width="30.85546875" style="85" customWidth="1"/>
    <col min="7683" max="7683" width="84.42578125" style="85" customWidth="1"/>
    <col min="7684" max="7684" width="31.7109375" style="85" customWidth="1"/>
    <col min="7685" max="7685" width="4.85546875" style="85" customWidth="1"/>
    <col min="7686" max="7936" width="11.42578125" style="85"/>
    <col min="7937" max="7937" width="4.85546875" style="85" customWidth="1"/>
    <col min="7938" max="7938" width="30.85546875" style="85" customWidth="1"/>
    <col min="7939" max="7939" width="84.42578125" style="85" customWidth="1"/>
    <col min="7940" max="7940" width="31.7109375" style="85" customWidth="1"/>
    <col min="7941" max="7941" width="4.85546875" style="85" customWidth="1"/>
    <col min="7942" max="8192" width="11.42578125" style="85"/>
    <col min="8193" max="8193" width="4.85546875" style="85" customWidth="1"/>
    <col min="8194" max="8194" width="30.85546875" style="85" customWidth="1"/>
    <col min="8195" max="8195" width="84.42578125" style="85" customWidth="1"/>
    <col min="8196" max="8196" width="31.7109375" style="85" customWidth="1"/>
    <col min="8197" max="8197" width="4.85546875" style="85" customWidth="1"/>
    <col min="8198" max="8448" width="11.42578125" style="85"/>
    <col min="8449" max="8449" width="4.85546875" style="85" customWidth="1"/>
    <col min="8450" max="8450" width="30.85546875" style="85" customWidth="1"/>
    <col min="8451" max="8451" width="84.42578125" style="85" customWidth="1"/>
    <col min="8452" max="8452" width="31.7109375" style="85" customWidth="1"/>
    <col min="8453" max="8453" width="4.85546875" style="85" customWidth="1"/>
    <col min="8454" max="8704" width="11.42578125" style="85"/>
    <col min="8705" max="8705" width="4.85546875" style="85" customWidth="1"/>
    <col min="8706" max="8706" width="30.85546875" style="85" customWidth="1"/>
    <col min="8707" max="8707" width="84.42578125" style="85" customWidth="1"/>
    <col min="8708" max="8708" width="31.7109375" style="85" customWidth="1"/>
    <col min="8709" max="8709" width="4.85546875" style="85" customWidth="1"/>
    <col min="8710" max="8960" width="11.42578125" style="85"/>
    <col min="8961" max="8961" width="4.85546875" style="85" customWidth="1"/>
    <col min="8962" max="8962" width="30.85546875" style="85" customWidth="1"/>
    <col min="8963" max="8963" width="84.42578125" style="85" customWidth="1"/>
    <col min="8964" max="8964" width="31.7109375" style="85" customWidth="1"/>
    <col min="8965" max="8965" width="4.85546875" style="85" customWidth="1"/>
    <col min="8966" max="9216" width="11.42578125" style="85"/>
    <col min="9217" max="9217" width="4.85546875" style="85" customWidth="1"/>
    <col min="9218" max="9218" width="30.85546875" style="85" customWidth="1"/>
    <col min="9219" max="9219" width="84.42578125" style="85" customWidth="1"/>
    <col min="9220" max="9220" width="31.7109375" style="85" customWidth="1"/>
    <col min="9221" max="9221" width="4.85546875" style="85" customWidth="1"/>
    <col min="9222" max="9472" width="11.42578125" style="85"/>
    <col min="9473" max="9473" width="4.85546875" style="85" customWidth="1"/>
    <col min="9474" max="9474" width="30.85546875" style="85" customWidth="1"/>
    <col min="9475" max="9475" width="84.42578125" style="85" customWidth="1"/>
    <col min="9476" max="9476" width="31.7109375" style="85" customWidth="1"/>
    <col min="9477" max="9477" width="4.85546875" style="85" customWidth="1"/>
    <col min="9478" max="9728" width="11.42578125" style="85"/>
    <col min="9729" max="9729" width="4.85546875" style="85" customWidth="1"/>
    <col min="9730" max="9730" width="30.85546875" style="85" customWidth="1"/>
    <col min="9731" max="9731" width="84.42578125" style="85" customWidth="1"/>
    <col min="9732" max="9732" width="31.7109375" style="85" customWidth="1"/>
    <col min="9733" max="9733" width="4.85546875" style="85" customWidth="1"/>
    <col min="9734" max="9984" width="11.42578125" style="85"/>
    <col min="9985" max="9985" width="4.85546875" style="85" customWidth="1"/>
    <col min="9986" max="9986" width="30.85546875" style="85" customWidth="1"/>
    <col min="9987" max="9987" width="84.42578125" style="85" customWidth="1"/>
    <col min="9988" max="9988" width="31.7109375" style="85" customWidth="1"/>
    <col min="9989" max="9989" width="4.85546875" style="85" customWidth="1"/>
    <col min="9990" max="10240" width="11.42578125" style="85"/>
    <col min="10241" max="10241" width="4.85546875" style="85" customWidth="1"/>
    <col min="10242" max="10242" width="30.85546875" style="85" customWidth="1"/>
    <col min="10243" max="10243" width="84.42578125" style="85" customWidth="1"/>
    <col min="10244" max="10244" width="31.7109375" style="85" customWidth="1"/>
    <col min="10245" max="10245" width="4.85546875" style="85" customWidth="1"/>
    <col min="10246" max="10496" width="11.42578125" style="85"/>
    <col min="10497" max="10497" width="4.85546875" style="85" customWidth="1"/>
    <col min="10498" max="10498" width="30.85546875" style="85" customWidth="1"/>
    <col min="10499" max="10499" width="84.42578125" style="85" customWidth="1"/>
    <col min="10500" max="10500" width="31.7109375" style="85" customWidth="1"/>
    <col min="10501" max="10501" width="4.85546875" style="85" customWidth="1"/>
    <col min="10502" max="10752" width="11.42578125" style="85"/>
    <col min="10753" max="10753" width="4.85546875" style="85" customWidth="1"/>
    <col min="10754" max="10754" width="30.85546875" style="85" customWidth="1"/>
    <col min="10755" max="10755" width="84.42578125" style="85" customWidth="1"/>
    <col min="10756" max="10756" width="31.7109375" style="85" customWidth="1"/>
    <col min="10757" max="10757" width="4.85546875" style="85" customWidth="1"/>
    <col min="10758" max="11008" width="11.42578125" style="85"/>
    <col min="11009" max="11009" width="4.85546875" style="85" customWidth="1"/>
    <col min="11010" max="11010" width="30.85546875" style="85" customWidth="1"/>
    <col min="11011" max="11011" width="84.42578125" style="85" customWidth="1"/>
    <col min="11012" max="11012" width="31.7109375" style="85" customWidth="1"/>
    <col min="11013" max="11013" width="4.85546875" style="85" customWidth="1"/>
    <col min="11014" max="11264" width="11.42578125" style="85"/>
    <col min="11265" max="11265" width="4.85546875" style="85" customWidth="1"/>
    <col min="11266" max="11266" width="30.85546875" style="85" customWidth="1"/>
    <col min="11267" max="11267" width="84.42578125" style="85" customWidth="1"/>
    <col min="11268" max="11268" width="31.7109375" style="85" customWidth="1"/>
    <col min="11269" max="11269" width="4.85546875" style="85" customWidth="1"/>
    <col min="11270" max="11520" width="11.42578125" style="85"/>
    <col min="11521" max="11521" width="4.85546875" style="85" customWidth="1"/>
    <col min="11522" max="11522" width="30.85546875" style="85" customWidth="1"/>
    <col min="11523" max="11523" width="84.42578125" style="85" customWidth="1"/>
    <col min="11524" max="11524" width="31.7109375" style="85" customWidth="1"/>
    <col min="11525" max="11525" width="4.85546875" style="85" customWidth="1"/>
    <col min="11526" max="11776" width="11.42578125" style="85"/>
    <col min="11777" max="11777" width="4.85546875" style="85" customWidth="1"/>
    <col min="11778" max="11778" width="30.85546875" style="85" customWidth="1"/>
    <col min="11779" max="11779" width="84.42578125" style="85" customWidth="1"/>
    <col min="11780" max="11780" width="31.7109375" style="85" customWidth="1"/>
    <col min="11781" max="11781" width="4.85546875" style="85" customWidth="1"/>
    <col min="11782" max="12032" width="11.42578125" style="85"/>
    <col min="12033" max="12033" width="4.85546875" style="85" customWidth="1"/>
    <col min="12034" max="12034" width="30.85546875" style="85" customWidth="1"/>
    <col min="12035" max="12035" width="84.42578125" style="85" customWidth="1"/>
    <col min="12036" max="12036" width="31.7109375" style="85" customWidth="1"/>
    <col min="12037" max="12037" width="4.85546875" style="85" customWidth="1"/>
    <col min="12038" max="12288" width="11.42578125" style="85"/>
    <col min="12289" max="12289" width="4.85546875" style="85" customWidth="1"/>
    <col min="12290" max="12290" width="30.85546875" style="85" customWidth="1"/>
    <col min="12291" max="12291" width="84.42578125" style="85" customWidth="1"/>
    <col min="12292" max="12292" width="31.7109375" style="85" customWidth="1"/>
    <col min="12293" max="12293" width="4.85546875" style="85" customWidth="1"/>
    <col min="12294" max="12544" width="11.42578125" style="85"/>
    <col min="12545" max="12545" width="4.85546875" style="85" customWidth="1"/>
    <col min="12546" max="12546" width="30.85546875" style="85" customWidth="1"/>
    <col min="12547" max="12547" width="84.42578125" style="85" customWidth="1"/>
    <col min="12548" max="12548" width="31.7109375" style="85" customWidth="1"/>
    <col min="12549" max="12549" width="4.85546875" style="85" customWidth="1"/>
    <col min="12550" max="12800" width="11.42578125" style="85"/>
    <col min="12801" max="12801" width="4.85546875" style="85" customWidth="1"/>
    <col min="12802" max="12802" width="30.85546875" style="85" customWidth="1"/>
    <col min="12803" max="12803" width="84.42578125" style="85" customWidth="1"/>
    <col min="12804" max="12804" width="31.7109375" style="85" customWidth="1"/>
    <col min="12805" max="12805" width="4.85546875" style="85" customWidth="1"/>
    <col min="12806" max="13056" width="11.42578125" style="85"/>
    <col min="13057" max="13057" width="4.85546875" style="85" customWidth="1"/>
    <col min="13058" max="13058" width="30.85546875" style="85" customWidth="1"/>
    <col min="13059" max="13059" width="84.42578125" style="85" customWidth="1"/>
    <col min="13060" max="13060" width="31.7109375" style="85" customWidth="1"/>
    <col min="13061" max="13061" width="4.85546875" style="85" customWidth="1"/>
    <col min="13062" max="13312" width="11.42578125" style="85"/>
    <col min="13313" max="13313" width="4.85546875" style="85" customWidth="1"/>
    <col min="13314" max="13314" width="30.85546875" style="85" customWidth="1"/>
    <col min="13315" max="13315" width="84.42578125" style="85" customWidth="1"/>
    <col min="13316" max="13316" width="31.7109375" style="85" customWidth="1"/>
    <col min="13317" max="13317" width="4.85546875" style="85" customWidth="1"/>
    <col min="13318" max="13568" width="11.42578125" style="85"/>
    <col min="13569" max="13569" width="4.85546875" style="85" customWidth="1"/>
    <col min="13570" max="13570" width="30.85546875" style="85" customWidth="1"/>
    <col min="13571" max="13571" width="84.42578125" style="85" customWidth="1"/>
    <col min="13572" max="13572" width="31.7109375" style="85" customWidth="1"/>
    <col min="13573" max="13573" width="4.85546875" style="85" customWidth="1"/>
    <col min="13574" max="13824" width="11.42578125" style="85"/>
    <col min="13825" max="13825" width="4.85546875" style="85" customWidth="1"/>
    <col min="13826" max="13826" width="30.85546875" style="85" customWidth="1"/>
    <col min="13827" max="13827" width="84.42578125" style="85" customWidth="1"/>
    <col min="13828" max="13828" width="31.7109375" style="85" customWidth="1"/>
    <col min="13829" max="13829" width="4.85546875" style="85" customWidth="1"/>
    <col min="13830" max="14080" width="11.42578125" style="85"/>
    <col min="14081" max="14081" width="4.85546875" style="85" customWidth="1"/>
    <col min="14082" max="14082" width="30.85546875" style="85" customWidth="1"/>
    <col min="14083" max="14083" width="84.42578125" style="85" customWidth="1"/>
    <col min="14084" max="14084" width="31.7109375" style="85" customWidth="1"/>
    <col min="14085" max="14085" width="4.85546875" style="85" customWidth="1"/>
    <col min="14086" max="14336" width="11.42578125" style="85"/>
    <col min="14337" max="14337" width="4.85546875" style="85" customWidth="1"/>
    <col min="14338" max="14338" width="30.85546875" style="85" customWidth="1"/>
    <col min="14339" max="14339" width="84.42578125" style="85" customWidth="1"/>
    <col min="14340" max="14340" width="31.7109375" style="85" customWidth="1"/>
    <col min="14341" max="14341" width="4.85546875" style="85" customWidth="1"/>
    <col min="14342" max="14592" width="11.42578125" style="85"/>
    <col min="14593" max="14593" width="4.85546875" style="85" customWidth="1"/>
    <col min="14594" max="14594" width="30.85546875" style="85" customWidth="1"/>
    <col min="14595" max="14595" width="84.42578125" style="85" customWidth="1"/>
    <col min="14596" max="14596" width="31.7109375" style="85" customWidth="1"/>
    <col min="14597" max="14597" width="4.85546875" style="85" customWidth="1"/>
    <col min="14598" max="14848" width="11.42578125" style="85"/>
    <col min="14849" max="14849" width="4.85546875" style="85" customWidth="1"/>
    <col min="14850" max="14850" width="30.85546875" style="85" customWidth="1"/>
    <col min="14851" max="14851" width="84.42578125" style="85" customWidth="1"/>
    <col min="14852" max="14852" width="31.7109375" style="85" customWidth="1"/>
    <col min="14853" max="14853" width="4.85546875" style="85" customWidth="1"/>
    <col min="14854" max="15104" width="11.42578125" style="85"/>
    <col min="15105" max="15105" width="4.85546875" style="85" customWidth="1"/>
    <col min="15106" max="15106" width="30.85546875" style="85" customWidth="1"/>
    <col min="15107" max="15107" width="84.42578125" style="85" customWidth="1"/>
    <col min="15108" max="15108" width="31.7109375" style="85" customWidth="1"/>
    <col min="15109" max="15109" width="4.85546875" style="85" customWidth="1"/>
    <col min="15110" max="15360" width="11.42578125" style="85"/>
    <col min="15361" max="15361" width="4.85546875" style="85" customWidth="1"/>
    <col min="15362" max="15362" width="30.85546875" style="85" customWidth="1"/>
    <col min="15363" max="15363" width="84.42578125" style="85" customWidth="1"/>
    <col min="15364" max="15364" width="31.7109375" style="85" customWidth="1"/>
    <col min="15365" max="15365" width="4.85546875" style="85" customWidth="1"/>
    <col min="15366" max="15616" width="11.42578125" style="85"/>
    <col min="15617" max="15617" width="4.85546875" style="85" customWidth="1"/>
    <col min="15618" max="15618" width="30.85546875" style="85" customWidth="1"/>
    <col min="15619" max="15619" width="84.42578125" style="85" customWidth="1"/>
    <col min="15620" max="15620" width="31.7109375" style="85" customWidth="1"/>
    <col min="15621" max="15621" width="4.85546875" style="85" customWidth="1"/>
    <col min="15622" max="15872" width="11.42578125" style="85"/>
    <col min="15873" max="15873" width="4.85546875" style="85" customWidth="1"/>
    <col min="15874" max="15874" width="30.85546875" style="85" customWidth="1"/>
    <col min="15875" max="15875" width="84.42578125" style="85" customWidth="1"/>
    <col min="15876" max="15876" width="31.7109375" style="85" customWidth="1"/>
    <col min="15877" max="15877" width="4.85546875" style="85" customWidth="1"/>
    <col min="15878" max="16128" width="11.42578125" style="85"/>
    <col min="16129" max="16129" width="4.85546875" style="85" customWidth="1"/>
    <col min="16130" max="16130" width="30.85546875" style="85" customWidth="1"/>
    <col min="16131" max="16131" width="84.42578125" style="85" customWidth="1"/>
    <col min="16132" max="16132" width="31.7109375" style="85" customWidth="1"/>
    <col min="16133" max="16133" width="4.85546875" style="85" customWidth="1"/>
    <col min="16134" max="16384" width="11.42578125" style="85"/>
  </cols>
  <sheetData>
    <row r="1" spans="1:8" s="80" customFormat="1">
      <c r="B1" s="433" t="s">
        <v>207</v>
      </c>
      <c r="C1" s="433"/>
      <c r="D1" s="433"/>
      <c r="E1" s="433"/>
    </row>
    <row r="2" spans="1:8" s="80" customFormat="1">
      <c r="B2" s="433" t="s">
        <v>222</v>
      </c>
      <c r="C2" s="433"/>
      <c r="D2" s="433"/>
      <c r="E2" s="433"/>
    </row>
    <row r="3" spans="1:8" s="80" customFormat="1">
      <c r="B3" s="433" t="s">
        <v>1</v>
      </c>
      <c r="C3" s="433"/>
      <c r="D3" s="433"/>
      <c r="E3" s="433"/>
    </row>
    <row r="4" spans="1:8">
      <c r="A4" s="81"/>
      <c r="B4" s="82" t="s">
        <v>4</v>
      </c>
      <c r="C4" s="373" t="s">
        <v>220</v>
      </c>
      <c r="D4" s="373"/>
      <c r="E4" s="110"/>
      <c r="F4" s="84"/>
      <c r="G4" s="84"/>
      <c r="H4" s="84"/>
    </row>
    <row r="5" spans="1:8">
      <c r="A5" s="81"/>
      <c r="B5" s="86"/>
      <c r="C5" s="87"/>
      <c r="D5" s="87"/>
      <c r="E5" s="88"/>
    </row>
    <row r="6" spans="1:8" s="91" customFormat="1">
      <c r="A6" s="89"/>
      <c r="B6" s="90"/>
      <c r="C6" s="89"/>
      <c r="D6" s="89"/>
      <c r="E6" s="90"/>
    </row>
    <row r="7" spans="1:8" s="93" customFormat="1">
      <c r="A7" s="434" t="s">
        <v>208</v>
      </c>
      <c r="B7" s="411"/>
      <c r="C7" s="336" t="s">
        <v>209</v>
      </c>
      <c r="D7" s="336" t="s">
        <v>210</v>
      </c>
      <c r="E7" s="92"/>
    </row>
    <row r="8" spans="1:8">
      <c r="A8" s="94"/>
      <c r="B8" s="95"/>
      <c r="C8" s="96"/>
      <c r="D8" s="97">
        <v>0</v>
      </c>
      <c r="E8" s="98"/>
    </row>
    <row r="9" spans="1:8">
      <c r="A9" s="94"/>
      <c r="B9" s="95"/>
      <c r="C9" s="96"/>
      <c r="D9" s="97">
        <v>0</v>
      </c>
      <c r="E9" s="98"/>
    </row>
    <row r="10" spans="1:8">
      <c r="A10" s="94"/>
      <c r="B10" s="95"/>
      <c r="C10" s="96"/>
      <c r="D10" s="97">
        <v>0</v>
      </c>
      <c r="E10" s="98"/>
    </row>
    <row r="11" spans="1:8">
      <c r="A11" s="94"/>
      <c r="B11" s="95"/>
      <c r="C11" s="96"/>
      <c r="D11" s="97">
        <v>0</v>
      </c>
      <c r="E11" s="98"/>
    </row>
    <row r="12" spans="1:8">
      <c r="A12" s="94"/>
      <c r="B12" s="95"/>
      <c r="C12" s="96" t="s">
        <v>232</v>
      </c>
      <c r="D12" s="97">
        <v>0</v>
      </c>
      <c r="E12" s="98"/>
    </row>
    <row r="13" spans="1:8">
      <c r="A13" s="94"/>
      <c r="B13" s="95"/>
      <c r="C13" s="96" t="s">
        <v>233</v>
      </c>
      <c r="D13" s="97">
        <v>0</v>
      </c>
      <c r="E13" s="98"/>
    </row>
    <row r="14" spans="1:8">
      <c r="A14" s="94"/>
      <c r="B14" s="95"/>
      <c r="C14" s="96"/>
      <c r="D14" s="97">
        <v>0</v>
      </c>
      <c r="E14" s="98"/>
    </row>
    <row r="15" spans="1:8">
      <c r="A15" s="94"/>
      <c r="B15" s="95"/>
      <c r="C15" s="96"/>
      <c r="D15" s="97">
        <v>0</v>
      </c>
      <c r="E15" s="98"/>
    </row>
    <row r="16" spans="1:8">
      <c r="A16" s="99"/>
      <c r="B16" s="100"/>
      <c r="C16" s="96"/>
      <c r="D16" s="97">
        <v>0</v>
      </c>
      <c r="E16" s="98"/>
    </row>
    <row r="17" spans="1:5">
      <c r="A17" s="99"/>
      <c r="B17" s="100"/>
      <c r="C17" s="96"/>
      <c r="D17" s="97">
        <v>0</v>
      </c>
      <c r="E17" s="98"/>
    </row>
    <row r="18" spans="1:5">
      <c r="A18" s="99"/>
      <c r="B18" s="100"/>
      <c r="C18" s="96"/>
      <c r="D18" s="97">
        <v>0</v>
      </c>
      <c r="E18" s="98"/>
    </row>
    <row r="19" spans="1:5">
      <c r="A19" s="99"/>
      <c r="B19" s="100"/>
      <c r="C19" s="96"/>
      <c r="D19" s="97">
        <v>0</v>
      </c>
      <c r="E19" s="98"/>
    </row>
    <row r="20" spans="1:5">
      <c r="A20" s="99"/>
      <c r="B20" s="100"/>
      <c r="C20" s="96"/>
      <c r="D20" s="97">
        <v>0</v>
      </c>
      <c r="E20" s="98"/>
    </row>
    <row r="21" spans="1:5">
      <c r="A21" s="99"/>
      <c r="B21" s="100"/>
      <c r="C21" s="96"/>
      <c r="D21" s="97">
        <v>0</v>
      </c>
      <c r="E21" s="98"/>
    </row>
    <row r="22" spans="1:5">
      <c r="A22" s="99"/>
      <c r="B22" s="100"/>
      <c r="C22" s="96"/>
      <c r="D22" s="97">
        <v>0</v>
      </c>
      <c r="E22" s="98"/>
    </row>
    <row r="23" spans="1:5">
      <c r="A23" s="99"/>
      <c r="B23" s="100"/>
      <c r="C23" s="96"/>
      <c r="D23" s="97">
        <v>0</v>
      </c>
      <c r="E23" s="98"/>
    </row>
    <row r="24" spans="1:5">
      <c r="A24" s="99"/>
      <c r="B24" s="100"/>
      <c r="C24" s="96"/>
      <c r="D24" s="97">
        <v>0</v>
      </c>
      <c r="E24" s="98"/>
    </row>
    <row r="25" spans="1:5">
      <c r="A25" s="99"/>
      <c r="B25" s="100"/>
      <c r="C25" s="96"/>
      <c r="D25" s="97">
        <v>0</v>
      </c>
      <c r="E25" s="98"/>
    </row>
    <row r="26" spans="1:5">
      <c r="A26" s="99"/>
      <c r="B26" s="100"/>
      <c r="C26" s="96"/>
      <c r="D26" s="97">
        <v>0</v>
      </c>
      <c r="E26" s="98"/>
    </row>
    <row r="27" spans="1:5">
      <c r="A27" s="99"/>
      <c r="B27" s="100"/>
      <c r="C27" s="96"/>
      <c r="D27" s="97">
        <v>0</v>
      </c>
      <c r="E27" s="98"/>
    </row>
    <row r="28" spans="1:5">
      <c r="A28" s="99"/>
      <c r="B28" s="100"/>
      <c r="C28" s="96"/>
      <c r="D28" s="97">
        <v>0</v>
      </c>
      <c r="E28" s="98"/>
    </row>
    <row r="29" spans="1:5">
      <c r="A29" s="99"/>
      <c r="B29" s="100"/>
      <c r="C29" s="96"/>
      <c r="D29" s="97">
        <v>0</v>
      </c>
      <c r="E29" s="98"/>
    </row>
    <row r="30" spans="1:5">
      <c r="A30" s="94"/>
      <c r="B30" s="95"/>
      <c r="C30" s="96"/>
      <c r="D30" s="97">
        <v>0</v>
      </c>
      <c r="E30" s="98"/>
    </row>
    <row r="31" spans="1:5">
      <c r="A31" s="94"/>
      <c r="B31" s="95"/>
      <c r="C31" s="96"/>
      <c r="D31" s="97">
        <v>0</v>
      </c>
      <c r="E31" s="98"/>
    </row>
    <row r="32" spans="1:5">
      <c r="A32" s="94"/>
      <c r="B32" s="95"/>
      <c r="C32" s="96"/>
      <c r="D32" s="97">
        <v>0</v>
      </c>
      <c r="E32" s="98"/>
    </row>
    <row r="33" spans="1:9">
      <c r="A33" s="94"/>
      <c r="B33" s="95"/>
      <c r="C33" s="96"/>
      <c r="D33" s="97">
        <v>0</v>
      </c>
      <c r="E33" s="98"/>
    </row>
    <row r="34" spans="1:9">
      <c r="A34" s="94"/>
      <c r="B34" s="95"/>
      <c r="C34" s="96"/>
      <c r="D34" s="97">
        <v>0</v>
      </c>
      <c r="E34" s="98"/>
    </row>
    <row r="35" spans="1:9">
      <c r="A35" s="94"/>
      <c r="B35" s="95"/>
      <c r="C35" s="96"/>
      <c r="D35" s="97">
        <v>0</v>
      </c>
      <c r="E35" s="98"/>
    </row>
    <row r="36" spans="1:9">
      <c r="A36" s="94"/>
      <c r="B36" s="95"/>
      <c r="C36" s="96"/>
      <c r="D36" s="97">
        <v>0</v>
      </c>
      <c r="E36" s="98"/>
    </row>
    <row r="37" spans="1:9">
      <c r="A37" s="94"/>
      <c r="B37" s="95"/>
      <c r="C37" s="96"/>
      <c r="D37" s="97">
        <v>0</v>
      </c>
      <c r="E37" s="98"/>
    </row>
    <row r="38" spans="1:9">
      <c r="A38" s="94"/>
      <c r="B38" s="95"/>
      <c r="C38" s="96"/>
      <c r="D38" s="97">
        <v>0</v>
      </c>
      <c r="E38" s="98"/>
    </row>
    <row r="39" spans="1:9">
      <c r="A39" s="94"/>
      <c r="B39" s="95"/>
      <c r="C39" s="96"/>
      <c r="D39" s="97">
        <v>0</v>
      </c>
      <c r="E39" s="98"/>
    </row>
    <row r="40" spans="1:9">
      <c r="A40" s="94"/>
      <c r="B40" s="95"/>
      <c r="C40" s="96"/>
      <c r="D40" s="97">
        <v>0</v>
      </c>
      <c r="E40" s="98"/>
    </row>
    <row r="41" spans="1:9">
      <c r="A41" s="94"/>
      <c r="B41" s="95"/>
      <c r="C41" s="96"/>
      <c r="D41" s="97">
        <v>0</v>
      </c>
      <c r="E41" s="98"/>
    </row>
    <row r="42" spans="1:9" ht="15">
      <c r="A42" s="101"/>
      <c r="B42" s="102"/>
      <c r="C42" s="103"/>
      <c r="D42" s="104"/>
      <c r="E42" s="105"/>
    </row>
    <row r="43" spans="1:9">
      <c r="A43" s="106"/>
      <c r="B43" s="107"/>
      <c r="C43" s="431"/>
      <c r="D43" s="432"/>
      <c r="E43" s="432"/>
    </row>
    <row r="44" spans="1:9">
      <c r="A44" s="108"/>
      <c r="B44" s="108"/>
      <c r="C44" s="108"/>
      <c r="E44" s="109"/>
      <c r="F44" s="109"/>
      <c r="G44" s="108"/>
      <c r="H44" s="108"/>
      <c r="I44" s="108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C33" sqref="C33"/>
    </sheetView>
  </sheetViews>
  <sheetFormatPr baseColWidth="10" defaultRowHeight="12"/>
  <cols>
    <col min="1" max="1" width="4.85546875" style="85" customWidth="1"/>
    <col min="2" max="2" width="30.85546875" style="85" customWidth="1"/>
    <col min="3" max="3" width="84.42578125" style="85" customWidth="1"/>
    <col min="4" max="4" width="31.7109375" style="85" customWidth="1"/>
    <col min="5" max="5" width="4.85546875" style="85" customWidth="1"/>
    <col min="6" max="6" width="4.42578125" style="85" customWidth="1"/>
    <col min="7" max="256" width="11.42578125" style="85"/>
    <col min="257" max="257" width="4.85546875" style="85" customWidth="1"/>
    <col min="258" max="258" width="30.85546875" style="85" customWidth="1"/>
    <col min="259" max="259" width="84.42578125" style="85" customWidth="1"/>
    <col min="260" max="260" width="31.7109375" style="85" customWidth="1"/>
    <col min="261" max="261" width="4.85546875" style="85" customWidth="1"/>
    <col min="262" max="262" width="4.42578125" style="85" customWidth="1"/>
    <col min="263" max="512" width="11.42578125" style="85"/>
    <col min="513" max="513" width="4.85546875" style="85" customWidth="1"/>
    <col min="514" max="514" width="30.85546875" style="85" customWidth="1"/>
    <col min="515" max="515" width="84.42578125" style="85" customWidth="1"/>
    <col min="516" max="516" width="31.7109375" style="85" customWidth="1"/>
    <col min="517" max="517" width="4.85546875" style="85" customWidth="1"/>
    <col min="518" max="518" width="4.42578125" style="85" customWidth="1"/>
    <col min="519" max="768" width="11.42578125" style="85"/>
    <col min="769" max="769" width="4.85546875" style="85" customWidth="1"/>
    <col min="770" max="770" width="30.85546875" style="85" customWidth="1"/>
    <col min="771" max="771" width="84.42578125" style="85" customWidth="1"/>
    <col min="772" max="772" width="31.7109375" style="85" customWidth="1"/>
    <col min="773" max="773" width="4.85546875" style="85" customWidth="1"/>
    <col min="774" max="774" width="4.42578125" style="85" customWidth="1"/>
    <col min="775" max="1024" width="11.42578125" style="85"/>
    <col min="1025" max="1025" width="4.85546875" style="85" customWidth="1"/>
    <col min="1026" max="1026" width="30.85546875" style="85" customWidth="1"/>
    <col min="1027" max="1027" width="84.42578125" style="85" customWidth="1"/>
    <col min="1028" max="1028" width="31.7109375" style="85" customWidth="1"/>
    <col min="1029" max="1029" width="4.85546875" style="85" customWidth="1"/>
    <col min="1030" max="1030" width="4.42578125" style="85" customWidth="1"/>
    <col min="1031" max="1280" width="11.42578125" style="85"/>
    <col min="1281" max="1281" width="4.85546875" style="85" customWidth="1"/>
    <col min="1282" max="1282" width="30.85546875" style="85" customWidth="1"/>
    <col min="1283" max="1283" width="84.42578125" style="85" customWidth="1"/>
    <col min="1284" max="1284" width="31.7109375" style="85" customWidth="1"/>
    <col min="1285" max="1285" width="4.85546875" style="85" customWidth="1"/>
    <col min="1286" max="1286" width="4.42578125" style="85" customWidth="1"/>
    <col min="1287" max="1536" width="11.42578125" style="85"/>
    <col min="1537" max="1537" width="4.85546875" style="85" customWidth="1"/>
    <col min="1538" max="1538" width="30.85546875" style="85" customWidth="1"/>
    <col min="1539" max="1539" width="84.42578125" style="85" customWidth="1"/>
    <col min="1540" max="1540" width="31.7109375" style="85" customWidth="1"/>
    <col min="1541" max="1541" width="4.85546875" style="85" customWidth="1"/>
    <col min="1542" max="1542" width="4.42578125" style="85" customWidth="1"/>
    <col min="1543" max="1792" width="11.42578125" style="85"/>
    <col min="1793" max="1793" width="4.85546875" style="85" customWidth="1"/>
    <col min="1794" max="1794" width="30.85546875" style="85" customWidth="1"/>
    <col min="1795" max="1795" width="84.42578125" style="85" customWidth="1"/>
    <col min="1796" max="1796" width="31.7109375" style="85" customWidth="1"/>
    <col min="1797" max="1797" width="4.85546875" style="85" customWidth="1"/>
    <col min="1798" max="1798" width="4.42578125" style="85" customWidth="1"/>
    <col min="1799" max="2048" width="11.42578125" style="85"/>
    <col min="2049" max="2049" width="4.85546875" style="85" customWidth="1"/>
    <col min="2050" max="2050" width="30.85546875" style="85" customWidth="1"/>
    <col min="2051" max="2051" width="84.42578125" style="85" customWidth="1"/>
    <col min="2052" max="2052" width="31.7109375" style="85" customWidth="1"/>
    <col min="2053" max="2053" width="4.85546875" style="85" customWidth="1"/>
    <col min="2054" max="2054" width="4.42578125" style="85" customWidth="1"/>
    <col min="2055" max="2304" width="11.42578125" style="85"/>
    <col min="2305" max="2305" width="4.85546875" style="85" customWidth="1"/>
    <col min="2306" max="2306" width="30.85546875" style="85" customWidth="1"/>
    <col min="2307" max="2307" width="84.42578125" style="85" customWidth="1"/>
    <col min="2308" max="2308" width="31.7109375" style="85" customWidth="1"/>
    <col min="2309" max="2309" width="4.85546875" style="85" customWidth="1"/>
    <col min="2310" max="2310" width="4.42578125" style="85" customWidth="1"/>
    <col min="2311" max="2560" width="11.42578125" style="85"/>
    <col min="2561" max="2561" width="4.85546875" style="85" customWidth="1"/>
    <col min="2562" max="2562" width="30.85546875" style="85" customWidth="1"/>
    <col min="2563" max="2563" width="84.42578125" style="85" customWidth="1"/>
    <col min="2564" max="2564" width="31.7109375" style="85" customWidth="1"/>
    <col min="2565" max="2565" width="4.85546875" style="85" customWidth="1"/>
    <col min="2566" max="2566" width="4.42578125" style="85" customWidth="1"/>
    <col min="2567" max="2816" width="11.42578125" style="85"/>
    <col min="2817" max="2817" width="4.85546875" style="85" customWidth="1"/>
    <col min="2818" max="2818" width="30.85546875" style="85" customWidth="1"/>
    <col min="2819" max="2819" width="84.42578125" style="85" customWidth="1"/>
    <col min="2820" max="2820" width="31.7109375" style="85" customWidth="1"/>
    <col min="2821" max="2821" width="4.85546875" style="85" customWidth="1"/>
    <col min="2822" max="2822" width="4.42578125" style="85" customWidth="1"/>
    <col min="2823" max="3072" width="11.42578125" style="85"/>
    <col min="3073" max="3073" width="4.85546875" style="85" customWidth="1"/>
    <col min="3074" max="3074" width="30.85546875" style="85" customWidth="1"/>
    <col min="3075" max="3075" width="84.42578125" style="85" customWidth="1"/>
    <col min="3076" max="3076" width="31.7109375" style="85" customWidth="1"/>
    <col min="3077" max="3077" width="4.85546875" style="85" customWidth="1"/>
    <col min="3078" max="3078" width="4.42578125" style="85" customWidth="1"/>
    <col min="3079" max="3328" width="11.42578125" style="85"/>
    <col min="3329" max="3329" width="4.85546875" style="85" customWidth="1"/>
    <col min="3330" max="3330" width="30.85546875" style="85" customWidth="1"/>
    <col min="3331" max="3331" width="84.42578125" style="85" customWidth="1"/>
    <col min="3332" max="3332" width="31.7109375" style="85" customWidth="1"/>
    <col min="3333" max="3333" width="4.85546875" style="85" customWidth="1"/>
    <col min="3334" max="3334" width="4.42578125" style="85" customWidth="1"/>
    <col min="3335" max="3584" width="11.42578125" style="85"/>
    <col min="3585" max="3585" width="4.85546875" style="85" customWidth="1"/>
    <col min="3586" max="3586" width="30.85546875" style="85" customWidth="1"/>
    <col min="3587" max="3587" width="84.42578125" style="85" customWidth="1"/>
    <col min="3588" max="3588" width="31.7109375" style="85" customWidth="1"/>
    <col min="3589" max="3589" width="4.85546875" style="85" customWidth="1"/>
    <col min="3590" max="3590" width="4.42578125" style="85" customWidth="1"/>
    <col min="3591" max="3840" width="11.42578125" style="85"/>
    <col min="3841" max="3841" width="4.85546875" style="85" customWidth="1"/>
    <col min="3842" max="3842" width="30.85546875" style="85" customWidth="1"/>
    <col min="3843" max="3843" width="84.42578125" style="85" customWidth="1"/>
    <col min="3844" max="3844" width="31.7109375" style="85" customWidth="1"/>
    <col min="3845" max="3845" width="4.85546875" style="85" customWidth="1"/>
    <col min="3846" max="3846" width="4.42578125" style="85" customWidth="1"/>
    <col min="3847" max="4096" width="11.42578125" style="85"/>
    <col min="4097" max="4097" width="4.85546875" style="85" customWidth="1"/>
    <col min="4098" max="4098" width="30.85546875" style="85" customWidth="1"/>
    <col min="4099" max="4099" width="84.42578125" style="85" customWidth="1"/>
    <col min="4100" max="4100" width="31.7109375" style="85" customWidth="1"/>
    <col min="4101" max="4101" width="4.85546875" style="85" customWidth="1"/>
    <col min="4102" max="4102" width="4.42578125" style="85" customWidth="1"/>
    <col min="4103" max="4352" width="11.42578125" style="85"/>
    <col min="4353" max="4353" width="4.85546875" style="85" customWidth="1"/>
    <col min="4354" max="4354" width="30.85546875" style="85" customWidth="1"/>
    <col min="4355" max="4355" width="84.42578125" style="85" customWidth="1"/>
    <col min="4356" max="4356" width="31.7109375" style="85" customWidth="1"/>
    <col min="4357" max="4357" width="4.85546875" style="85" customWidth="1"/>
    <col min="4358" max="4358" width="4.42578125" style="85" customWidth="1"/>
    <col min="4359" max="4608" width="11.42578125" style="85"/>
    <col min="4609" max="4609" width="4.85546875" style="85" customWidth="1"/>
    <col min="4610" max="4610" width="30.85546875" style="85" customWidth="1"/>
    <col min="4611" max="4611" width="84.42578125" style="85" customWidth="1"/>
    <col min="4612" max="4612" width="31.7109375" style="85" customWidth="1"/>
    <col min="4613" max="4613" width="4.85546875" style="85" customWidth="1"/>
    <col min="4614" max="4614" width="4.42578125" style="85" customWidth="1"/>
    <col min="4615" max="4864" width="11.42578125" style="85"/>
    <col min="4865" max="4865" width="4.85546875" style="85" customWidth="1"/>
    <col min="4866" max="4866" width="30.85546875" style="85" customWidth="1"/>
    <col min="4867" max="4867" width="84.42578125" style="85" customWidth="1"/>
    <col min="4868" max="4868" width="31.7109375" style="85" customWidth="1"/>
    <col min="4869" max="4869" width="4.85546875" style="85" customWidth="1"/>
    <col min="4870" max="4870" width="4.42578125" style="85" customWidth="1"/>
    <col min="4871" max="5120" width="11.42578125" style="85"/>
    <col min="5121" max="5121" width="4.85546875" style="85" customWidth="1"/>
    <col min="5122" max="5122" width="30.85546875" style="85" customWidth="1"/>
    <col min="5123" max="5123" width="84.42578125" style="85" customWidth="1"/>
    <col min="5124" max="5124" width="31.7109375" style="85" customWidth="1"/>
    <col min="5125" max="5125" width="4.85546875" style="85" customWidth="1"/>
    <col min="5126" max="5126" width="4.42578125" style="85" customWidth="1"/>
    <col min="5127" max="5376" width="11.42578125" style="85"/>
    <col min="5377" max="5377" width="4.85546875" style="85" customWidth="1"/>
    <col min="5378" max="5378" width="30.85546875" style="85" customWidth="1"/>
    <col min="5379" max="5379" width="84.42578125" style="85" customWidth="1"/>
    <col min="5380" max="5380" width="31.7109375" style="85" customWidth="1"/>
    <col min="5381" max="5381" width="4.85546875" style="85" customWidth="1"/>
    <col min="5382" max="5382" width="4.42578125" style="85" customWidth="1"/>
    <col min="5383" max="5632" width="11.42578125" style="85"/>
    <col min="5633" max="5633" width="4.85546875" style="85" customWidth="1"/>
    <col min="5634" max="5634" width="30.85546875" style="85" customWidth="1"/>
    <col min="5635" max="5635" width="84.42578125" style="85" customWidth="1"/>
    <col min="5636" max="5636" width="31.7109375" style="85" customWidth="1"/>
    <col min="5637" max="5637" width="4.85546875" style="85" customWidth="1"/>
    <col min="5638" max="5638" width="4.42578125" style="85" customWidth="1"/>
    <col min="5639" max="5888" width="11.42578125" style="85"/>
    <col min="5889" max="5889" width="4.85546875" style="85" customWidth="1"/>
    <col min="5890" max="5890" width="30.85546875" style="85" customWidth="1"/>
    <col min="5891" max="5891" width="84.42578125" style="85" customWidth="1"/>
    <col min="5892" max="5892" width="31.7109375" style="85" customWidth="1"/>
    <col min="5893" max="5893" width="4.85546875" style="85" customWidth="1"/>
    <col min="5894" max="5894" width="4.42578125" style="85" customWidth="1"/>
    <col min="5895" max="6144" width="11.42578125" style="85"/>
    <col min="6145" max="6145" width="4.85546875" style="85" customWidth="1"/>
    <col min="6146" max="6146" width="30.85546875" style="85" customWidth="1"/>
    <col min="6147" max="6147" width="84.42578125" style="85" customWidth="1"/>
    <col min="6148" max="6148" width="31.7109375" style="85" customWidth="1"/>
    <col min="6149" max="6149" width="4.85546875" style="85" customWidth="1"/>
    <col min="6150" max="6150" width="4.42578125" style="85" customWidth="1"/>
    <col min="6151" max="6400" width="11.42578125" style="85"/>
    <col min="6401" max="6401" width="4.85546875" style="85" customWidth="1"/>
    <col min="6402" max="6402" width="30.85546875" style="85" customWidth="1"/>
    <col min="6403" max="6403" width="84.42578125" style="85" customWidth="1"/>
    <col min="6404" max="6404" width="31.7109375" style="85" customWidth="1"/>
    <col min="6405" max="6405" width="4.85546875" style="85" customWidth="1"/>
    <col min="6406" max="6406" width="4.42578125" style="85" customWidth="1"/>
    <col min="6407" max="6656" width="11.42578125" style="85"/>
    <col min="6657" max="6657" width="4.85546875" style="85" customWidth="1"/>
    <col min="6658" max="6658" width="30.85546875" style="85" customWidth="1"/>
    <col min="6659" max="6659" width="84.42578125" style="85" customWidth="1"/>
    <col min="6660" max="6660" width="31.7109375" style="85" customWidth="1"/>
    <col min="6661" max="6661" width="4.85546875" style="85" customWidth="1"/>
    <col min="6662" max="6662" width="4.42578125" style="85" customWidth="1"/>
    <col min="6663" max="6912" width="11.42578125" style="85"/>
    <col min="6913" max="6913" width="4.85546875" style="85" customWidth="1"/>
    <col min="6914" max="6914" width="30.85546875" style="85" customWidth="1"/>
    <col min="6915" max="6915" width="84.42578125" style="85" customWidth="1"/>
    <col min="6916" max="6916" width="31.7109375" style="85" customWidth="1"/>
    <col min="6917" max="6917" width="4.85546875" style="85" customWidth="1"/>
    <col min="6918" max="6918" width="4.42578125" style="85" customWidth="1"/>
    <col min="6919" max="7168" width="11.42578125" style="85"/>
    <col min="7169" max="7169" width="4.85546875" style="85" customWidth="1"/>
    <col min="7170" max="7170" width="30.85546875" style="85" customWidth="1"/>
    <col min="7171" max="7171" width="84.42578125" style="85" customWidth="1"/>
    <col min="7172" max="7172" width="31.7109375" style="85" customWidth="1"/>
    <col min="7173" max="7173" width="4.85546875" style="85" customWidth="1"/>
    <col min="7174" max="7174" width="4.42578125" style="85" customWidth="1"/>
    <col min="7175" max="7424" width="11.42578125" style="85"/>
    <col min="7425" max="7425" width="4.85546875" style="85" customWidth="1"/>
    <col min="7426" max="7426" width="30.85546875" style="85" customWidth="1"/>
    <col min="7427" max="7427" width="84.42578125" style="85" customWidth="1"/>
    <col min="7428" max="7428" width="31.7109375" style="85" customWidth="1"/>
    <col min="7429" max="7429" width="4.85546875" style="85" customWidth="1"/>
    <col min="7430" max="7430" width="4.42578125" style="85" customWidth="1"/>
    <col min="7431" max="7680" width="11.42578125" style="85"/>
    <col min="7681" max="7681" width="4.85546875" style="85" customWidth="1"/>
    <col min="7682" max="7682" width="30.85546875" style="85" customWidth="1"/>
    <col min="7683" max="7683" width="84.42578125" style="85" customWidth="1"/>
    <col min="7684" max="7684" width="31.7109375" style="85" customWidth="1"/>
    <col min="7685" max="7685" width="4.85546875" style="85" customWidth="1"/>
    <col min="7686" max="7686" width="4.42578125" style="85" customWidth="1"/>
    <col min="7687" max="7936" width="11.42578125" style="85"/>
    <col min="7937" max="7937" width="4.85546875" style="85" customWidth="1"/>
    <col min="7938" max="7938" width="30.85546875" style="85" customWidth="1"/>
    <col min="7939" max="7939" width="84.42578125" style="85" customWidth="1"/>
    <col min="7940" max="7940" width="31.7109375" style="85" customWidth="1"/>
    <col min="7941" max="7941" width="4.85546875" style="85" customWidth="1"/>
    <col min="7942" max="7942" width="4.42578125" style="85" customWidth="1"/>
    <col min="7943" max="8192" width="11.42578125" style="85"/>
    <col min="8193" max="8193" width="4.85546875" style="85" customWidth="1"/>
    <col min="8194" max="8194" width="30.85546875" style="85" customWidth="1"/>
    <col min="8195" max="8195" width="84.42578125" style="85" customWidth="1"/>
    <col min="8196" max="8196" width="31.7109375" style="85" customWidth="1"/>
    <col min="8197" max="8197" width="4.85546875" style="85" customWidth="1"/>
    <col min="8198" max="8198" width="4.42578125" style="85" customWidth="1"/>
    <col min="8199" max="8448" width="11.42578125" style="85"/>
    <col min="8449" max="8449" width="4.85546875" style="85" customWidth="1"/>
    <col min="8450" max="8450" width="30.85546875" style="85" customWidth="1"/>
    <col min="8451" max="8451" width="84.42578125" style="85" customWidth="1"/>
    <col min="8452" max="8452" width="31.7109375" style="85" customWidth="1"/>
    <col min="8453" max="8453" width="4.85546875" style="85" customWidth="1"/>
    <col min="8454" max="8454" width="4.42578125" style="85" customWidth="1"/>
    <col min="8455" max="8704" width="11.42578125" style="85"/>
    <col min="8705" max="8705" width="4.85546875" style="85" customWidth="1"/>
    <col min="8706" max="8706" width="30.85546875" style="85" customWidth="1"/>
    <col min="8707" max="8707" width="84.42578125" style="85" customWidth="1"/>
    <col min="8708" max="8708" width="31.7109375" style="85" customWidth="1"/>
    <col min="8709" max="8709" width="4.85546875" style="85" customWidth="1"/>
    <col min="8710" max="8710" width="4.42578125" style="85" customWidth="1"/>
    <col min="8711" max="8960" width="11.42578125" style="85"/>
    <col min="8961" max="8961" width="4.85546875" style="85" customWidth="1"/>
    <col min="8962" max="8962" width="30.85546875" style="85" customWidth="1"/>
    <col min="8963" max="8963" width="84.42578125" style="85" customWidth="1"/>
    <col min="8964" max="8964" width="31.7109375" style="85" customWidth="1"/>
    <col min="8965" max="8965" width="4.85546875" style="85" customWidth="1"/>
    <col min="8966" max="8966" width="4.42578125" style="85" customWidth="1"/>
    <col min="8967" max="9216" width="11.42578125" style="85"/>
    <col min="9217" max="9217" width="4.85546875" style="85" customWidth="1"/>
    <col min="9218" max="9218" width="30.85546875" style="85" customWidth="1"/>
    <col min="9219" max="9219" width="84.42578125" style="85" customWidth="1"/>
    <col min="9220" max="9220" width="31.7109375" style="85" customWidth="1"/>
    <col min="9221" max="9221" width="4.85546875" style="85" customWidth="1"/>
    <col min="9222" max="9222" width="4.42578125" style="85" customWidth="1"/>
    <col min="9223" max="9472" width="11.42578125" style="85"/>
    <col min="9473" max="9473" width="4.85546875" style="85" customWidth="1"/>
    <col min="9474" max="9474" width="30.85546875" style="85" customWidth="1"/>
    <col min="9475" max="9475" width="84.42578125" style="85" customWidth="1"/>
    <col min="9476" max="9476" width="31.7109375" style="85" customWidth="1"/>
    <col min="9477" max="9477" width="4.85546875" style="85" customWidth="1"/>
    <col min="9478" max="9478" width="4.42578125" style="85" customWidth="1"/>
    <col min="9479" max="9728" width="11.42578125" style="85"/>
    <col min="9729" max="9729" width="4.85546875" style="85" customWidth="1"/>
    <col min="9730" max="9730" width="30.85546875" style="85" customWidth="1"/>
    <col min="9731" max="9731" width="84.42578125" style="85" customWidth="1"/>
    <col min="9732" max="9732" width="31.7109375" style="85" customWidth="1"/>
    <col min="9733" max="9733" width="4.85546875" style="85" customWidth="1"/>
    <col min="9734" max="9734" width="4.42578125" style="85" customWidth="1"/>
    <col min="9735" max="9984" width="11.42578125" style="85"/>
    <col min="9985" max="9985" width="4.85546875" style="85" customWidth="1"/>
    <col min="9986" max="9986" width="30.85546875" style="85" customWidth="1"/>
    <col min="9987" max="9987" width="84.42578125" style="85" customWidth="1"/>
    <col min="9988" max="9988" width="31.7109375" style="85" customWidth="1"/>
    <col min="9989" max="9989" width="4.85546875" style="85" customWidth="1"/>
    <col min="9990" max="9990" width="4.42578125" style="85" customWidth="1"/>
    <col min="9991" max="10240" width="11.42578125" style="85"/>
    <col min="10241" max="10241" width="4.85546875" style="85" customWidth="1"/>
    <col min="10242" max="10242" width="30.85546875" style="85" customWidth="1"/>
    <col min="10243" max="10243" width="84.42578125" style="85" customWidth="1"/>
    <col min="10244" max="10244" width="31.7109375" style="85" customWidth="1"/>
    <col min="10245" max="10245" width="4.85546875" style="85" customWidth="1"/>
    <col min="10246" max="10246" width="4.42578125" style="85" customWidth="1"/>
    <col min="10247" max="10496" width="11.42578125" style="85"/>
    <col min="10497" max="10497" width="4.85546875" style="85" customWidth="1"/>
    <col min="10498" max="10498" width="30.85546875" style="85" customWidth="1"/>
    <col min="10499" max="10499" width="84.42578125" style="85" customWidth="1"/>
    <col min="10500" max="10500" width="31.7109375" style="85" customWidth="1"/>
    <col min="10501" max="10501" width="4.85546875" style="85" customWidth="1"/>
    <col min="10502" max="10502" width="4.42578125" style="85" customWidth="1"/>
    <col min="10503" max="10752" width="11.42578125" style="85"/>
    <col min="10753" max="10753" width="4.85546875" style="85" customWidth="1"/>
    <col min="10754" max="10754" width="30.85546875" style="85" customWidth="1"/>
    <col min="10755" max="10755" width="84.42578125" style="85" customWidth="1"/>
    <col min="10756" max="10756" width="31.7109375" style="85" customWidth="1"/>
    <col min="10757" max="10757" width="4.85546875" style="85" customWidth="1"/>
    <col min="10758" max="10758" width="4.42578125" style="85" customWidth="1"/>
    <col min="10759" max="11008" width="11.42578125" style="85"/>
    <col min="11009" max="11009" width="4.85546875" style="85" customWidth="1"/>
    <col min="11010" max="11010" width="30.85546875" style="85" customWidth="1"/>
    <col min="11011" max="11011" width="84.42578125" style="85" customWidth="1"/>
    <col min="11012" max="11012" width="31.7109375" style="85" customWidth="1"/>
    <col min="11013" max="11013" width="4.85546875" style="85" customWidth="1"/>
    <col min="11014" max="11014" width="4.42578125" style="85" customWidth="1"/>
    <col min="11015" max="11264" width="11.42578125" style="85"/>
    <col min="11265" max="11265" width="4.85546875" style="85" customWidth="1"/>
    <col min="11266" max="11266" width="30.85546875" style="85" customWidth="1"/>
    <col min="11267" max="11267" width="84.42578125" style="85" customWidth="1"/>
    <col min="11268" max="11268" width="31.7109375" style="85" customWidth="1"/>
    <col min="11269" max="11269" width="4.85546875" style="85" customWidth="1"/>
    <col min="11270" max="11270" width="4.42578125" style="85" customWidth="1"/>
    <col min="11271" max="11520" width="11.42578125" style="85"/>
    <col min="11521" max="11521" width="4.85546875" style="85" customWidth="1"/>
    <col min="11522" max="11522" width="30.85546875" style="85" customWidth="1"/>
    <col min="11523" max="11523" width="84.42578125" style="85" customWidth="1"/>
    <col min="11524" max="11524" width="31.7109375" style="85" customWidth="1"/>
    <col min="11525" max="11525" width="4.85546875" style="85" customWidth="1"/>
    <col min="11526" max="11526" width="4.42578125" style="85" customWidth="1"/>
    <col min="11527" max="11776" width="11.42578125" style="85"/>
    <col min="11777" max="11777" width="4.85546875" style="85" customWidth="1"/>
    <col min="11778" max="11778" width="30.85546875" style="85" customWidth="1"/>
    <col min="11779" max="11779" width="84.42578125" style="85" customWidth="1"/>
    <col min="11780" max="11780" width="31.7109375" style="85" customWidth="1"/>
    <col min="11781" max="11781" width="4.85546875" style="85" customWidth="1"/>
    <col min="11782" max="11782" width="4.42578125" style="85" customWidth="1"/>
    <col min="11783" max="12032" width="11.42578125" style="85"/>
    <col min="12033" max="12033" width="4.85546875" style="85" customWidth="1"/>
    <col min="12034" max="12034" width="30.85546875" style="85" customWidth="1"/>
    <col min="12035" max="12035" width="84.42578125" style="85" customWidth="1"/>
    <col min="12036" max="12036" width="31.7109375" style="85" customWidth="1"/>
    <col min="12037" max="12037" width="4.85546875" style="85" customWidth="1"/>
    <col min="12038" max="12038" width="4.42578125" style="85" customWidth="1"/>
    <col min="12039" max="12288" width="11.42578125" style="85"/>
    <col min="12289" max="12289" width="4.85546875" style="85" customWidth="1"/>
    <col min="12290" max="12290" width="30.85546875" style="85" customWidth="1"/>
    <col min="12291" max="12291" width="84.42578125" style="85" customWidth="1"/>
    <col min="12292" max="12292" width="31.7109375" style="85" customWidth="1"/>
    <col min="12293" max="12293" width="4.85546875" style="85" customWidth="1"/>
    <col min="12294" max="12294" width="4.42578125" style="85" customWidth="1"/>
    <col min="12295" max="12544" width="11.42578125" style="85"/>
    <col min="12545" max="12545" width="4.85546875" style="85" customWidth="1"/>
    <col min="12546" max="12546" width="30.85546875" style="85" customWidth="1"/>
    <col min="12547" max="12547" width="84.42578125" style="85" customWidth="1"/>
    <col min="12548" max="12548" width="31.7109375" style="85" customWidth="1"/>
    <col min="12549" max="12549" width="4.85546875" style="85" customWidth="1"/>
    <col min="12550" max="12550" width="4.42578125" style="85" customWidth="1"/>
    <col min="12551" max="12800" width="11.42578125" style="85"/>
    <col min="12801" max="12801" width="4.85546875" style="85" customWidth="1"/>
    <col min="12802" max="12802" width="30.85546875" style="85" customWidth="1"/>
    <col min="12803" max="12803" width="84.42578125" style="85" customWidth="1"/>
    <col min="12804" max="12804" width="31.7109375" style="85" customWidth="1"/>
    <col min="12805" max="12805" width="4.85546875" style="85" customWidth="1"/>
    <col min="12806" max="12806" width="4.42578125" style="85" customWidth="1"/>
    <col min="12807" max="13056" width="11.42578125" style="85"/>
    <col min="13057" max="13057" width="4.85546875" style="85" customWidth="1"/>
    <col min="13058" max="13058" width="30.85546875" style="85" customWidth="1"/>
    <col min="13059" max="13059" width="84.42578125" style="85" customWidth="1"/>
    <col min="13060" max="13060" width="31.7109375" style="85" customWidth="1"/>
    <col min="13061" max="13061" width="4.85546875" style="85" customWidth="1"/>
    <col min="13062" max="13062" width="4.42578125" style="85" customWidth="1"/>
    <col min="13063" max="13312" width="11.42578125" style="85"/>
    <col min="13313" max="13313" width="4.85546875" style="85" customWidth="1"/>
    <col min="13314" max="13314" width="30.85546875" style="85" customWidth="1"/>
    <col min="13315" max="13315" width="84.42578125" style="85" customWidth="1"/>
    <col min="13316" max="13316" width="31.7109375" style="85" customWidth="1"/>
    <col min="13317" max="13317" width="4.85546875" style="85" customWidth="1"/>
    <col min="13318" max="13318" width="4.42578125" style="85" customWidth="1"/>
    <col min="13319" max="13568" width="11.42578125" style="85"/>
    <col min="13569" max="13569" width="4.85546875" style="85" customWidth="1"/>
    <col min="13570" max="13570" width="30.85546875" style="85" customWidth="1"/>
    <col min="13571" max="13571" width="84.42578125" style="85" customWidth="1"/>
    <col min="13572" max="13572" width="31.7109375" style="85" customWidth="1"/>
    <col min="13573" max="13573" width="4.85546875" style="85" customWidth="1"/>
    <col min="13574" max="13574" width="4.42578125" style="85" customWidth="1"/>
    <col min="13575" max="13824" width="11.42578125" style="85"/>
    <col min="13825" max="13825" width="4.85546875" style="85" customWidth="1"/>
    <col min="13826" max="13826" width="30.85546875" style="85" customWidth="1"/>
    <col min="13827" max="13827" width="84.42578125" style="85" customWidth="1"/>
    <col min="13828" max="13828" width="31.7109375" style="85" customWidth="1"/>
    <col min="13829" max="13829" width="4.85546875" style="85" customWidth="1"/>
    <col min="13830" max="13830" width="4.42578125" style="85" customWidth="1"/>
    <col min="13831" max="14080" width="11.42578125" style="85"/>
    <col min="14081" max="14081" width="4.85546875" style="85" customWidth="1"/>
    <col min="14082" max="14082" width="30.85546875" style="85" customWidth="1"/>
    <col min="14083" max="14083" width="84.42578125" style="85" customWidth="1"/>
    <col min="14084" max="14084" width="31.7109375" style="85" customWidth="1"/>
    <col min="14085" max="14085" width="4.85546875" style="85" customWidth="1"/>
    <col min="14086" max="14086" width="4.42578125" style="85" customWidth="1"/>
    <col min="14087" max="14336" width="11.42578125" style="85"/>
    <col min="14337" max="14337" width="4.85546875" style="85" customWidth="1"/>
    <col min="14338" max="14338" width="30.85546875" style="85" customWidth="1"/>
    <col min="14339" max="14339" width="84.42578125" style="85" customWidth="1"/>
    <col min="14340" max="14340" width="31.7109375" style="85" customWidth="1"/>
    <col min="14341" max="14341" width="4.85546875" style="85" customWidth="1"/>
    <col min="14342" max="14342" width="4.42578125" style="85" customWidth="1"/>
    <col min="14343" max="14592" width="11.42578125" style="85"/>
    <col min="14593" max="14593" width="4.85546875" style="85" customWidth="1"/>
    <col min="14594" max="14594" width="30.85546875" style="85" customWidth="1"/>
    <col min="14595" max="14595" width="84.42578125" style="85" customWidth="1"/>
    <col min="14596" max="14596" width="31.7109375" style="85" customWidth="1"/>
    <col min="14597" max="14597" width="4.85546875" style="85" customWidth="1"/>
    <col min="14598" max="14598" width="4.42578125" style="85" customWidth="1"/>
    <col min="14599" max="14848" width="11.42578125" style="85"/>
    <col min="14849" max="14849" width="4.85546875" style="85" customWidth="1"/>
    <col min="14850" max="14850" width="30.85546875" style="85" customWidth="1"/>
    <col min="14851" max="14851" width="84.42578125" style="85" customWidth="1"/>
    <col min="14852" max="14852" width="31.7109375" style="85" customWidth="1"/>
    <col min="14853" max="14853" width="4.85546875" style="85" customWidth="1"/>
    <col min="14854" max="14854" width="4.42578125" style="85" customWidth="1"/>
    <col min="14855" max="15104" width="11.42578125" style="85"/>
    <col min="15105" max="15105" width="4.85546875" style="85" customWidth="1"/>
    <col min="15106" max="15106" width="30.85546875" style="85" customWidth="1"/>
    <col min="15107" max="15107" width="84.42578125" style="85" customWidth="1"/>
    <col min="15108" max="15108" width="31.7109375" style="85" customWidth="1"/>
    <col min="15109" max="15109" width="4.85546875" style="85" customWidth="1"/>
    <col min="15110" max="15110" width="4.42578125" style="85" customWidth="1"/>
    <col min="15111" max="15360" width="11.42578125" style="85"/>
    <col min="15361" max="15361" width="4.85546875" style="85" customWidth="1"/>
    <col min="15362" max="15362" width="30.85546875" style="85" customWidth="1"/>
    <col min="15363" max="15363" width="84.42578125" style="85" customWidth="1"/>
    <col min="15364" max="15364" width="31.7109375" style="85" customWidth="1"/>
    <col min="15365" max="15365" width="4.85546875" style="85" customWidth="1"/>
    <col min="15366" max="15366" width="4.42578125" style="85" customWidth="1"/>
    <col min="15367" max="15616" width="11.42578125" style="85"/>
    <col min="15617" max="15617" width="4.85546875" style="85" customWidth="1"/>
    <col min="15618" max="15618" width="30.85546875" style="85" customWidth="1"/>
    <col min="15619" max="15619" width="84.42578125" style="85" customWidth="1"/>
    <col min="15620" max="15620" width="31.7109375" style="85" customWidth="1"/>
    <col min="15621" max="15621" width="4.85546875" style="85" customWidth="1"/>
    <col min="15622" max="15622" width="4.42578125" style="85" customWidth="1"/>
    <col min="15623" max="15872" width="11.42578125" style="85"/>
    <col min="15873" max="15873" width="4.85546875" style="85" customWidth="1"/>
    <col min="15874" max="15874" width="30.85546875" style="85" customWidth="1"/>
    <col min="15875" max="15875" width="84.42578125" style="85" customWidth="1"/>
    <col min="15876" max="15876" width="31.7109375" style="85" customWidth="1"/>
    <col min="15877" max="15877" width="4.85546875" style="85" customWidth="1"/>
    <col min="15878" max="15878" width="4.42578125" style="85" customWidth="1"/>
    <col min="15879" max="16128" width="11.42578125" style="85"/>
    <col min="16129" max="16129" width="4.85546875" style="85" customWidth="1"/>
    <col min="16130" max="16130" width="30.85546875" style="85" customWidth="1"/>
    <col min="16131" max="16131" width="84.42578125" style="85" customWidth="1"/>
    <col min="16132" max="16132" width="31.7109375" style="85" customWidth="1"/>
    <col min="16133" max="16133" width="4.85546875" style="85" customWidth="1"/>
    <col min="16134" max="16134" width="4.42578125" style="85" customWidth="1"/>
    <col min="16135" max="16384" width="11.42578125" style="85"/>
  </cols>
  <sheetData>
    <row r="1" spans="1:8" s="80" customFormat="1">
      <c r="B1" s="435" t="s">
        <v>211</v>
      </c>
      <c r="C1" s="435"/>
      <c r="D1" s="435"/>
      <c r="E1" s="435"/>
    </row>
    <row r="2" spans="1:8" s="80" customFormat="1">
      <c r="B2" s="435" t="s">
        <v>222</v>
      </c>
      <c r="C2" s="435"/>
      <c r="D2" s="435"/>
      <c r="E2" s="435"/>
    </row>
    <row r="3" spans="1:8" s="80" customFormat="1">
      <c r="B3" s="435" t="s">
        <v>1</v>
      </c>
      <c r="C3" s="435"/>
      <c r="D3" s="435"/>
      <c r="E3" s="435"/>
    </row>
    <row r="4" spans="1:8">
      <c r="A4" s="81"/>
      <c r="B4" s="82" t="s">
        <v>4</v>
      </c>
      <c r="C4" s="373" t="s">
        <v>220</v>
      </c>
      <c r="D4" s="373"/>
      <c r="E4" s="83"/>
      <c r="F4" s="84"/>
      <c r="G4" s="84"/>
      <c r="H4" s="84"/>
    </row>
    <row r="5" spans="1:8">
      <c r="A5" s="81"/>
      <c r="B5" s="86"/>
      <c r="C5" s="87"/>
      <c r="D5" s="87"/>
      <c r="E5" s="88"/>
    </row>
    <row r="6" spans="1:8" s="91" customFormat="1">
      <c r="A6" s="89"/>
      <c r="B6" s="90"/>
      <c r="C6" s="89"/>
      <c r="D6" s="89"/>
      <c r="E6" s="90"/>
    </row>
    <row r="7" spans="1:8" s="93" customFormat="1">
      <c r="A7" s="434" t="s">
        <v>208</v>
      </c>
      <c r="B7" s="411"/>
      <c r="C7" s="336" t="s">
        <v>212</v>
      </c>
      <c r="D7" s="336" t="s">
        <v>210</v>
      </c>
      <c r="E7" s="92"/>
    </row>
    <row r="8" spans="1:8">
      <c r="A8" s="94"/>
      <c r="B8" s="95"/>
      <c r="C8" s="96" t="s">
        <v>234</v>
      </c>
      <c r="D8" s="97">
        <v>16006548</v>
      </c>
      <c r="E8" s="98"/>
    </row>
    <row r="9" spans="1:8">
      <c r="A9" s="94"/>
      <c r="B9" s="95"/>
      <c r="C9" s="96" t="s">
        <v>235</v>
      </c>
      <c r="D9" s="97">
        <v>9189076</v>
      </c>
      <c r="E9" s="98"/>
    </row>
    <row r="10" spans="1:8">
      <c r="A10" s="94"/>
      <c r="B10" s="95"/>
      <c r="C10" s="96" t="s">
        <v>236</v>
      </c>
      <c r="D10" s="97">
        <v>6014484</v>
      </c>
      <c r="E10" s="98"/>
    </row>
    <row r="11" spans="1:8">
      <c r="A11" s="94"/>
      <c r="B11" s="95"/>
      <c r="C11" s="96" t="s">
        <v>237</v>
      </c>
      <c r="D11" s="97">
        <v>5064274</v>
      </c>
      <c r="E11" s="98"/>
    </row>
    <row r="12" spans="1:8">
      <c r="A12" s="94"/>
      <c r="B12" s="95"/>
      <c r="C12" s="96" t="s">
        <v>238</v>
      </c>
      <c r="D12" s="97">
        <v>2228427</v>
      </c>
      <c r="E12" s="98"/>
    </row>
    <row r="13" spans="1:8">
      <c r="A13" s="94"/>
      <c r="B13" s="95"/>
      <c r="C13" s="96" t="s">
        <v>239</v>
      </c>
      <c r="D13" s="97">
        <v>7741980</v>
      </c>
      <c r="E13" s="98"/>
    </row>
    <row r="14" spans="1:8">
      <c r="A14" s="94"/>
      <c r="B14" s="95"/>
      <c r="C14" s="96" t="s">
        <v>240</v>
      </c>
      <c r="D14" s="97">
        <v>4117568</v>
      </c>
      <c r="E14" s="98"/>
    </row>
    <row r="15" spans="1:8">
      <c r="A15" s="94"/>
      <c r="B15" s="95"/>
      <c r="C15" s="96" t="s">
        <v>241</v>
      </c>
      <c r="D15" s="97">
        <v>4005952</v>
      </c>
      <c r="E15" s="98"/>
    </row>
    <row r="16" spans="1:8">
      <c r="A16" s="99"/>
      <c r="B16" s="100"/>
      <c r="C16" s="96" t="s">
        <v>242</v>
      </c>
      <c r="D16" s="97">
        <v>7122640</v>
      </c>
      <c r="E16" s="98"/>
    </row>
    <row r="17" spans="1:7">
      <c r="A17" s="99"/>
      <c r="B17" s="100"/>
      <c r="C17" s="96" t="s">
        <v>243</v>
      </c>
      <c r="D17" s="97">
        <v>9929588</v>
      </c>
      <c r="E17" s="98"/>
    </row>
    <row r="18" spans="1:7">
      <c r="A18" s="99"/>
      <c r="B18" s="100"/>
      <c r="C18" s="96" t="s">
        <v>244</v>
      </c>
      <c r="D18" s="97">
        <v>8036872</v>
      </c>
      <c r="E18" s="98"/>
    </row>
    <row r="19" spans="1:7">
      <c r="A19" s="99"/>
      <c r="B19" s="100"/>
      <c r="C19" s="96" t="s">
        <v>245</v>
      </c>
      <c r="D19" s="97">
        <v>5295728</v>
      </c>
      <c r="E19" s="98"/>
    </row>
    <row r="20" spans="1:7">
      <c r="A20" s="99"/>
      <c r="B20" s="100"/>
      <c r="C20" s="96" t="s">
        <v>246</v>
      </c>
      <c r="D20" s="97">
        <v>4281648</v>
      </c>
      <c r="E20" s="98"/>
    </row>
    <row r="21" spans="1:7">
      <c r="A21" s="99"/>
      <c r="B21" s="100"/>
      <c r="C21" s="96" t="s">
        <v>247</v>
      </c>
      <c r="D21" s="97">
        <v>5861832</v>
      </c>
      <c r="E21" s="98"/>
    </row>
    <row r="22" spans="1:7">
      <c r="A22" s="99"/>
      <c r="B22" s="100"/>
      <c r="C22" s="96" t="s">
        <v>248</v>
      </c>
      <c r="D22" s="97">
        <v>4906688</v>
      </c>
      <c r="E22" s="98"/>
    </row>
    <row r="23" spans="1:7">
      <c r="A23" s="99"/>
      <c r="B23" s="100"/>
      <c r="C23" s="96" t="s">
        <v>249</v>
      </c>
      <c r="D23" s="97">
        <v>7114368</v>
      </c>
      <c r="E23" s="98"/>
    </row>
    <row r="24" spans="1:7">
      <c r="A24" s="99"/>
      <c r="B24" s="100"/>
      <c r="C24" s="96" t="s">
        <v>250</v>
      </c>
      <c r="D24" s="97">
        <v>3867432</v>
      </c>
      <c r="E24" s="98"/>
    </row>
    <row r="25" spans="1:7">
      <c r="A25" s="99"/>
      <c r="B25" s="100"/>
      <c r="C25" s="96" t="s">
        <v>251</v>
      </c>
      <c r="D25" s="97">
        <v>3228352</v>
      </c>
      <c r="E25" s="98"/>
    </row>
    <row r="26" spans="1:7">
      <c r="A26" s="99"/>
      <c r="B26" s="100"/>
      <c r="C26" s="96" t="s">
        <v>252</v>
      </c>
      <c r="D26" s="97">
        <v>6410552</v>
      </c>
      <c r="E26" s="98"/>
    </row>
    <row r="27" spans="1:7">
      <c r="A27" s="99"/>
      <c r="B27" s="100"/>
      <c r="C27" s="96" t="s">
        <v>253</v>
      </c>
      <c r="D27" s="97">
        <v>4341792</v>
      </c>
      <c r="E27" s="98"/>
    </row>
    <row r="28" spans="1:7">
      <c r="A28" s="99"/>
      <c r="B28" s="100"/>
      <c r="C28" s="96" t="s">
        <v>254</v>
      </c>
      <c r="D28" s="97">
        <v>8295640</v>
      </c>
      <c r="E28" s="98"/>
    </row>
    <row r="29" spans="1:7">
      <c r="A29" s="99"/>
      <c r="B29" s="100"/>
      <c r="C29" s="339" t="s">
        <v>262</v>
      </c>
      <c r="D29" s="340">
        <f>SUM(D8:D28)</f>
        <v>133061441</v>
      </c>
      <c r="E29" s="98"/>
    </row>
    <row r="30" spans="1:7">
      <c r="A30" s="94"/>
      <c r="B30" s="95"/>
      <c r="C30" s="96"/>
      <c r="D30" s="338">
        <v>0</v>
      </c>
      <c r="E30" s="98"/>
    </row>
    <row r="31" spans="1:7">
      <c r="A31" s="94"/>
      <c r="B31" s="95"/>
      <c r="C31" s="96"/>
      <c r="D31" s="338">
        <v>0</v>
      </c>
      <c r="E31" s="98"/>
    </row>
    <row r="32" spans="1:7">
      <c r="A32" s="94"/>
      <c r="B32" s="95"/>
      <c r="C32" s="96"/>
      <c r="D32" s="338">
        <v>0</v>
      </c>
      <c r="E32" s="98"/>
      <c r="G32" s="337"/>
    </row>
    <row r="33" spans="1:9">
      <c r="A33" s="94"/>
      <c r="B33" s="95"/>
      <c r="C33" s="96"/>
      <c r="D33" s="338">
        <v>0</v>
      </c>
      <c r="E33" s="98"/>
    </row>
    <row r="34" spans="1:9">
      <c r="A34" s="94"/>
      <c r="B34" s="95"/>
      <c r="C34" s="96"/>
      <c r="D34" s="338">
        <v>0</v>
      </c>
      <c r="E34" s="98"/>
    </row>
    <row r="35" spans="1:9">
      <c r="A35" s="94"/>
      <c r="B35" s="95"/>
      <c r="C35" s="96"/>
      <c r="D35" s="338">
        <v>0</v>
      </c>
      <c r="E35" s="98"/>
    </row>
    <row r="36" spans="1:9">
      <c r="A36" s="94"/>
      <c r="B36" s="95"/>
      <c r="C36" s="96"/>
      <c r="D36" s="338">
        <v>0</v>
      </c>
      <c r="E36" s="98"/>
    </row>
    <row r="37" spans="1:9">
      <c r="A37" s="94"/>
      <c r="B37" s="95"/>
      <c r="C37" s="96"/>
      <c r="D37" s="338">
        <v>0</v>
      </c>
      <c r="E37" s="98"/>
    </row>
    <row r="38" spans="1:9">
      <c r="A38" s="94"/>
      <c r="B38" s="95"/>
      <c r="C38" s="96"/>
      <c r="D38" s="338">
        <v>0</v>
      </c>
      <c r="E38" s="98"/>
    </row>
    <row r="39" spans="1:9">
      <c r="A39" s="94"/>
      <c r="B39" s="95"/>
      <c r="C39" s="96"/>
      <c r="D39" s="338">
        <v>0</v>
      </c>
      <c r="E39" s="98"/>
    </row>
    <row r="40" spans="1:9">
      <c r="A40" s="94"/>
      <c r="B40" s="95"/>
      <c r="C40" s="96"/>
      <c r="D40" s="338">
        <v>0</v>
      </c>
      <c r="E40" s="98"/>
    </row>
    <row r="41" spans="1:9">
      <c r="A41" s="94"/>
      <c r="B41" s="95"/>
      <c r="C41" s="96"/>
      <c r="D41" s="338">
        <v>0</v>
      </c>
      <c r="E41" s="98"/>
    </row>
    <row r="42" spans="1:9" ht="15">
      <c r="A42" s="101"/>
      <c r="B42" s="102"/>
      <c r="C42" s="103"/>
      <c r="D42" s="104"/>
      <c r="E42" s="105"/>
    </row>
    <row r="43" spans="1:9">
      <c r="A43" s="106"/>
      <c r="B43" s="107"/>
      <c r="C43" s="431"/>
      <c r="D43" s="432"/>
      <c r="E43" s="432"/>
    </row>
    <row r="44" spans="1:9">
      <c r="A44" s="108"/>
      <c r="B44" s="108"/>
      <c r="C44" s="108"/>
      <c r="E44" s="109"/>
      <c r="F44" s="109"/>
      <c r="G44" s="108"/>
      <c r="H44" s="108"/>
      <c r="I44" s="108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8" sqref="B8"/>
    </sheetView>
  </sheetViews>
  <sheetFormatPr baseColWidth="10" defaultRowHeight="12"/>
  <cols>
    <col min="1" max="1" width="3.140625" style="78" customWidth="1"/>
    <col min="2" max="2" width="46.5703125" style="78" customWidth="1"/>
    <col min="3" max="3" width="19.85546875" style="78" customWidth="1"/>
    <col min="4" max="4" width="19.7109375" style="78" customWidth="1"/>
    <col min="5" max="5" width="5.140625" style="79" customWidth="1"/>
    <col min="6" max="256" width="11.42578125" style="78"/>
    <col min="257" max="257" width="3.140625" style="78" customWidth="1"/>
    <col min="258" max="258" width="46.5703125" style="78" customWidth="1"/>
    <col min="259" max="259" width="19.85546875" style="78" customWidth="1"/>
    <col min="260" max="260" width="19.7109375" style="78" customWidth="1"/>
    <col min="261" max="261" width="5.140625" style="78" customWidth="1"/>
    <col min="262" max="512" width="11.42578125" style="78"/>
    <col min="513" max="513" width="3.140625" style="78" customWidth="1"/>
    <col min="514" max="514" width="46.5703125" style="78" customWidth="1"/>
    <col min="515" max="515" width="19.85546875" style="78" customWidth="1"/>
    <col min="516" max="516" width="19.7109375" style="78" customWidth="1"/>
    <col min="517" max="517" width="5.140625" style="78" customWidth="1"/>
    <col min="518" max="768" width="11.42578125" style="78"/>
    <col min="769" max="769" width="3.140625" style="78" customWidth="1"/>
    <col min="770" max="770" width="46.5703125" style="78" customWidth="1"/>
    <col min="771" max="771" width="19.85546875" style="78" customWidth="1"/>
    <col min="772" max="772" width="19.7109375" style="78" customWidth="1"/>
    <col min="773" max="773" width="5.140625" style="78" customWidth="1"/>
    <col min="774" max="1024" width="11.42578125" style="78"/>
    <col min="1025" max="1025" width="3.140625" style="78" customWidth="1"/>
    <col min="1026" max="1026" width="46.5703125" style="78" customWidth="1"/>
    <col min="1027" max="1027" width="19.85546875" style="78" customWidth="1"/>
    <col min="1028" max="1028" width="19.7109375" style="78" customWidth="1"/>
    <col min="1029" max="1029" width="5.140625" style="78" customWidth="1"/>
    <col min="1030" max="1280" width="11.42578125" style="78"/>
    <col min="1281" max="1281" width="3.140625" style="78" customWidth="1"/>
    <col min="1282" max="1282" width="46.5703125" style="78" customWidth="1"/>
    <col min="1283" max="1283" width="19.85546875" style="78" customWidth="1"/>
    <col min="1284" max="1284" width="19.7109375" style="78" customWidth="1"/>
    <col min="1285" max="1285" width="5.140625" style="78" customWidth="1"/>
    <col min="1286" max="1536" width="11.42578125" style="78"/>
    <col min="1537" max="1537" width="3.140625" style="78" customWidth="1"/>
    <col min="1538" max="1538" width="46.5703125" style="78" customWidth="1"/>
    <col min="1539" max="1539" width="19.85546875" style="78" customWidth="1"/>
    <col min="1540" max="1540" width="19.7109375" style="78" customWidth="1"/>
    <col min="1541" max="1541" width="5.140625" style="78" customWidth="1"/>
    <col min="1542" max="1792" width="11.42578125" style="78"/>
    <col min="1793" max="1793" width="3.140625" style="78" customWidth="1"/>
    <col min="1794" max="1794" width="46.5703125" style="78" customWidth="1"/>
    <col min="1795" max="1795" width="19.85546875" style="78" customWidth="1"/>
    <col min="1796" max="1796" width="19.7109375" style="78" customWidth="1"/>
    <col min="1797" max="1797" width="5.140625" style="78" customWidth="1"/>
    <col min="1798" max="2048" width="11.42578125" style="78"/>
    <col min="2049" max="2049" width="3.140625" style="78" customWidth="1"/>
    <col min="2050" max="2050" width="46.5703125" style="78" customWidth="1"/>
    <col min="2051" max="2051" width="19.85546875" style="78" customWidth="1"/>
    <col min="2052" max="2052" width="19.7109375" style="78" customWidth="1"/>
    <col min="2053" max="2053" width="5.140625" style="78" customWidth="1"/>
    <col min="2054" max="2304" width="11.42578125" style="78"/>
    <col min="2305" max="2305" width="3.140625" style="78" customWidth="1"/>
    <col min="2306" max="2306" width="46.5703125" style="78" customWidth="1"/>
    <col min="2307" max="2307" width="19.85546875" style="78" customWidth="1"/>
    <col min="2308" max="2308" width="19.7109375" style="78" customWidth="1"/>
    <col min="2309" max="2309" width="5.140625" style="78" customWidth="1"/>
    <col min="2310" max="2560" width="11.42578125" style="78"/>
    <col min="2561" max="2561" width="3.140625" style="78" customWidth="1"/>
    <col min="2562" max="2562" width="46.5703125" style="78" customWidth="1"/>
    <col min="2563" max="2563" width="19.85546875" style="78" customWidth="1"/>
    <col min="2564" max="2564" width="19.7109375" style="78" customWidth="1"/>
    <col min="2565" max="2565" width="5.140625" style="78" customWidth="1"/>
    <col min="2566" max="2816" width="11.42578125" style="78"/>
    <col min="2817" max="2817" width="3.140625" style="78" customWidth="1"/>
    <col min="2818" max="2818" width="46.5703125" style="78" customWidth="1"/>
    <col min="2819" max="2819" width="19.85546875" style="78" customWidth="1"/>
    <col min="2820" max="2820" width="19.7109375" style="78" customWidth="1"/>
    <col min="2821" max="2821" width="5.140625" style="78" customWidth="1"/>
    <col min="2822" max="3072" width="11.42578125" style="78"/>
    <col min="3073" max="3073" width="3.140625" style="78" customWidth="1"/>
    <col min="3074" max="3074" width="46.5703125" style="78" customWidth="1"/>
    <col min="3075" max="3075" width="19.85546875" style="78" customWidth="1"/>
    <col min="3076" max="3076" width="19.7109375" style="78" customWidth="1"/>
    <col min="3077" max="3077" width="5.140625" style="78" customWidth="1"/>
    <col min="3078" max="3328" width="11.42578125" style="78"/>
    <col min="3329" max="3329" width="3.140625" style="78" customWidth="1"/>
    <col min="3330" max="3330" width="46.5703125" style="78" customWidth="1"/>
    <col min="3331" max="3331" width="19.85546875" style="78" customWidth="1"/>
    <col min="3332" max="3332" width="19.7109375" style="78" customWidth="1"/>
    <col min="3333" max="3333" width="5.140625" style="78" customWidth="1"/>
    <col min="3334" max="3584" width="11.42578125" style="78"/>
    <col min="3585" max="3585" width="3.140625" style="78" customWidth="1"/>
    <col min="3586" max="3586" width="46.5703125" style="78" customWidth="1"/>
    <col min="3587" max="3587" width="19.85546875" style="78" customWidth="1"/>
    <col min="3588" max="3588" width="19.7109375" style="78" customWidth="1"/>
    <col min="3589" max="3589" width="5.140625" style="78" customWidth="1"/>
    <col min="3590" max="3840" width="11.42578125" style="78"/>
    <col min="3841" max="3841" width="3.140625" style="78" customWidth="1"/>
    <col min="3842" max="3842" width="46.5703125" style="78" customWidth="1"/>
    <col min="3843" max="3843" width="19.85546875" style="78" customWidth="1"/>
    <col min="3844" max="3844" width="19.7109375" style="78" customWidth="1"/>
    <col min="3845" max="3845" width="5.140625" style="78" customWidth="1"/>
    <col min="3846" max="4096" width="11.42578125" style="78"/>
    <col min="4097" max="4097" width="3.140625" style="78" customWidth="1"/>
    <col min="4098" max="4098" width="46.5703125" style="78" customWidth="1"/>
    <col min="4099" max="4099" width="19.85546875" style="78" customWidth="1"/>
    <col min="4100" max="4100" width="19.7109375" style="78" customWidth="1"/>
    <col min="4101" max="4101" width="5.140625" style="78" customWidth="1"/>
    <col min="4102" max="4352" width="11.42578125" style="78"/>
    <col min="4353" max="4353" width="3.140625" style="78" customWidth="1"/>
    <col min="4354" max="4354" width="46.5703125" style="78" customWidth="1"/>
    <col min="4355" max="4355" width="19.85546875" style="78" customWidth="1"/>
    <col min="4356" max="4356" width="19.7109375" style="78" customWidth="1"/>
    <col min="4357" max="4357" width="5.140625" style="78" customWidth="1"/>
    <col min="4358" max="4608" width="11.42578125" style="78"/>
    <col min="4609" max="4609" width="3.140625" style="78" customWidth="1"/>
    <col min="4610" max="4610" width="46.5703125" style="78" customWidth="1"/>
    <col min="4611" max="4611" width="19.85546875" style="78" customWidth="1"/>
    <col min="4612" max="4612" width="19.7109375" style="78" customWidth="1"/>
    <col min="4613" max="4613" width="5.140625" style="78" customWidth="1"/>
    <col min="4614" max="4864" width="11.42578125" style="78"/>
    <col min="4865" max="4865" width="3.140625" style="78" customWidth="1"/>
    <col min="4866" max="4866" width="46.5703125" style="78" customWidth="1"/>
    <col min="4867" max="4867" width="19.85546875" style="78" customWidth="1"/>
    <col min="4868" max="4868" width="19.7109375" style="78" customWidth="1"/>
    <col min="4869" max="4869" width="5.140625" style="78" customWidth="1"/>
    <col min="4870" max="5120" width="11.42578125" style="78"/>
    <col min="5121" max="5121" width="3.140625" style="78" customWidth="1"/>
    <col min="5122" max="5122" width="46.5703125" style="78" customWidth="1"/>
    <col min="5123" max="5123" width="19.85546875" style="78" customWidth="1"/>
    <col min="5124" max="5124" width="19.7109375" style="78" customWidth="1"/>
    <col min="5125" max="5125" width="5.140625" style="78" customWidth="1"/>
    <col min="5126" max="5376" width="11.42578125" style="78"/>
    <col min="5377" max="5377" width="3.140625" style="78" customWidth="1"/>
    <col min="5378" max="5378" width="46.5703125" style="78" customWidth="1"/>
    <col min="5379" max="5379" width="19.85546875" style="78" customWidth="1"/>
    <col min="5380" max="5380" width="19.7109375" style="78" customWidth="1"/>
    <col min="5381" max="5381" width="5.140625" style="78" customWidth="1"/>
    <col min="5382" max="5632" width="11.42578125" style="78"/>
    <col min="5633" max="5633" width="3.140625" style="78" customWidth="1"/>
    <col min="5634" max="5634" width="46.5703125" style="78" customWidth="1"/>
    <col min="5635" max="5635" width="19.85546875" style="78" customWidth="1"/>
    <col min="5636" max="5636" width="19.7109375" style="78" customWidth="1"/>
    <col min="5637" max="5637" width="5.140625" style="78" customWidth="1"/>
    <col min="5638" max="5888" width="11.42578125" style="78"/>
    <col min="5889" max="5889" width="3.140625" style="78" customWidth="1"/>
    <col min="5890" max="5890" width="46.5703125" style="78" customWidth="1"/>
    <col min="5891" max="5891" width="19.85546875" style="78" customWidth="1"/>
    <col min="5892" max="5892" width="19.7109375" style="78" customWidth="1"/>
    <col min="5893" max="5893" width="5.140625" style="78" customWidth="1"/>
    <col min="5894" max="6144" width="11.42578125" style="78"/>
    <col min="6145" max="6145" width="3.140625" style="78" customWidth="1"/>
    <col min="6146" max="6146" width="46.5703125" style="78" customWidth="1"/>
    <col min="6147" max="6147" width="19.85546875" style="78" customWidth="1"/>
    <col min="6148" max="6148" width="19.7109375" style="78" customWidth="1"/>
    <col min="6149" max="6149" width="5.140625" style="78" customWidth="1"/>
    <col min="6150" max="6400" width="11.42578125" style="78"/>
    <col min="6401" max="6401" width="3.140625" style="78" customWidth="1"/>
    <col min="6402" max="6402" width="46.5703125" style="78" customWidth="1"/>
    <col min="6403" max="6403" width="19.85546875" style="78" customWidth="1"/>
    <col min="6404" max="6404" width="19.7109375" style="78" customWidth="1"/>
    <col min="6405" max="6405" width="5.140625" style="78" customWidth="1"/>
    <col min="6406" max="6656" width="11.42578125" style="78"/>
    <col min="6657" max="6657" width="3.140625" style="78" customWidth="1"/>
    <col min="6658" max="6658" width="46.5703125" style="78" customWidth="1"/>
    <col min="6659" max="6659" width="19.85546875" style="78" customWidth="1"/>
    <col min="6660" max="6660" width="19.7109375" style="78" customWidth="1"/>
    <col min="6661" max="6661" width="5.140625" style="78" customWidth="1"/>
    <col min="6662" max="6912" width="11.42578125" style="78"/>
    <col min="6913" max="6913" width="3.140625" style="78" customWidth="1"/>
    <col min="6914" max="6914" width="46.5703125" style="78" customWidth="1"/>
    <col min="6915" max="6915" width="19.85546875" style="78" customWidth="1"/>
    <col min="6916" max="6916" width="19.7109375" style="78" customWidth="1"/>
    <col min="6917" max="6917" width="5.140625" style="78" customWidth="1"/>
    <col min="6918" max="7168" width="11.42578125" style="78"/>
    <col min="7169" max="7169" width="3.140625" style="78" customWidth="1"/>
    <col min="7170" max="7170" width="46.5703125" style="78" customWidth="1"/>
    <col min="7171" max="7171" width="19.85546875" style="78" customWidth="1"/>
    <col min="7172" max="7172" width="19.7109375" style="78" customWidth="1"/>
    <col min="7173" max="7173" width="5.140625" style="78" customWidth="1"/>
    <col min="7174" max="7424" width="11.42578125" style="78"/>
    <col min="7425" max="7425" width="3.140625" style="78" customWidth="1"/>
    <col min="7426" max="7426" width="46.5703125" style="78" customWidth="1"/>
    <col min="7427" max="7427" width="19.85546875" style="78" customWidth="1"/>
    <col min="7428" max="7428" width="19.7109375" style="78" customWidth="1"/>
    <col min="7429" max="7429" width="5.140625" style="78" customWidth="1"/>
    <col min="7430" max="7680" width="11.42578125" style="78"/>
    <col min="7681" max="7681" width="3.140625" style="78" customWidth="1"/>
    <col min="7682" max="7682" width="46.5703125" style="78" customWidth="1"/>
    <col min="7683" max="7683" width="19.85546875" style="78" customWidth="1"/>
    <col min="7684" max="7684" width="19.7109375" style="78" customWidth="1"/>
    <col min="7685" max="7685" width="5.140625" style="78" customWidth="1"/>
    <col min="7686" max="7936" width="11.42578125" style="78"/>
    <col min="7937" max="7937" width="3.140625" style="78" customWidth="1"/>
    <col min="7938" max="7938" width="46.5703125" style="78" customWidth="1"/>
    <col min="7939" max="7939" width="19.85546875" style="78" customWidth="1"/>
    <col min="7940" max="7940" width="19.7109375" style="78" customWidth="1"/>
    <col min="7941" max="7941" width="5.140625" style="78" customWidth="1"/>
    <col min="7942" max="8192" width="11.42578125" style="78"/>
    <col min="8193" max="8193" width="3.140625" style="78" customWidth="1"/>
    <col min="8194" max="8194" width="46.5703125" style="78" customWidth="1"/>
    <col min="8195" max="8195" width="19.85546875" style="78" customWidth="1"/>
    <col min="8196" max="8196" width="19.7109375" style="78" customWidth="1"/>
    <col min="8197" max="8197" width="5.140625" style="78" customWidth="1"/>
    <col min="8198" max="8448" width="11.42578125" style="78"/>
    <col min="8449" max="8449" width="3.140625" style="78" customWidth="1"/>
    <col min="8450" max="8450" width="46.5703125" style="78" customWidth="1"/>
    <col min="8451" max="8451" width="19.85546875" style="78" customWidth="1"/>
    <col min="8452" max="8452" width="19.7109375" style="78" customWidth="1"/>
    <col min="8453" max="8453" width="5.140625" style="78" customWidth="1"/>
    <col min="8454" max="8704" width="11.42578125" style="78"/>
    <col min="8705" max="8705" width="3.140625" style="78" customWidth="1"/>
    <col min="8706" max="8706" width="46.5703125" style="78" customWidth="1"/>
    <col min="8707" max="8707" width="19.85546875" style="78" customWidth="1"/>
    <col min="8708" max="8708" width="19.7109375" style="78" customWidth="1"/>
    <col min="8709" max="8709" width="5.140625" style="78" customWidth="1"/>
    <col min="8710" max="8960" width="11.42578125" style="78"/>
    <col min="8961" max="8961" width="3.140625" style="78" customWidth="1"/>
    <col min="8962" max="8962" width="46.5703125" style="78" customWidth="1"/>
    <col min="8963" max="8963" width="19.85546875" style="78" customWidth="1"/>
    <col min="8964" max="8964" width="19.7109375" style="78" customWidth="1"/>
    <col min="8965" max="8965" width="5.140625" style="78" customWidth="1"/>
    <col min="8966" max="9216" width="11.42578125" style="78"/>
    <col min="9217" max="9217" width="3.140625" style="78" customWidth="1"/>
    <col min="9218" max="9218" width="46.5703125" style="78" customWidth="1"/>
    <col min="9219" max="9219" width="19.85546875" style="78" customWidth="1"/>
    <col min="9220" max="9220" width="19.7109375" style="78" customWidth="1"/>
    <col min="9221" max="9221" width="5.140625" style="78" customWidth="1"/>
    <col min="9222" max="9472" width="11.42578125" style="78"/>
    <col min="9473" max="9473" width="3.140625" style="78" customWidth="1"/>
    <col min="9474" max="9474" width="46.5703125" style="78" customWidth="1"/>
    <col min="9475" max="9475" width="19.85546875" style="78" customWidth="1"/>
    <col min="9476" max="9476" width="19.7109375" style="78" customWidth="1"/>
    <col min="9477" max="9477" width="5.140625" style="78" customWidth="1"/>
    <col min="9478" max="9728" width="11.42578125" style="78"/>
    <col min="9729" max="9729" width="3.140625" style="78" customWidth="1"/>
    <col min="9730" max="9730" width="46.5703125" style="78" customWidth="1"/>
    <col min="9731" max="9731" width="19.85546875" style="78" customWidth="1"/>
    <col min="9732" max="9732" width="19.7109375" style="78" customWidth="1"/>
    <col min="9733" max="9733" width="5.140625" style="78" customWidth="1"/>
    <col min="9734" max="9984" width="11.42578125" style="78"/>
    <col min="9985" max="9985" width="3.140625" style="78" customWidth="1"/>
    <col min="9986" max="9986" width="46.5703125" style="78" customWidth="1"/>
    <col min="9987" max="9987" width="19.85546875" style="78" customWidth="1"/>
    <col min="9988" max="9988" width="19.7109375" style="78" customWidth="1"/>
    <col min="9989" max="9989" width="5.140625" style="78" customWidth="1"/>
    <col min="9990" max="10240" width="11.42578125" style="78"/>
    <col min="10241" max="10241" width="3.140625" style="78" customWidth="1"/>
    <col min="10242" max="10242" width="46.5703125" style="78" customWidth="1"/>
    <col min="10243" max="10243" width="19.85546875" style="78" customWidth="1"/>
    <col min="10244" max="10244" width="19.7109375" style="78" customWidth="1"/>
    <col min="10245" max="10245" width="5.140625" style="78" customWidth="1"/>
    <col min="10246" max="10496" width="11.42578125" style="78"/>
    <col min="10497" max="10497" width="3.140625" style="78" customWidth="1"/>
    <col min="10498" max="10498" width="46.5703125" style="78" customWidth="1"/>
    <col min="10499" max="10499" width="19.85546875" style="78" customWidth="1"/>
    <col min="10500" max="10500" width="19.7109375" style="78" customWidth="1"/>
    <col min="10501" max="10501" width="5.140625" style="78" customWidth="1"/>
    <col min="10502" max="10752" width="11.42578125" style="78"/>
    <col min="10753" max="10753" width="3.140625" style="78" customWidth="1"/>
    <col min="10754" max="10754" width="46.5703125" style="78" customWidth="1"/>
    <col min="10755" max="10755" width="19.85546875" style="78" customWidth="1"/>
    <col min="10756" max="10756" width="19.7109375" style="78" customWidth="1"/>
    <col min="10757" max="10757" width="5.140625" style="78" customWidth="1"/>
    <col min="10758" max="11008" width="11.42578125" style="78"/>
    <col min="11009" max="11009" width="3.140625" style="78" customWidth="1"/>
    <col min="11010" max="11010" width="46.5703125" style="78" customWidth="1"/>
    <col min="11011" max="11011" width="19.85546875" style="78" customWidth="1"/>
    <col min="11012" max="11012" width="19.7109375" style="78" customWidth="1"/>
    <col min="11013" max="11013" width="5.140625" style="78" customWidth="1"/>
    <col min="11014" max="11264" width="11.42578125" style="78"/>
    <col min="11265" max="11265" width="3.140625" style="78" customWidth="1"/>
    <col min="11266" max="11266" width="46.5703125" style="78" customWidth="1"/>
    <col min="11267" max="11267" width="19.85546875" style="78" customWidth="1"/>
    <col min="11268" max="11268" width="19.7109375" style="78" customWidth="1"/>
    <col min="11269" max="11269" width="5.140625" style="78" customWidth="1"/>
    <col min="11270" max="11520" width="11.42578125" style="78"/>
    <col min="11521" max="11521" width="3.140625" style="78" customWidth="1"/>
    <col min="11522" max="11522" width="46.5703125" style="78" customWidth="1"/>
    <col min="11523" max="11523" width="19.85546875" style="78" customWidth="1"/>
    <col min="11524" max="11524" width="19.7109375" style="78" customWidth="1"/>
    <col min="11525" max="11525" width="5.140625" style="78" customWidth="1"/>
    <col min="11526" max="11776" width="11.42578125" style="78"/>
    <col min="11777" max="11777" width="3.140625" style="78" customWidth="1"/>
    <col min="11778" max="11778" width="46.5703125" style="78" customWidth="1"/>
    <col min="11779" max="11779" width="19.85546875" style="78" customWidth="1"/>
    <col min="11780" max="11780" width="19.7109375" style="78" customWidth="1"/>
    <col min="11781" max="11781" width="5.140625" style="78" customWidth="1"/>
    <col min="11782" max="12032" width="11.42578125" style="78"/>
    <col min="12033" max="12033" width="3.140625" style="78" customWidth="1"/>
    <col min="12034" max="12034" width="46.5703125" style="78" customWidth="1"/>
    <col min="12035" max="12035" width="19.85546875" style="78" customWidth="1"/>
    <col min="12036" max="12036" width="19.7109375" style="78" customWidth="1"/>
    <col min="12037" max="12037" width="5.140625" style="78" customWidth="1"/>
    <col min="12038" max="12288" width="11.42578125" style="78"/>
    <col min="12289" max="12289" width="3.140625" style="78" customWidth="1"/>
    <col min="12290" max="12290" width="46.5703125" style="78" customWidth="1"/>
    <col min="12291" max="12291" width="19.85546875" style="78" customWidth="1"/>
    <col min="12292" max="12292" width="19.7109375" style="78" customWidth="1"/>
    <col min="12293" max="12293" width="5.140625" style="78" customWidth="1"/>
    <col min="12294" max="12544" width="11.42578125" style="78"/>
    <col min="12545" max="12545" width="3.140625" style="78" customWidth="1"/>
    <col min="12546" max="12546" width="46.5703125" style="78" customWidth="1"/>
    <col min="12547" max="12547" width="19.85546875" style="78" customWidth="1"/>
    <col min="12548" max="12548" width="19.7109375" style="78" customWidth="1"/>
    <col min="12549" max="12549" width="5.140625" style="78" customWidth="1"/>
    <col min="12550" max="12800" width="11.42578125" style="78"/>
    <col min="12801" max="12801" width="3.140625" style="78" customWidth="1"/>
    <col min="12802" max="12802" width="46.5703125" style="78" customWidth="1"/>
    <col min="12803" max="12803" width="19.85546875" style="78" customWidth="1"/>
    <col min="12804" max="12804" width="19.7109375" style="78" customWidth="1"/>
    <col min="12805" max="12805" width="5.140625" style="78" customWidth="1"/>
    <col min="12806" max="13056" width="11.42578125" style="78"/>
    <col min="13057" max="13057" width="3.140625" style="78" customWidth="1"/>
    <col min="13058" max="13058" width="46.5703125" style="78" customWidth="1"/>
    <col min="13059" max="13059" width="19.85546875" style="78" customWidth="1"/>
    <col min="13060" max="13060" width="19.7109375" style="78" customWidth="1"/>
    <col min="13061" max="13061" width="5.140625" style="78" customWidth="1"/>
    <col min="13062" max="13312" width="11.42578125" style="78"/>
    <col min="13313" max="13313" width="3.140625" style="78" customWidth="1"/>
    <col min="13314" max="13314" width="46.5703125" style="78" customWidth="1"/>
    <col min="13315" max="13315" width="19.85546875" style="78" customWidth="1"/>
    <col min="13316" max="13316" width="19.7109375" style="78" customWidth="1"/>
    <col min="13317" max="13317" width="5.140625" style="78" customWidth="1"/>
    <col min="13318" max="13568" width="11.42578125" style="78"/>
    <col min="13569" max="13569" width="3.140625" style="78" customWidth="1"/>
    <col min="13570" max="13570" width="46.5703125" style="78" customWidth="1"/>
    <col min="13571" max="13571" width="19.85546875" style="78" customWidth="1"/>
    <col min="13572" max="13572" width="19.7109375" style="78" customWidth="1"/>
    <col min="13573" max="13573" width="5.140625" style="78" customWidth="1"/>
    <col min="13574" max="13824" width="11.42578125" style="78"/>
    <col min="13825" max="13825" width="3.140625" style="78" customWidth="1"/>
    <col min="13826" max="13826" width="46.5703125" style="78" customWidth="1"/>
    <col min="13827" max="13827" width="19.85546875" style="78" customWidth="1"/>
    <col min="13828" max="13828" width="19.7109375" style="78" customWidth="1"/>
    <col min="13829" max="13829" width="5.140625" style="78" customWidth="1"/>
    <col min="13830" max="14080" width="11.42578125" style="78"/>
    <col min="14081" max="14081" width="3.140625" style="78" customWidth="1"/>
    <col min="14082" max="14082" width="46.5703125" style="78" customWidth="1"/>
    <col min="14083" max="14083" width="19.85546875" style="78" customWidth="1"/>
    <col min="14084" max="14084" width="19.7109375" style="78" customWidth="1"/>
    <col min="14085" max="14085" width="5.140625" style="78" customWidth="1"/>
    <col min="14086" max="14336" width="11.42578125" style="78"/>
    <col min="14337" max="14337" width="3.140625" style="78" customWidth="1"/>
    <col min="14338" max="14338" width="46.5703125" style="78" customWidth="1"/>
    <col min="14339" max="14339" width="19.85546875" style="78" customWidth="1"/>
    <col min="14340" max="14340" width="19.7109375" style="78" customWidth="1"/>
    <col min="14341" max="14341" width="5.140625" style="78" customWidth="1"/>
    <col min="14342" max="14592" width="11.42578125" style="78"/>
    <col min="14593" max="14593" width="3.140625" style="78" customWidth="1"/>
    <col min="14594" max="14594" width="46.5703125" style="78" customWidth="1"/>
    <col min="14595" max="14595" width="19.85546875" style="78" customWidth="1"/>
    <col min="14596" max="14596" width="19.7109375" style="78" customWidth="1"/>
    <col min="14597" max="14597" width="5.140625" style="78" customWidth="1"/>
    <col min="14598" max="14848" width="11.42578125" style="78"/>
    <col min="14849" max="14849" width="3.140625" style="78" customWidth="1"/>
    <col min="14850" max="14850" width="46.5703125" style="78" customWidth="1"/>
    <col min="14851" max="14851" width="19.85546875" style="78" customWidth="1"/>
    <col min="14852" max="14852" width="19.7109375" style="78" customWidth="1"/>
    <col min="14853" max="14853" width="5.140625" style="78" customWidth="1"/>
    <col min="14854" max="15104" width="11.42578125" style="78"/>
    <col min="15105" max="15105" width="3.140625" style="78" customWidth="1"/>
    <col min="15106" max="15106" width="46.5703125" style="78" customWidth="1"/>
    <col min="15107" max="15107" width="19.85546875" style="78" customWidth="1"/>
    <col min="15108" max="15108" width="19.7109375" style="78" customWidth="1"/>
    <col min="15109" max="15109" width="5.140625" style="78" customWidth="1"/>
    <col min="15110" max="15360" width="11.42578125" style="78"/>
    <col min="15361" max="15361" width="3.140625" style="78" customWidth="1"/>
    <col min="15362" max="15362" width="46.5703125" style="78" customWidth="1"/>
    <col min="15363" max="15363" width="19.85546875" style="78" customWidth="1"/>
    <col min="15364" max="15364" width="19.7109375" style="78" customWidth="1"/>
    <col min="15365" max="15365" width="5.140625" style="78" customWidth="1"/>
    <col min="15366" max="15616" width="11.42578125" style="78"/>
    <col min="15617" max="15617" width="3.140625" style="78" customWidth="1"/>
    <col min="15618" max="15618" width="46.5703125" style="78" customWidth="1"/>
    <col min="15619" max="15619" width="19.85546875" style="78" customWidth="1"/>
    <col min="15620" max="15620" width="19.7109375" style="78" customWidth="1"/>
    <col min="15621" max="15621" width="5.140625" style="78" customWidth="1"/>
    <col min="15622" max="15872" width="11.42578125" style="78"/>
    <col min="15873" max="15873" width="3.140625" style="78" customWidth="1"/>
    <col min="15874" max="15874" width="46.5703125" style="78" customWidth="1"/>
    <col min="15875" max="15875" width="19.85546875" style="78" customWidth="1"/>
    <col min="15876" max="15876" width="19.7109375" style="78" customWidth="1"/>
    <col min="15877" max="15877" width="5.140625" style="78" customWidth="1"/>
    <col min="15878" max="16128" width="11.42578125" style="78"/>
    <col min="16129" max="16129" width="3.140625" style="78" customWidth="1"/>
    <col min="16130" max="16130" width="46.5703125" style="78" customWidth="1"/>
    <col min="16131" max="16131" width="19.85546875" style="78" customWidth="1"/>
    <col min="16132" max="16132" width="19.7109375" style="78" customWidth="1"/>
    <col min="16133" max="16133" width="5.140625" style="78" customWidth="1"/>
    <col min="16134" max="16384" width="11.42578125" style="78"/>
  </cols>
  <sheetData>
    <row r="1" spans="1:4" ht="12.75" thickBot="1">
      <c r="A1" s="79"/>
      <c r="B1" s="79"/>
      <c r="C1" s="79"/>
      <c r="D1" s="79"/>
    </row>
    <row r="2" spans="1:4">
      <c r="A2" s="79"/>
      <c r="B2" s="436" t="s">
        <v>192</v>
      </c>
      <c r="C2" s="437"/>
      <c r="D2" s="438"/>
    </row>
    <row r="3" spans="1:4">
      <c r="A3" s="79"/>
      <c r="B3" s="439" t="s">
        <v>220</v>
      </c>
      <c r="C3" s="440"/>
      <c r="D3" s="441"/>
    </row>
    <row r="4" spans="1:4" ht="15.75" customHeight="1" thickBot="1">
      <c r="A4" s="79"/>
      <c r="B4" s="442" t="s">
        <v>213</v>
      </c>
      <c r="C4" s="443"/>
      <c r="D4" s="444"/>
    </row>
    <row r="5" spans="1:4">
      <c r="A5" s="79"/>
      <c r="B5" s="445" t="s">
        <v>214</v>
      </c>
      <c r="C5" s="447" t="s">
        <v>215</v>
      </c>
      <c r="D5" s="448"/>
    </row>
    <row r="6" spans="1:4" ht="12.75" thickBot="1">
      <c r="A6" s="79"/>
      <c r="B6" s="446"/>
      <c r="C6" s="332" t="s">
        <v>216</v>
      </c>
      <c r="D6" s="333" t="s">
        <v>217</v>
      </c>
    </row>
    <row r="7" spans="1:4">
      <c r="A7" s="79"/>
      <c r="B7" s="334" t="s">
        <v>255</v>
      </c>
      <c r="C7" s="334" t="s">
        <v>256</v>
      </c>
      <c r="D7" s="334" t="s">
        <v>257</v>
      </c>
    </row>
    <row r="8" spans="1:4">
      <c r="A8" s="79"/>
      <c r="B8" s="334" t="s">
        <v>258</v>
      </c>
      <c r="C8" s="334" t="s">
        <v>256</v>
      </c>
      <c r="D8" s="334" t="s">
        <v>259</v>
      </c>
    </row>
    <row r="9" spans="1:4">
      <c r="A9" s="79"/>
      <c r="B9" s="334" t="s">
        <v>260</v>
      </c>
      <c r="C9" s="334" t="s">
        <v>256</v>
      </c>
      <c r="D9" s="334" t="s">
        <v>261</v>
      </c>
    </row>
    <row r="10" spans="1:4">
      <c r="A10" s="79"/>
      <c r="B10" s="334"/>
      <c r="C10" s="334"/>
      <c r="D10" s="334"/>
    </row>
    <row r="11" spans="1:4">
      <c r="A11" s="79"/>
      <c r="B11" s="334"/>
      <c r="C11" s="334"/>
      <c r="D11" s="334"/>
    </row>
    <row r="12" spans="1:4">
      <c r="A12" s="79"/>
      <c r="B12" s="334"/>
      <c r="C12" s="334"/>
      <c r="D12" s="334"/>
    </row>
    <row r="13" spans="1:4">
      <c r="A13" s="79"/>
      <c r="B13" s="334"/>
      <c r="C13" s="334"/>
      <c r="D13" s="334"/>
    </row>
    <row r="14" spans="1:4">
      <c r="A14" s="79"/>
      <c r="B14" s="334"/>
      <c r="C14" s="334"/>
      <c r="D14" s="334"/>
    </row>
    <row r="15" spans="1:4">
      <c r="A15" s="79"/>
      <c r="B15" s="334"/>
      <c r="C15" s="334"/>
      <c r="D15" s="334"/>
    </row>
    <row r="16" spans="1:4">
      <c r="A16" s="79"/>
      <c r="B16" s="335"/>
      <c r="C16" s="335"/>
      <c r="D16" s="335"/>
    </row>
    <row r="17" spans="1:4">
      <c r="A17" s="79"/>
      <c r="B17" s="335"/>
      <c r="C17" s="335"/>
      <c r="D17" s="335"/>
    </row>
    <row r="18" spans="1:4">
      <c r="A18" s="79"/>
      <c r="B18" s="335"/>
      <c r="C18" s="335"/>
      <c r="D18" s="335"/>
    </row>
    <row r="19" spans="1:4">
      <c r="A19" s="79"/>
      <c r="B19" s="79"/>
      <c r="C19" s="79"/>
      <c r="D19" s="79"/>
    </row>
    <row r="20" spans="1:4">
      <c r="A20" s="79"/>
      <c r="B20" s="79"/>
      <c r="C20" s="79"/>
      <c r="D20" s="79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BMu</vt:lpstr>
      <vt:lpstr>BInmu</vt:lpstr>
      <vt:lpstr>Rel Cta Banc 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CP. CARMELO JUAREZ R</cp:lastModifiedBy>
  <cp:lastPrinted>2015-12-31T02:28:12Z</cp:lastPrinted>
  <dcterms:created xsi:type="dcterms:W3CDTF">2014-01-27T16:27:43Z</dcterms:created>
  <dcterms:modified xsi:type="dcterms:W3CDTF">2015-12-31T03:01:16Z</dcterms:modified>
</cp:coreProperties>
</file>