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-360" yWindow="780" windowWidth="19440" windowHeight="10920" tabRatio="750" firstSheet="6" activeTab="11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IENES MUEBLES " sheetId="24" r:id="rId18"/>
    <sheet name="BInmu" sheetId="22" r:id="rId19"/>
    <sheet name="Rel Cta Banc" sheetId="23" r:id="rId20"/>
  </sheets>
  <externalReferences>
    <externalReference r:id="rId21"/>
  </externalReference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4519"/>
</workbook>
</file>

<file path=xl/calcChain.xml><?xml version="1.0" encoding="utf-8"?>
<calcChain xmlns="http://schemas.openxmlformats.org/spreadsheetml/2006/main">
  <c r="I29" i="15"/>
  <c r="I20"/>
  <c r="I21"/>
  <c r="I22"/>
  <c r="I23"/>
  <c r="I24"/>
  <c r="I25"/>
  <c r="I26"/>
  <c r="I27"/>
  <c r="I19"/>
  <c r="I16"/>
  <c r="I17"/>
  <c r="F29"/>
  <c r="I59"/>
  <c r="F59"/>
  <c r="H58"/>
  <c r="G58"/>
  <c r="F58"/>
  <c r="I58" s="1"/>
  <c r="E58"/>
  <c r="D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H48"/>
  <c r="G48"/>
  <c r="I48" s="1"/>
  <c r="F48"/>
  <c r="E48"/>
  <c r="D48"/>
  <c r="F37"/>
  <c r="I37" s="1"/>
  <c r="F36"/>
  <c r="I36" s="1"/>
  <c r="F35"/>
  <c r="I35" s="1"/>
  <c r="F34"/>
  <c r="I34" s="1"/>
  <c r="F33"/>
  <c r="I33" s="1"/>
  <c r="F32"/>
  <c r="I32" s="1"/>
  <c r="F31"/>
  <c r="I31" s="1"/>
  <c r="F30"/>
  <c r="I30" s="1"/>
  <c r="H28"/>
  <c r="G28"/>
  <c r="F28"/>
  <c r="E28"/>
  <c r="D28"/>
  <c r="F27"/>
  <c r="F26"/>
  <c r="F25"/>
  <c r="F24"/>
  <c r="F23"/>
  <c r="F22"/>
  <c r="F21"/>
  <c r="F20"/>
  <c r="F19"/>
  <c r="H18"/>
  <c r="G18"/>
  <c r="F18"/>
  <c r="E18"/>
  <c r="D18"/>
  <c r="E17"/>
  <c r="F17" s="1"/>
  <c r="E16"/>
  <c r="F16" s="1"/>
  <c r="F15"/>
  <c r="I15" s="1"/>
  <c r="F14"/>
  <c r="I14" s="1"/>
  <c r="F13"/>
  <c r="I13" s="1"/>
  <c r="F12"/>
  <c r="I12" s="1"/>
  <c r="F11"/>
  <c r="I11" s="1"/>
  <c r="H10"/>
  <c r="G10"/>
  <c r="E10"/>
  <c r="D10"/>
  <c r="G15" i="19"/>
  <c r="J15" s="1"/>
  <c r="I14"/>
  <c r="H14"/>
  <c r="F14"/>
  <c r="E14"/>
  <c r="G14" s="1"/>
  <c r="J14" s="1"/>
  <c r="F22" i="16"/>
  <c r="F23"/>
  <c r="I23"/>
  <c r="H22"/>
  <c r="G22"/>
  <c r="E22"/>
  <c r="D22"/>
  <c r="F12" i="14"/>
  <c r="I16"/>
  <c r="F16"/>
  <c r="D14"/>
  <c r="F14" s="1"/>
  <c r="I14" s="1"/>
  <c r="I12"/>
  <c r="F12" i="13"/>
  <c r="I12" s="1"/>
  <c r="J52" i="12"/>
  <c r="G52"/>
  <c r="I51"/>
  <c r="J51" s="1"/>
  <c r="H51"/>
  <c r="G51"/>
  <c r="F51"/>
  <c r="E51"/>
  <c r="J49"/>
  <c r="G49"/>
  <c r="J48"/>
  <c r="G48"/>
  <c r="J47"/>
  <c r="G47"/>
  <c r="I46"/>
  <c r="J46" s="1"/>
  <c r="H46"/>
  <c r="G46"/>
  <c r="F46"/>
  <c r="E46"/>
  <c r="J44"/>
  <c r="G44"/>
  <c r="J43"/>
  <c r="G43"/>
  <c r="J42"/>
  <c r="G42"/>
  <c r="J41"/>
  <c r="G41"/>
  <c r="I40"/>
  <c r="J40" s="1"/>
  <c r="H40"/>
  <c r="G40"/>
  <c r="F40"/>
  <c r="E40"/>
  <c r="J39"/>
  <c r="G39"/>
  <c r="J38"/>
  <c r="G38"/>
  <c r="I37"/>
  <c r="J37" s="1"/>
  <c r="J33" s="1"/>
  <c r="H37"/>
  <c r="G37"/>
  <c r="F37"/>
  <c r="E37"/>
  <c r="J36"/>
  <c r="G36"/>
  <c r="J35"/>
  <c r="G35"/>
  <c r="J34"/>
  <c r="G34"/>
  <c r="I33"/>
  <c r="H33"/>
  <c r="G33"/>
  <c r="F33"/>
  <c r="E33"/>
  <c r="J24"/>
  <c r="G24"/>
  <c r="J23"/>
  <c r="G23"/>
  <c r="J22"/>
  <c r="F22"/>
  <c r="J21"/>
  <c r="G21"/>
  <c r="J20"/>
  <c r="G20"/>
  <c r="J19"/>
  <c r="G19"/>
  <c r="I18"/>
  <c r="J18" s="1"/>
  <c r="H18"/>
  <c r="F18"/>
  <c r="E18"/>
  <c r="G18" s="1"/>
  <c r="J17"/>
  <c r="G17"/>
  <c r="J16"/>
  <c r="G16"/>
  <c r="I15"/>
  <c r="J15" s="1"/>
  <c r="H15"/>
  <c r="G15"/>
  <c r="F15"/>
  <c r="E15"/>
  <c r="G14"/>
  <c r="J13"/>
  <c r="G13"/>
  <c r="J12"/>
  <c r="G12"/>
  <c r="J11"/>
  <c r="G11"/>
  <c r="O48" i="10"/>
  <c r="O47"/>
  <c r="P48"/>
  <c r="O23"/>
  <c r="G27"/>
  <c r="G48"/>
  <c r="G32"/>
  <c r="G14"/>
  <c r="H38" i="7"/>
  <c r="H37"/>
  <c r="H36"/>
  <c r="H35"/>
  <c r="G34"/>
  <c r="F34"/>
  <c r="E34"/>
  <c r="D34"/>
  <c r="H34" s="1"/>
  <c r="H32"/>
  <c r="H31"/>
  <c r="H30"/>
  <c r="G29"/>
  <c r="F29"/>
  <c r="F40" s="1"/>
  <c r="E29"/>
  <c r="D29"/>
  <c r="H29" s="1"/>
  <c r="H25"/>
  <c r="H24"/>
  <c r="H23"/>
  <c r="H22"/>
  <c r="G21"/>
  <c r="F21"/>
  <c r="E21"/>
  <c r="D21"/>
  <c r="H21" s="1"/>
  <c r="H19"/>
  <c r="H18"/>
  <c r="H17"/>
  <c r="G16"/>
  <c r="G27" s="1"/>
  <c r="G40" s="1"/>
  <c r="F16"/>
  <c r="F27" s="1"/>
  <c r="E16"/>
  <c r="E27" s="1"/>
  <c r="E40" s="1"/>
  <c r="D16"/>
  <c r="H16" s="1"/>
  <c r="H14"/>
  <c r="D36" i="8"/>
  <c r="G36" s="1"/>
  <c r="H36" s="1"/>
  <c r="D35"/>
  <c r="G35" s="1"/>
  <c r="H35" s="1"/>
  <c r="D34"/>
  <c r="G34" s="1"/>
  <c r="H34" s="1"/>
  <c r="D33"/>
  <c r="G33" s="1"/>
  <c r="H33" s="1"/>
  <c r="G32"/>
  <c r="H32" s="1"/>
  <c r="G31"/>
  <c r="H31" s="1"/>
  <c r="D30"/>
  <c r="G30" s="1"/>
  <c r="H30" s="1"/>
  <c r="D29"/>
  <c r="G29" s="1"/>
  <c r="H29" s="1"/>
  <c r="D28"/>
  <c r="G28" s="1"/>
  <c r="H28" s="1"/>
  <c r="F26"/>
  <c r="E26"/>
  <c r="D24"/>
  <c r="G24" s="1"/>
  <c r="H24" s="1"/>
  <c r="D23"/>
  <c r="G23" s="1"/>
  <c r="H23" s="1"/>
  <c r="D22"/>
  <c r="G22" s="1"/>
  <c r="H22" s="1"/>
  <c r="D21"/>
  <c r="G21" s="1"/>
  <c r="H21" s="1"/>
  <c r="D20"/>
  <c r="G20" s="1"/>
  <c r="H20" s="1"/>
  <c r="D19"/>
  <c r="G19" s="1"/>
  <c r="H19" s="1"/>
  <c r="G18"/>
  <c r="H18" s="1"/>
  <c r="F16"/>
  <c r="E16"/>
  <c r="E14" s="1"/>
  <c r="F14"/>
  <c r="I58" i="1"/>
  <c r="I50"/>
  <c r="I63" s="1"/>
  <c r="I44"/>
  <c r="I38"/>
  <c r="I27"/>
  <c r="I40" s="1"/>
  <c r="D41"/>
  <c r="D26"/>
  <c r="D43" s="1"/>
  <c r="J48" i="5"/>
  <c r="I48"/>
  <c r="J40"/>
  <c r="J51" s="1"/>
  <c r="J53" s="1"/>
  <c r="I40"/>
  <c r="I33"/>
  <c r="I28"/>
  <c r="I17"/>
  <c r="I12"/>
  <c r="I51" s="1"/>
  <c r="I53" s="1"/>
  <c r="D26"/>
  <c r="E22"/>
  <c r="D22"/>
  <c r="D12"/>
  <c r="D33" s="1"/>
  <c r="D193" i="24"/>
  <c r="D155"/>
  <c r="D133"/>
  <c r="D129"/>
  <c r="D121"/>
  <c r="D114"/>
  <c r="D85"/>
  <c r="D51"/>
  <c r="C4"/>
  <c r="C4" i="22" s="1"/>
  <c r="I10" i="15" l="1"/>
  <c r="F10"/>
  <c r="I18"/>
  <c r="I28"/>
  <c r="I22" i="16"/>
  <c r="D26" i="8"/>
  <c r="G26" s="1"/>
  <c r="H26" s="1"/>
  <c r="D27" i="7"/>
  <c r="D16" i="8"/>
  <c r="I65" i="1"/>
  <c r="H82" i="15"/>
  <c r="E74"/>
  <c r="E70"/>
  <c r="E62"/>
  <c r="E47"/>
  <c r="E46"/>
  <c r="E45"/>
  <c r="E44"/>
  <c r="E43"/>
  <c r="E42"/>
  <c r="E41"/>
  <c r="E40"/>
  <c r="E39"/>
  <c r="E38" s="1"/>
  <c r="D40" i="7" l="1"/>
  <c r="H40" s="1"/>
  <c r="H27"/>
  <c r="G16" i="8"/>
  <c r="D14"/>
  <c r="E82" i="15"/>
  <c r="J26" i="12"/>
  <c r="E26"/>
  <c r="F26"/>
  <c r="H26"/>
  <c r="I26"/>
  <c r="H16" i="8" l="1"/>
  <c r="H14" s="1"/>
  <c r="G14"/>
  <c r="G26" i="12"/>
  <c r="D74" i="15" l="1"/>
  <c r="D70"/>
  <c r="D62"/>
  <c r="D38"/>
  <c r="F81"/>
  <c r="F80"/>
  <c r="F79"/>
  <c r="F78"/>
  <c r="F77"/>
  <c r="F76"/>
  <c r="F75"/>
  <c r="F73"/>
  <c r="F72"/>
  <c r="F71"/>
  <c r="F70"/>
  <c r="F69"/>
  <c r="F68"/>
  <c r="F67"/>
  <c r="F66"/>
  <c r="F65"/>
  <c r="F64"/>
  <c r="F63"/>
  <c r="F61"/>
  <c r="F60"/>
  <c r="F47"/>
  <c r="F46"/>
  <c r="F45"/>
  <c r="F44"/>
  <c r="F43"/>
  <c r="F42"/>
  <c r="F41"/>
  <c r="F40"/>
  <c r="F39"/>
  <c r="F62" l="1"/>
  <c r="F74"/>
  <c r="D82"/>
  <c r="F38"/>
  <c r="C27" i="20" l="1"/>
  <c r="C31"/>
  <c r="E11"/>
  <c r="D11"/>
  <c r="C11"/>
  <c r="I35" i="19"/>
  <c r="H35"/>
  <c r="F35"/>
  <c r="E35"/>
  <c r="I30"/>
  <c r="H30"/>
  <c r="F30"/>
  <c r="E30"/>
  <c r="I27"/>
  <c r="H27"/>
  <c r="F27"/>
  <c r="E27"/>
  <c r="I23"/>
  <c r="H23"/>
  <c r="F23"/>
  <c r="E23"/>
  <c r="G23" s="1"/>
  <c r="J38"/>
  <c r="G39"/>
  <c r="J39" s="1"/>
  <c r="G38"/>
  <c r="G37"/>
  <c r="J37" s="1"/>
  <c r="G36"/>
  <c r="J36" s="1"/>
  <c r="G35"/>
  <c r="G34"/>
  <c r="J34" s="1"/>
  <c r="G33"/>
  <c r="J33" s="1"/>
  <c r="G32"/>
  <c r="J32" s="1"/>
  <c r="G31"/>
  <c r="J31" s="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J19" s="1"/>
  <c r="G18"/>
  <c r="J18" s="1"/>
  <c r="G17"/>
  <c r="J17" s="1"/>
  <c r="G16"/>
  <c r="J16" s="1"/>
  <c r="G13"/>
  <c r="J13" s="1"/>
  <c r="G12"/>
  <c r="J12" s="1"/>
  <c r="I11"/>
  <c r="H11"/>
  <c r="F11"/>
  <c r="E11"/>
  <c r="G11" s="1"/>
  <c r="C33" i="18"/>
  <c r="B33"/>
  <c r="C18"/>
  <c r="B18"/>
  <c r="F31" i="17"/>
  <c r="D31"/>
  <c r="H31" s="1"/>
  <c r="F19"/>
  <c r="D19"/>
  <c r="H19" s="1"/>
  <c r="H33" s="1"/>
  <c r="F46" i="16"/>
  <c r="I46" s="1"/>
  <c r="F45"/>
  <c r="I45" s="1"/>
  <c r="F44"/>
  <c r="I44" s="1"/>
  <c r="F43"/>
  <c r="I43" s="1"/>
  <c r="H42"/>
  <c r="G42"/>
  <c r="E42"/>
  <c r="D42"/>
  <c r="F40"/>
  <c r="I40" s="1"/>
  <c r="F39"/>
  <c r="I39" s="1"/>
  <c r="F38"/>
  <c r="I38" s="1"/>
  <c r="F37"/>
  <c r="I37" s="1"/>
  <c r="F36"/>
  <c r="I36" s="1"/>
  <c r="F35"/>
  <c r="I35" s="1"/>
  <c r="F34"/>
  <c r="I34" s="1"/>
  <c r="F33"/>
  <c r="I33" s="1"/>
  <c r="F32"/>
  <c r="I32" s="1"/>
  <c r="H31"/>
  <c r="G31"/>
  <c r="E31"/>
  <c r="D31"/>
  <c r="F29"/>
  <c r="I29" s="1"/>
  <c r="F28"/>
  <c r="I28" s="1"/>
  <c r="F27"/>
  <c r="I27" s="1"/>
  <c r="F26"/>
  <c r="I26" s="1"/>
  <c r="F25"/>
  <c r="I25" s="1"/>
  <c r="F24"/>
  <c r="I24" s="1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E12"/>
  <c r="D12"/>
  <c r="I62" i="15"/>
  <c r="I77"/>
  <c r="I72"/>
  <c r="I67"/>
  <c r="I63"/>
  <c r="I46"/>
  <c r="I45"/>
  <c r="I44"/>
  <c r="I81"/>
  <c r="I80"/>
  <c r="I79"/>
  <c r="I78"/>
  <c r="I76"/>
  <c r="I75"/>
  <c r="I73"/>
  <c r="I71"/>
  <c r="I69"/>
  <c r="I68"/>
  <c r="I66"/>
  <c r="I65"/>
  <c r="I64"/>
  <c r="I61"/>
  <c r="I60"/>
  <c r="I47"/>
  <c r="I43"/>
  <c r="I42"/>
  <c r="I41"/>
  <c r="I40"/>
  <c r="I39"/>
  <c r="G82"/>
  <c r="H18" i="14"/>
  <c r="G18"/>
  <c r="E18"/>
  <c r="D18"/>
  <c r="H14" i="13"/>
  <c r="G14"/>
  <c r="E14"/>
  <c r="D14"/>
  <c r="E9" i="20"/>
  <c r="E7" s="1"/>
  <c r="E15" s="1"/>
  <c r="E19" s="1"/>
  <c r="E23" s="1"/>
  <c r="D27"/>
  <c r="D31" s="1"/>
  <c r="D9"/>
  <c r="C9"/>
  <c r="B35" i="18" l="1"/>
  <c r="J35" i="19"/>
  <c r="C7" i="20"/>
  <c r="C15" s="1"/>
  <c r="C19" s="1"/>
  <c r="C23" s="1"/>
  <c r="H54" i="12"/>
  <c r="F33" i="17"/>
  <c r="C35" i="18"/>
  <c r="E48" i="16"/>
  <c r="G48"/>
  <c r="H41" i="19" s="1"/>
  <c r="H21" i="14"/>
  <c r="F42" i="16"/>
  <c r="F31"/>
  <c r="I31" s="1"/>
  <c r="D48"/>
  <c r="H48"/>
  <c r="I41" i="19" s="1"/>
  <c r="F18" i="14"/>
  <c r="E21"/>
  <c r="D21"/>
  <c r="H84" i="15"/>
  <c r="G50" i="16"/>
  <c r="G21" i="14"/>
  <c r="I54" i="12"/>
  <c r="F54"/>
  <c r="E84" i="15"/>
  <c r="G84"/>
  <c r="I14" i="13"/>
  <c r="J54" i="12"/>
  <c r="F12" i="16"/>
  <c r="J11" i="19"/>
  <c r="D33" i="17"/>
  <c r="J23" i="19"/>
  <c r="I18" i="14"/>
  <c r="D84" i="15"/>
  <c r="E54" i="12"/>
  <c r="I16" i="16"/>
  <c r="I12" s="1"/>
  <c r="F14" i="13"/>
  <c r="J30" i="19"/>
  <c r="J27"/>
  <c r="I42" i="16"/>
  <c r="I70" i="15"/>
  <c r="I38"/>
  <c r="I29" i="2"/>
  <c r="E148" i="3" s="1"/>
  <c r="P35" i="10"/>
  <c r="P34" s="1"/>
  <c r="O35"/>
  <c r="O34" s="1"/>
  <c r="P29"/>
  <c r="P28" s="1"/>
  <c r="O29"/>
  <c r="O28" s="1"/>
  <c r="P19"/>
  <c r="P14"/>
  <c r="O14"/>
  <c r="I36" i="9"/>
  <c r="H36"/>
  <c r="I31"/>
  <c r="H31"/>
  <c r="H42" s="1"/>
  <c r="I22"/>
  <c r="H22"/>
  <c r="I17"/>
  <c r="H17"/>
  <c r="H28" s="1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49"/>
  <c r="E50"/>
  <c r="E51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41" i="2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I25"/>
  <c r="E146" i="3" s="1"/>
  <c r="J21" i="2"/>
  <c r="E192" i="3" s="1"/>
  <c r="E163"/>
  <c r="J48" i="2"/>
  <c r="E212" i="3" s="1"/>
  <c r="J24" i="2"/>
  <c r="E195" i="3" s="1"/>
  <c r="E145"/>
  <c r="J22" i="2"/>
  <c r="E193" i="3" s="1"/>
  <c r="E143"/>
  <c r="E139"/>
  <c r="J40" i="2"/>
  <c r="E206" i="3" s="1"/>
  <c r="J32" i="2"/>
  <c r="E201" i="3" s="1"/>
  <c r="E151"/>
  <c r="J25" i="2"/>
  <c r="E196" i="3" s="1"/>
  <c r="E140"/>
  <c r="J34" i="2"/>
  <c r="E203" i="3" s="1"/>
  <c r="E153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D35"/>
  <c r="E135" i="3" s="1"/>
  <c r="D36" i="2"/>
  <c r="E36" s="1"/>
  <c r="E186" i="3" s="1"/>
  <c r="D28" i="2"/>
  <c r="E28" s="1"/>
  <c r="E178" i="3" s="1"/>
  <c r="D19" i="2"/>
  <c r="E121" i="3" s="1"/>
  <c r="D20" i="2"/>
  <c r="E20" s="1"/>
  <c r="E172" i="3" s="1"/>
  <c r="D21" i="2"/>
  <c r="D22"/>
  <c r="E124" i="3" s="1"/>
  <c r="D23" i="2"/>
  <c r="D24"/>
  <c r="E24" s="1"/>
  <c r="E176" i="3" s="1"/>
  <c r="E21" i="2"/>
  <c r="E173" i="3" s="1"/>
  <c r="E123"/>
  <c r="E122"/>
  <c r="E35" i="2"/>
  <c r="E185" i="3" s="1"/>
  <c r="E34" i="2"/>
  <c r="E184" i="3" s="1"/>
  <c r="E134"/>
  <c r="E30" i="2"/>
  <c r="E180" i="3" s="1"/>
  <c r="E23" i="2"/>
  <c r="E175" i="3" s="1"/>
  <c r="E125"/>
  <c r="E105"/>
  <c r="E53"/>
  <c r="E43"/>
  <c r="E104"/>
  <c r="E93"/>
  <c r="E86"/>
  <c r="E34"/>
  <c r="E66"/>
  <c r="E14"/>
  <c r="E126" l="1"/>
  <c r="E24"/>
  <c r="E132"/>
  <c r="E144"/>
  <c r="K20" i="8"/>
  <c r="H50" i="16"/>
  <c r="F41" i="19"/>
  <c r="E50" i="16"/>
  <c r="F21" i="14"/>
  <c r="E31" i="20"/>
  <c r="D7"/>
  <c r="D15" s="1"/>
  <c r="D19" s="1"/>
  <c r="D23" s="1"/>
  <c r="D50" i="16"/>
  <c r="I21" i="14"/>
  <c r="E95" i="3"/>
  <c r="E19" i="2"/>
  <c r="E171" i="3" s="1"/>
  <c r="K29" i="8"/>
  <c r="J38" i="2"/>
  <c r="E205" i="3" s="1"/>
  <c r="E136"/>
  <c r="J29" i="2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E158"/>
  <c r="I28" i="9"/>
  <c r="J54" i="2"/>
  <c r="G54" i="12"/>
  <c r="I74" i="15"/>
  <c r="I82" s="1"/>
  <c r="I84" s="1"/>
  <c r="F82"/>
  <c r="F84" s="1"/>
  <c r="K19" i="8"/>
  <c r="K23"/>
  <c r="K31"/>
  <c r="K24"/>
  <c r="K34"/>
  <c r="K21"/>
  <c r="K30"/>
  <c r="K36"/>
  <c r="O40" i="10"/>
  <c r="E77" i="3"/>
  <c r="E94"/>
  <c r="E189"/>
  <c r="K18" i="8"/>
  <c r="E18" i="2"/>
  <c r="E170" i="3" s="1"/>
  <c r="P40" i="10"/>
  <c r="E25" i="3"/>
  <c r="K33" i="8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E22" i="2"/>
  <c r="D16"/>
  <c r="E119" i="3" s="1"/>
  <c r="H46" i="9"/>
  <c r="H50" s="1"/>
  <c r="I46" l="1"/>
  <c r="E52" i="3"/>
  <c r="I50" i="2"/>
  <c r="E41" i="19"/>
  <c r="I48" i="16"/>
  <c r="I50" s="1"/>
  <c r="F48"/>
  <c r="F50" s="1"/>
  <c r="P43" i="10"/>
  <c r="J41" i="19"/>
  <c r="G41"/>
  <c r="I50" i="9"/>
  <c r="E100" i="3"/>
  <c r="J52" i="2"/>
  <c r="E215" i="3" s="1"/>
  <c r="E216"/>
  <c r="E42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E48"/>
  <c r="I46" i="2"/>
  <c r="E164" i="3" l="1"/>
  <c r="J50" i="2"/>
  <c r="E214" i="3" s="1"/>
  <c r="E99"/>
  <c r="E108"/>
  <c r="E197"/>
  <c r="E169"/>
  <c r="E14" i="2"/>
  <c r="E168" i="3" s="1"/>
  <c r="E160"/>
  <c r="I44" i="2"/>
  <c r="J46"/>
  <c r="E47" i="3"/>
  <c r="O53" i="10" l="1"/>
  <c r="O19"/>
  <c r="O43" s="1"/>
  <c r="K27" i="7"/>
  <c r="E109" i="3"/>
  <c r="E210"/>
  <c r="J44" i="2"/>
  <c r="E159" i="3"/>
  <c r="I36" i="2"/>
  <c r="E154" i="3" s="1"/>
  <c r="E56"/>
  <c r="O54" i="10" l="1"/>
  <c r="K40" i="7"/>
  <c r="E57" i="3"/>
  <c r="J36" i="2"/>
  <c r="E204" i="3" s="1"/>
  <c r="E209"/>
  <c r="D199" i="24" l="1"/>
  <c r="D11"/>
</calcChain>
</file>

<file path=xl/comments1.xml><?xml version="1.0" encoding="utf-8"?>
<comments xmlns="http://schemas.openxmlformats.org/spreadsheetml/2006/main">
  <authors>
    <author>maribel</author>
  </authors>
  <commentList>
    <comment ref="O22" authorId="0">
      <text>
        <r>
          <rPr>
            <b/>
            <sz val="9"/>
            <color indexed="81"/>
            <rFont val="Tahoma"/>
            <charset val="1"/>
          </rPr>
          <t>maribel:</t>
        </r>
        <r>
          <rPr>
            <sz val="9"/>
            <color indexed="81"/>
            <rFont val="Tahoma"/>
            <charset val="1"/>
          </rPr>
          <t xml:space="preserve">
se suma el saldo final del ejercicio 2013 </t>
        </r>
      </text>
    </comment>
  </commentList>
</comments>
</file>

<file path=xl/sharedStrings.xml><?xml version="1.0" encoding="utf-8"?>
<sst xmlns="http://schemas.openxmlformats.org/spreadsheetml/2006/main" count="1366" uniqueCount="731">
  <si>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</si>
  <si>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</si>
  <si>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</si>
  <si>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</si>
  <si>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</si>
  <si>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</si>
  <si>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</si>
  <si>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</si>
  <si>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</si>
  <si>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</si>
  <si>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</si>
  <si>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</si>
  <si>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</si>
  <si>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</si>
  <si>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</si>
  <si>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</si>
  <si>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</si>
  <si>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</si>
  <si>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</si>
  <si>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</si>
  <si>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</si>
  <si>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</si>
  <si>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</si>
  <si>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</si>
  <si>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</si>
  <si>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</si>
  <si>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</si>
  <si>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</si>
  <si>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</si>
  <si>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</si>
  <si>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</si>
  <si>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</si>
  <si>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</si>
  <si>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</si>
  <si>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</si>
  <si>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</si>
  <si>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</si>
  <si>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</si>
  <si>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</si>
  <si>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</si>
  <si>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</si>
  <si>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</si>
  <si>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</si>
  <si>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</si>
  <si>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</si>
  <si>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</si>
  <si>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</si>
  <si>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</si>
  <si>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</si>
  <si>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</si>
  <si>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</si>
  <si>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</si>
  <si>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</si>
  <si>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</si>
  <si>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</si>
  <si>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</si>
  <si>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</si>
  <si>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</si>
  <si>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</si>
  <si>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</si>
  <si>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</si>
  <si>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</si>
  <si>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</si>
  <si>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</si>
  <si>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</si>
  <si>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</si>
  <si>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</si>
  <si>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</si>
  <si>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</si>
  <si>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</si>
  <si>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</si>
  <si>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</si>
  <si>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</si>
  <si>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</si>
  <si>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</si>
  <si>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</si>
  <si>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</si>
  <si>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</si>
  <si>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</si>
  <si>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</si>
  <si>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</si>
  <si>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</si>
  <si>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</si>
  <si>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</si>
  <si>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</si>
  <si>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</si>
  <si>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</si>
  <si>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</si>
  <si>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</si>
  <si>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</si>
  <si>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</si>
  <si>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</si>
  <si>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</si>
  <si>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</si>
  <si>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</si>
  <si>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</si>
  <si>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</si>
  <si>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</si>
  <si>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</si>
  <si>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</si>
  <si>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</si>
  <si>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</si>
  <si>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</si>
  <si>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</si>
  <si>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</si>
  <si>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</si>
  <si>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</si>
  <si>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</si>
  <si>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</si>
  <si>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</si>
  <si>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</si>
  <si>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</si>
  <si>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</si>
  <si>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</si>
  <si>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</si>
  <si>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</si>
  <si>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</si>
  <si>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</si>
  <si>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</si>
  <si>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</si>
  <si>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</si>
  <si>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</si>
  <si>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</si>
  <si>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</si>
  <si>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</si>
  <si>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</si>
  <si>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</si>
  <si>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</si>
  <si>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</si>
  <si>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</si>
  <si>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</si>
  <si>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</si>
  <si>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</si>
  <si>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</si>
  <si>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</si>
  <si>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</si>
  <si>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</si>
  <si>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</si>
  <si>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</si>
  <si>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</si>
  <si>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</si>
  <si>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</si>
  <si>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</si>
  <si>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</si>
  <si>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</si>
  <si>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</si>
  <si>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</si>
  <si>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</si>
  <si>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</si>
  <si>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</si>
  <si>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</si>
  <si>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</si>
  <si>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</si>
  <si>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</si>
  <si>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</si>
  <si>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</si>
  <si>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</si>
  <si>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</si>
  <si>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</si>
  <si>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</si>
  <si>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</si>
  <si>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</si>
  <si>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</si>
  <si>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</si>
  <si>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</si>
  <si>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</si>
  <si>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</si>
  <si>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</si>
  <si>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</si>
  <si>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</si>
  <si>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</si>
  <si>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</si>
  <si>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</si>
  <si>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</si>
  <si>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</si>
  <si>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</si>
  <si>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</si>
  <si>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</si>
  <si>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</si>
  <si>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</si>
  <si>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</si>
  <si>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</si>
  <si>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</si>
  <si>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</si>
  <si>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</si>
  <si>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</si>
  <si>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</si>
  <si>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</si>
  <si>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</si>
  <si>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</si>
  <si>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</si>
  <si>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</si>
  <si>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</si>
  <si>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</si>
  <si>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</si>
  <si>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</si>
  <si>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</si>
  <si>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</si>
  <si>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</si>
  <si>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</si>
  <si>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</si>
  <si>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</si>
  <si>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</si>
  <si>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</si>
  <si>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</si>
  <si>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</si>
  <si>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</si>
  <si>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</si>
  <si>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</si>
  <si>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</si>
  <si>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</si>
  <si>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</si>
  <si>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</si>
  <si>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</si>
  <si>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</si>
  <si>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</si>
  <si>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</si>
  <si>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</si>
  <si>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</si>
  <si>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</si>
  <si>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</si>
  <si>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</si>
  <si>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</si>
  <si>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</si>
  <si>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</si>
  <si>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</si>
  <si>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</si>
  <si>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</si>
  <si>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</si>
  <si>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</si>
  <si>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</si>
  <si>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</si>
  <si>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</si>
  <si>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</si>
  <si>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</si>
  <si>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</si>
  <si>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</si>
  <si>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</si>
  <si>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</si>
  <si>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</si>
  <si>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</si>
  <si>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</si>
  <si>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</si>
  <si>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</si>
  <si>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</si>
  <si>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</si>
  <si>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</si>
  <si>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</si>
  <si>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</si>
  <si>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</si>
  <si>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</si>
  <si>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</si>
  <si>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</si>
  <si>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</si>
  <si>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</si>
  <si>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</si>
  <si>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</si>
  <si>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</si>
  <si>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</si>
  <si>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</si>
  <si>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</si>
  <si>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</si>
  <si>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</si>
  <si>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</si>
  <si>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</si>
  <si>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</si>
  <si>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</si>
  <si>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</si>
  <si>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</si>
  <si>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</si>
  <si>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</si>
  <si>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</si>
  <si>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</si>
  <si>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</si>
  <si>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</si>
  <si>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</si>
  <si>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</si>
  <si>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</si>
  <si>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</si>
  <si>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</si>
  <si>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</si>
  <si>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</si>
  <si>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</si>
  <si>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</si>
  <si>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</si>
  <si>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</si>
  <si>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</si>
  <si>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</si>
  <si>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</si>
  <si>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</si>
  <si>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</si>
  <si>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</si>
  <si>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</si>
  <si>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</si>
  <si>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</si>
  <si>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</si>
  <si>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</si>
  <si>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</si>
  <si>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</si>
  <si>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</si>
  <si>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</si>
  <si>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</si>
  <si>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</si>
  <si>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</si>
  <si>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</si>
  <si>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</si>
  <si>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</si>
  <si>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</si>
  <si>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</si>
  <si>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</si>
  <si>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</si>
  <si>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</si>
  <si>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</si>
  <si>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</si>
  <si>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</si>
  <si>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</si>
  <si>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</si>
  <si>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</si>
  <si>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</si>
  <si>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</si>
  <si>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</si>
  <si>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</si>
  <si>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</si>
  <si>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</si>
  <si>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</si>
  <si>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</si>
  <si>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</si>
  <si>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</si>
  <si>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</si>
  <si>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</si>
  <si>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</si>
  <si>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</si>
  <si>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</si>
  <si>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</si>
  <si>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</si>
  <si>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</si>
  <si>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</si>
  <si>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</si>
  <si>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</si>
  <si>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</si>
  <si>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</si>
  <si>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</si>
  <si>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</si>
  <si>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</si>
  <si>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</si>
  <si>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</si>
  <si>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</si>
  <si>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</si>
  <si>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</si>
  <si>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</si>
  <si>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</si>
  <si>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</si>
  <si>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</si>
  <si>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</si>
  <si>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</si>
  <si>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</si>
  <si>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</si>
  <si>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</si>
  <si>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</si>
  <si>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</si>
  <si>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</si>
  <si>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</si>
  <si>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</si>
  <si>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</si>
  <si>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</si>
  <si>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</si>
  <si>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</si>
  <si>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</si>
  <si>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</si>
  <si>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</si>
  <si>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</si>
  <si>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</si>
  <si>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</si>
  <si>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</si>
  <si>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</si>
  <si>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</si>
  <si>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</si>
  <si>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</si>
  <si>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</si>
  <si>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</si>
  <si>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</si>
  <si>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</si>
  <si>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</si>
  <si>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</si>
  <si>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</si>
  <si>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</si>
  <si>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</si>
  <si>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</si>
  <si>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</si>
  <si>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</si>
  <si>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</si>
  <si>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</si>
  <si>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</si>
  <si>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</si>
  <si>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</si>
  <si>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</si>
  <si>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</si>
  <si>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</si>
  <si>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</si>
  <si>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</si>
  <si>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</si>
  <si>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</si>
  <si>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</si>
  <si>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</si>
  <si>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</si>
  <si>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</si>
  <si>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</si>
  <si>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</si>
  <si>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</si>
  <si>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</si>
  <si>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</si>
  <si>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</si>
  <si>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</si>
  <si>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Sector Paraestatal</t>
  </si>
  <si>
    <t xml:space="preserve"> Sector Paraestatal</t>
  </si>
  <si>
    <t>Dirección General</t>
  </si>
  <si>
    <t>Centro de Servicios Integrales para el Tratamiento de Aguas Residuales del Estado de Tlaxcala</t>
  </si>
  <si>
    <t xml:space="preserve">Poder Ejecutivo </t>
  </si>
  <si>
    <t>BIENES MUEBLES</t>
  </si>
  <si>
    <t>1241-1</t>
  </si>
  <si>
    <t>MUEBLES DE OFICINA Y ESTANTERIA</t>
  </si>
  <si>
    <t>1241-1-00-00-0-41101</t>
  </si>
  <si>
    <t>MOBILIARIO Y EQUIPO DE ADMINISTRACION</t>
  </si>
  <si>
    <t>41101-1-E000500001</t>
  </si>
  <si>
    <t>Cámara digital, mca. Benq, DC-E1460, serie ID5AA02473002, Color plata, memoria, bateria y cable USB</t>
  </si>
  <si>
    <t>41101-1-E000500002</t>
  </si>
  <si>
    <t>Cámara digital, mca. Benq, DC-E1460, serie ID5AA82478882, Color plata</t>
  </si>
  <si>
    <t>41101-1-E000500003</t>
  </si>
  <si>
    <t>Cámara digital, mca. Benq, DC-E1460, serie ID5AA02479002, Color plata</t>
  </si>
  <si>
    <t>41101-1-E000500004</t>
  </si>
  <si>
    <t>Cámara digital, mca. Sony, serie 5064323, color rojo con negro</t>
  </si>
  <si>
    <t>41101-1-E000100001</t>
  </si>
  <si>
    <t>Sillón semiejecutivo, sin marca, sin modelo, sin serie, color negro en vinil, fijo</t>
  </si>
  <si>
    <t>41101-1-E000100002</t>
  </si>
  <si>
    <t>41101-1-E000100003</t>
  </si>
  <si>
    <t>41101-1-E000100004</t>
  </si>
  <si>
    <t>41101-1-E000100005</t>
  </si>
  <si>
    <t>41101-1-E000100006</t>
  </si>
  <si>
    <t>41101-1-E000100007</t>
  </si>
  <si>
    <t>41101-1-E000100008</t>
  </si>
  <si>
    <t>41101-1-E000100009</t>
  </si>
  <si>
    <t>41101-1-E000100010</t>
  </si>
  <si>
    <t>41101-1-E000100011</t>
  </si>
  <si>
    <t>41101-1-E000100012</t>
  </si>
  <si>
    <t>41101-1-E000100013</t>
  </si>
  <si>
    <t>41101-1-E000100014</t>
  </si>
  <si>
    <t>41101-1-E000100015</t>
  </si>
  <si>
    <t>Sillón ejecutivo, sin marca,modelo Acebo A, sin serie, color negro en vinil, fijo</t>
  </si>
  <si>
    <t>41101-1-E000200015</t>
  </si>
  <si>
    <t>Tenaden de 3 plazas, sin marca sin modelo, sin serie, color negro en pliana</t>
  </si>
  <si>
    <t>41101-1-E000300001</t>
  </si>
  <si>
    <t>Silla con coderas, sin marca, sin modelo, sin serie, color negro en vinil</t>
  </si>
  <si>
    <t>41101-1-E000300002</t>
  </si>
  <si>
    <t>Silla cajera, sin marca, modelo cracovia, sin serie, color negro</t>
  </si>
  <si>
    <t>41101-1-E000300003</t>
  </si>
  <si>
    <t>41101-1-E000300004</t>
  </si>
  <si>
    <t>Silla secretarial, sin marca, modelo cracovia A, sin serie, color negro</t>
  </si>
  <si>
    <t>41101-1-E000300005</t>
  </si>
  <si>
    <t>41101-1-E000300006</t>
  </si>
  <si>
    <t>Silla Iso Plastic, sin marca, sin modelo, sin serie, color negro</t>
  </si>
  <si>
    <t>41101-1-E000300007</t>
  </si>
  <si>
    <t>41101-1-E000300008</t>
  </si>
  <si>
    <t>41101-1-E000300009</t>
  </si>
  <si>
    <t>41101-1-E000300010</t>
  </si>
  <si>
    <t>41101-1-E000300011</t>
  </si>
  <si>
    <t>41101-1-E000300012</t>
  </si>
  <si>
    <t>41101-1-E000300013</t>
  </si>
  <si>
    <t>41101-1-E000300014</t>
  </si>
  <si>
    <t>41101-1-E000300015</t>
  </si>
  <si>
    <t>41101-1-E000300016</t>
  </si>
  <si>
    <t>41101-1-E000300017</t>
  </si>
  <si>
    <t>41101-1-E000400003</t>
  </si>
  <si>
    <t>Escritorio de formaica, sin marca, modelo juvenil, sin serie, color vino de 2 cajones</t>
  </si>
  <si>
    <t>1241-3</t>
  </si>
  <si>
    <t>Equipo de Cómputo y de Tecnologías de la Información</t>
  </si>
  <si>
    <t>41301-3-C000100001</t>
  </si>
  <si>
    <t>Lap-Top, marca A cer, modelo Travel mate, serie LXC0V030140500086B2300</t>
  </si>
  <si>
    <t>41301-3-C000100002</t>
  </si>
  <si>
    <t>Lap-Top, marca A cer, modelo Travel mate, serie LXC0V03014050008B12300</t>
  </si>
  <si>
    <t>41301-3-C000100003</t>
  </si>
  <si>
    <t>Lap-Top, marca A cer, modelo Travel mate, serie LXC0V0301411100B262300</t>
  </si>
  <si>
    <t>41301-3-C000100004</t>
  </si>
  <si>
    <t>Lap-Top, marca A cer, modelo Travel mate, serie LXC0V03014111101010230</t>
  </si>
  <si>
    <t>41301-3-C000100005</t>
  </si>
  <si>
    <t>Lap-Top, marca A cer, modelo Travel mate, serie LXV0V03014111010272300</t>
  </si>
  <si>
    <t>41301-3-C000100006</t>
  </si>
  <si>
    <t>Lap-Top, marca A cer, modelo Travel mate, serie LXVEVE3014111038230010</t>
  </si>
  <si>
    <t>41301-3-C000100007</t>
  </si>
  <si>
    <t>Lap-Top, marca A cer, modelo Travel mate, serie LXV0U03014111010212300</t>
  </si>
  <si>
    <t>41301-3-C000100008</t>
  </si>
  <si>
    <t>Lap-Top, marca A cer, modelo Travel mate, serie C15-3317U</t>
  </si>
  <si>
    <t>41301-3-C000100009</t>
  </si>
  <si>
    <t>IPAD, marca Mac, modelo a1459, serie DMPJ927DF0188, color negro</t>
  </si>
  <si>
    <t>41301-3-C000200001</t>
  </si>
  <si>
    <t>Computadora, marca HP, modelo S5710LA, serie MXX1160DX1, Color negro</t>
  </si>
  <si>
    <t>41301-3-C000300001</t>
  </si>
  <si>
    <t>Router, marca LNKSYS, modelo WRT54GL, serie CL7C1L408241, Color negro y azul</t>
  </si>
  <si>
    <t>41301-3-C000400001</t>
  </si>
  <si>
    <t>Proyector, marca Samsung, modelo SP-M220S, Serie YEYPHVUB500262F</t>
  </si>
  <si>
    <t>41301-3-C000500001</t>
  </si>
  <si>
    <t>Impresora, mara HP PAVILLION, modelo CNB9096487, Color gris</t>
  </si>
  <si>
    <t>41301-3-C000500002</t>
  </si>
  <si>
    <t>Impresora a color, marca Epson, modelo L800, SERIE q72k014072</t>
  </si>
  <si>
    <t>41301-3-C000600001</t>
  </si>
  <si>
    <t>Reloj checador, marca Bionet multimedia, sin dodelo, serie 2812321490018, color negro.</t>
  </si>
  <si>
    <t>41301-3-C000700001</t>
  </si>
  <si>
    <t>Archivero de madera, sin marca, sin modelo y sin serie, de 4 gavetas,color caoba.</t>
  </si>
  <si>
    <t>41301-3-C000700002</t>
  </si>
  <si>
    <t>41301-3-C000700003</t>
  </si>
  <si>
    <t>Locker, sin marca, sin modelo, sin serie, metalico con 3 puertas.</t>
  </si>
  <si>
    <t>41301-3-C000800001</t>
  </si>
  <si>
    <t>Disco duro 500 GB, sin marca, sin modelo, sin serie. Color negro.</t>
  </si>
  <si>
    <t>41301-3-C000800002</t>
  </si>
  <si>
    <t>41301-3-C000800003</t>
  </si>
  <si>
    <t>41301-3-C000800004</t>
  </si>
  <si>
    <t>Memoria, notebook, modelo DDR3, sin serie, de plástico.</t>
  </si>
  <si>
    <t>41301-3-C000900001</t>
  </si>
  <si>
    <t>Copiadora, marca Xerox, modelo M264, serie MAC080526, Color blanco.</t>
  </si>
  <si>
    <t>41301-3-C001000001</t>
  </si>
  <si>
    <t>Teléfono, marca Cisco, modelo SPA512G, Sin serie, color negro.</t>
  </si>
  <si>
    <t>41301-3-C001000002</t>
  </si>
  <si>
    <t>41301-3-C001000003</t>
  </si>
  <si>
    <t>41301-3-C001000004</t>
  </si>
  <si>
    <t>41301-3-C001100001</t>
  </si>
  <si>
    <t>Video Cámara, marca My Dlink, modelo DCS-7110, serie D57C2C5000113, Interior/exterior</t>
  </si>
  <si>
    <t>41301-3-C001100002</t>
  </si>
  <si>
    <t>Video Cámara, marca My Dlink, modelo DCs2310, serie QE41C9000022,exterior</t>
  </si>
  <si>
    <t>41301-3-C001100003</t>
  </si>
  <si>
    <t>Video Cámara, marca My Dlink, modelo DCS-7110, serie QE4E1C9000093, exterior</t>
  </si>
  <si>
    <t>41301-3-C001100004</t>
  </si>
  <si>
    <t>Video Cámara, marca My Dlink, modelo DCS-7110, serie QE4E1C9000095, exterior</t>
  </si>
  <si>
    <t>EQUIPO E INSTRUMENTAL MEDICO Y DE LABORATORIO</t>
  </si>
  <si>
    <t>1243-1</t>
  </si>
  <si>
    <t>Equipo Médico y de Laboratorio</t>
  </si>
  <si>
    <t>43101-1-EL000100001</t>
  </si>
  <si>
    <t xml:space="preserve">Aparato Xoshlet 3 unidades, marca Electro Therma, modelo ME 438, serie MI 500, Acero Inoxidable,3 parrilas </t>
  </si>
  <si>
    <t>43101-1-EL000200001</t>
  </si>
  <si>
    <t>Plato caliente, marca Felisa, modelo Felisa 3021, serie 1110080, Acero inoxidable de 2 platos</t>
  </si>
  <si>
    <t>43101-1-EL000300001</t>
  </si>
  <si>
    <t>Incubadora DBO 200, marca Novatech, modelo DBO-200, serie 057465, baja temperatura, color blanco</t>
  </si>
  <si>
    <t>43101-1-EL000400001</t>
  </si>
  <si>
    <t>4-Medidor de PH, marca Conductronic, modelo pc-18, sin serie, de plástico, mide temp., conductividad y PH</t>
  </si>
  <si>
    <t>43101-1-EL000500001</t>
  </si>
  <si>
    <t>Equipo extractor de grasas, marca Novatech, modelo VH-6P, serie 057468, acero inxidable, 18cm diam. Accesorios de cristal</t>
  </si>
  <si>
    <t>43101-1-EL000500002</t>
  </si>
  <si>
    <t>Bomba de vacío, marca Felisa, modelo FE-1500, serie 279175 de metal</t>
  </si>
  <si>
    <t>43101-1-EL000500003</t>
  </si>
  <si>
    <t>Muestreador con vaso de alta densidad, marca Bel-art, s/modelo, s/marca, de plástico</t>
  </si>
  <si>
    <t>43101-1-EL000500004</t>
  </si>
  <si>
    <t>Parrilla, marca Thermolyne, modelo HPZ2245M, serie 1707080339928,de metal</t>
  </si>
  <si>
    <t>43101-1-EL000500005</t>
  </si>
  <si>
    <t>Balanza compacta, marca Ohaus, modelo CS-2000, S/serie, de metal.</t>
  </si>
  <si>
    <t>43101-1-EL000500006</t>
  </si>
  <si>
    <t>Aparato de destilación, marca Labconco, sin modelo, serie 245939T, metal.</t>
  </si>
  <si>
    <t>43101-1-EL000500007</t>
  </si>
  <si>
    <t>Extractor de aire ambiental, marca Evelsa, s/modelo, s/serie, acero y vidrio</t>
  </si>
  <si>
    <t>43101-1-EL000500008</t>
  </si>
  <si>
    <t>Tina, marca Evelsa, s/modelo, s/serie, acero inoxidable</t>
  </si>
  <si>
    <t>43101-1-EL000500009</t>
  </si>
  <si>
    <t>43101-1-EL000500010</t>
  </si>
  <si>
    <t>43101-1-EL000500011</t>
  </si>
  <si>
    <t>Variheat Spxhlet, marca Sev-prendo, modelo Pc-1000X6, serie 13137a400241A, metal</t>
  </si>
  <si>
    <t>43101-1-EL000500012</t>
  </si>
  <si>
    <t>Kendahl, marca Tecnilab, modelo K6U-CB, S/serie, metal.</t>
  </si>
  <si>
    <t>43101-1-EL000500013</t>
  </si>
  <si>
    <t>43101-1-EL000500014</t>
  </si>
  <si>
    <t>Horno de secado, marc Riossa, modelo h48, s/serie, metal</t>
  </si>
  <si>
    <t>43101-1-EL000500015</t>
  </si>
  <si>
    <t>Sistema de filtrado, sin marca, s/modelo,s/serie, metal</t>
  </si>
  <si>
    <t>43101-1-EL000500016</t>
  </si>
  <si>
    <t>Motor extractor, s/marca, s/modelo, s/serie, metal</t>
  </si>
  <si>
    <t>43101-1-EL000500017</t>
  </si>
  <si>
    <t>43101-1-EL000500018</t>
  </si>
  <si>
    <t>Balanza granataria, marca Ohaus, modelo TJ611, Serie D5681905, Metal/Plástico</t>
  </si>
  <si>
    <t>43101-1-EL000500019</t>
  </si>
  <si>
    <t>Espectrofometro, marca Genesis, s/modelo, s/serie, metal</t>
  </si>
  <si>
    <t>43101-1-EL000500020</t>
  </si>
  <si>
    <t>Balanza analitica, marca Ahaus, s/modelo, s/serie, metal</t>
  </si>
  <si>
    <t>43101-1-EL000500021</t>
  </si>
  <si>
    <t>Mufa eléctrica, marca Thermolyne, modelo FB1415M, Serie 150589401120912, acero y cerámica</t>
  </si>
  <si>
    <t>43101-1-EL000150022</t>
  </si>
  <si>
    <t>Oximetro, marca Hanna, modelo HI 2400-02, serie 08325748,plastico</t>
  </si>
  <si>
    <t>EQUIPO DE TRANSPORTE</t>
  </si>
  <si>
    <t>1244-1</t>
  </si>
  <si>
    <t>Vehículos y equipo de transporte</t>
  </si>
  <si>
    <t>44101-1-ET000100001</t>
  </si>
  <si>
    <t>Camioneta, marca fiat, modelo 2013, serie 9BD278514D7661949, Color blanco</t>
  </si>
  <si>
    <t>44101-1-ET000100002</t>
  </si>
  <si>
    <t>44101-1-ET000100003</t>
  </si>
  <si>
    <t>Cross Fox, marca volkswagen, modelo 2014, serie 3N6DD25T7EK048418, Color gris</t>
  </si>
  <si>
    <t>44101-1-ET000100004</t>
  </si>
  <si>
    <t>Nissan Estacas, marca Nissan, modelo 2014, serie 3N6DD25TEK048418, Color blanco</t>
  </si>
  <si>
    <t>MAQUINARIA, OTROS EQUIPOS Y HERRAMIENTAS</t>
  </si>
  <si>
    <t>1246-2</t>
  </si>
  <si>
    <t>Maquinaria y Equipo Industrial</t>
  </si>
  <si>
    <t>46201-2-EE0001400001</t>
  </si>
  <si>
    <t>Medidior ultrasonico, marca Hycontrol, s/marca, s/modelo, s/serie, metal</t>
  </si>
  <si>
    <t>46201-2-EE0001400002</t>
  </si>
  <si>
    <t>46201-2-EE0001400003</t>
  </si>
  <si>
    <t>46201-2-EE0001400004</t>
  </si>
  <si>
    <t>46201-2-EE0001400005</t>
  </si>
  <si>
    <t>Interna, s/marca, s/modelo, s/serie, plástico</t>
  </si>
  <si>
    <t>46201-2-EE0001400006</t>
  </si>
  <si>
    <t>Regulador de voltaje, marca Nac, s/modelo, s/serie, metal</t>
  </si>
  <si>
    <t>1246-4</t>
  </si>
  <si>
    <t>Sistemas de Aire Acondicionado, Calefacción y de Refrigeración Industrial y Comercial</t>
  </si>
  <si>
    <t>46401-4-SC000100001</t>
  </si>
  <si>
    <t>Calentador de paso, marca Cinsa, s/modelo, s/serie, 6 lts. Por minuto</t>
  </si>
  <si>
    <t>46401-4-SC000100002</t>
  </si>
  <si>
    <t>1246-5</t>
  </si>
  <si>
    <t>Equipo de Comunicación y Telecomunicación</t>
  </si>
  <si>
    <t>46501-5-R000100001</t>
  </si>
  <si>
    <t>Radio portátil, marca motorola, modelo kenwood, sin serie</t>
  </si>
  <si>
    <t>46501-5-R000100002</t>
  </si>
  <si>
    <t>46501-5-R000200002</t>
  </si>
  <si>
    <t>Eliminador, s/marca, modelo EP450, s/serie, eliminador para cargadoer EP 450</t>
  </si>
  <si>
    <t>46501-5-R000300001</t>
  </si>
  <si>
    <t>Antena, marca Hustler, modelo G7-150, s/serie, antena base 7DB con mastil telescopico</t>
  </si>
  <si>
    <t>46501-5-R000400001</t>
  </si>
  <si>
    <t>Bateria de radio, s/marca, modelo EP450, s/serie, baterias</t>
  </si>
  <si>
    <t>46501-5-R000400002</t>
  </si>
  <si>
    <t>Bateria de radio, s/marca, modelo EP451, s/serie, baterias</t>
  </si>
  <si>
    <t>46501-5-R000400003</t>
  </si>
  <si>
    <t>Bateria de radio, s/marca, modelo EP452, s/serie, baterias</t>
  </si>
  <si>
    <t>46501-5-R000400004</t>
  </si>
  <si>
    <t>Bateria de radio, s/marca, modelo PRO-3150, s/serie, baterias</t>
  </si>
  <si>
    <t>46501-5-R000400005</t>
  </si>
  <si>
    <t>Bateria de radio, s/marca, modelo PRO3150, s/serie, baterias</t>
  </si>
  <si>
    <t>46501-5-R000400006</t>
  </si>
  <si>
    <t>46501-5-R000100003</t>
  </si>
  <si>
    <t>Radio portátil, marca HYT, modelo T-508, s/serie, con baterias</t>
  </si>
  <si>
    <t>46501-5-R000100004</t>
  </si>
  <si>
    <t>46501-5-R000100005</t>
  </si>
  <si>
    <t>46501-5-R000100006</t>
  </si>
  <si>
    <t>46501-5-R000100007</t>
  </si>
  <si>
    <t>46501-5-R000100008</t>
  </si>
  <si>
    <t>46501-5-R000100009</t>
  </si>
  <si>
    <t>46501-5-R000100010</t>
  </si>
  <si>
    <t>46501-5-R000100011</t>
  </si>
  <si>
    <t>46501-5-R000100012</t>
  </si>
  <si>
    <t>1246-7</t>
  </si>
  <si>
    <t>Herramientas y Máquinas-Herramientas</t>
  </si>
  <si>
    <t>46701-7-M000100001</t>
  </si>
  <si>
    <t>Desmalezadora, marca Troy-bil, modelo TB90BC, serie 1A131DG136 , color rojo</t>
  </si>
  <si>
    <t>46701-7-M000100002</t>
  </si>
  <si>
    <t>Desmalezadora, marca Troy-bil, modelo TB90BC, serie 1A131dg1486, color rojo</t>
  </si>
  <si>
    <t>46701-7-M000100003</t>
  </si>
  <si>
    <t>Desmalezadora, marca Troy-bil, modelo TB90BC, serie 1A131DG1349, color rojo</t>
  </si>
  <si>
    <t>46701-7-M000100004</t>
  </si>
  <si>
    <t>Desmalezadora, marca Troy-bil, modelo TB90BC, serie 1A131DG1425, color rojo</t>
  </si>
  <si>
    <t>46701-7-M000100005</t>
  </si>
  <si>
    <t>Desmalezadora, marca Troy-bil, modelo TB90BC, serie 1A131DG1760, color rojo</t>
  </si>
  <si>
    <t>46701-7-M000100006</t>
  </si>
  <si>
    <t>Desmalezadora, marca Troy-bil, modelo TB90BC, serie 1A131DG1486, color rojo</t>
  </si>
  <si>
    <t>46701-7-M000100007</t>
  </si>
  <si>
    <t>Desmalezadora, marca Troy-bil, modelo TB90BC, serie 1A131DG1369, color rojo</t>
  </si>
  <si>
    <t>46701-7-M000100008</t>
  </si>
  <si>
    <t>Desmalezadora, marca Troy-bil, modelo TB90BC, serie 1A131DG1375, color rojo</t>
  </si>
  <si>
    <t>46701-7-M000100009</t>
  </si>
  <si>
    <t>Desmalezadora, marca Troy-bil, modelo TB90BC, serie 1A131DG1839, color rojo</t>
  </si>
  <si>
    <t>46701-7-M000100010</t>
  </si>
  <si>
    <t>Desmalezadora, marca Troy-bil, modelo TB90BC, serie 1A131DG1487, color rojo</t>
  </si>
  <si>
    <t>46701-7-M000100011</t>
  </si>
  <si>
    <t>Desmalezadora, marca Sthil, modelo FS-120, serie 80486795, con accesorios</t>
  </si>
  <si>
    <t>46701-7-M000100012</t>
  </si>
  <si>
    <t>Desmalezadora, marca Sthil, modelo FS-120, serie 80486814, con accesorios</t>
  </si>
  <si>
    <t>46701-7-M000100013</t>
  </si>
  <si>
    <t>Desmalezadora, marca Sthil, modelo FS-120, serie 80486797, con accesorios</t>
  </si>
  <si>
    <t>46701-7-M000100014</t>
  </si>
  <si>
    <t>Desmalezadora, marca Sthil, modelo FS-120, serie 80486816, con accesorios</t>
  </si>
  <si>
    <t>46701-7-M000100015</t>
  </si>
  <si>
    <t>Desmalezadora, marca Sthil, modelo FS-120, serie 804866799, con accesorios</t>
  </si>
  <si>
    <t>46701-7-M000200001</t>
  </si>
  <si>
    <t>Podadora, marca evans, s/modelo, s/serie, plástico y metal RM21034</t>
  </si>
  <si>
    <t>46701-7-M000200002</t>
  </si>
  <si>
    <t>Podadora, marca evans, s/modelo, Serie 06354ga1965</t>
  </si>
  <si>
    <t>46701-7-M000200003</t>
  </si>
  <si>
    <t>Podadora, marca evans, s/modelo, s/serie</t>
  </si>
  <si>
    <t>46701-7-M000200004</t>
  </si>
  <si>
    <t>Podadora, marca evans, s/modelo, serie 06354GA1965</t>
  </si>
  <si>
    <t>46701-7-M000200005</t>
  </si>
  <si>
    <t>Podadora, marca evans, s/modelo, serie 06354GA0686</t>
  </si>
  <si>
    <t>46701-7-M000200006</t>
  </si>
  <si>
    <t>Podadora, marca TRUPER, modelo XP-200, serie 1209063B0395, plástico y metal</t>
  </si>
  <si>
    <t>46701-7-M000200007</t>
  </si>
  <si>
    <t xml:space="preserve">Podadora, marca TRUPER, modelo XP-200, serie 1303291A0120, plástico y metal </t>
  </si>
  <si>
    <t>46701-7-M000200008</t>
  </si>
  <si>
    <t xml:space="preserve">Podadora, marca TRUPER, modelo XP-200, serie 1303291A0126, plástico y metal </t>
  </si>
  <si>
    <t>46701-7-M000200009</t>
  </si>
  <si>
    <t>Podadora, marca TRUPER, modelo XP-200, serie 1303281A0457, plástico y metaL</t>
  </si>
  <si>
    <t>46701-7-M000200010</t>
  </si>
  <si>
    <t>Podadora, marca TRUPER, modelo XP-200, serie 1303281A0098, plástico y metal</t>
  </si>
  <si>
    <t>46701-7-M000200011</t>
  </si>
  <si>
    <t xml:space="preserve">Podadora, marca TRUPER, modelo XP-200, serie 1303281A0320, plástico y metal </t>
  </si>
  <si>
    <t>46701-7-M000200012</t>
  </si>
  <si>
    <t xml:space="preserve">Podadora, marca TRUPER, modelo XP-200, serie 1303281A0284, plástico y metal </t>
  </si>
  <si>
    <t>46701-7-M000200013</t>
  </si>
  <si>
    <t xml:space="preserve">Podadora, marca TRUPER, modelo XP-200, serie 1303291A0424, plástico y metal </t>
  </si>
  <si>
    <t>46701-7-M000200014</t>
  </si>
  <si>
    <t xml:space="preserve">Podadora, marca TRUPER, modelo XP-200, serie 1303291A0425, plástico y metal </t>
  </si>
  <si>
    <t>46701-7-M000300001</t>
  </si>
  <si>
    <t>Compresor, marca evans, marca aspel, s/modelo, sin serie. 40 lts</t>
  </si>
  <si>
    <t>46701-7-M000400001</t>
  </si>
  <si>
    <t>sistema contable COI, marca ASPEL, s/modelo, s/marca, sistema contable</t>
  </si>
  <si>
    <t>46701-7-M000500001</t>
  </si>
  <si>
    <t>Caja de juego de dados,  sin marca, sin modelo, sin serie</t>
  </si>
  <si>
    <t>46701-7-M000500002</t>
  </si>
  <si>
    <t>Juego de 17 dados, marca pretul, s/modelo, s/marca, juego de 17 dados  1/2mm jd-1/2x17MM-P PRET</t>
  </si>
  <si>
    <t>46701-7-M000600001</t>
  </si>
  <si>
    <t>Motosierra, marca truper, modelo Mot-4516, serie 9001834, metal</t>
  </si>
  <si>
    <t>46701-7-M000700001</t>
  </si>
  <si>
    <t>Esmeriladora angular 9". Marca Skill, modelo F0129790, s/serie, metal</t>
  </si>
  <si>
    <t>46701-7-M000800001</t>
  </si>
  <si>
    <t>Tractor podador, marca poulan Pro, modelo 96012012201, serie 071213D003816</t>
  </si>
  <si>
    <t>Software</t>
  </si>
  <si>
    <t>1251-1-ST000100001</t>
  </si>
  <si>
    <t>Antivirus, s/marca, s/modelo, s/serie</t>
  </si>
  <si>
    <t>COI, marca Aspel, s/modelo, s/serie</t>
  </si>
  <si>
    <t>NOI con timbrado 1000 folios, marca Aspel, s/modelo, s/serie</t>
  </si>
  <si>
    <t>TOTAL BIENES MUEBLES</t>
  </si>
  <si>
    <t>SANTANDER</t>
  </si>
  <si>
    <t>PROGRAMA DE INCENTIVOS</t>
  </si>
  <si>
    <t>Del 1 de enero al 31 de diciembre de 2015 y 2014</t>
  </si>
  <si>
    <t>Cuenta  Pública 2015</t>
  </si>
  <si>
    <t>Cuenta Pública 2015</t>
  </si>
  <si>
    <t>Al 31 de diciembre de 2015 y 2014</t>
  </si>
  <si>
    <t>Del 1 de enero al 31 de diciembre de 2015</t>
  </si>
  <si>
    <t>Hacienda Pública/Patrimonio Neto Final del Ejercicio 2014</t>
  </si>
  <si>
    <t>Cambios en la Hacienda Pública/Patrimonio Neto del Ejercicio 2015</t>
  </si>
  <si>
    <t>Saldo Neto en la Hacienda Pública / Patrimonio 2015</t>
  </si>
  <si>
    <t>Del 1 de enero al 31 de diciembre 2015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</si>
</sst>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[$€-2]* #,##0.00_-;\-[$€-2]* #,##0.00_-;_-[$€-2]* &quot;-&quot;??_-"/>
  </numFmts>
  <fonts count="7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  <font>
      <i/>
      <sz val="9"/>
      <color theme="1"/>
      <name val="Arial"/>
      <family val="2"/>
    </font>
    <font>
      <b/>
      <sz val="9"/>
      <color indexed="9"/>
      <name val="Arial"/>
      <family val="2"/>
    </font>
    <font>
      <sz val="9"/>
      <name val="Soberana Sans"/>
      <family val="3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17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sz val="8"/>
      <color indexed="52"/>
      <name val="Calibri"/>
      <family val="2"/>
    </font>
    <font>
      <b/>
      <sz val="11"/>
      <color indexed="56"/>
      <name val="Calibri"/>
      <family val="2"/>
    </font>
    <font>
      <sz val="8"/>
      <color indexed="62"/>
      <name val="Calibri"/>
      <family val="2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sz val="10"/>
      <name val="Arial"/>
    </font>
    <font>
      <b/>
      <sz val="8"/>
      <color indexed="63"/>
      <name val="Calibri"/>
      <family val="2"/>
    </font>
    <font>
      <sz val="8"/>
      <color indexed="10"/>
      <name val="Calibri"/>
      <family val="2"/>
    </font>
    <font>
      <i/>
      <sz val="8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4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  <xf numFmtId="0" fontId="50" fillId="0" borderId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6" fillId="12" borderId="0" applyNumberFormat="0" applyBorder="0" applyAlignment="0" applyProtection="0"/>
    <xf numFmtId="0" fontId="57" fillId="24" borderId="48" applyNumberFormat="0" applyAlignment="0" applyProtection="0"/>
    <xf numFmtId="0" fontId="57" fillId="24" borderId="48" applyNumberFormat="0" applyAlignment="0" applyProtection="0"/>
    <xf numFmtId="0" fontId="57" fillId="24" borderId="48" applyNumberFormat="0" applyAlignment="0" applyProtection="0"/>
    <xf numFmtId="0" fontId="57" fillId="24" borderId="48" applyNumberFormat="0" applyAlignment="0" applyProtection="0"/>
    <xf numFmtId="0" fontId="57" fillId="24" borderId="48" applyNumberFormat="0" applyAlignment="0" applyProtection="0"/>
    <xf numFmtId="0" fontId="57" fillId="24" borderId="48" applyNumberFormat="0" applyAlignment="0" applyProtection="0"/>
    <xf numFmtId="0" fontId="57" fillId="24" borderId="48" applyNumberFormat="0" applyAlignment="0" applyProtection="0"/>
    <xf numFmtId="0" fontId="58" fillId="25" borderId="49" applyNumberFormat="0" applyAlignment="0" applyProtection="0"/>
    <xf numFmtId="0" fontId="58" fillId="25" borderId="49" applyNumberFormat="0" applyAlignment="0" applyProtection="0"/>
    <xf numFmtId="0" fontId="58" fillId="25" borderId="49" applyNumberFormat="0" applyAlignment="0" applyProtection="0"/>
    <xf numFmtId="0" fontId="58" fillId="25" borderId="49" applyNumberFormat="0" applyAlignment="0" applyProtection="0"/>
    <xf numFmtId="0" fontId="58" fillId="25" borderId="49" applyNumberFormat="0" applyAlignment="0" applyProtection="0"/>
    <xf numFmtId="0" fontId="58" fillId="25" borderId="49" applyNumberFormat="0" applyAlignment="0" applyProtection="0"/>
    <xf numFmtId="0" fontId="58" fillId="25" borderId="49" applyNumberFormat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44" fontId="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61" fillId="15" borderId="48" applyNumberFormat="0" applyAlignment="0" applyProtection="0"/>
    <xf numFmtId="0" fontId="61" fillId="15" borderId="48" applyNumberFormat="0" applyAlignment="0" applyProtection="0"/>
    <xf numFmtId="0" fontId="61" fillId="15" borderId="48" applyNumberFormat="0" applyAlignment="0" applyProtection="0"/>
    <xf numFmtId="0" fontId="61" fillId="15" borderId="48" applyNumberFormat="0" applyAlignment="0" applyProtection="0"/>
    <xf numFmtId="0" fontId="61" fillId="15" borderId="48" applyNumberFormat="0" applyAlignment="0" applyProtection="0"/>
    <xf numFmtId="0" fontId="61" fillId="15" borderId="48" applyNumberFormat="0" applyAlignment="0" applyProtection="0"/>
    <xf numFmtId="0" fontId="61" fillId="15" borderId="48" applyNumberFormat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64" fillId="0" borderId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3" fillId="31" borderId="51" applyNumberFormat="0" applyFont="0" applyAlignment="0" applyProtection="0"/>
    <xf numFmtId="0" fontId="65" fillId="24" borderId="52" applyNumberFormat="0" applyAlignment="0" applyProtection="0"/>
    <xf numFmtId="0" fontId="65" fillId="24" borderId="52" applyNumberFormat="0" applyAlignment="0" applyProtection="0"/>
    <xf numFmtId="0" fontId="65" fillId="24" borderId="52" applyNumberFormat="0" applyAlignment="0" applyProtection="0"/>
    <xf numFmtId="0" fontId="65" fillId="24" borderId="52" applyNumberFormat="0" applyAlignment="0" applyProtection="0"/>
    <xf numFmtId="0" fontId="65" fillId="24" borderId="52" applyNumberFormat="0" applyAlignment="0" applyProtection="0"/>
    <xf numFmtId="0" fontId="65" fillId="24" borderId="52" applyNumberFormat="0" applyAlignment="0" applyProtection="0"/>
    <xf numFmtId="0" fontId="65" fillId="24" borderId="52" applyNumberFormat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54" applyNumberFormat="0" applyFill="0" applyAlignment="0" applyProtection="0"/>
    <xf numFmtId="0" fontId="70" fillId="0" borderId="54" applyNumberFormat="0" applyFill="0" applyAlignment="0" applyProtection="0"/>
    <xf numFmtId="0" fontId="70" fillId="0" borderId="54" applyNumberFormat="0" applyFill="0" applyAlignment="0" applyProtection="0"/>
    <xf numFmtId="0" fontId="70" fillId="0" borderId="54" applyNumberFormat="0" applyFill="0" applyAlignment="0" applyProtection="0"/>
    <xf numFmtId="0" fontId="70" fillId="0" borderId="54" applyNumberFormat="0" applyFill="0" applyAlignment="0" applyProtection="0"/>
    <xf numFmtId="0" fontId="70" fillId="0" borderId="54" applyNumberFormat="0" applyFill="0" applyAlignment="0" applyProtection="0"/>
    <xf numFmtId="0" fontId="70" fillId="0" borderId="54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0" fillId="0" borderId="55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56" applyNumberFormat="0" applyFill="0" applyAlignment="0" applyProtection="0"/>
    <xf numFmtId="0" fontId="71" fillId="0" borderId="56" applyNumberFormat="0" applyFill="0" applyAlignment="0" applyProtection="0"/>
    <xf numFmtId="0" fontId="71" fillId="0" borderId="56" applyNumberFormat="0" applyFill="0" applyAlignment="0" applyProtection="0"/>
    <xf numFmtId="0" fontId="71" fillId="0" borderId="56" applyNumberFormat="0" applyFill="0" applyAlignment="0" applyProtection="0"/>
    <xf numFmtId="0" fontId="71" fillId="0" borderId="56" applyNumberFormat="0" applyFill="0" applyAlignment="0" applyProtection="0"/>
    <xf numFmtId="0" fontId="71" fillId="0" borderId="56" applyNumberFormat="0" applyFill="0" applyAlignment="0" applyProtection="0"/>
    <xf numFmtId="0" fontId="71" fillId="0" borderId="56" applyNumberFormat="0" applyFill="0" applyAlignment="0" applyProtection="0"/>
  </cellStyleXfs>
  <cellXfs count="66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8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0" fillId="4" borderId="0" xfId="0" applyFill="1"/>
    <xf numFmtId="0" fontId="16" fillId="8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9" fillId="4" borderId="16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8" fillId="4" borderId="19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37" fontId="16" fillId="8" borderId="16" xfId="4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3" fillId="0" borderId="0" xfId="0" applyFont="1"/>
    <xf numFmtId="0" fontId="25" fillId="0" borderId="0" xfId="0" applyFont="1"/>
    <xf numFmtId="0" fontId="25" fillId="4" borderId="0" xfId="0" applyFont="1" applyFill="1"/>
    <xf numFmtId="0" fontId="16" fillId="8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22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 wrapText="1"/>
    </xf>
    <xf numFmtId="0" fontId="25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25" fillId="4" borderId="0" xfId="0" applyFont="1" applyFill="1" applyProtection="1">
      <protection locked="0"/>
    </xf>
    <xf numFmtId="0" fontId="26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26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 applyProtection="1">
      <alignment horizontal="center"/>
      <protection locked="0"/>
    </xf>
    <xf numFmtId="0" fontId="25" fillId="4" borderId="0" xfId="0" applyFont="1" applyFill="1" applyBorder="1" applyProtection="1">
      <protection locked="0"/>
    </xf>
    <xf numFmtId="0" fontId="24" fillId="7" borderId="6" xfId="3" applyFont="1" applyFill="1" applyBorder="1" applyAlignment="1" applyProtection="1">
      <alignment horizontal="center" vertical="center"/>
    </xf>
    <xf numFmtId="0" fontId="24" fillId="7" borderId="10" xfId="3" applyFont="1" applyFill="1" applyBorder="1" applyAlignment="1" applyProtection="1">
      <alignment horizontal="center" vertical="center"/>
    </xf>
    <xf numFmtId="0" fontId="25" fillId="4" borderId="0" xfId="0" applyFont="1" applyFill="1" applyBorder="1" applyProtection="1"/>
    <xf numFmtId="0" fontId="25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25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25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0" fillId="4" borderId="3" xfId="0" applyFont="1" applyFill="1" applyBorder="1" applyAlignment="1" applyProtection="1">
      <alignment vertical="top"/>
      <protection locked="0"/>
    </xf>
    <xf numFmtId="0" fontId="30" fillId="4" borderId="4" xfId="0" applyFont="1" applyFill="1" applyBorder="1" applyAlignment="1" applyProtection="1">
      <alignment vertical="top"/>
      <protection locked="0"/>
    </xf>
    <xf numFmtId="0" fontId="30" fillId="4" borderId="19" xfId="0" applyFont="1" applyFill="1" applyBorder="1" applyAlignment="1" applyProtection="1">
      <alignment horizontal="left" vertical="top"/>
      <protection locked="0"/>
    </xf>
    <xf numFmtId="3" fontId="30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5" fillId="4" borderId="0" xfId="0" applyFont="1" applyFill="1" applyAlignment="1" applyProtection="1">
      <alignment vertical="top"/>
      <protection locked="0"/>
    </xf>
    <xf numFmtId="0" fontId="25" fillId="4" borderId="0" xfId="0" applyFont="1" applyFill="1" applyAlignment="1" applyProtection="1">
      <protection locked="0"/>
    </xf>
    <xf numFmtId="0" fontId="31" fillId="4" borderId="0" xfId="0" applyFont="1" applyFill="1" applyAlignment="1" applyProtection="1">
      <alignment horizontal="right" vertical="top"/>
      <protection locked="0"/>
    </xf>
    <xf numFmtId="0" fontId="25" fillId="4" borderId="0" xfId="0" applyFont="1" applyFill="1" applyAlignment="1">
      <alignment vertical="top"/>
    </xf>
    <xf numFmtId="0" fontId="25" fillId="4" borderId="0" xfId="0" applyFont="1" applyFill="1" applyBorder="1"/>
    <xf numFmtId="0" fontId="25" fillId="4" borderId="0" xfId="0" applyFont="1" applyFill="1" applyBorder="1" applyAlignment="1">
      <alignment vertical="top"/>
    </xf>
    <xf numFmtId="0" fontId="31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32" fillId="4" borderId="0" xfId="1" applyNumberFormat="1" applyFont="1" applyFill="1" applyBorder="1" applyAlignment="1">
      <alignment horizontal="right" vertical="top"/>
    </xf>
    <xf numFmtId="0" fontId="24" fillId="7" borderId="7" xfId="0" applyFont="1" applyFill="1" applyBorder="1" applyAlignment="1">
      <alignment horizontal="centerContinuous"/>
    </xf>
    <xf numFmtId="0" fontId="27" fillId="7" borderId="8" xfId="0" applyFont="1" applyFill="1" applyBorder="1"/>
    <xf numFmtId="0" fontId="27" fillId="4" borderId="0" xfId="0" applyFont="1" applyFill="1" applyAlignment="1">
      <alignment vertical="top"/>
    </xf>
    <xf numFmtId="0" fontId="27" fillId="4" borderId="0" xfId="0" applyFont="1" applyFill="1" applyBorder="1"/>
    <xf numFmtId="165" fontId="24" fillId="7" borderId="0" xfId="2" applyNumberFormat="1" applyFont="1" applyFill="1" applyBorder="1" applyAlignment="1">
      <alignment horizontal="center"/>
    </xf>
    <xf numFmtId="0" fontId="27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5" fillId="4" borderId="2" xfId="0" applyFont="1" applyFill="1" applyBorder="1"/>
    <xf numFmtId="0" fontId="25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34" fillId="4" borderId="0" xfId="0" applyFont="1" applyFill="1" applyBorder="1" applyAlignment="1">
      <alignment vertical="top" wrapText="1"/>
    </xf>
    <xf numFmtId="0" fontId="34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6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35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7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5" fillId="4" borderId="3" xfId="0" applyFont="1" applyFill="1" applyBorder="1" applyAlignment="1">
      <alignment vertical="top"/>
    </xf>
    <xf numFmtId="0" fontId="25" fillId="4" borderId="4" xfId="0" applyFont="1" applyFill="1" applyBorder="1" applyAlignment="1">
      <alignment vertical="top"/>
    </xf>
    <xf numFmtId="0" fontId="31" fillId="4" borderId="4" xfId="0" applyFont="1" applyFill="1" applyBorder="1" applyAlignment="1">
      <alignment horizontal="right" vertical="top"/>
    </xf>
    <xf numFmtId="0" fontId="25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5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8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5" fillId="4" borderId="0" xfId="0" applyFont="1" applyFill="1" applyAlignment="1" applyProtection="1">
      <alignment horizontal="right"/>
      <protection locked="0"/>
    </xf>
    <xf numFmtId="0" fontId="25" fillId="4" borderId="0" xfId="0" applyFont="1" applyFill="1" applyAlignment="1" applyProtection="1">
      <alignment wrapText="1"/>
      <protection locked="0"/>
    </xf>
    <xf numFmtId="0" fontId="25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" fillId="4" borderId="0" xfId="3" applyFont="1" applyFill="1" applyBorder="1" applyAlignment="1"/>
    <xf numFmtId="0" fontId="26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5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6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39" fillId="7" borderId="9" xfId="0" applyFont="1" applyFill="1" applyBorder="1" applyAlignment="1">
      <alignment horizontal="center" vertical="center"/>
    </xf>
    <xf numFmtId="165" fontId="24" fillId="7" borderId="6" xfId="2" applyNumberFormat="1" applyFont="1" applyFill="1" applyBorder="1" applyAlignment="1">
      <alignment horizontal="center" vertical="center"/>
    </xf>
    <xf numFmtId="0" fontId="24" fillId="7" borderId="6" xfId="3" applyFont="1" applyFill="1" applyBorder="1" applyAlignment="1">
      <alignment horizontal="center" vertical="center"/>
    </xf>
    <xf numFmtId="0" fontId="24" fillId="7" borderId="10" xfId="3" applyFont="1" applyFill="1" applyBorder="1" applyAlignment="1">
      <alignment horizontal="center" vertical="center"/>
    </xf>
    <xf numFmtId="0" fontId="25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0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0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5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5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4" fillId="7" borderId="11" xfId="3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4" fillId="7" borderId="7" xfId="3" applyFont="1" applyFill="1" applyBorder="1" applyAlignment="1">
      <alignment horizontal="center" vertical="center" wrapText="1"/>
    </xf>
    <xf numFmtId="0" fontId="24" fillId="7" borderId="8" xfId="3" applyFont="1" applyFill="1" applyBorder="1" applyAlignment="1">
      <alignment horizontal="center" vertical="center" wrapText="1"/>
    </xf>
    <xf numFmtId="0" fontId="24" fillId="4" borderId="0" xfId="0" applyFont="1" applyFill="1" applyBorder="1"/>
    <xf numFmtId="0" fontId="24" fillId="7" borderId="3" xfId="3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24" fillId="7" borderId="5" xfId="3" applyFont="1" applyFill="1" applyBorder="1" applyAlignment="1">
      <alignment horizontal="center" vertical="center" wrapText="1"/>
    </xf>
    <xf numFmtId="3" fontId="26" fillId="4" borderId="0" xfId="0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26" fillId="4" borderId="0" xfId="0" applyFont="1" applyFill="1" applyBorder="1" applyAlignment="1">
      <alignment vertical="top"/>
    </xf>
    <xf numFmtId="0" fontId="41" fillId="4" borderId="1" xfId="0" applyFont="1" applyFill="1" applyBorder="1" applyAlignment="1">
      <alignment vertical="top"/>
    </xf>
    <xf numFmtId="3" fontId="26" fillId="4" borderId="0" xfId="2" applyNumberFormat="1" applyFont="1" applyFill="1" applyBorder="1" applyAlignment="1">
      <alignment vertical="top"/>
    </xf>
    <xf numFmtId="0" fontId="41" fillId="4" borderId="2" xfId="0" applyFont="1" applyFill="1" applyBorder="1" applyAlignment="1">
      <alignment vertical="top"/>
    </xf>
    <xf numFmtId="0" fontId="42" fillId="4" borderId="0" xfId="0" applyFont="1" applyFill="1"/>
    <xf numFmtId="3" fontId="25" fillId="4" borderId="0" xfId="0" applyNumberFormat="1" applyFont="1" applyFill="1" applyBorder="1" applyAlignment="1">
      <alignment vertical="top"/>
    </xf>
    <xf numFmtId="0" fontId="25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>
      <alignment horizontal="left" vertical="top"/>
    </xf>
    <xf numFmtId="3" fontId="25" fillId="4" borderId="0" xfId="2" applyNumberFormat="1" applyFont="1" applyFill="1" applyBorder="1" applyAlignment="1">
      <alignment vertical="top"/>
    </xf>
    <xf numFmtId="0" fontId="25" fillId="4" borderId="0" xfId="0" applyFont="1" applyFill="1" applyAlignment="1"/>
    <xf numFmtId="0" fontId="25" fillId="4" borderId="0" xfId="0" applyFont="1" applyFill="1" applyAlignment="1">
      <alignment horizontal="left"/>
    </xf>
    <xf numFmtId="0" fontId="25" fillId="4" borderId="0" xfId="0" applyFont="1" applyFill="1" applyAlignment="1">
      <alignment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/>
    <xf numFmtId="0" fontId="25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4" fillId="7" borderId="9" xfId="3" applyFont="1" applyFill="1" applyBorder="1" applyAlignment="1" applyProtection="1">
      <alignment horizontal="center" vertical="center" wrapText="1"/>
    </xf>
    <xf numFmtId="0" fontId="24" fillId="7" borderId="6" xfId="3" applyFont="1" applyFill="1" applyBorder="1" applyAlignment="1" applyProtection="1">
      <alignment horizontal="center" vertical="center" wrapText="1"/>
    </xf>
    <xf numFmtId="0" fontId="24" fillId="7" borderId="6" xfId="0" applyFont="1" applyFill="1" applyBorder="1" applyAlignment="1" applyProtection="1">
      <alignment horizontal="center" vertical="center" wrapText="1"/>
    </xf>
    <xf numFmtId="0" fontId="24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6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6" fillId="4" borderId="2" xfId="0" applyFont="1" applyFill="1" applyBorder="1" applyAlignment="1" applyProtection="1">
      <alignment vertical="top"/>
    </xf>
    <xf numFmtId="0" fontId="25" fillId="4" borderId="1" xfId="0" applyFont="1" applyFill="1" applyBorder="1" applyAlignment="1" applyProtection="1"/>
    <xf numFmtId="0" fontId="40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5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1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34" fillId="4" borderId="0" xfId="0" applyNumberFormat="1" applyFont="1" applyFill="1" applyBorder="1" applyAlignment="1" applyProtection="1">
      <alignment horizontal="center" vertical="top"/>
      <protection locked="0"/>
    </xf>
    <xf numFmtId="3" fontId="34" fillId="4" borderId="0" xfId="0" applyNumberFormat="1" applyFont="1" applyFill="1" applyBorder="1" applyAlignment="1" applyProtection="1">
      <alignment horizontal="right" vertical="top"/>
    </xf>
    <xf numFmtId="0" fontId="41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5" fillId="4" borderId="0" xfId="0" applyFont="1" applyFill="1" applyBorder="1" applyAlignment="1" applyProtection="1">
      <alignment horizontal="center" vertical="top"/>
      <protection locked="0"/>
    </xf>
    <xf numFmtId="3" fontId="34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1" fillId="4" borderId="3" xfId="0" applyFont="1" applyFill="1" applyBorder="1" applyAlignment="1" applyProtection="1"/>
    <xf numFmtId="0" fontId="34" fillId="4" borderId="4" xfId="0" applyFont="1" applyFill="1" applyBorder="1" applyAlignment="1" applyProtection="1">
      <alignment vertical="top"/>
    </xf>
    <xf numFmtId="3" fontId="34" fillId="4" borderId="4" xfId="0" applyNumberFormat="1" applyFont="1" applyFill="1" applyBorder="1" applyAlignment="1" applyProtection="1">
      <alignment horizontal="center" vertical="top"/>
    </xf>
    <xf numFmtId="3" fontId="34" fillId="4" borderId="4" xfId="0" applyNumberFormat="1" applyFont="1" applyFill="1" applyBorder="1" applyAlignment="1" applyProtection="1">
      <alignment horizontal="right" vertical="top"/>
    </xf>
    <xf numFmtId="0" fontId="41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43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4" fillId="7" borderId="9" xfId="2" applyNumberFormat="1" applyFont="1" applyFill="1" applyBorder="1" applyAlignment="1">
      <alignment horizontal="center" vertical="center" wrapText="1"/>
    </xf>
    <xf numFmtId="165" fontId="24" fillId="7" borderId="6" xfId="2" applyNumberFormat="1" applyFont="1" applyFill="1" applyBorder="1" applyAlignment="1">
      <alignment horizontal="center" vertical="center" wrapText="1"/>
    </xf>
    <xf numFmtId="165" fontId="24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44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6" fillId="4" borderId="0" xfId="0" applyNumberFormat="1" applyFont="1" applyFill="1" applyBorder="1" applyAlignment="1" applyProtection="1">
      <alignment horizontal="right" vertical="top"/>
      <protection locked="0"/>
    </xf>
    <xf numFmtId="3" fontId="26" fillId="4" borderId="0" xfId="0" applyNumberFormat="1" applyFont="1" applyFill="1" applyBorder="1" applyAlignment="1" applyProtection="1">
      <alignment horizontal="right" vertical="top"/>
    </xf>
    <xf numFmtId="0" fontId="26" fillId="4" borderId="0" xfId="0" applyFont="1" applyFill="1" applyBorder="1" applyAlignment="1">
      <alignment horizontal="left" vertical="top" wrapText="1"/>
    </xf>
    <xf numFmtId="3" fontId="25" fillId="4" borderId="0" xfId="0" applyNumberFormat="1" applyFont="1" applyFill="1" applyBorder="1" applyAlignment="1">
      <alignment horizontal="right" vertical="top"/>
    </xf>
    <xf numFmtId="3" fontId="26" fillId="4" borderId="0" xfId="0" applyNumberFormat="1" applyFont="1" applyFill="1" applyBorder="1" applyAlignment="1">
      <alignment horizontal="right" vertical="top"/>
    </xf>
    <xf numFmtId="3" fontId="25" fillId="4" borderId="0" xfId="0" applyNumberFormat="1" applyFont="1" applyFill="1" applyBorder="1" applyAlignment="1" applyProtection="1">
      <alignment horizontal="right" vertical="top"/>
      <protection locked="0"/>
    </xf>
    <xf numFmtId="3" fontId="26" fillId="4" borderId="14" xfId="0" applyNumberFormat="1" applyFont="1" applyFill="1" applyBorder="1" applyAlignment="1">
      <alignment horizontal="right" vertical="top"/>
    </xf>
    <xf numFmtId="0" fontId="45" fillId="4" borderId="0" xfId="0" applyFont="1" applyFill="1" applyAlignment="1">
      <alignment horizontal="center"/>
    </xf>
    <xf numFmtId="0" fontId="26" fillId="4" borderId="3" xfId="0" applyFont="1" applyFill="1" applyBorder="1" applyAlignment="1">
      <alignment vertical="top"/>
    </xf>
    <xf numFmtId="3" fontId="26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5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5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7" fillId="7" borderId="9" xfId="0" applyFont="1" applyFill="1" applyBorder="1" applyAlignment="1">
      <alignment vertical="center"/>
    </xf>
    <xf numFmtId="0" fontId="27" fillId="7" borderId="6" xfId="0" applyFont="1" applyFill="1" applyBorder="1" applyAlignment="1">
      <alignment vertical="center"/>
    </xf>
    <xf numFmtId="0" fontId="27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5" fillId="4" borderId="1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horizontal="left" vertical="top" wrapText="1"/>
    </xf>
    <xf numFmtId="0" fontId="25" fillId="4" borderId="2" xfId="0" applyFont="1" applyFill="1" applyBorder="1" applyAlignment="1">
      <alignment horizontal="left" wrapText="1"/>
    </xf>
    <xf numFmtId="0" fontId="25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25" fillId="4" borderId="34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justify" vertical="center" wrapText="1"/>
    </xf>
    <xf numFmtId="3" fontId="25" fillId="4" borderId="0" xfId="0" applyNumberFormat="1" applyFont="1" applyFill="1" applyBorder="1"/>
    <xf numFmtId="3" fontId="46" fillId="4" borderId="18" xfId="5" applyNumberFormat="1" applyFont="1" applyFill="1" applyBorder="1" applyAlignment="1">
      <alignment horizontal="right"/>
    </xf>
    <xf numFmtId="3" fontId="47" fillId="4" borderId="18" xfId="5" applyNumberFormat="1" applyFont="1" applyFill="1" applyBorder="1" applyAlignment="1" applyProtection="1">
      <alignment horizontal="right"/>
      <protection locked="0"/>
    </xf>
    <xf numFmtId="3" fontId="47" fillId="4" borderId="18" xfId="5" applyNumberFormat="1" applyFont="1" applyFill="1" applyBorder="1" applyAlignment="1">
      <alignment horizontal="right"/>
    </xf>
    <xf numFmtId="3" fontId="47" fillId="4" borderId="19" xfId="5" applyNumberFormat="1" applyFont="1" applyFill="1" applyBorder="1" applyAlignment="1" applyProtection="1">
      <alignment horizontal="right"/>
      <protection locked="0"/>
    </xf>
    <xf numFmtId="3" fontId="47" fillId="4" borderId="19" xfId="5" applyNumberFormat="1" applyFont="1" applyFill="1" applyBorder="1" applyAlignment="1">
      <alignment horizontal="right"/>
    </xf>
    <xf numFmtId="3" fontId="9" fillId="4" borderId="16" xfId="0" applyNumberFormat="1" applyFont="1" applyFill="1" applyBorder="1" applyAlignment="1">
      <alignment vertical="center" wrapText="1"/>
    </xf>
    <xf numFmtId="3" fontId="8" fillId="4" borderId="18" xfId="0" applyNumberFormat="1" applyFont="1" applyFill="1" applyBorder="1" applyAlignment="1">
      <alignment horizontal="right" vertical="top"/>
    </xf>
    <xf numFmtId="3" fontId="9" fillId="4" borderId="18" xfId="0" applyNumberFormat="1" applyFont="1" applyFill="1" applyBorder="1" applyAlignment="1">
      <alignment horizontal="right" vertical="top" wrapText="1"/>
    </xf>
    <xf numFmtId="3" fontId="8" fillId="4" borderId="18" xfId="0" applyNumberFormat="1" applyFont="1" applyFill="1" applyBorder="1" applyAlignment="1">
      <alignment horizontal="right" vertical="top" wrapText="1"/>
    </xf>
    <xf numFmtId="3" fontId="9" fillId="4" borderId="18" xfId="0" applyNumberFormat="1" applyFont="1" applyFill="1" applyBorder="1" applyAlignment="1">
      <alignment horizontal="right" vertical="top"/>
    </xf>
    <xf numFmtId="3" fontId="8" fillId="4" borderId="19" xfId="0" applyNumberFormat="1" applyFont="1" applyFill="1" applyBorder="1" applyAlignment="1">
      <alignment horizontal="right" vertical="top"/>
    </xf>
    <xf numFmtId="3" fontId="9" fillId="4" borderId="19" xfId="0" applyNumberFormat="1" applyFont="1" applyFill="1" applyBorder="1" applyAlignment="1">
      <alignment horizontal="right" vertical="top"/>
    </xf>
    <xf numFmtId="0" fontId="27" fillId="8" borderId="0" xfId="0" applyFont="1" applyFill="1"/>
    <xf numFmtId="0" fontId="24" fillId="8" borderId="16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justify" vertical="center" wrapText="1"/>
    </xf>
    <xf numFmtId="0" fontId="25" fillId="4" borderId="0" xfId="0" applyFont="1" applyFill="1" applyBorder="1" applyAlignment="1">
      <alignment horizontal="justify" vertical="center" wrapText="1"/>
    </xf>
    <xf numFmtId="0" fontId="25" fillId="4" borderId="2" xfId="0" applyFont="1" applyFill="1" applyBorder="1" applyAlignment="1">
      <alignment horizontal="justify" vertical="center" wrapText="1"/>
    </xf>
    <xf numFmtId="0" fontId="25" fillId="4" borderId="3" xfId="0" applyFont="1" applyFill="1" applyBorder="1" applyAlignment="1">
      <alignment horizontal="justify" vertical="center" wrapText="1"/>
    </xf>
    <xf numFmtId="0" fontId="25" fillId="4" borderId="4" xfId="0" applyFont="1" applyFill="1" applyBorder="1" applyAlignment="1">
      <alignment horizontal="justify" vertical="center" wrapText="1"/>
    </xf>
    <xf numFmtId="0" fontId="25" fillId="4" borderId="5" xfId="0" applyFont="1" applyFill="1" applyBorder="1" applyAlignment="1">
      <alignment horizontal="justify" vertical="center" wrapText="1"/>
    </xf>
    <xf numFmtId="0" fontId="26" fillId="4" borderId="0" xfId="0" applyFont="1" applyFill="1"/>
    <xf numFmtId="0" fontId="26" fillId="4" borderId="9" xfId="0" applyFont="1" applyFill="1" applyBorder="1" applyAlignment="1">
      <alignment horizontal="justify" vertical="center" wrapText="1"/>
    </xf>
    <xf numFmtId="0" fontId="26" fillId="0" borderId="0" xfId="0" applyFont="1"/>
    <xf numFmtId="3" fontId="25" fillId="4" borderId="2" xfId="0" applyNumberFormat="1" applyFont="1" applyFill="1" applyBorder="1" applyAlignment="1">
      <alignment horizontal="right" vertical="center" wrapText="1"/>
    </xf>
    <xf numFmtId="3" fontId="25" fillId="4" borderId="18" xfId="0" applyNumberFormat="1" applyFont="1" applyFill="1" applyBorder="1" applyAlignment="1">
      <alignment horizontal="right" vertical="center" wrapText="1"/>
    </xf>
    <xf numFmtId="3" fontId="26" fillId="4" borderId="2" xfId="0" applyNumberFormat="1" applyFont="1" applyFill="1" applyBorder="1" applyAlignment="1">
      <alignment horizontal="right" vertical="center" wrapText="1"/>
    </xf>
    <xf numFmtId="3" fontId="26" fillId="4" borderId="18" xfId="0" applyNumberFormat="1" applyFont="1" applyFill="1" applyBorder="1" applyAlignment="1">
      <alignment horizontal="right" vertical="center" wrapText="1"/>
    </xf>
    <xf numFmtId="3" fontId="25" fillId="4" borderId="5" xfId="0" applyNumberFormat="1" applyFont="1" applyFill="1" applyBorder="1" applyAlignment="1">
      <alignment horizontal="right" vertical="center" wrapText="1"/>
    </xf>
    <xf numFmtId="3" fontId="25" fillId="4" borderId="19" xfId="0" applyNumberFormat="1" applyFont="1" applyFill="1" applyBorder="1" applyAlignment="1">
      <alignment horizontal="right" vertical="center" wrapText="1"/>
    </xf>
    <xf numFmtId="3" fontId="26" fillId="4" borderId="19" xfId="0" applyNumberFormat="1" applyFont="1" applyFill="1" applyBorder="1" applyAlignment="1">
      <alignment horizontal="right" vertical="center" wrapText="1"/>
    </xf>
    <xf numFmtId="37" fontId="16" fillId="8" borderId="16" xfId="4" applyNumberFormat="1" applyFont="1" applyFill="1" applyBorder="1" applyAlignment="1">
      <alignment horizontal="center" vertical="center"/>
    </xf>
    <xf numFmtId="3" fontId="25" fillId="4" borderId="0" xfId="0" applyNumberFormat="1" applyFont="1" applyFill="1"/>
    <xf numFmtId="3" fontId="12" fillId="4" borderId="18" xfId="0" applyNumberFormat="1" applyFont="1" applyFill="1" applyBorder="1" applyAlignment="1">
      <alignment vertical="center" wrapText="1"/>
    </xf>
    <xf numFmtId="3" fontId="11" fillId="4" borderId="19" xfId="5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vertical="top" wrapText="1"/>
    </xf>
    <xf numFmtId="3" fontId="9" fillId="4" borderId="19" xfId="0" applyNumberFormat="1" applyFont="1" applyFill="1" applyBorder="1" applyAlignment="1">
      <alignment horizontal="right" vertical="top" wrapText="1"/>
    </xf>
    <xf numFmtId="0" fontId="2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7" fillId="7" borderId="9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25" fillId="4" borderId="2" xfId="0" applyFont="1" applyFill="1" applyBorder="1" applyAlignment="1"/>
    <xf numFmtId="3" fontId="37" fillId="4" borderId="0" xfId="0" applyNumberFormat="1" applyFont="1" applyFill="1" applyBorder="1" applyAlignment="1">
      <alignment vertical="top"/>
    </xf>
    <xf numFmtId="0" fontId="34" fillId="4" borderId="1" xfId="0" applyFont="1" applyFill="1" applyBorder="1" applyAlignment="1">
      <alignment horizontal="left" vertical="top"/>
    </xf>
    <xf numFmtId="3" fontId="34" fillId="4" borderId="0" xfId="0" applyNumberFormat="1" applyFont="1" applyFill="1" applyBorder="1" applyAlignment="1">
      <alignment vertical="top"/>
    </xf>
    <xf numFmtId="0" fontId="51" fillId="4" borderId="0" xfId="0" applyFont="1" applyFill="1" applyBorder="1" applyAlignment="1">
      <alignment vertical="top"/>
    </xf>
    <xf numFmtId="0" fontId="25" fillId="4" borderId="1" xfId="0" applyFont="1" applyFill="1" applyBorder="1"/>
    <xf numFmtId="3" fontId="34" fillId="4" borderId="0" xfId="2" applyNumberFormat="1" applyFont="1" applyFill="1" applyBorder="1" applyAlignment="1">
      <alignment vertical="top"/>
    </xf>
    <xf numFmtId="0" fontId="51" fillId="4" borderId="2" xfId="0" applyFont="1" applyFill="1" applyBorder="1" applyAlignment="1">
      <alignment vertical="top"/>
    </xf>
    <xf numFmtId="0" fontId="25" fillId="4" borderId="3" xfId="0" applyFont="1" applyFill="1" applyBorder="1"/>
    <xf numFmtId="0" fontId="25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47" fillId="9" borderId="0" xfId="0" applyNumberFormat="1" applyFont="1" applyFill="1" applyBorder="1" applyAlignment="1" applyProtection="1"/>
    <xf numFmtId="0" fontId="2" fillId="9" borderId="0" xfId="0" applyNumberFormat="1" applyFont="1" applyFill="1" applyBorder="1" applyAlignment="1" applyProtection="1">
      <alignment horizontal="center"/>
      <protection locked="0"/>
    </xf>
    <xf numFmtId="0" fontId="2" fillId="9" borderId="0" xfId="0" applyNumberFormat="1" applyFont="1" applyFill="1" applyBorder="1" applyAlignment="1" applyProtection="1">
      <alignment horizontal="right"/>
    </xf>
    <xf numFmtId="0" fontId="5" fillId="9" borderId="38" xfId="0" applyNumberFormat="1" applyFont="1" applyFill="1" applyBorder="1" applyAlignment="1" applyProtection="1">
      <protection locked="0"/>
    </xf>
    <xf numFmtId="0" fontId="2" fillId="9" borderId="0" xfId="0" applyNumberFormat="1" applyFont="1" applyFill="1" applyBorder="1" applyAlignment="1" applyProtection="1">
      <alignment horizontal="center"/>
    </xf>
    <xf numFmtId="0" fontId="46" fillId="9" borderId="0" xfId="0" applyNumberFormat="1" applyFont="1" applyFill="1" applyBorder="1" applyAlignment="1" applyProtection="1">
      <alignment horizontal="centerContinuous"/>
    </xf>
    <xf numFmtId="0" fontId="2" fillId="9" borderId="0" xfId="0" applyNumberFormat="1" applyFont="1" applyFill="1" applyBorder="1" applyAlignment="1" applyProtection="1">
      <alignment horizontal="centerContinuous"/>
    </xf>
    <xf numFmtId="0" fontId="46" fillId="9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5" fillId="9" borderId="0" xfId="0" applyNumberFormat="1" applyFont="1" applyFill="1" applyBorder="1" applyAlignment="1" applyProtection="1">
      <alignment horizontal="center" vertical="center"/>
    </xf>
    <xf numFmtId="0" fontId="47" fillId="9" borderId="0" xfId="0" applyNumberFormat="1" applyFont="1" applyFill="1" applyBorder="1" applyAlignment="1" applyProtection="1">
      <alignment horizontal="center"/>
    </xf>
    <xf numFmtId="0" fontId="52" fillId="7" borderId="40" xfId="0" applyNumberFormat="1" applyFont="1" applyFill="1" applyBorder="1" applyAlignment="1" applyProtection="1">
      <alignment horizontal="center" vertical="center"/>
    </xf>
    <xf numFmtId="0" fontId="52" fillId="7" borderId="41" xfId="0" applyNumberFormat="1" applyFont="1" applyFill="1" applyBorder="1" applyAlignment="1" applyProtection="1">
      <alignment horizontal="center" vertical="center"/>
    </xf>
    <xf numFmtId="0" fontId="47" fillId="9" borderId="42" xfId="0" applyNumberFormat="1" applyFont="1" applyFill="1" applyBorder="1" applyAlignment="1" applyProtection="1">
      <protection locked="0"/>
    </xf>
    <xf numFmtId="0" fontId="2" fillId="9" borderId="0" xfId="0" applyNumberFormat="1" applyFont="1" applyFill="1" applyBorder="1" applyAlignment="1" applyProtection="1">
      <alignment vertical="center"/>
      <protection locked="0"/>
    </xf>
    <xf numFmtId="0" fontId="47" fillId="0" borderId="43" xfId="0" applyNumberFormat="1" applyFont="1" applyFill="1" applyBorder="1" applyAlignment="1" applyProtection="1">
      <protection locked="0"/>
    </xf>
    <xf numFmtId="0" fontId="15" fillId="0" borderId="7" xfId="0" applyFont="1" applyBorder="1" applyAlignment="1">
      <alignment horizontal="left"/>
    </xf>
    <xf numFmtId="0" fontId="0" fillId="0" borderId="7" xfId="0" applyBorder="1"/>
    <xf numFmtId="0" fontId="15" fillId="0" borderId="11" xfId="0" applyFont="1" applyBorder="1"/>
    <xf numFmtId="3" fontId="5" fillId="9" borderId="11" xfId="0" applyNumberFormat="1" applyFont="1" applyFill="1" applyBorder="1" applyAlignment="1" applyProtection="1">
      <alignment horizontal="right" vertical="top"/>
      <protection locked="0"/>
    </xf>
    <xf numFmtId="0" fontId="47" fillId="9" borderId="43" xfId="0" applyNumberFormat="1" applyFont="1" applyFill="1" applyBorder="1" applyAlignment="1" applyProtection="1">
      <alignment vertical="top"/>
      <protection locked="0"/>
    </xf>
    <xf numFmtId="0" fontId="15" fillId="0" borderId="0" xfId="0" applyFont="1" applyBorder="1"/>
    <xf numFmtId="0" fontId="0" fillId="0" borderId="0" xfId="0" applyBorder="1"/>
    <xf numFmtId="0" fontId="15" fillId="0" borderId="1" xfId="0" applyFont="1" applyBorder="1"/>
    <xf numFmtId="3" fontId="5" fillId="9" borderId="1" xfId="0" applyNumberFormat="1" applyFont="1" applyFill="1" applyBorder="1" applyAlignment="1" applyProtection="1">
      <alignment horizontal="right" vertical="top"/>
      <protection locked="0"/>
    </xf>
    <xf numFmtId="0" fontId="2" fillId="9" borderId="0" xfId="0" applyNumberFormat="1" applyFont="1" applyFill="1" applyBorder="1" applyAlignment="1" applyProtection="1">
      <alignment vertical="top"/>
      <protection locked="0"/>
    </xf>
    <xf numFmtId="0" fontId="5" fillId="9" borderId="0" xfId="0" applyNumberFormat="1" applyFont="1" applyFill="1" applyBorder="1" applyAlignment="1" applyProtection="1">
      <alignment vertical="top"/>
      <protection locked="0"/>
    </xf>
    <xf numFmtId="0" fontId="2" fillId="9" borderId="44" xfId="0" applyNumberFormat="1" applyFont="1" applyFill="1" applyBorder="1" applyAlignment="1" applyProtection="1">
      <alignment horizontal="left" vertical="top" wrapText="1"/>
      <protection locked="0"/>
    </xf>
    <xf numFmtId="3" fontId="2" fillId="9" borderId="0" xfId="0" applyNumberFormat="1" applyFont="1" applyFill="1" applyBorder="1" applyAlignment="1" applyProtection="1">
      <alignment horizontal="right" vertical="top"/>
      <protection locked="0"/>
    </xf>
    <xf numFmtId="0" fontId="5" fillId="9" borderId="42" xfId="0" applyNumberFormat="1" applyFont="1" applyFill="1" applyBorder="1" applyAlignment="1" applyProtection="1">
      <alignment vertical="top"/>
      <protection locked="0"/>
    </xf>
    <xf numFmtId="0" fontId="5" fillId="9" borderId="44" xfId="0" applyNumberFormat="1" applyFont="1" applyFill="1" applyBorder="1" applyAlignment="1" applyProtection="1">
      <alignment horizontal="left" vertical="top" wrapText="1"/>
      <protection locked="0"/>
    </xf>
    <xf numFmtId="3" fontId="5" fillId="9" borderId="0" xfId="0" applyNumberFormat="1" applyFont="1" applyFill="1" applyBorder="1" applyAlignment="1" applyProtection="1">
      <alignment horizontal="right" vertical="top"/>
      <protection locked="0"/>
    </xf>
    <xf numFmtId="0" fontId="5" fillId="9" borderId="0" xfId="0" applyNumberFormat="1" applyFont="1" applyFill="1" applyBorder="1" applyAlignment="1" applyProtection="1">
      <alignment horizontal="center" vertical="top"/>
      <protection locked="0"/>
    </xf>
    <xf numFmtId="0" fontId="5" fillId="9" borderId="18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/>
    </xf>
    <xf numFmtId="0" fontId="2" fillId="9" borderId="18" xfId="0" applyNumberFormat="1" applyFont="1" applyFill="1" applyBorder="1" applyAlignment="1" applyProtection="1">
      <alignment vertical="top"/>
      <protection locked="0"/>
    </xf>
    <xf numFmtId="0" fontId="2" fillId="9" borderId="42" xfId="0" applyNumberFormat="1" applyFont="1" applyFill="1" applyBorder="1" applyAlignment="1" applyProtection="1">
      <alignment vertical="top"/>
      <protection locked="0"/>
    </xf>
    <xf numFmtId="0" fontId="2" fillId="9" borderId="18" xfId="0" applyNumberFormat="1" applyFont="1" applyFill="1" applyBorder="1" applyAlignment="1" applyProtection="1">
      <alignment horizontal="left" vertical="top" wrapText="1"/>
      <protection locked="0"/>
    </xf>
    <xf numFmtId="0" fontId="2" fillId="9" borderId="42" xfId="0" applyNumberFormat="1" applyFont="1" applyFill="1" applyBorder="1" applyAlignment="1" applyProtection="1">
      <alignment horizontal="left" vertical="top"/>
      <protection locked="0"/>
    </xf>
    <xf numFmtId="0" fontId="2" fillId="9" borderId="0" xfId="0" applyNumberFormat="1" applyFont="1" applyFill="1" applyBorder="1" applyAlignment="1" applyProtection="1">
      <alignment horizontal="left" vertical="top"/>
      <protection locked="0"/>
    </xf>
    <xf numFmtId="0" fontId="2" fillId="9" borderId="45" xfId="0" applyNumberFormat="1" applyFont="1" applyFill="1" applyBorder="1" applyAlignment="1" applyProtection="1">
      <alignment vertical="top"/>
      <protection locked="0"/>
    </xf>
    <xf numFmtId="0" fontId="2" fillId="9" borderId="38" xfId="0" applyNumberFormat="1" applyFont="1" applyFill="1" applyBorder="1" applyAlignment="1" applyProtection="1">
      <alignment vertical="top"/>
      <protection locked="0"/>
    </xf>
    <xf numFmtId="0" fontId="2" fillId="9" borderId="46" xfId="0" applyNumberFormat="1" applyFont="1" applyFill="1" applyBorder="1" applyAlignment="1" applyProtection="1">
      <alignment horizontal="left" vertical="top"/>
      <protection locked="0"/>
    </xf>
    <xf numFmtId="3" fontId="2" fillId="9" borderId="38" xfId="0" applyNumberFormat="1" applyFont="1" applyFill="1" applyBorder="1" applyAlignment="1" applyProtection="1">
      <alignment horizontal="right" vertical="top"/>
      <protection locked="0"/>
    </xf>
    <xf numFmtId="3" fontId="5" fillId="9" borderId="47" xfId="0" applyNumberFormat="1" applyFont="1" applyFill="1" applyBorder="1" applyAlignment="1" applyProtection="1">
      <alignment vertical="top"/>
      <protection locked="0"/>
    </xf>
    <xf numFmtId="0" fontId="53" fillId="9" borderId="0" xfId="0" applyNumberFormat="1" applyFont="1" applyFill="1" applyBorder="1" applyAlignment="1" applyProtection="1">
      <alignment vertical="center"/>
      <protection locked="0"/>
    </xf>
    <xf numFmtId="0" fontId="53" fillId="9" borderId="0" xfId="0" applyNumberFormat="1" applyFont="1" applyFill="1" applyBorder="1" applyAlignment="1" applyProtection="1">
      <alignment horizontal="right" vertical="top"/>
      <protection locked="0"/>
    </xf>
    <xf numFmtId="0" fontId="25" fillId="0" borderId="13" xfId="0" applyFont="1" applyBorder="1" applyAlignment="1" applyProtection="1">
      <alignment horizontal="justify" vertical="center" wrapText="1"/>
      <protection locked="0"/>
    </xf>
    <xf numFmtId="0" fontId="25" fillId="0" borderId="32" xfId="0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left" vertical="center" wrapText="1"/>
      <protection locked="0"/>
    </xf>
    <xf numFmtId="3" fontId="72" fillId="4" borderId="18" xfId="0" applyNumberFormat="1" applyFont="1" applyFill="1" applyBorder="1" applyAlignment="1">
      <alignment vertical="center" wrapText="1"/>
    </xf>
    <xf numFmtId="3" fontId="47" fillId="4" borderId="5" xfId="5" applyNumberFormat="1" applyFont="1" applyFill="1" applyBorder="1" applyAlignment="1">
      <alignment horizontal="center"/>
    </xf>
    <xf numFmtId="3" fontId="47" fillId="4" borderId="19" xfId="5" applyNumberFormat="1" applyFont="1" applyFill="1" applyBorder="1" applyAlignment="1">
      <alignment horizontal="center"/>
    </xf>
    <xf numFmtId="3" fontId="73" fillId="4" borderId="18" xfId="0" applyNumberFormat="1" applyFont="1" applyFill="1" applyBorder="1" applyAlignment="1">
      <alignment vertical="center" wrapText="1"/>
    </xf>
    <xf numFmtId="3" fontId="47" fillId="4" borderId="18" xfId="5" applyNumberFormat="1" applyFont="1" applyFill="1" applyBorder="1" applyAlignment="1">
      <alignment horizontal="center"/>
    </xf>
    <xf numFmtId="3" fontId="46" fillId="4" borderId="18" xfId="5" applyNumberFormat="1" applyFont="1" applyFill="1" applyBorder="1" applyAlignment="1">
      <alignment horizontal="center"/>
    </xf>
    <xf numFmtId="3" fontId="25" fillId="4" borderId="18" xfId="0" applyNumberFormat="1" applyFont="1" applyFill="1" applyBorder="1" applyAlignment="1">
      <alignment horizontal="right" vertical="top" wrapText="1"/>
    </xf>
    <xf numFmtId="3" fontId="25" fillId="4" borderId="19" xfId="0" applyNumberFormat="1" applyFont="1" applyFill="1" applyBorder="1" applyAlignment="1">
      <alignment horizontal="justify" vertical="center" wrapText="1"/>
    </xf>
    <xf numFmtId="3" fontId="26" fillId="4" borderId="18" xfId="0" applyNumberFormat="1" applyFont="1" applyFill="1" applyBorder="1" applyAlignment="1">
      <alignment horizontal="right" vertical="top" wrapText="1"/>
    </xf>
    <xf numFmtId="3" fontId="25" fillId="4" borderId="18" xfId="0" applyNumberFormat="1" applyFont="1" applyFill="1" applyBorder="1" applyAlignment="1">
      <alignment horizontal="right" vertical="top"/>
    </xf>
    <xf numFmtId="3" fontId="5" fillId="0" borderId="18" xfId="6" applyNumberFormat="1" applyFont="1" applyFill="1" applyBorder="1" applyAlignment="1">
      <alignment horizontal="right" vertical="center"/>
    </xf>
    <xf numFmtId="3" fontId="5" fillId="0" borderId="18" xfId="6" applyNumberFormat="1" applyFont="1" applyBorder="1" applyAlignment="1">
      <alignment horizontal="right" vertical="center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25" fillId="4" borderId="7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" fillId="4" borderId="0" xfId="0" applyFont="1" applyFill="1" applyBorder="1" applyAlignment="1">
      <alignment vertical="top" wrapText="1"/>
    </xf>
    <xf numFmtId="0" fontId="2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7" fillId="7" borderId="11" xfId="3" applyFont="1" applyFill="1" applyBorder="1" applyAlignment="1">
      <alignment horizontal="center" vertical="center"/>
    </xf>
    <xf numFmtId="0" fontId="27" fillId="7" borderId="1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center" vertical="center"/>
    </xf>
    <xf numFmtId="0" fontId="24" fillId="7" borderId="0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right" vertical="top"/>
    </xf>
    <xf numFmtId="0" fontId="33" fillId="7" borderId="0" xfId="3" applyFont="1" applyFill="1" applyBorder="1" applyAlignment="1">
      <alignment horizontal="right" vertical="top"/>
    </xf>
    <xf numFmtId="0" fontId="36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left" vertical="top"/>
    </xf>
    <xf numFmtId="0" fontId="25" fillId="4" borderId="3" xfId="0" applyFont="1" applyFill="1" applyBorder="1" applyAlignment="1">
      <alignment horizontal="center" vertical="top"/>
    </xf>
    <xf numFmtId="0" fontId="25" fillId="4" borderId="4" xfId="0" applyFont="1" applyFill="1" applyBorder="1" applyAlignment="1">
      <alignment horizontal="center" vertical="top"/>
    </xf>
    <xf numFmtId="0" fontId="25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5" fillId="4" borderId="4" xfId="0" applyFont="1" applyFill="1" applyBorder="1" applyAlignment="1" applyProtection="1">
      <alignment horizontal="center"/>
      <protection locked="0"/>
    </xf>
    <xf numFmtId="0" fontId="24" fillId="7" borderId="7" xfId="3" applyFont="1" applyFill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left" vertical="top"/>
    </xf>
    <xf numFmtId="0" fontId="25" fillId="4" borderId="0" xfId="0" applyFont="1" applyFill="1" applyBorder="1" applyAlignment="1">
      <alignment horizontal="right"/>
    </xf>
    <xf numFmtId="0" fontId="25" fillId="4" borderId="0" xfId="0" applyFont="1" applyFill="1" applyBorder="1" applyAlignment="1">
      <alignment horizontal="left"/>
    </xf>
    <xf numFmtId="0" fontId="34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4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6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5" fillId="4" borderId="0" xfId="0" applyFont="1" applyFill="1" applyAlignment="1" applyProtection="1">
      <alignment horizontal="right"/>
      <protection locked="0"/>
    </xf>
    <xf numFmtId="0" fontId="25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4" fillId="7" borderId="6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/>
    </xf>
    <xf numFmtId="0" fontId="16" fillId="8" borderId="7" xfId="0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37" fontId="16" fillId="8" borderId="16" xfId="4" applyNumberFormat="1" applyFont="1" applyFill="1" applyBorder="1" applyAlignment="1">
      <alignment horizontal="center" vertical="center"/>
    </xf>
    <xf numFmtId="37" fontId="16" fillId="8" borderId="16" xfId="4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3" fontId="12" fillId="4" borderId="17" xfId="0" applyNumberFormat="1" applyFont="1" applyFill="1" applyBorder="1" applyAlignment="1">
      <alignment horizontal="right" vertical="center" wrapText="1"/>
    </xf>
    <xf numFmtId="3" fontId="12" fillId="4" borderId="19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37" fontId="16" fillId="8" borderId="9" xfId="4" applyNumberFormat="1" applyFont="1" applyFill="1" applyBorder="1" applyAlignment="1">
      <alignment horizontal="center" vertical="center"/>
    </xf>
    <xf numFmtId="37" fontId="16" fillId="8" borderId="6" xfId="4" applyNumberFormat="1" applyFont="1" applyFill="1" applyBorder="1" applyAlignment="1">
      <alignment horizontal="center" vertical="center"/>
    </xf>
    <xf numFmtId="37" fontId="16" fillId="8" borderId="10" xfId="4" applyNumberFormat="1" applyFont="1" applyFill="1" applyBorder="1" applyAlignment="1">
      <alignment horizontal="center" vertical="center"/>
    </xf>
    <xf numFmtId="37" fontId="16" fillId="8" borderId="17" xfId="4" applyNumberFormat="1" applyFont="1" applyFill="1" applyBorder="1" applyAlignment="1">
      <alignment horizontal="center" vertical="center" wrapText="1"/>
    </xf>
    <xf numFmtId="37" fontId="16" fillId="8" borderId="19" xfId="4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3" fontId="14" fillId="4" borderId="17" xfId="4" applyNumberFormat="1" applyFont="1" applyFill="1" applyBorder="1" applyAlignment="1">
      <alignment horizontal="center"/>
    </xf>
    <xf numFmtId="3" fontId="14" fillId="4" borderId="19" xfId="4" applyNumberFormat="1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16" fillId="8" borderId="16" xfId="3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justify" vertical="center" wrapText="1"/>
    </xf>
    <xf numFmtId="0" fontId="25" fillId="4" borderId="2" xfId="0" applyFont="1" applyFill="1" applyBorder="1" applyAlignment="1">
      <alignment horizontal="justify" vertical="center" wrapText="1"/>
    </xf>
    <xf numFmtId="0" fontId="24" fillId="8" borderId="11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24" fillId="8" borderId="8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/>
    </xf>
    <xf numFmtId="0" fontId="24" fillId="8" borderId="0" xfId="0" applyFont="1" applyFill="1" applyBorder="1" applyAlignment="1">
      <alignment horizontal="center"/>
    </xf>
    <xf numFmtId="0" fontId="24" fillId="8" borderId="2" xfId="0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0" fontId="24" fillId="8" borderId="4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6" fillId="4" borderId="6" xfId="0" applyFont="1" applyFill="1" applyBorder="1" applyAlignment="1">
      <alignment horizontal="left" vertical="center" wrapText="1" indent="3"/>
    </xf>
    <xf numFmtId="0" fontId="26" fillId="4" borderId="10" xfId="0" applyFont="1" applyFill="1" applyBorder="1" applyAlignment="1">
      <alignment horizontal="left" vertical="center" wrapText="1" indent="3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  <xf numFmtId="0" fontId="53" fillId="9" borderId="0" xfId="0" applyNumberFormat="1" applyFont="1" applyFill="1" applyBorder="1" applyAlignment="1" applyProtection="1">
      <alignment vertical="center" wrapText="1"/>
      <protection locked="0"/>
    </xf>
    <xf numFmtId="0" fontId="46" fillId="9" borderId="0" xfId="0" applyNumberFormat="1" applyFont="1" applyFill="1" applyBorder="1" applyAlignment="1" applyProtection="1">
      <alignment horizontal="center" vertical="center"/>
    </xf>
    <xf numFmtId="0" fontId="2" fillId="9" borderId="38" xfId="0" applyNumberFormat="1" applyFont="1" applyFill="1" applyBorder="1" applyAlignment="1" applyProtection="1">
      <alignment horizontal="center"/>
      <protection locked="0"/>
    </xf>
    <xf numFmtId="0" fontId="52" fillId="7" borderId="39" xfId="0" applyNumberFormat="1" applyFont="1" applyFill="1" applyBorder="1" applyAlignment="1" applyProtection="1">
      <alignment horizontal="center" vertical="center"/>
    </xf>
    <xf numFmtId="0" fontId="52" fillId="7" borderId="4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25" fillId="4" borderId="0" xfId="0" applyFont="1" applyFill="1" applyBorder="1" applyAlignment="1" applyProtection="1">
      <alignment wrapText="1"/>
      <protection locked="0"/>
    </xf>
    <xf numFmtId="0" fontId="26" fillId="4" borderId="0" xfId="0" applyFont="1" applyFill="1" applyBorder="1" applyAlignment="1" applyProtection="1">
      <alignment horizontal="center" vertical="center"/>
    </xf>
    <xf numFmtId="0" fontId="24" fillId="7" borderId="9" xfId="3" applyFont="1" applyFill="1" applyBorder="1" applyAlignment="1" applyProtection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25" fillId="4" borderId="36" xfId="0" applyFont="1" applyFill="1" applyBorder="1" applyAlignment="1">
      <alignment horizontal="center" vertical="center" wrapText="1"/>
    </xf>
    <xf numFmtId="0" fontId="25" fillId="4" borderId="33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</cellXfs>
  <cellStyles count="304">
    <cellStyle name="=C:\WINNT\SYSTEM32\COMMAND.COM" xfId="1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2 2" xfId="14"/>
    <cellStyle name="20% - Énfasis2 3" xfId="15"/>
    <cellStyle name="20% - Énfasis2 4" xfId="16"/>
    <cellStyle name="20% - Énfasis2 5" xfId="17"/>
    <cellStyle name="20% - Énfasis2 6" xfId="18"/>
    <cellStyle name="20% - Énfasis2 7" xfId="19"/>
    <cellStyle name="20% - Énfasis2 8" xfId="20"/>
    <cellStyle name="20% - Énfasis3 2" xfId="21"/>
    <cellStyle name="20% - Énfasis3 3" xfId="22"/>
    <cellStyle name="20% - Énfasis3 4" xfId="23"/>
    <cellStyle name="20% - Énfasis3 5" xfId="24"/>
    <cellStyle name="20% - Énfasis3 6" xfId="25"/>
    <cellStyle name="20% - Énfasis3 7" xfId="26"/>
    <cellStyle name="20% - Énfasis3 8" xfId="27"/>
    <cellStyle name="20% - Énfasis4 2" xfId="28"/>
    <cellStyle name="20% - Énfasis4 3" xfId="29"/>
    <cellStyle name="20% - Énfasis4 4" xfId="30"/>
    <cellStyle name="20% - Énfasis4 5" xfId="31"/>
    <cellStyle name="20% - Énfasis4 6" xfId="32"/>
    <cellStyle name="20% - Énfasis4 7" xfId="33"/>
    <cellStyle name="20% - Énfasis4 8" xfId="34"/>
    <cellStyle name="20% - Énfasis5 2" xfId="35"/>
    <cellStyle name="20% - Énfasis5 3" xfId="36"/>
    <cellStyle name="20% - Énfasis5 4" xfId="37"/>
    <cellStyle name="20% - Énfasis5 5" xfId="38"/>
    <cellStyle name="20% - Énfasis5 6" xfId="39"/>
    <cellStyle name="20% - Énfasis5 7" xfId="40"/>
    <cellStyle name="20% - Énfasis5 8" xfId="41"/>
    <cellStyle name="20% - Énfasis6 2" xfId="42"/>
    <cellStyle name="20% - Énfasis6 3" xfId="43"/>
    <cellStyle name="20% - Énfasis6 4" xfId="44"/>
    <cellStyle name="20% - Énfasis6 5" xfId="45"/>
    <cellStyle name="20% - Énfasis6 6" xfId="46"/>
    <cellStyle name="20% - Énfasis6 7" xfId="47"/>
    <cellStyle name="20% - Énfasis6 8" xfId="48"/>
    <cellStyle name="40% - Énfasis1 2" xfId="49"/>
    <cellStyle name="40% - Énfasis1 3" xfId="50"/>
    <cellStyle name="40% - Énfasis1 4" xfId="51"/>
    <cellStyle name="40% - Énfasis1 5" xfId="52"/>
    <cellStyle name="40% - Énfasis1 6" xfId="53"/>
    <cellStyle name="40% - Énfasis1 7" xfId="54"/>
    <cellStyle name="40% - Énfasis1 8" xfId="55"/>
    <cellStyle name="40% - Énfasis2 2" xfId="56"/>
    <cellStyle name="40% - Énfasis2 3" xfId="57"/>
    <cellStyle name="40% - Énfasis2 4" xfId="58"/>
    <cellStyle name="40% - Énfasis2 5" xfId="59"/>
    <cellStyle name="40% - Énfasis2 6" xfId="60"/>
    <cellStyle name="40% - Énfasis2 7" xfId="61"/>
    <cellStyle name="40% - Énfasis2 8" xfId="62"/>
    <cellStyle name="40% - Énfasis3 2" xfId="63"/>
    <cellStyle name="40% - Énfasis3 3" xfId="64"/>
    <cellStyle name="40% - Énfasis3 4" xfId="65"/>
    <cellStyle name="40% - Énfasis3 5" xfId="66"/>
    <cellStyle name="40% - Énfasis3 6" xfId="67"/>
    <cellStyle name="40% - Énfasis3 7" xfId="68"/>
    <cellStyle name="40% - Énfasis3 8" xfId="69"/>
    <cellStyle name="40% - Énfasis4 2" xfId="70"/>
    <cellStyle name="40% - Énfasis4 3" xfId="71"/>
    <cellStyle name="40% - Énfasis4 4" xfId="72"/>
    <cellStyle name="40% - Énfasis4 5" xfId="73"/>
    <cellStyle name="40% - Énfasis4 6" xfId="74"/>
    <cellStyle name="40% - Énfasis4 7" xfId="75"/>
    <cellStyle name="40% - Énfasis4 8" xfId="76"/>
    <cellStyle name="40% - Énfasis5 2" xfId="77"/>
    <cellStyle name="40% - Énfasis5 3" xfId="78"/>
    <cellStyle name="40% - Énfasis5 4" xfId="79"/>
    <cellStyle name="40% - Énfasis5 5" xfId="80"/>
    <cellStyle name="40% - Énfasis5 6" xfId="81"/>
    <cellStyle name="40% - Énfasis5 7" xfId="82"/>
    <cellStyle name="40% - Énfasis5 8" xfId="83"/>
    <cellStyle name="40% - Énfasis6 2" xfId="84"/>
    <cellStyle name="40% - Énfasis6 3" xfId="85"/>
    <cellStyle name="40% - Énfasis6 4" xfId="86"/>
    <cellStyle name="40% - Énfasis6 5" xfId="87"/>
    <cellStyle name="40% - Énfasis6 6" xfId="88"/>
    <cellStyle name="40% - Énfasis6 7" xfId="89"/>
    <cellStyle name="40% - Énfasis6 8" xfId="90"/>
    <cellStyle name="60% - Énfasis1 2" xfId="91"/>
    <cellStyle name="60% - Énfasis1 3" xfId="92"/>
    <cellStyle name="60% - Énfasis1 4" xfId="93"/>
    <cellStyle name="60% - Énfasis1 5" xfId="94"/>
    <cellStyle name="60% - Énfasis1 6" xfId="95"/>
    <cellStyle name="60% - Énfasis1 7" xfId="96"/>
    <cellStyle name="60% - Énfasis1 8" xfId="97"/>
    <cellStyle name="60% - Énfasis2 2" xfId="98"/>
    <cellStyle name="60% - Énfasis2 3" xfId="99"/>
    <cellStyle name="60% - Énfasis2 4" xfId="100"/>
    <cellStyle name="60% - Énfasis2 5" xfId="101"/>
    <cellStyle name="60% - Énfasis2 6" xfId="102"/>
    <cellStyle name="60% - Énfasis2 7" xfId="103"/>
    <cellStyle name="60% - Énfasis2 8" xfId="104"/>
    <cellStyle name="60% - Énfasis3 2" xfId="105"/>
    <cellStyle name="60% - Énfasis3 3" xfId="106"/>
    <cellStyle name="60% - Énfasis3 4" xfId="107"/>
    <cellStyle name="60% - Énfasis3 5" xfId="108"/>
    <cellStyle name="60% - Énfasis3 6" xfId="109"/>
    <cellStyle name="60% - Énfasis3 7" xfId="110"/>
    <cellStyle name="60% - Énfasis3 8" xfId="111"/>
    <cellStyle name="60% - Énfasis4 2" xfId="112"/>
    <cellStyle name="60% - Énfasis4 3" xfId="113"/>
    <cellStyle name="60% - Énfasis4 4" xfId="114"/>
    <cellStyle name="60% - Énfasis4 5" xfId="115"/>
    <cellStyle name="60% - Énfasis4 6" xfId="116"/>
    <cellStyle name="60% - Énfasis4 7" xfId="117"/>
    <cellStyle name="60% - Énfasis4 8" xfId="118"/>
    <cellStyle name="60% - Énfasis5 2" xfId="119"/>
    <cellStyle name="60% - Énfasis5 3" xfId="120"/>
    <cellStyle name="60% - Énfasis5 4" xfId="121"/>
    <cellStyle name="60% - Énfasis5 5" xfId="122"/>
    <cellStyle name="60% - Énfasis5 6" xfId="123"/>
    <cellStyle name="60% - Énfasis5 7" xfId="124"/>
    <cellStyle name="60% - Énfasis5 8" xfId="125"/>
    <cellStyle name="60% - Énfasis6 2" xfId="126"/>
    <cellStyle name="60% - Énfasis6 3" xfId="127"/>
    <cellStyle name="60% - Énfasis6 4" xfId="128"/>
    <cellStyle name="60% - Énfasis6 5" xfId="129"/>
    <cellStyle name="60% - Énfasis6 6" xfId="130"/>
    <cellStyle name="60% - Énfasis6 7" xfId="131"/>
    <cellStyle name="60% - Énfasis6 8" xfId="132"/>
    <cellStyle name="Buena 2" xfId="133"/>
    <cellStyle name="Buena 3" xfId="134"/>
    <cellStyle name="Buena 4" xfId="135"/>
    <cellStyle name="Buena 5" xfId="136"/>
    <cellStyle name="Buena 6" xfId="137"/>
    <cellStyle name="Buena 7" xfId="138"/>
    <cellStyle name="Buena 8" xfId="139"/>
    <cellStyle name="Cálculo 2" xfId="140"/>
    <cellStyle name="Cálculo 3" xfId="141"/>
    <cellStyle name="Cálculo 4" xfId="142"/>
    <cellStyle name="Cálculo 5" xfId="143"/>
    <cellStyle name="Cálculo 6" xfId="144"/>
    <cellStyle name="Cálculo 7" xfId="145"/>
    <cellStyle name="Cálculo 8" xfId="146"/>
    <cellStyle name="Celda de comprobación 2" xfId="147"/>
    <cellStyle name="Celda de comprobación 3" xfId="148"/>
    <cellStyle name="Celda de comprobación 4" xfId="149"/>
    <cellStyle name="Celda de comprobación 5" xfId="150"/>
    <cellStyle name="Celda de comprobación 6" xfId="151"/>
    <cellStyle name="Celda de comprobación 7" xfId="152"/>
    <cellStyle name="Celda de comprobación 8" xfId="153"/>
    <cellStyle name="Celda vinculada 2" xfId="154"/>
    <cellStyle name="Celda vinculada 3" xfId="155"/>
    <cellStyle name="Celda vinculada 4" xfId="156"/>
    <cellStyle name="Celda vinculada 5" xfId="157"/>
    <cellStyle name="Celda vinculada 6" xfId="158"/>
    <cellStyle name="Celda vinculada 7" xfId="159"/>
    <cellStyle name="Celda vinculada 8" xfId="160"/>
    <cellStyle name="Currency 2" xfId="161"/>
    <cellStyle name="Encabezado 4 2" xfId="162"/>
    <cellStyle name="Encabezado 4 3" xfId="163"/>
    <cellStyle name="Encabezado 4 4" xfId="164"/>
    <cellStyle name="Encabezado 4 5" xfId="165"/>
    <cellStyle name="Encabezado 4 6" xfId="166"/>
    <cellStyle name="Encabezado 4 7" xfId="167"/>
    <cellStyle name="Encabezado 4 8" xfId="168"/>
    <cellStyle name="Énfasis1 2" xfId="169"/>
    <cellStyle name="Énfasis1 3" xfId="170"/>
    <cellStyle name="Énfasis1 4" xfId="171"/>
    <cellStyle name="Énfasis1 5" xfId="172"/>
    <cellStyle name="Énfasis1 6" xfId="173"/>
    <cellStyle name="Énfasis1 7" xfId="174"/>
    <cellStyle name="Énfasis1 8" xfId="175"/>
    <cellStyle name="Énfasis2 2" xfId="176"/>
    <cellStyle name="Énfasis2 3" xfId="177"/>
    <cellStyle name="Énfasis2 4" xfId="178"/>
    <cellStyle name="Énfasis2 5" xfId="179"/>
    <cellStyle name="Énfasis2 6" xfId="180"/>
    <cellStyle name="Énfasis2 7" xfId="181"/>
    <cellStyle name="Énfasis2 8" xfId="182"/>
    <cellStyle name="Énfasis3 2" xfId="183"/>
    <cellStyle name="Énfasis3 3" xfId="184"/>
    <cellStyle name="Énfasis3 4" xfId="185"/>
    <cellStyle name="Énfasis3 5" xfId="186"/>
    <cellStyle name="Énfasis3 6" xfId="187"/>
    <cellStyle name="Énfasis3 7" xfId="188"/>
    <cellStyle name="Énfasis3 8" xfId="189"/>
    <cellStyle name="Énfasis4 2" xfId="190"/>
    <cellStyle name="Énfasis4 3" xfId="191"/>
    <cellStyle name="Énfasis4 4" xfId="192"/>
    <cellStyle name="Énfasis4 5" xfId="193"/>
    <cellStyle name="Énfasis4 6" xfId="194"/>
    <cellStyle name="Énfasis4 7" xfId="195"/>
    <cellStyle name="Énfasis4 8" xfId="196"/>
    <cellStyle name="Énfasis5 2" xfId="197"/>
    <cellStyle name="Énfasis5 3" xfId="198"/>
    <cellStyle name="Énfasis5 4" xfId="199"/>
    <cellStyle name="Énfasis5 5" xfId="200"/>
    <cellStyle name="Énfasis5 6" xfId="201"/>
    <cellStyle name="Énfasis5 7" xfId="202"/>
    <cellStyle name="Énfasis5 8" xfId="203"/>
    <cellStyle name="Énfasis6 2" xfId="204"/>
    <cellStyle name="Énfasis6 3" xfId="205"/>
    <cellStyle name="Énfasis6 4" xfId="206"/>
    <cellStyle name="Énfasis6 5" xfId="207"/>
    <cellStyle name="Énfasis6 6" xfId="208"/>
    <cellStyle name="Énfasis6 7" xfId="209"/>
    <cellStyle name="Énfasis6 8" xfId="210"/>
    <cellStyle name="Entrada 2" xfId="211"/>
    <cellStyle name="Entrada 3" xfId="212"/>
    <cellStyle name="Entrada 4" xfId="213"/>
    <cellStyle name="Entrada 5" xfId="214"/>
    <cellStyle name="Entrada 6" xfId="215"/>
    <cellStyle name="Entrada 7" xfId="216"/>
    <cellStyle name="Entrada 8" xfId="217"/>
    <cellStyle name="Euro" xfId="218"/>
    <cellStyle name="Euro 2" xfId="219"/>
    <cellStyle name="Incorrecto 2" xfId="220"/>
    <cellStyle name="Incorrecto 3" xfId="221"/>
    <cellStyle name="Incorrecto 4" xfId="222"/>
    <cellStyle name="Incorrecto 5" xfId="223"/>
    <cellStyle name="Incorrecto 6" xfId="224"/>
    <cellStyle name="Incorrecto 7" xfId="225"/>
    <cellStyle name="Incorrecto 8" xfId="226"/>
    <cellStyle name="Millares" xfId="2" builtinId="3"/>
    <cellStyle name="Millares 2" xfId="5"/>
    <cellStyle name="Millares 2 2" xfId="227"/>
    <cellStyle name="Moneda 2" xfId="228"/>
    <cellStyle name="Moneda 3" xfId="229"/>
    <cellStyle name="Neutral 2" xfId="230"/>
    <cellStyle name="Neutral 3" xfId="231"/>
    <cellStyle name="Neutral 4" xfId="232"/>
    <cellStyle name="Neutral 5" xfId="233"/>
    <cellStyle name="Neutral 6" xfId="234"/>
    <cellStyle name="Neutral 7" xfId="235"/>
    <cellStyle name="Neutral 8" xfId="236"/>
    <cellStyle name="Normal" xfId="0" builtinId="0"/>
    <cellStyle name="Normal 2" xfId="3"/>
    <cellStyle name="Normal 2 2" xfId="237"/>
    <cellStyle name="Normal 2 3" xfId="238"/>
    <cellStyle name="Normal 3" xfId="239"/>
    <cellStyle name="Normal 4" xfId="240"/>
    <cellStyle name="Normal 9" xfId="4"/>
    <cellStyle name="Notas 2" xfId="241"/>
    <cellStyle name="Notas 3" xfId="242"/>
    <cellStyle name="Notas 4" xfId="243"/>
    <cellStyle name="Notas 5" xfId="244"/>
    <cellStyle name="Notas 6" xfId="245"/>
    <cellStyle name="Notas 7" xfId="246"/>
    <cellStyle name="Notas 8" xfId="247"/>
    <cellStyle name="Salida 2" xfId="248"/>
    <cellStyle name="Salida 3" xfId="249"/>
    <cellStyle name="Salida 4" xfId="250"/>
    <cellStyle name="Salida 5" xfId="251"/>
    <cellStyle name="Salida 6" xfId="252"/>
    <cellStyle name="Salida 7" xfId="253"/>
    <cellStyle name="Salida 8" xfId="254"/>
    <cellStyle name="TableStyleLight1" xfId="6"/>
    <cellStyle name="Texto de advertencia 2" xfId="255"/>
    <cellStyle name="Texto de advertencia 3" xfId="256"/>
    <cellStyle name="Texto de advertencia 4" xfId="257"/>
    <cellStyle name="Texto de advertencia 5" xfId="258"/>
    <cellStyle name="Texto de advertencia 6" xfId="259"/>
    <cellStyle name="Texto de advertencia 7" xfId="260"/>
    <cellStyle name="Texto de advertencia 8" xfId="261"/>
    <cellStyle name="Texto explicativo 2" xfId="262"/>
    <cellStyle name="Texto explicativo 3" xfId="263"/>
    <cellStyle name="Texto explicativo 4" xfId="264"/>
    <cellStyle name="Texto explicativo 5" xfId="265"/>
    <cellStyle name="Texto explicativo 6" xfId="266"/>
    <cellStyle name="Texto explicativo 7" xfId="267"/>
    <cellStyle name="Texto explicativo 8" xfId="268"/>
    <cellStyle name="Título 1 2" xfId="269"/>
    <cellStyle name="Título 1 3" xfId="270"/>
    <cellStyle name="Título 1 4" xfId="271"/>
    <cellStyle name="Título 1 5" xfId="272"/>
    <cellStyle name="Título 1 6" xfId="273"/>
    <cellStyle name="Título 1 7" xfId="274"/>
    <cellStyle name="Título 1 8" xfId="275"/>
    <cellStyle name="Título 10" xfId="276"/>
    <cellStyle name="Título 2 2" xfId="277"/>
    <cellStyle name="Título 2 3" xfId="278"/>
    <cellStyle name="Título 2 4" xfId="279"/>
    <cellStyle name="Título 2 5" xfId="280"/>
    <cellStyle name="Título 2 6" xfId="281"/>
    <cellStyle name="Título 2 7" xfId="282"/>
    <cellStyle name="Título 2 8" xfId="283"/>
    <cellStyle name="Título 3 2" xfId="284"/>
    <cellStyle name="Título 3 3" xfId="285"/>
    <cellStyle name="Título 3 4" xfId="286"/>
    <cellStyle name="Título 3 5" xfId="287"/>
    <cellStyle name="Título 3 6" xfId="288"/>
    <cellStyle name="Título 3 7" xfId="289"/>
    <cellStyle name="Título 3 8" xfId="290"/>
    <cellStyle name="Título 4" xfId="291"/>
    <cellStyle name="Título 5" xfId="292"/>
    <cellStyle name="Título 6" xfId="293"/>
    <cellStyle name="Título 7" xfId="294"/>
    <cellStyle name="Título 8" xfId="295"/>
    <cellStyle name="Título 9" xfId="296"/>
    <cellStyle name="Total 2" xfId="297"/>
    <cellStyle name="Total 3" xfId="298"/>
    <cellStyle name="Total 4" xfId="299"/>
    <cellStyle name="Total 5" xfId="300"/>
    <cellStyle name="Total 6" xfId="301"/>
    <cellStyle name="Total 7" xfId="302"/>
    <cellStyle name="Total 8" xfId="30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lda/Desktop/cta.%20armonizada%20bien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VIDADES"/>
      <sheetName val="SITUACIÓN FINANCIERA"/>
      <sheetName val="DIFERENCIAS"/>
      <sheetName val="CAMBIOS SIT F."/>
      <sheetName val="ACTIVO"/>
      <sheetName val="DEUDA"/>
      <sheetName val="VARIACIÓN"/>
      <sheetName val="FLUJO EFEC"/>
      <sheetName val="anal. ingresos"/>
      <sheetName val="clas. adminis"/>
      <sheetName val="clas. econom"/>
      <sheetName val="obj. gasto"/>
      <sheetName val="funcional"/>
      <sheetName val="endeudamiento"/>
      <sheetName val="int deuda"/>
      <sheetName val="ind. fiscal"/>
      <sheetName val="PROGRAMATICA"/>
      <sheetName val="BIENES MUEBLES"/>
      <sheetName val="BIENES MUEBLES ceat"/>
      <sheetName val="INMUEBLES"/>
      <sheetName val="CUENTAS"/>
    </sheetNames>
    <sheetDataSet>
      <sheetData sheetId="0">
        <row r="7">
          <cell r="D7" t="str">
            <v>Centro de Servicios Integrales para el Tratamiento de Aguas Residuales del Estado de Tlaxcala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opLeftCell="C1" zoomScale="90" zoomScaleNormal="90" workbookViewId="0">
      <selection activeCell="C2" sqref="C2:I2"/>
    </sheetView>
  </sheetViews>
  <sheetFormatPr baseColWidth="10" defaultColWidth="11.42578125" defaultRowHeight="12"/>
  <cols>
    <col min="1" max="1" width="4.28515625" style="101" customWidth="1"/>
    <col min="2" max="2" width="24.28515625" style="101" customWidth="1"/>
    <col min="3" max="3" width="23.7109375" style="101" customWidth="1"/>
    <col min="4" max="5" width="20.5703125" style="101" customWidth="1"/>
    <col min="6" max="6" width="7.7109375" style="101" customWidth="1"/>
    <col min="7" max="7" width="27.140625" style="264" customWidth="1"/>
    <col min="8" max="8" width="33.85546875" style="264" customWidth="1"/>
    <col min="9" max="10" width="20.5703125" style="101" customWidth="1"/>
    <col min="11" max="11" width="4.28515625" style="101" customWidth="1"/>
    <col min="12" max="16384" width="11.42578125" style="101"/>
  </cols>
  <sheetData>
    <row r="1" spans="1:11" s="149" customFormat="1">
      <c r="B1" s="207"/>
      <c r="C1" s="499" t="s">
        <v>723</v>
      </c>
      <c r="D1" s="499"/>
      <c r="E1" s="499"/>
      <c r="F1" s="499"/>
      <c r="G1" s="499"/>
      <c r="H1" s="499"/>
      <c r="I1" s="499"/>
      <c r="J1" s="207"/>
      <c r="K1" s="207"/>
    </row>
    <row r="2" spans="1:11">
      <c r="B2" s="208"/>
      <c r="C2" s="499" t="s">
        <v>85</v>
      </c>
      <c r="D2" s="499"/>
      <c r="E2" s="499"/>
      <c r="F2" s="499"/>
      <c r="G2" s="499"/>
      <c r="H2" s="499"/>
      <c r="I2" s="499"/>
      <c r="J2" s="208"/>
      <c r="K2" s="208"/>
    </row>
    <row r="3" spans="1:11">
      <c r="B3" s="208"/>
      <c r="C3" s="499" t="s">
        <v>722</v>
      </c>
      <c r="D3" s="499"/>
      <c r="E3" s="499"/>
      <c r="F3" s="499"/>
      <c r="G3" s="499"/>
      <c r="H3" s="499"/>
      <c r="I3" s="499"/>
      <c r="J3" s="208"/>
      <c r="K3" s="208"/>
    </row>
    <row r="4" spans="1:11">
      <c r="B4" s="208"/>
      <c r="C4" s="499" t="s">
        <v>1</v>
      </c>
      <c r="D4" s="499"/>
      <c r="E4" s="499"/>
      <c r="F4" s="499"/>
      <c r="G4" s="499"/>
      <c r="H4" s="499"/>
      <c r="I4" s="499"/>
      <c r="J4" s="208"/>
      <c r="K4" s="208"/>
    </row>
    <row r="5" spans="1:11" ht="6" customHeight="1">
      <c r="A5" s="409"/>
      <c r="B5" s="409"/>
      <c r="C5" s="212"/>
      <c r="D5" s="212"/>
      <c r="E5" s="212"/>
      <c r="F5" s="212"/>
      <c r="G5" s="212"/>
      <c r="H5" s="212"/>
      <c r="I5" s="149"/>
      <c r="J5" s="149"/>
      <c r="K5" s="149"/>
    </row>
    <row r="6" spans="1:11" ht="16.5" customHeight="1">
      <c r="A6" s="409"/>
      <c r="B6" s="155" t="s">
        <v>4</v>
      </c>
      <c r="C6" s="500" t="s">
        <v>416</v>
      </c>
      <c r="D6" s="500"/>
      <c r="E6" s="500"/>
      <c r="F6" s="500"/>
      <c r="G6" s="500"/>
      <c r="H6" s="500"/>
      <c r="I6" s="500"/>
      <c r="J6" s="500"/>
      <c r="K6" s="149"/>
    </row>
    <row r="7" spans="1:11" s="149" customFormat="1" ht="3" customHeight="1">
      <c r="A7" s="409"/>
      <c r="B7" s="211"/>
      <c r="C7" s="211"/>
      <c r="D7" s="211"/>
      <c r="E7" s="211"/>
      <c r="F7" s="212"/>
      <c r="G7" s="206"/>
      <c r="H7" s="206"/>
    </row>
    <row r="8" spans="1:11" s="149" customFormat="1" ht="3" customHeight="1">
      <c r="A8" s="213"/>
      <c r="B8" s="213"/>
      <c r="C8" s="213"/>
      <c r="D8" s="214"/>
      <c r="E8" s="214"/>
      <c r="F8" s="215"/>
      <c r="G8" s="206"/>
      <c r="H8" s="206"/>
    </row>
    <row r="9" spans="1:11" s="411" customFormat="1" ht="20.100000000000001" customHeight="1">
      <c r="A9" s="410"/>
      <c r="B9" s="498" t="s">
        <v>76</v>
      </c>
      <c r="C9" s="498"/>
      <c r="D9" s="217">
        <v>2015</v>
      </c>
      <c r="E9" s="217">
        <v>2014</v>
      </c>
      <c r="F9" s="408"/>
      <c r="G9" s="498" t="s">
        <v>76</v>
      </c>
      <c r="H9" s="498"/>
      <c r="I9" s="217">
        <v>2015</v>
      </c>
      <c r="J9" s="217">
        <v>2014</v>
      </c>
      <c r="K9" s="219"/>
    </row>
    <row r="10" spans="1:11" s="149" customFormat="1" ht="3" customHeight="1">
      <c r="A10" s="220"/>
      <c r="B10" s="221"/>
      <c r="C10" s="221"/>
      <c r="D10" s="222"/>
      <c r="E10" s="222"/>
      <c r="F10" s="206"/>
      <c r="G10" s="206"/>
      <c r="H10" s="206"/>
      <c r="K10" s="164"/>
    </row>
    <row r="11" spans="1:11" s="264" customFormat="1">
      <c r="A11" s="412"/>
      <c r="B11" s="497" t="s">
        <v>86</v>
      </c>
      <c r="C11" s="497"/>
      <c r="D11" s="170"/>
      <c r="E11" s="170"/>
      <c r="F11" s="150"/>
      <c r="G11" s="497" t="s">
        <v>87</v>
      </c>
      <c r="H11" s="497"/>
      <c r="I11" s="170"/>
      <c r="J11" s="170"/>
      <c r="K11" s="413"/>
    </row>
    <row r="12" spans="1:11">
      <c r="A12" s="227"/>
      <c r="B12" s="495" t="s">
        <v>88</v>
      </c>
      <c r="C12" s="495"/>
      <c r="D12" s="171">
        <f>SUM(D13:D20)</f>
        <v>52871</v>
      </c>
      <c r="E12" s="171">
        <v>16330179</v>
      </c>
      <c r="F12" s="150"/>
      <c r="G12" s="497" t="s">
        <v>89</v>
      </c>
      <c r="H12" s="497"/>
      <c r="I12" s="171">
        <f>SUM(I13:I15)</f>
        <v>17665099</v>
      </c>
      <c r="J12" s="171">
        <v>18383890</v>
      </c>
      <c r="K12" s="260"/>
    </row>
    <row r="13" spans="1:11">
      <c r="A13" s="225"/>
      <c r="B13" s="494" t="s">
        <v>90</v>
      </c>
      <c r="C13" s="494"/>
      <c r="D13" s="261">
        <v>0</v>
      </c>
      <c r="E13" s="261">
        <v>0</v>
      </c>
      <c r="F13" s="150"/>
      <c r="G13" s="494" t="s">
        <v>91</v>
      </c>
      <c r="H13" s="494"/>
      <c r="I13" s="261">
        <v>3935161</v>
      </c>
      <c r="J13" s="171">
        <v>3894261</v>
      </c>
      <c r="K13" s="260"/>
    </row>
    <row r="14" spans="1:11">
      <c r="A14" s="225"/>
      <c r="B14" s="494" t="s">
        <v>92</v>
      </c>
      <c r="C14" s="494"/>
      <c r="D14" s="261">
        <v>0</v>
      </c>
      <c r="E14" s="261">
        <v>0</v>
      </c>
      <c r="F14" s="150"/>
      <c r="G14" s="494" t="s">
        <v>93</v>
      </c>
      <c r="H14" s="494"/>
      <c r="I14" s="261">
        <v>827000</v>
      </c>
      <c r="J14" s="261">
        <v>970995</v>
      </c>
      <c r="K14" s="260"/>
    </row>
    <row r="15" spans="1:11" ht="12" customHeight="1">
      <c r="A15" s="225"/>
      <c r="B15" s="494" t="s">
        <v>94</v>
      </c>
      <c r="C15" s="494"/>
      <c r="D15" s="261">
        <v>0</v>
      </c>
      <c r="E15" s="261">
        <v>0</v>
      </c>
      <c r="F15" s="150"/>
      <c r="G15" s="494" t="s">
        <v>95</v>
      </c>
      <c r="H15" s="494"/>
      <c r="I15" s="261">
        <v>12902938</v>
      </c>
      <c r="J15" s="261">
        <v>13518634</v>
      </c>
      <c r="K15" s="260"/>
    </row>
    <row r="16" spans="1:11">
      <c r="A16" s="225"/>
      <c r="B16" s="494" t="s">
        <v>96</v>
      </c>
      <c r="C16" s="494"/>
      <c r="D16" s="261">
        <v>0</v>
      </c>
      <c r="E16" s="261">
        <v>0</v>
      </c>
      <c r="F16" s="150"/>
      <c r="G16" s="169"/>
      <c r="H16" s="167"/>
      <c r="I16" s="414"/>
      <c r="J16" s="414"/>
      <c r="K16" s="260"/>
    </row>
    <row r="17" spans="1:11">
      <c r="A17" s="225"/>
      <c r="B17" s="494" t="s">
        <v>97</v>
      </c>
      <c r="C17" s="494"/>
      <c r="D17" s="261">
        <v>52871</v>
      </c>
      <c r="E17" s="261">
        <v>115981</v>
      </c>
      <c r="F17" s="150"/>
      <c r="G17" s="497" t="s">
        <v>202</v>
      </c>
      <c r="H17" s="497"/>
      <c r="I17" s="171">
        <f>SUM(I18:I26)</f>
        <v>0</v>
      </c>
      <c r="J17" s="171">
        <v>0</v>
      </c>
      <c r="K17" s="260"/>
    </row>
    <row r="18" spans="1:11">
      <c r="A18" s="225"/>
      <c r="B18" s="494" t="s">
        <v>98</v>
      </c>
      <c r="C18" s="494"/>
      <c r="D18" s="261">
        <v>0</v>
      </c>
      <c r="E18" s="261">
        <v>0</v>
      </c>
      <c r="F18" s="150"/>
      <c r="G18" s="494" t="s">
        <v>99</v>
      </c>
      <c r="H18" s="494"/>
      <c r="I18" s="261">
        <v>0</v>
      </c>
      <c r="J18" s="261">
        <v>0</v>
      </c>
      <c r="K18" s="260"/>
    </row>
    <row r="19" spans="1:11">
      <c r="A19" s="225"/>
      <c r="B19" s="494" t="s">
        <v>100</v>
      </c>
      <c r="C19" s="494"/>
      <c r="D19" s="261">
        <v>0</v>
      </c>
      <c r="E19" s="261">
        <v>0</v>
      </c>
      <c r="F19" s="150"/>
      <c r="G19" s="494" t="s">
        <v>101</v>
      </c>
      <c r="H19" s="494"/>
      <c r="I19" s="261">
        <v>0</v>
      </c>
      <c r="J19" s="261">
        <v>0</v>
      </c>
      <c r="K19" s="260"/>
    </row>
    <row r="20" spans="1:11" ht="52.5" customHeight="1">
      <c r="A20" s="225"/>
      <c r="B20" s="496" t="s">
        <v>102</v>
      </c>
      <c r="C20" s="496"/>
      <c r="D20" s="261">
        <v>0</v>
      </c>
      <c r="E20" s="261">
        <v>0</v>
      </c>
      <c r="F20" s="150"/>
      <c r="G20" s="494" t="s">
        <v>103</v>
      </c>
      <c r="H20" s="494"/>
      <c r="I20" s="261">
        <v>0</v>
      </c>
      <c r="J20" s="261">
        <v>0</v>
      </c>
      <c r="K20" s="260"/>
    </row>
    <row r="21" spans="1:11">
      <c r="A21" s="227"/>
      <c r="B21" s="169"/>
      <c r="C21" s="167"/>
      <c r="D21" s="414"/>
      <c r="E21" s="414"/>
      <c r="F21" s="150"/>
      <c r="G21" s="494" t="s">
        <v>104</v>
      </c>
      <c r="H21" s="494"/>
      <c r="I21" s="261">
        <v>0</v>
      </c>
      <c r="J21" s="261">
        <v>0</v>
      </c>
      <c r="K21" s="260"/>
    </row>
    <row r="22" spans="1:11" ht="29.25" customHeight="1">
      <c r="A22" s="227"/>
      <c r="B22" s="495" t="s">
        <v>105</v>
      </c>
      <c r="C22" s="495"/>
      <c r="D22" s="171">
        <f>D23+D24</f>
        <v>24179644</v>
      </c>
      <c r="E22" s="171">
        <f>E23+E24</f>
        <v>18666386</v>
      </c>
      <c r="F22" s="150"/>
      <c r="G22" s="494" t="s">
        <v>106</v>
      </c>
      <c r="H22" s="494"/>
      <c r="I22" s="261">
        <v>0</v>
      </c>
      <c r="J22" s="261">
        <v>0</v>
      </c>
      <c r="K22" s="260"/>
    </row>
    <row r="23" spans="1:11">
      <c r="A23" s="225"/>
      <c r="B23" s="494" t="s">
        <v>107</v>
      </c>
      <c r="C23" s="494"/>
      <c r="D23" s="174">
        <v>24179644</v>
      </c>
      <c r="E23" s="174">
        <v>18666386</v>
      </c>
      <c r="F23" s="150"/>
      <c r="G23" s="494" t="s">
        <v>108</v>
      </c>
      <c r="H23" s="494"/>
      <c r="I23" s="261">
        <v>0</v>
      </c>
      <c r="J23" s="261">
        <v>0</v>
      </c>
      <c r="K23" s="260"/>
    </row>
    <row r="24" spans="1:11">
      <c r="A24" s="225"/>
      <c r="B24" s="494" t="s">
        <v>201</v>
      </c>
      <c r="C24" s="494"/>
      <c r="D24" s="261">
        <v>0</v>
      </c>
      <c r="E24" s="261">
        <v>0</v>
      </c>
      <c r="F24" s="150"/>
      <c r="G24" s="494" t="s">
        <v>109</v>
      </c>
      <c r="H24" s="494"/>
      <c r="I24" s="261">
        <v>0</v>
      </c>
      <c r="J24" s="261">
        <v>0</v>
      </c>
      <c r="K24" s="260"/>
    </row>
    <row r="25" spans="1:11">
      <c r="A25" s="227"/>
      <c r="B25" s="169"/>
      <c r="C25" s="167"/>
      <c r="D25" s="414"/>
      <c r="E25" s="414"/>
      <c r="F25" s="150"/>
      <c r="G25" s="494" t="s">
        <v>110</v>
      </c>
      <c r="H25" s="494"/>
      <c r="I25" s="261">
        <v>0</v>
      </c>
      <c r="J25" s="261">
        <v>0</v>
      </c>
      <c r="K25" s="260"/>
    </row>
    <row r="26" spans="1:11">
      <c r="A26" s="225"/>
      <c r="B26" s="495" t="s">
        <v>111</v>
      </c>
      <c r="C26" s="495"/>
      <c r="D26" s="171">
        <f>SUM(D27:D31)</f>
        <v>0</v>
      </c>
      <c r="E26" s="171">
        <v>0</v>
      </c>
      <c r="F26" s="150"/>
      <c r="G26" s="494" t="s">
        <v>112</v>
      </c>
      <c r="H26" s="494"/>
      <c r="I26" s="261">
        <v>0</v>
      </c>
      <c r="J26" s="261">
        <v>0</v>
      </c>
      <c r="K26" s="260"/>
    </row>
    <row r="27" spans="1:11">
      <c r="A27" s="225"/>
      <c r="B27" s="494" t="s">
        <v>113</v>
      </c>
      <c r="C27" s="494"/>
      <c r="D27" s="261">
        <v>0</v>
      </c>
      <c r="E27" s="261">
        <v>0</v>
      </c>
      <c r="F27" s="150"/>
      <c r="G27" s="169"/>
      <c r="H27" s="167"/>
      <c r="I27" s="414"/>
      <c r="J27" s="414"/>
      <c r="K27" s="260"/>
    </row>
    <row r="28" spans="1:11">
      <c r="A28" s="225"/>
      <c r="B28" s="494" t="s">
        <v>114</v>
      </c>
      <c r="C28" s="494"/>
      <c r="D28" s="261">
        <v>0</v>
      </c>
      <c r="E28" s="261">
        <v>0</v>
      </c>
      <c r="F28" s="150"/>
      <c r="G28" s="495" t="s">
        <v>107</v>
      </c>
      <c r="H28" s="495"/>
      <c r="I28" s="171">
        <f>SUM(I29:I31)</f>
        <v>0</v>
      </c>
      <c r="J28" s="171">
        <v>0</v>
      </c>
      <c r="K28" s="260"/>
    </row>
    <row r="29" spans="1:11" ht="26.25" customHeight="1">
      <c r="A29" s="225"/>
      <c r="B29" s="496" t="s">
        <v>115</v>
      </c>
      <c r="C29" s="496"/>
      <c r="D29" s="261">
        <v>0</v>
      </c>
      <c r="E29" s="261">
        <v>0</v>
      </c>
      <c r="F29" s="150"/>
      <c r="G29" s="494" t="s">
        <v>116</v>
      </c>
      <c r="H29" s="494"/>
      <c r="I29" s="261">
        <v>0</v>
      </c>
      <c r="J29" s="261">
        <v>0</v>
      </c>
      <c r="K29" s="260"/>
    </row>
    <row r="30" spans="1:11">
      <c r="A30" s="225"/>
      <c r="B30" s="494" t="s">
        <v>117</v>
      </c>
      <c r="C30" s="494"/>
      <c r="D30" s="261">
        <v>0</v>
      </c>
      <c r="E30" s="261">
        <v>0</v>
      </c>
      <c r="F30" s="150"/>
      <c r="G30" s="494" t="s">
        <v>50</v>
      </c>
      <c r="H30" s="494"/>
      <c r="I30" s="261">
        <v>0</v>
      </c>
      <c r="J30" s="261">
        <v>0</v>
      </c>
      <c r="K30" s="260"/>
    </row>
    <row r="31" spans="1:11">
      <c r="A31" s="225"/>
      <c r="B31" s="494" t="s">
        <v>118</v>
      </c>
      <c r="C31" s="494"/>
      <c r="D31" s="261">
        <v>0</v>
      </c>
      <c r="E31" s="261">
        <v>0</v>
      </c>
      <c r="F31" s="150"/>
      <c r="G31" s="494" t="s">
        <v>119</v>
      </c>
      <c r="H31" s="494"/>
      <c r="I31" s="261">
        <v>0</v>
      </c>
      <c r="J31" s="261">
        <v>0</v>
      </c>
      <c r="K31" s="260"/>
    </row>
    <row r="32" spans="1:11">
      <c r="A32" s="227"/>
      <c r="B32" s="169"/>
      <c r="C32" s="173"/>
      <c r="D32" s="170"/>
      <c r="E32" s="170"/>
      <c r="F32" s="150"/>
      <c r="G32" s="169"/>
      <c r="H32" s="167"/>
      <c r="I32" s="414"/>
      <c r="J32" s="414"/>
      <c r="K32" s="260"/>
    </row>
    <row r="33" spans="1:11">
      <c r="A33" s="415"/>
      <c r="B33" s="493" t="s">
        <v>120</v>
      </c>
      <c r="C33" s="493"/>
      <c r="D33" s="416">
        <f>D12+D22+D26</f>
        <v>24232515</v>
      </c>
      <c r="E33" s="416">
        <v>21932367</v>
      </c>
      <c r="F33" s="417"/>
      <c r="G33" s="497" t="s">
        <v>121</v>
      </c>
      <c r="H33" s="497"/>
      <c r="I33" s="181">
        <f>SUM(I34:I38)</f>
        <v>0</v>
      </c>
      <c r="J33" s="181">
        <v>0</v>
      </c>
      <c r="K33" s="260"/>
    </row>
    <row r="34" spans="1:11">
      <c r="A34" s="227"/>
      <c r="B34" s="493"/>
      <c r="C34" s="493"/>
      <c r="D34" s="170"/>
      <c r="E34" s="170"/>
      <c r="F34" s="150"/>
      <c r="G34" s="494" t="s">
        <v>122</v>
      </c>
      <c r="H34" s="494"/>
      <c r="I34" s="261">
        <v>0</v>
      </c>
      <c r="J34" s="261">
        <v>0</v>
      </c>
      <c r="K34" s="260"/>
    </row>
    <row r="35" spans="1:11">
      <c r="A35" s="418"/>
      <c r="B35" s="150"/>
      <c r="C35" s="150"/>
      <c r="D35" s="150"/>
      <c r="E35" s="150"/>
      <c r="F35" s="150"/>
      <c r="G35" s="494" t="s">
        <v>123</v>
      </c>
      <c r="H35" s="494"/>
      <c r="I35" s="261">
        <v>0</v>
      </c>
      <c r="J35" s="261">
        <v>0</v>
      </c>
      <c r="K35" s="260"/>
    </row>
    <row r="36" spans="1:11">
      <c r="A36" s="418"/>
      <c r="B36" s="150"/>
      <c r="C36" s="150"/>
      <c r="D36" s="150"/>
      <c r="E36" s="150"/>
      <c r="F36" s="150"/>
      <c r="G36" s="494" t="s">
        <v>124</v>
      </c>
      <c r="H36" s="494"/>
      <c r="I36" s="261">
        <v>0</v>
      </c>
      <c r="J36" s="261">
        <v>0</v>
      </c>
      <c r="K36" s="260"/>
    </row>
    <row r="37" spans="1:11">
      <c r="A37" s="418"/>
      <c r="B37" s="150"/>
      <c r="C37" s="150"/>
      <c r="D37" s="150"/>
      <c r="E37" s="150"/>
      <c r="F37" s="150"/>
      <c r="G37" s="494" t="s">
        <v>125</v>
      </c>
      <c r="H37" s="494"/>
      <c r="I37" s="261">
        <v>0</v>
      </c>
      <c r="J37" s="261">
        <v>0</v>
      </c>
      <c r="K37" s="260"/>
    </row>
    <row r="38" spans="1:11">
      <c r="A38" s="418"/>
      <c r="B38" s="150"/>
      <c r="C38" s="150"/>
      <c r="D38" s="150"/>
      <c r="E38" s="150"/>
      <c r="F38" s="150"/>
      <c r="G38" s="494" t="s">
        <v>126</v>
      </c>
      <c r="H38" s="494"/>
      <c r="I38" s="261">
        <v>0</v>
      </c>
      <c r="J38" s="261">
        <v>0</v>
      </c>
      <c r="K38" s="260"/>
    </row>
    <row r="39" spans="1:11">
      <c r="A39" s="418"/>
      <c r="B39" s="150"/>
      <c r="C39" s="150"/>
      <c r="D39" s="150"/>
      <c r="E39" s="150"/>
      <c r="F39" s="150"/>
      <c r="G39" s="169"/>
      <c r="H39" s="167"/>
      <c r="I39" s="414"/>
      <c r="J39" s="414"/>
      <c r="K39" s="260"/>
    </row>
    <row r="40" spans="1:11">
      <c r="A40" s="418"/>
      <c r="B40" s="150"/>
      <c r="C40" s="150"/>
      <c r="D40" s="150"/>
      <c r="E40" s="150"/>
      <c r="F40" s="150"/>
      <c r="G40" s="495" t="s">
        <v>127</v>
      </c>
      <c r="H40" s="495"/>
      <c r="I40" s="181">
        <f>SUM(I41:I46)</f>
        <v>284744</v>
      </c>
      <c r="J40" s="181">
        <f>SUM(J41:J46)</f>
        <v>58286</v>
      </c>
      <c r="K40" s="260"/>
    </row>
    <row r="41" spans="1:11" ht="26.25" customHeight="1">
      <c r="A41" s="418"/>
      <c r="B41" s="150"/>
      <c r="C41" s="150"/>
      <c r="D41" s="150"/>
      <c r="E41" s="150"/>
      <c r="F41" s="150"/>
      <c r="G41" s="496" t="s">
        <v>128</v>
      </c>
      <c r="H41" s="496"/>
      <c r="I41" s="261">
        <v>0</v>
      </c>
      <c r="J41" s="261">
        <v>0</v>
      </c>
      <c r="K41" s="260"/>
    </row>
    <row r="42" spans="1:11">
      <c r="A42" s="418"/>
      <c r="B42" s="150"/>
      <c r="C42" s="150"/>
      <c r="D42" s="150"/>
      <c r="E42" s="150"/>
      <c r="F42" s="150"/>
      <c r="G42" s="494" t="s">
        <v>129</v>
      </c>
      <c r="H42" s="494"/>
      <c r="I42" s="261">
        <v>0</v>
      </c>
      <c r="J42" s="261">
        <v>0</v>
      </c>
      <c r="K42" s="260"/>
    </row>
    <row r="43" spans="1:11" ht="12" customHeight="1">
      <c r="A43" s="418"/>
      <c r="B43" s="150"/>
      <c r="C43" s="150"/>
      <c r="D43" s="150"/>
      <c r="E43" s="150"/>
      <c r="F43" s="150"/>
      <c r="G43" s="494" t="s">
        <v>130</v>
      </c>
      <c r="H43" s="494"/>
      <c r="I43" s="261">
        <v>0</v>
      </c>
      <c r="J43" s="261">
        <v>0</v>
      </c>
      <c r="K43" s="260"/>
    </row>
    <row r="44" spans="1:11" ht="25.5" customHeight="1">
      <c r="A44" s="418"/>
      <c r="B44" s="150"/>
      <c r="C44" s="150"/>
      <c r="D44" s="150"/>
      <c r="E44" s="150"/>
      <c r="F44" s="150"/>
      <c r="G44" s="496" t="s">
        <v>203</v>
      </c>
      <c r="H44" s="496"/>
      <c r="I44" s="261">
        <v>0</v>
      </c>
      <c r="J44" s="261">
        <v>0</v>
      </c>
      <c r="K44" s="260"/>
    </row>
    <row r="45" spans="1:11">
      <c r="A45" s="418"/>
      <c r="B45" s="150"/>
      <c r="C45" s="150"/>
      <c r="D45" s="150"/>
      <c r="E45" s="150"/>
      <c r="F45" s="150"/>
      <c r="G45" s="494" t="s">
        <v>131</v>
      </c>
      <c r="H45" s="494"/>
      <c r="I45" s="261">
        <v>0</v>
      </c>
      <c r="J45" s="261">
        <v>0</v>
      </c>
      <c r="K45" s="260"/>
    </row>
    <row r="46" spans="1:11">
      <c r="A46" s="418"/>
      <c r="B46" s="150"/>
      <c r="C46" s="150"/>
      <c r="D46" s="150"/>
      <c r="E46" s="150"/>
      <c r="F46" s="150"/>
      <c r="G46" s="494" t="s">
        <v>132</v>
      </c>
      <c r="H46" s="494"/>
      <c r="I46" s="261">
        <v>284744</v>
      </c>
      <c r="J46" s="261">
        <v>58286</v>
      </c>
      <c r="K46" s="260"/>
    </row>
    <row r="47" spans="1:11">
      <c r="A47" s="418"/>
      <c r="B47" s="150"/>
      <c r="C47" s="150"/>
      <c r="D47" s="150"/>
      <c r="E47" s="150"/>
      <c r="F47" s="150"/>
      <c r="G47" s="169"/>
      <c r="H47" s="167"/>
      <c r="I47" s="414"/>
      <c r="J47" s="414"/>
      <c r="K47" s="260"/>
    </row>
    <row r="48" spans="1:11">
      <c r="A48" s="418"/>
      <c r="B48" s="150"/>
      <c r="C48" s="150"/>
      <c r="D48" s="150"/>
      <c r="E48" s="150"/>
      <c r="F48" s="150"/>
      <c r="G48" s="495" t="s">
        <v>133</v>
      </c>
      <c r="H48" s="495"/>
      <c r="I48" s="181">
        <f>SUM(I49)</f>
        <v>2415339</v>
      </c>
      <c r="J48" s="181">
        <f>SUM(J49)</f>
        <v>688958</v>
      </c>
      <c r="K48" s="260"/>
    </row>
    <row r="49" spans="1:11">
      <c r="A49" s="418"/>
      <c r="B49" s="150"/>
      <c r="C49" s="150"/>
      <c r="D49" s="150"/>
      <c r="E49" s="150"/>
      <c r="F49" s="150"/>
      <c r="G49" s="494" t="s">
        <v>134</v>
      </c>
      <c r="H49" s="494"/>
      <c r="I49" s="261">
        <v>2415339</v>
      </c>
      <c r="J49" s="261">
        <v>688958</v>
      </c>
      <c r="K49" s="260"/>
    </row>
    <row r="50" spans="1:11">
      <c r="A50" s="418"/>
      <c r="B50" s="150"/>
      <c r="C50" s="150"/>
      <c r="D50" s="150"/>
      <c r="E50" s="150"/>
      <c r="F50" s="150"/>
      <c r="G50" s="169"/>
      <c r="H50" s="167"/>
      <c r="I50" s="414"/>
      <c r="J50" s="414"/>
      <c r="K50" s="260"/>
    </row>
    <row r="51" spans="1:11">
      <c r="A51" s="418"/>
      <c r="B51" s="150"/>
      <c r="C51" s="150"/>
      <c r="D51" s="150"/>
      <c r="E51" s="150"/>
      <c r="F51" s="150"/>
      <c r="G51" s="493" t="s">
        <v>135</v>
      </c>
      <c r="H51" s="493"/>
      <c r="I51" s="419">
        <f>I12+I17+I28+I33+I40+I48</f>
        <v>20365182</v>
      </c>
      <c r="J51" s="419">
        <f>J12+J17+J28+J33+J40+J48</f>
        <v>19131134</v>
      </c>
      <c r="K51" s="420"/>
    </row>
    <row r="52" spans="1:11">
      <c r="A52" s="418"/>
      <c r="B52" s="150"/>
      <c r="C52" s="150"/>
      <c r="D52" s="150"/>
      <c r="E52" s="150"/>
      <c r="F52" s="150"/>
      <c r="G52" s="172"/>
      <c r="H52" s="172"/>
      <c r="I52" s="414"/>
      <c r="J52" s="414"/>
      <c r="K52" s="420"/>
    </row>
    <row r="53" spans="1:11">
      <c r="A53" s="418"/>
      <c r="B53" s="150"/>
      <c r="C53" s="150"/>
      <c r="D53" s="150"/>
      <c r="E53" s="150"/>
      <c r="F53" s="150"/>
      <c r="G53" s="488" t="s">
        <v>136</v>
      </c>
      <c r="H53" s="488"/>
      <c r="I53" s="419">
        <f>D33-I51</f>
        <v>3867333</v>
      </c>
      <c r="J53" s="419">
        <f>E33-J51</f>
        <v>2801233</v>
      </c>
      <c r="K53" s="420"/>
    </row>
    <row r="54" spans="1:11" ht="6" customHeight="1">
      <c r="A54" s="421"/>
      <c r="B54" s="194"/>
      <c r="C54" s="194"/>
      <c r="D54" s="194"/>
      <c r="E54" s="194"/>
      <c r="F54" s="194"/>
      <c r="G54" s="422"/>
      <c r="H54" s="422"/>
      <c r="I54" s="194"/>
      <c r="J54" s="194"/>
      <c r="K54" s="190"/>
    </row>
    <row r="55" spans="1:11" ht="6" customHeight="1">
      <c r="A55" s="149"/>
      <c r="B55" s="149"/>
      <c r="C55" s="149"/>
      <c r="D55" s="149"/>
      <c r="E55" s="149"/>
      <c r="F55" s="149"/>
      <c r="G55" s="206"/>
      <c r="H55" s="206"/>
      <c r="I55" s="149"/>
      <c r="J55" s="149"/>
      <c r="K55" s="149"/>
    </row>
    <row r="56" spans="1:11" ht="6" customHeight="1">
      <c r="A56" s="194"/>
      <c r="B56" s="195"/>
      <c r="C56" s="196"/>
      <c r="D56" s="197"/>
      <c r="E56" s="197"/>
      <c r="F56" s="194"/>
      <c r="G56" s="198"/>
      <c r="H56" s="423"/>
      <c r="I56" s="197"/>
      <c r="J56" s="197"/>
      <c r="K56" s="194"/>
    </row>
    <row r="57" spans="1:11" ht="6" customHeight="1">
      <c r="A57" s="149"/>
      <c r="B57" s="167"/>
      <c r="C57" s="191"/>
      <c r="D57" s="192"/>
      <c r="E57" s="192"/>
      <c r="F57" s="149"/>
      <c r="G57" s="193"/>
      <c r="H57" s="424"/>
      <c r="I57" s="192"/>
      <c r="J57" s="192"/>
      <c r="K57" s="149"/>
    </row>
    <row r="58" spans="1:11" ht="15" customHeight="1">
      <c r="B58" s="489" t="s">
        <v>78</v>
      </c>
      <c r="C58" s="489"/>
      <c r="D58" s="489"/>
      <c r="E58" s="489"/>
      <c r="F58" s="489"/>
      <c r="G58" s="489"/>
      <c r="H58" s="489"/>
      <c r="I58" s="489"/>
      <c r="J58" s="489"/>
    </row>
    <row r="59" spans="1:11" ht="9.75" customHeight="1">
      <c r="B59" s="167"/>
      <c r="C59" s="191"/>
      <c r="D59" s="192"/>
      <c r="E59" s="192"/>
      <c r="G59" s="193"/>
      <c r="H59" s="191"/>
      <c r="I59" s="192"/>
      <c r="J59" s="192"/>
    </row>
    <row r="60" spans="1:11" ht="30" customHeight="1">
      <c r="B60" s="167"/>
      <c r="C60" s="490"/>
      <c r="D60" s="490"/>
      <c r="E60" s="192"/>
      <c r="G60" s="491"/>
      <c r="H60" s="491"/>
      <c r="I60" s="192"/>
      <c r="J60" s="192"/>
    </row>
    <row r="61" spans="1:11" ht="14.1" customHeight="1">
      <c r="B61" s="199"/>
      <c r="C61" s="492" t="s">
        <v>80</v>
      </c>
      <c r="D61" s="492"/>
      <c r="E61" s="192"/>
      <c r="F61" s="192"/>
      <c r="G61" s="492" t="s">
        <v>83</v>
      </c>
      <c r="H61" s="492"/>
      <c r="I61" s="168"/>
      <c r="J61" s="192"/>
    </row>
    <row r="62" spans="1:11" ht="14.1" customHeight="1">
      <c r="B62" s="201"/>
      <c r="C62" s="487" t="s">
        <v>81</v>
      </c>
      <c r="D62" s="487"/>
      <c r="E62" s="202"/>
      <c r="F62" s="202"/>
      <c r="G62" s="487" t="s">
        <v>82</v>
      </c>
      <c r="H62" s="487"/>
      <c r="I62" s="168"/>
      <c r="J62" s="192"/>
    </row>
    <row r="63" spans="1:11" ht="9.9499999999999993" customHeight="1">
      <c r="D63" s="143"/>
    </row>
    <row r="64" spans="1:11">
      <c r="D64" s="143"/>
    </row>
    <row r="65" spans="4:4">
      <c r="D65" s="143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selection activeCell="B7" sqref="B7"/>
    </sheetView>
  </sheetViews>
  <sheetFormatPr baseColWidth="10" defaultColWidth="11.42578125" defaultRowHeight="15"/>
  <cols>
    <col min="1" max="1" width="2.28515625" style="49" customWidth="1"/>
    <col min="2" max="2" width="3.28515625" style="17" customWidth="1"/>
    <col min="3" max="3" width="52.5703125" style="17" customWidth="1"/>
    <col min="4" max="9" width="12.7109375" style="17" customWidth="1"/>
    <col min="10" max="10" width="2.7109375" style="49" customWidth="1"/>
  </cols>
  <sheetData>
    <row r="1" spans="1:10" s="49" customFormat="1">
      <c r="B1" s="16"/>
      <c r="C1" s="16"/>
      <c r="D1" s="16"/>
      <c r="E1" s="16"/>
      <c r="F1" s="16"/>
      <c r="G1" s="16"/>
      <c r="H1" s="16"/>
      <c r="I1" s="16"/>
    </row>
    <row r="2" spans="1:10">
      <c r="B2" s="564" t="s">
        <v>724</v>
      </c>
      <c r="C2" s="565"/>
      <c r="D2" s="565"/>
      <c r="E2" s="565"/>
      <c r="F2" s="565"/>
      <c r="G2" s="565"/>
      <c r="H2" s="565"/>
      <c r="I2" s="566"/>
    </row>
    <row r="3" spans="1:10">
      <c r="B3" s="567" t="s">
        <v>414</v>
      </c>
      <c r="C3" s="568"/>
      <c r="D3" s="568"/>
      <c r="E3" s="568"/>
      <c r="F3" s="568"/>
      <c r="G3" s="568"/>
      <c r="H3" s="568"/>
      <c r="I3" s="569"/>
    </row>
    <row r="4" spans="1:10">
      <c r="B4" s="567" t="s">
        <v>239</v>
      </c>
      <c r="C4" s="568"/>
      <c r="D4" s="568"/>
      <c r="E4" s="568"/>
      <c r="F4" s="568"/>
      <c r="G4" s="568"/>
      <c r="H4" s="568"/>
      <c r="I4" s="569"/>
    </row>
    <row r="5" spans="1:10">
      <c r="B5" s="567" t="s">
        <v>240</v>
      </c>
      <c r="C5" s="568"/>
      <c r="D5" s="568"/>
      <c r="E5" s="568"/>
      <c r="F5" s="568"/>
      <c r="G5" s="568"/>
      <c r="H5" s="568"/>
      <c r="I5" s="569"/>
    </row>
    <row r="6" spans="1:10">
      <c r="B6" s="570" t="s">
        <v>726</v>
      </c>
      <c r="C6" s="571"/>
      <c r="D6" s="571"/>
      <c r="E6" s="571"/>
      <c r="F6" s="571"/>
      <c r="G6" s="571"/>
      <c r="H6" s="571"/>
      <c r="I6" s="572"/>
    </row>
    <row r="7" spans="1:10" s="49" customFormat="1">
      <c r="B7" s="16"/>
      <c r="C7" s="16"/>
      <c r="D7" s="16"/>
      <c r="E7" s="16"/>
      <c r="F7" s="16"/>
      <c r="G7" s="16"/>
      <c r="H7" s="16"/>
      <c r="I7" s="16"/>
    </row>
    <row r="8" spans="1:10">
      <c r="B8" s="590" t="s">
        <v>76</v>
      </c>
      <c r="C8" s="590"/>
      <c r="D8" s="591" t="s">
        <v>241</v>
      </c>
      <c r="E8" s="591"/>
      <c r="F8" s="591"/>
      <c r="G8" s="591"/>
      <c r="H8" s="591"/>
      <c r="I8" s="591" t="s">
        <v>242</v>
      </c>
    </row>
    <row r="9" spans="1:10" ht="22.5">
      <c r="B9" s="590"/>
      <c r="C9" s="590"/>
      <c r="D9" s="50" t="s">
        <v>243</v>
      </c>
      <c r="E9" s="50" t="s">
        <v>244</v>
      </c>
      <c r="F9" s="50" t="s">
        <v>217</v>
      </c>
      <c r="G9" s="50" t="s">
        <v>218</v>
      </c>
      <c r="H9" s="50" t="s">
        <v>245</v>
      </c>
      <c r="I9" s="591"/>
    </row>
    <row r="10" spans="1:10">
      <c r="B10" s="590"/>
      <c r="C10" s="590"/>
      <c r="D10" s="50">
        <v>1</v>
      </c>
      <c r="E10" s="50">
        <v>2</v>
      </c>
      <c r="F10" s="50" t="s">
        <v>246</v>
      </c>
      <c r="G10" s="50">
        <v>4</v>
      </c>
      <c r="H10" s="50">
        <v>5</v>
      </c>
      <c r="I10" s="50" t="s">
        <v>247</v>
      </c>
    </row>
    <row r="11" spans="1:10">
      <c r="B11" s="51"/>
      <c r="C11" s="52"/>
      <c r="D11" s="53"/>
      <c r="E11" s="53"/>
      <c r="F11" s="53"/>
      <c r="G11" s="53"/>
      <c r="H11" s="53"/>
      <c r="I11" s="53"/>
    </row>
    <row r="12" spans="1:10">
      <c r="B12" s="54"/>
      <c r="C12" s="55" t="s">
        <v>415</v>
      </c>
      <c r="D12" s="481">
        <v>24407515</v>
      </c>
      <c r="E12" s="481">
        <v>175000</v>
      </c>
      <c r="F12" s="481">
        <f>D12-E12</f>
        <v>24232515</v>
      </c>
      <c r="G12" s="481">
        <v>20365182</v>
      </c>
      <c r="H12" s="481">
        <v>20365182</v>
      </c>
      <c r="I12" s="481">
        <f>+F12-G12</f>
        <v>3867333</v>
      </c>
    </row>
    <row r="13" spans="1:10">
      <c r="B13" s="56"/>
      <c r="C13" s="57"/>
      <c r="D13" s="58"/>
      <c r="E13" s="58"/>
      <c r="F13" s="58"/>
      <c r="G13" s="58"/>
      <c r="H13" s="58"/>
      <c r="I13" s="58"/>
    </row>
    <row r="14" spans="1:10" s="62" customFormat="1">
      <c r="A14" s="59"/>
      <c r="B14" s="60"/>
      <c r="C14" s="61" t="s">
        <v>248</v>
      </c>
      <c r="D14" s="407">
        <f t="shared" ref="D14:I14" si="0">SUM(D12:D12)</f>
        <v>24407515</v>
      </c>
      <c r="E14" s="407">
        <f t="shared" si="0"/>
        <v>175000</v>
      </c>
      <c r="F14" s="407">
        <f t="shared" si="0"/>
        <v>24232515</v>
      </c>
      <c r="G14" s="407">
        <f t="shared" si="0"/>
        <v>20365182</v>
      </c>
      <c r="H14" s="407">
        <f t="shared" si="0"/>
        <v>20365182</v>
      </c>
      <c r="I14" s="407">
        <f t="shared" si="0"/>
        <v>3867333</v>
      </c>
      <c r="J14" s="59"/>
    </row>
    <row r="15" spans="1:10">
      <c r="B15" s="16"/>
      <c r="C15" s="16"/>
      <c r="D15" s="16"/>
      <c r="E15" s="16"/>
      <c r="F15" s="16"/>
      <c r="G15" s="16"/>
      <c r="H15" s="16"/>
      <c r="I15" s="16"/>
    </row>
    <row r="16" spans="1:10">
      <c r="B16" s="16"/>
      <c r="C16" s="16"/>
      <c r="D16" s="16"/>
      <c r="E16" s="16"/>
      <c r="F16" s="16"/>
      <c r="G16" s="16"/>
      <c r="H16" s="16"/>
      <c r="I16" s="16"/>
    </row>
    <row r="17" spans="2:9">
      <c r="B17" s="16"/>
      <c r="C17" s="16"/>
      <c r="D17" s="16"/>
      <c r="E17" s="16"/>
      <c r="F17" s="16"/>
      <c r="G17" s="16"/>
      <c r="H17" s="16"/>
      <c r="I17" s="1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B7" sqref="B7"/>
    </sheetView>
  </sheetViews>
  <sheetFormatPr baseColWidth="10" defaultColWidth="11.42578125" defaultRowHeight="15"/>
  <cols>
    <col min="1" max="1" width="2.5703125" style="49" customWidth="1"/>
    <col min="2" max="2" width="2" style="17" customWidth="1"/>
    <col min="3" max="3" width="45.85546875" style="17" customWidth="1"/>
    <col min="4" max="9" width="12.7109375" style="17" customWidth="1"/>
    <col min="10" max="10" width="4" style="49" customWidth="1"/>
  </cols>
  <sheetData>
    <row r="1" spans="2:9" s="49" customFormat="1">
      <c r="B1" s="16"/>
      <c r="C1" s="16"/>
      <c r="D1" s="16"/>
      <c r="E1" s="16"/>
      <c r="F1" s="16"/>
      <c r="G1" s="16"/>
      <c r="H1" s="16"/>
      <c r="I1" s="16"/>
    </row>
    <row r="2" spans="2:9">
      <c r="B2" s="564" t="s">
        <v>724</v>
      </c>
      <c r="C2" s="565"/>
      <c r="D2" s="565"/>
      <c r="E2" s="565"/>
      <c r="F2" s="565"/>
      <c r="G2" s="565"/>
      <c r="H2" s="565"/>
      <c r="I2" s="566"/>
    </row>
    <row r="3" spans="2:9">
      <c r="B3" s="567" t="s">
        <v>413</v>
      </c>
      <c r="C3" s="568"/>
      <c r="D3" s="568"/>
      <c r="E3" s="568"/>
      <c r="F3" s="568"/>
      <c r="G3" s="568"/>
      <c r="H3" s="568"/>
      <c r="I3" s="569"/>
    </row>
    <row r="4" spans="2:9">
      <c r="B4" s="567" t="s">
        <v>239</v>
      </c>
      <c r="C4" s="568"/>
      <c r="D4" s="568"/>
      <c r="E4" s="568"/>
      <c r="F4" s="568"/>
      <c r="G4" s="568"/>
      <c r="H4" s="568"/>
      <c r="I4" s="569"/>
    </row>
    <row r="5" spans="2:9">
      <c r="B5" s="567" t="s">
        <v>249</v>
      </c>
      <c r="C5" s="568"/>
      <c r="D5" s="568"/>
      <c r="E5" s="568"/>
      <c r="F5" s="568"/>
      <c r="G5" s="568"/>
      <c r="H5" s="568"/>
      <c r="I5" s="569"/>
    </row>
    <row r="6" spans="2:9">
      <c r="B6" s="570" t="s">
        <v>726</v>
      </c>
      <c r="C6" s="571"/>
      <c r="D6" s="571"/>
      <c r="E6" s="571"/>
      <c r="F6" s="571"/>
      <c r="G6" s="571"/>
      <c r="H6" s="571"/>
      <c r="I6" s="572"/>
    </row>
    <row r="7" spans="2:9" s="49" customFormat="1">
      <c r="B7" s="16"/>
      <c r="C7" s="16"/>
      <c r="D7" s="16"/>
      <c r="E7" s="16"/>
      <c r="F7" s="16"/>
      <c r="G7" s="16"/>
      <c r="H7" s="16"/>
      <c r="I7" s="16"/>
    </row>
    <row r="8" spans="2:9">
      <c r="B8" s="592" t="s">
        <v>76</v>
      </c>
      <c r="C8" s="593"/>
      <c r="D8" s="591" t="s">
        <v>250</v>
      </c>
      <c r="E8" s="591"/>
      <c r="F8" s="591"/>
      <c r="G8" s="591"/>
      <c r="H8" s="591"/>
      <c r="I8" s="591" t="s">
        <v>242</v>
      </c>
    </row>
    <row r="9" spans="2:9" ht="22.5">
      <c r="B9" s="594"/>
      <c r="C9" s="595"/>
      <c r="D9" s="50" t="s">
        <v>243</v>
      </c>
      <c r="E9" s="50" t="s">
        <v>244</v>
      </c>
      <c r="F9" s="50" t="s">
        <v>217</v>
      </c>
      <c r="G9" s="50" t="s">
        <v>218</v>
      </c>
      <c r="H9" s="50" t="s">
        <v>245</v>
      </c>
      <c r="I9" s="591"/>
    </row>
    <row r="10" spans="2:9">
      <c r="B10" s="596"/>
      <c r="C10" s="597"/>
      <c r="D10" s="50">
        <v>1</v>
      </c>
      <c r="E10" s="50">
        <v>2</v>
      </c>
      <c r="F10" s="50" t="s">
        <v>246</v>
      </c>
      <c r="G10" s="50">
        <v>4</v>
      </c>
      <c r="H10" s="50">
        <v>5</v>
      </c>
      <c r="I10" s="50" t="s">
        <v>247</v>
      </c>
    </row>
    <row r="11" spans="2:9">
      <c r="B11" s="63"/>
      <c r="C11" s="64"/>
      <c r="D11" s="65"/>
      <c r="E11" s="65"/>
      <c r="F11" s="65"/>
      <c r="G11" s="65"/>
      <c r="H11" s="65"/>
      <c r="I11" s="65"/>
    </row>
    <row r="12" spans="2:9">
      <c r="B12" s="51"/>
      <c r="C12" s="66" t="s">
        <v>251</v>
      </c>
      <c r="D12" s="396">
        <v>21707432</v>
      </c>
      <c r="E12" s="396">
        <v>175000</v>
      </c>
      <c r="F12" s="396">
        <f>D12-E12</f>
        <v>21532432</v>
      </c>
      <c r="G12" s="396">
        <v>17665099</v>
      </c>
      <c r="H12" s="396">
        <v>17665099</v>
      </c>
      <c r="I12" s="396">
        <f>+F12-G12</f>
        <v>3867333</v>
      </c>
    </row>
    <row r="13" spans="2:9">
      <c r="B13" s="51"/>
      <c r="C13" s="52"/>
      <c r="D13" s="396"/>
      <c r="E13" s="396"/>
      <c r="F13" s="396"/>
      <c r="G13" s="396"/>
      <c r="H13" s="396"/>
      <c r="I13" s="396"/>
    </row>
    <row r="14" spans="2:9">
      <c r="B14" s="67"/>
      <c r="C14" s="66" t="s">
        <v>252</v>
      </c>
      <c r="D14" s="396">
        <f>284744+2415339</f>
        <v>2700083</v>
      </c>
      <c r="E14" s="396">
        <v>0</v>
      </c>
      <c r="F14" s="396">
        <f>D14+E14</f>
        <v>2700083</v>
      </c>
      <c r="G14" s="396">
        <v>2700083</v>
      </c>
      <c r="H14" s="396">
        <v>2700083</v>
      </c>
      <c r="I14" s="396">
        <f>+F14-G14</f>
        <v>0</v>
      </c>
    </row>
    <row r="15" spans="2:9">
      <c r="B15" s="51"/>
      <c r="C15" s="52"/>
      <c r="D15" s="396"/>
      <c r="E15" s="396"/>
      <c r="F15" s="396"/>
      <c r="G15" s="396"/>
      <c r="H15" s="396"/>
      <c r="I15" s="396"/>
    </row>
    <row r="16" spans="2:9">
      <c r="B16" s="67"/>
      <c r="C16" s="66" t="s">
        <v>253</v>
      </c>
      <c r="D16" s="396">
        <v>0</v>
      </c>
      <c r="E16" s="396">
        <v>0</v>
      </c>
      <c r="F16" s="396">
        <f>+D16+E16</f>
        <v>0</v>
      </c>
      <c r="G16" s="396">
        <v>0</v>
      </c>
      <c r="H16" s="396">
        <v>0</v>
      </c>
      <c r="I16" s="396">
        <f>+F16-G16</f>
        <v>0</v>
      </c>
    </row>
    <row r="17" spans="1:10">
      <c r="B17" s="68"/>
      <c r="C17" s="69"/>
      <c r="D17" s="482"/>
      <c r="E17" s="482"/>
      <c r="F17" s="482"/>
      <c r="G17" s="482"/>
      <c r="H17" s="482"/>
      <c r="I17" s="482"/>
    </row>
    <row r="18" spans="1:10" s="62" customFormat="1">
      <c r="A18" s="59"/>
      <c r="B18" s="68"/>
      <c r="C18" s="69" t="s">
        <v>248</v>
      </c>
      <c r="D18" s="70">
        <f>+D12+D14+D16</f>
        <v>24407515</v>
      </c>
      <c r="E18" s="70">
        <f t="shared" ref="E18:I18" si="0">+E12+E14+E16</f>
        <v>175000</v>
      </c>
      <c r="F18" s="70">
        <f t="shared" si="0"/>
        <v>24232515</v>
      </c>
      <c r="G18" s="70">
        <f t="shared" si="0"/>
        <v>20365182</v>
      </c>
      <c r="H18" s="70">
        <f t="shared" si="0"/>
        <v>20365182</v>
      </c>
      <c r="I18" s="70">
        <f t="shared" si="0"/>
        <v>3867333</v>
      </c>
      <c r="J18" s="59"/>
    </row>
    <row r="19" spans="1:10" s="49" customFormat="1">
      <c r="B19" s="16"/>
      <c r="C19" s="16"/>
      <c r="D19" s="16"/>
      <c r="E19" s="16"/>
      <c r="F19" s="16"/>
      <c r="G19" s="16"/>
      <c r="H19" s="16"/>
      <c r="I19" s="16"/>
    </row>
    <row r="21" spans="1:10">
      <c r="D21" s="72" t="str">
        <f>IF(D18=CAdmon!D14," ","ERROR")</f>
        <v xml:space="preserve"> </v>
      </c>
      <c r="E21" s="72" t="str">
        <f>IF(E18=CAdmon!E14," ","ERROR")</f>
        <v xml:space="preserve"> </v>
      </c>
      <c r="F21" s="72" t="str">
        <f>IF(F18=CAdmon!F14," ","ERROR")</f>
        <v xml:space="preserve"> </v>
      </c>
      <c r="G21" s="72" t="str">
        <f>IF(G18=CAdmon!G14," ","ERROR")</f>
        <v xml:space="preserve"> </v>
      </c>
      <c r="H21" s="72" t="str">
        <f>IF(H18=CAdmon!H14," ","ERROR")</f>
        <v xml:space="preserve"> </v>
      </c>
      <c r="I21" s="72" t="str">
        <f>IF(I18=CAdmon!I14,"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tabSelected="1" workbookViewId="0">
      <selection activeCell="D16" sqref="D16"/>
    </sheetView>
  </sheetViews>
  <sheetFormatPr baseColWidth="10" defaultColWidth="11.42578125" defaultRowHeight="15"/>
  <cols>
    <col min="1" max="1" width="2.42578125" style="49" customWidth="1"/>
    <col min="2" max="2" width="4.5703125" style="17" customWidth="1"/>
    <col min="3" max="3" width="57.28515625" style="17" customWidth="1"/>
    <col min="4" max="9" width="12.7109375" style="17" customWidth="1"/>
    <col min="10" max="10" width="3.7109375" style="49" customWidth="1"/>
  </cols>
  <sheetData>
    <row r="1" spans="2:9">
      <c r="B1" s="564" t="s">
        <v>724</v>
      </c>
      <c r="C1" s="565"/>
      <c r="D1" s="565"/>
      <c r="E1" s="565"/>
      <c r="F1" s="565"/>
      <c r="G1" s="565"/>
      <c r="H1" s="565"/>
      <c r="I1" s="566"/>
    </row>
    <row r="2" spans="2:9">
      <c r="B2" s="567" t="s">
        <v>414</v>
      </c>
      <c r="C2" s="568"/>
      <c r="D2" s="568"/>
      <c r="E2" s="568"/>
      <c r="F2" s="568"/>
      <c r="G2" s="568"/>
      <c r="H2" s="568"/>
      <c r="I2" s="569"/>
    </row>
    <row r="3" spans="2:9">
      <c r="B3" s="567" t="s">
        <v>239</v>
      </c>
      <c r="C3" s="568"/>
      <c r="D3" s="568"/>
      <c r="E3" s="568"/>
      <c r="F3" s="568"/>
      <c r="G3" s="568"/>
      <c r="H3" s="568"/>
      <c r="I3" s="569"/>
    </row>
    <row r="4" spans="2:9">
      <c r="B4" s="567" t="s">
        <v>279</v>
      </c>
      <c r="C4" s="568"/>
      <c r="D4" s="568"/>
      <c r="E4" s="568"/>
      <c r="F4" s="568"/>
      <c r="G4" s="568"/>
      <c r="H4" s="568"/>
      <c r="I4" s="569"/>
    </row>
    <row r="5" spans="2:9">
      <c r="B5" s="570" t="s">
        <v>726</v>
      </c>
      <c r="C5" s="571"/>
      <c r="D5" s="571"/>
      <c r="E5" s="571"/>
      <c r="F5" s="571"/>
      <c r="G5" s="571"/>
      <c r="H5" s="571"/>
      <c r="I5" s="572"/>
    </row>
    <row r="6" spans="2:9" s="49" customFormat="1" ht="6.75" customHeight="1">
      <c r="B6" s="16"/>
      <c r="C6" s="16"/>
      <c r="D6" s="16"/>
      <c r="E6" s="16"/>
      <c r="F6" s="16"/>
      <c r="G6" s="16"/>
      <c r="H6" s="16"/>
      <c r="I6" s="16"/>
    </row>
    <row r="7" spans="2:9">
      <c r="B7" s="590" t="s">
        <v>76</v>
      </c>
      <c r="C7" s="590"/>
      <c r="D7" s="591" t="s">
        <v>241</v>
      </c>
      <c r="E7" s="591"/>
      <c r="F7" s="591"/>
      <c r="G7" s="591"/>
      <c r="H7" s="591"/>
      <c r="I7" s="591" t="s">
        <v>242</v>
      </c>
    </row>
    <row r="8" spans="2:9" ht="22.5">
      <c r="B8" s="590"/>
      <c r="C8" s="590"/>
      <c r="D8" s="50" t="s">
        <v>243</v>
      </c>
      <c r="E8" s="50" t="s">
        <v>244</v>
      </c>
      <c r="F8" s="50" t="s">
        <v>217</v>
      </c>
      <c r="G8" s="50" t="s">
        <v>218</v>
      </c>
      <c r="H8" s="50" t="s">
        <v>245</v>
      </c>
      <c r="I8" s="591"/>
    </row>
    <row r="9" spans="2:9" ht="11.25" customHeight="1">
      <c r="B9" s="590"/>
      <c r="C9" s="590"/>
      <c r="D9" s="50">
        <v>1</v>
      </c>
      <c r="E9" s="50">
        <v>2</v>
      </c>
      <c r="F9" s="50" t="s">
        <v>246</v>
      </c>
      <c r="G9" s="50">
        <v>4</v>
      </c>
      <c r="H9" s="50">
        <v>5</v>
      </c>
      <c r="I9" s="50" t="s">
        <v>247</v>
      </c>
    </row>
    <row r="10" spans="2:9">
      <c r="B10" s="598" t="s">
        <v>185</v>
      </c>
      <c r="C10" s="599"/>
      <c r="D10" s="372">
        <f t="shared" ref="D10:I10" si="0">SUM(D11:D17)</f>
        <v>3956683</v>
      </c>
      <c r="E10" s="372">
        <f t="shared" si="0"/>
        <v>0</v>
      </c>
      <c r="F10" s="372">
        <f t="shared" si="0"/>
        <v>3956683</v>
      </c>
      <c r="G10" s="372">
        <f t="shared" si="0"/>
        <v>3935161</v>
      </c>
      <c r="H10" s="372">
        <f t="shared" si="0"/>
        <v>3935161</v>
      </c>
      <c r="I10" s="372">
        <f t="shared" si="0"/>
        <v>21522</v>
      </c>
    </row>
    <row r="11" spans="2:9">
      <c r="B11" s="74"/>
      <c r="C11" s="75" t="s">
        <v>254</v>
      </c>
      <c r="D11" s="485">
        <v>197568</v>
      </c>
      <c r="E11" s="373">
        <v>0</v>
      </c>
      <c r="F11" s="374">
        <f t="shared" ref="F11:F17" si="1">D11+E11</f>
        <v>197568</v>
      </c>
      <c r="G11" s="374">
        <v>197568</v>
      </c>
      <c r="H11" s="374">
        <v>197568</v>
      </c>
      <c r="I11" s="374">
        <f>F11-H11</f>
        <v>0</v>
      </c>
    </row>
    <row r="12" spans="2:9">
      <c r="B12" s="74"/>
      <c r="C12" s="75" t="s">
        <v>255</v>
      </c>
      <c r="D12" s="486">
        <v>3403309</v>
      </c>
      <c r="E12" s="373"/>
      <c r="F12" s="374">
        <f t="shared" si="1"/>
        <v>3403309</v>
      </c>
      <c r="G12" s="374">
        <v>3403309</v>
      </c>
      <c r="H12" s="374">
        <v>3403309</v>
      </c>
      <c r="I12" s="374">
        <f t="shared" ref="I12:I27" si="2">F12-H12</f>
        <v>0</v>
      </c>
    </row>
    <row r="13" spans="2:9">
      <c r="B13" s="74"/>
      <c r="C13" s="75" t="s">
        <v>256</v>
      </c>
      <c r="D13" s="373">
        <v>301614</v>
      </c>
      <c r="E13" s="373">
        <v>0</v>
      </c>
      <c r="F13" s="374">
        <f t="shared" si="1"/>
        <v>301614</v>
      </c>
      <c r="G13" s="374">
        <v>280092</v>
      </c>
      <c r="H13" s="374">
        <v>280092</v>
      </c>
      <c r="I13" s="374">
        <f t="shared" si="2"/>
        <v>21522</v>
      </c>
    </row>
    <row r="14" spans="2:9">
      <c r="B14" s="74"/>
      <c r="C14" s="75" t="s">
        <v>257</v>
      </c>
      <c r="D14" s="373">
        <v>0</v>
      </c>
      <c r="E14" s="373">
        <v>0</v>
      </c>
      <c r="F14" s="374">
        <f t="shared" si="1"/>
        <v>0</v>
      </c>
      <c r="G14" s="374">
        <v>0</v>
      </c>
      <c r="H14" s="374">
        <v>0</v>
      </c>
      <c r="I14" s="374">
        <f t="shared" si="2"/>
        <v>0</v>
      </c>
    </row>
    <row r="15" spans="2:9">
      <c r="B15" s="74"/>
      <c r="C15" s="75" t="s">
        <v>258</v>
      </c>
      <c r="D15" s="373">
        <v>54192</v>
      </c>
      <c r="E15" s="373">
        <v>0</v>
      </c>
      <c r="F15" s="374">
        <f t="shared" si="1"/>
        <v>54192</v>
      </c>
      <c r="G15" s="374">
        <v>54192</v>
      </c>
      <c r="H15" s="374">
        <v>54192</v>
      </c>
      <c r="I15" s="374">
        <f t="shared" si="2"/>
        <v>0</v>
      </c>
    </row>
    <row r="16" spans="2:9">
      <c r="B16" s="74"/>
      <c r="C16" s="75" t="s">
        <v>259</v>
      </c>
      <c r="D16" s="373">
        <v>0</v>
      </c>
      <c r="E16" s="373">
        <f>D16</f>
        <v>0</v>
      </c>
      <c r="F16" s="374">
        <f t="shared" si="1"/>
        <v>0</v>
      </c>
      <c r="G16" s="374">
        <v>0</v>
      </c>
      <c r="H16" s="374">
        <v>0</v>
      </c>
      <c r="I16" s="374">
        <f t="shared" si="2"/>
        <v>0</v>
      </c>
    </row>
    <row r="17" spans="2:9">
      <c r="B17" s="74"/>
      <c r="C17" s="75" t="s">
        <v>260</v>
      </c>
      <c r="D17" s="373">
        <v>0</v>
      </c>
      <c r="E17" s="373">
        <f>D17</f>
        <v>0</v>
      </c>
      <c r="F17" s="374">
        <f t="shared" si="1"/>
        <v>0</v>
      </c>
      <c r="G17" s="374">
        <v>0</v>
      </c>
      <c r="H17" s="374">
        <v>0</v>
      </c>
      <c r="I17" s="374">
        <f t="shared" si="2"/>
        <v>0</v>
      </c>
    </row>
    <row r="18" spans="2:9">
      <c r="B18" s="598" t="s">
        <v>93</v>
      </c>
      <c r="C18" s="599"/>
      <c r="D18" s="372">
        <f t="shared" ref="D18:I18" si="3">SUM(D19:D27)</f>
        <v>1174100</v>
      </c>
      <c r="E18" s="372">
        <f t="shared" si="3"/>
        <v>0</v>
      </c>
      <c r="F18" s="372">
        <f t="shared" si="3"/>
        <v>1174100</v>
      </c>
      <c r="G18" s="372">
        <f t="shared" si="3"/>
        <v>827000</v>
      </c>
      <c r="H18" s="372">
        <f t="shared" si="3"/>
        <v>827000</v>
      </c>
      <c r="I18" s="372">
        <f t="shared" si="3"/>
        <v>347100</v>
      </c>
    </row>
    <row r="19" spans="2:9">
      <c r="B19" s="74"/>
      <c r="C19" s="75" t="s">
        <v>261</v>
      </c>
      <c r="D19" s="373">
        <v>87000</v>
      </c>
      <c r="E19" s="373">
        <v>0</v>
      </c>
      <c r="F19" s="374">
        <f t="shared" ref="F19:F27" si="4">D19+E19</f>
        <v>87000</v>
      </c>
      <c r="G19" s="374">
        <v>79363</v>
      </c>
      <c r="H19" s="374">
        <v>79363</v>
      </c>
      <c r="I19" s="374">
        <f t="shared" si="2"/>
        <v>7637</v>
      </c>
    </row>
    <row r="20" spans="2:9">
      <c r="B20" s="74"/>
      <c r="C20" s="75" t="s">
        <v>262</v>
      </c>
      <c r="D20" s="373">
        <v>29600</v>
      </c>
      <c r="E20" s="373">
        <v>0</v>
      </c>
      <c r="F20" s="374">
        <f t="shared" si="4"/>
        <v>29600</v>
      </c>
      <c r="G20" s="374">
        <v>28675</v>
      </c>
      <c r="H20" s="374">
        <v>28675</v>
      </c>
      <c r="I20" s="374">
        <f t="shared" si="2"/>
        <v>925</v>
      </c>
    </row>
    <row r="21" spans="2:9">
      <c r="B21" s="74"/>
      <c r="C21" s="75" t="s">
        <v>263</v>
      </c>
      <c r="D21" s="373">
        <v>0</v>
      </c>
      <c r="E21" s="373">
        <v>0</v>
      </c>
      <c r="F21" s="374">
        <f t="shared" si="4"/>
        <v>0</v>
      </c>
      <c r="G21" s="374">
        <v>0</v>
      </c>
      <c r="H21" s="374">
        <v>0</v>
      </c>
      <c r="I21" s="374">
        <f t="shared" si="2"/>
        <v>0</v>
      </c>
    </row>
    <row r="22" spans="2:9">
      <c r="B22" s="74"/>
      <c r="C22" s="75" t="s">
        <v>264</v>
      </c>
      <c r="D22" s="373">
        <v>33000</v>
      </c>
      <c r="E22" s="373">
        <v>0</v>
      </c>
      <c r="F22" s="374">
        <f t="shared" si="4"/>
        <v>33000</v>
      </c>
      <c r="G22" s="374">
        <v>8435</v>
      </c>
      <c r="H22" s="374">
        <v>8435</v>
      </c>
      <c r="I22" s="374">
        <f t="shared" si="2"/>
        <v>24565</v>
      </c>
    </row>
    <row r="23" spans="2:9">
      <c r="B23" s="74"/>
      <c r="C23" s="75" t="s">
        <v>265</v>
      </c>
      <c r="D23" s="373">
        <v>580000</v>
      </c>
      <c r="E23" s="373">
        <v>0</v>
      </c>
      <c r="F23" s="374">
        <f t="shared" si="4"/>
        <v>580000</v>
      </c>
      <c r="G23" s="374">
        <v>440739</v>
      </c>
      <c r="H23" s="374">
        <v>440739</v>
      </c>
      <c r="I23" s="374">
        <f t="shared" si="2"/>
        <v>139261</v>
      </c>
    </row>
    <row r="24" spans="2:9">
      <c r="B24" s="74"/>
      <c r="C24" s="75" t="s">
        <v>266</v>
      </c>
      <c r="D24" s="373">
        <v>180000</v>
      </c>
      <c r="E24" s="373">
        <v>0</v>
      </c>
      <c r="F24" s="374">
        <f t="shared" si="4"/>
        <v>180000</v>
      </c>
      <c r="G24" s="374">
        <v>121008</v>
      </c>
      <c r="H24" s="374">
        <v>121008</v>
      </c>
      <c r="I24" s="374">
        <f t="shared" si="2"/>
        <v>58992</v>
      </c>
    </row>
    <row r="25" spans="2:9">
      <c r="B25" s="74"/>
      <c r="C25" s="75" t="s">
        <v>267</v>
      </c>
      <c r="D25" s="373">
        <v>50000</v>
      </c>
      <c r="E25" s="373">
        <v>0</v>
      </c>
      <c r="F25" s="374">
        <f t="shared" si="4"/>
        <v>50000</v>
      </c>
      <c r="G25" s="374">
        <v>42212</v>
      </c>
      <c r="H25" s="374">
        <v>42212</v>
      </c>
      <c r="I25" s="374">
        <f t="shared" si="2"/>
        <v>7788</v>
      </c>
    </row>
    <row r="26" spans="2:9">
      <c r="B26" s="74"/>
      <c r="C26" s="75" t="s">
        <v>268</v>
      </c>
      <c r="D26" s="373">
        <v>104000</v>
      </c>
      <c r="E26" s="373">
        <v>0</v>
      </c>
      <c r="F26" s="374">
        <f t="shared" si="4"/>
        <v>104000</v>
      </c>
      <c r="G26" s="374">
        <v>62704</v>
      </c>
      <c r="H26" s="374">
        <v>62704</v>
      </c>
      <c r="I26" s="374">
        <f t="shared" si="2"/>
        <v>41296</v>
      </c>
    </row>
    <row r="27" spans="2:9">
      <c r="B27" s="74"/>
      <c r="C27" s="75" t="s">
        <v>269</v>
      </c>
      <c r="D27" s="373">
        <v>110500</v>
      </c>
      <c r="E27" s="373">
        <v>0</v>
      </c>
      <c r="F27" s="374">
        <f t="shared" si="4"/>
        <v>110500</v>
      </c>
      <c r="G27" s="374">
        <v>43864</v>
      </c>
      <c r="H27" s="374">
        <v>43864</v>
      </c>
      <c r="I27" s="374">
        <f t="shared" si="2"/>
        <v>66636</v>
      </c>
    </row>
    <row r="28" spans="2:9">
      <c r="B28" s="598" t="s">
        <v>95</v>
      </c>
      <c r="C28" s="599"/>
      <c r="D28" s="372">
        <f t="shared" ref="D28:I28" si="5">SUM(D29:D37)</f>
        <v>16576649</v>
      </c>
      <c r="E28" s="372">
        <f t="shared" si="5"/>
        <v>175000</v>
      </c>
      <c r="F28" s="372">
        <f t="shared" si="5"/>
        <v>16401649</v>
      </c>
      <c r="G28" s="372">
        <f t="shared" si="5"/>
        <v>12902938</v>
      </c>
      <c r="H28" s="372">
        <f t="shared" si="5"/>
        <v>12902938</v>
      </c>
      <c r="I28" s="372">
        <f t="shared" si="5"/>
        <v>3498711</v>
      </c>
    </row>
    <row r="29" spans="2:9">
      <c r="B29" s="74"/>
      <c r="C29" s="75" t="s">
        <v>270</v>
      </c>
      <c r="D29" s="373">
        <v>12366329</v>
      </c>
      <c r="E29" s="373">
        <v>175000</v>
      </c>
      <c r="F29" s="374">
        <f>D29-E29</f>
        <v>12191329</v>
      </c>
      <c r="G29" s="374">
        <v>8731690</v>
      </c>
      <c r="H29" s="374">
        <v>8731690</v>
      </c>
      <c r="I29" s="396">
        <f>+F29-G29</f>
        <v>3459639</v>
      </c>
    </row>
    <row r="30" spans="2:9">
      <c r="B30" s="74"/>
      <c r="C30" s="75" t="s">
        <v>271</v>
      </c>
      <c r="D30" s="373">
        <v>30000</v>
      </c>
      <c r="E30" s="373">
        <v>0</v>
      </c>
      <c r="F30" s="374">
        <f t="shared" ref="F30:F37" si="6">D30+E30</f>
        <v>30000</v>
      </c>
      <c r="G30" s="374">
        <v>1798</v>
      </c>
      <c r="H30" s="374">
        <v>1798</v>
      </c>
      <c r="I30" s="396">
        <f t="shared" ref="I30:I37" si="7">+F30-G30</f>
        <v>28202</v>
      </c>
    </row>
    <row r="31" spans="2:9">
      <c r="B31" s="74"/>
      <c r="C31" s="75" t="s">
        <v>272</v>
      </c>
      <c r="D31" s="373">
        <v>573384</v>
      </c>
      <c r="E31" s="373">
        <v>0</v>
      </c>
      <c r="F31" s="374">
        <f t="shared" si="6"/>
        <v>573384</v>
      </c>
      <c r="G31" s="374">
        <v>573384</v>
      </c>
      <c r="H31" s="374">
        <v>573384</v>
      </c>
      <c r="I31" s="396">
        <f t="shared" si="7"/>
        <v>0</v>
      </c>
    </row>
    <row r="32" spans="2:9">
      <c r="B32" s="74"/>
      <c r="C32" s="75" t="s">
        <v>273</v>
      </c>
      <c r="D32" s="373">
        <v>142202</v>
      </c>
      <c r="E32" s="373">
        <v>0</v>
      </c>
      <c r="F32" s="374">
        <f t="shared" si="6"/>
        <v>142202</v>
      </c>
      <c r="G32" s="374">
        <v>142202</v>
      </c>
      <c r="H32" s="374">
        <v>142202</v>
      </c>
      <c r="I32" s="396">
        <f t="shared" si="7"/>
        <v>0</v>
      </c>
    </row>
    <row r="33" spans="2:9">
      <c r="B33" s="74"/>
      <c r="C33" s="75" t="s">
        <v>274</v>
      </c>
      <c r="D33" s="373">
        <v>2843417</v>
      </c>
      <c r="E33" s="373">
        <v>0</v>
      </c>
      <c r="F33" s="374">
        <f t="shared" si="6"/>
        <v>2843417</v>
      </c>
      <c r="G33" s="374">
        <v>2843417</v>
      </c>
      <c r="H33" s="374">
        <v>2843417</v>
      </c>
      <c r="I33" s="396">
        <f t="shared" si="7"/>
        <v>0</v>
      </c>
    </row>
    <row r="34" spans="2:9">
      <c r="B34" s="74"/>
      <c r="C34" s="75" t="s">
        <v>275</v>
      </c>
      <c r="D34" s="373">
        <v>22000</v>
      </c>
      <c r="E34" s="373">
        <v>0</v>
      </c>
      <c r="F34" s="374">
        <f t="shared" si="6"/>
        <v>22000</v>
      </c>
      <c r="G34" s="374">
        <v>21850</v>
      </c>
      <c r="H34" s="374">
        <v>21850</v>
      </c>
      <c r="I34" s="396">
        <f t="shared" si="7"/>
        <v>150</v>
      </c>
    </row>
    <row r="35" spans="2:9">
      <c r="B35" s="74"/>
      <c r="C35" s="75" t="s">
        <v>276</v>
      </c>
      <c r="D35" s="373">
        <v>12000</v>
      </c>
      <c r="E35" s="373">
        <v>0</v>
      </c>
      <c r="F35" s="374">
        <f t="shared" si="6"/>
        <v>12000</v>
      </c>
      <c r="G35" s="374">
        <v>1280</v>
      </c>
      <c r="H35" s="374">
        <v>1280</v>
      </c>
      <c r="I35" s="396">
        <f t="shared" si="7"/>
        <v>10720</v>
      </c>
    </row>
    <row r="36" spans="2:9">
      <c r="B36" s="74"/>
      <c r="C36" s="75" t="s">
        <v>277</v>
      </c>
      <c r="D36" s="373">
        <v>0</v>
      </c>
      <c r="E36" s="373">
        <v>0</v>
      </c>
      <c r="F36" s="374">
        <f t="shared" si="6"/>
        <v>0</v>
      </c>
      <c r="G36" s="374">
        <v>0</v>
      </c>
      <c r="H36" s="374">
        <v>0</v>
      </c>
      <c r="I36" s="396">
        <f t="shared" si="7"/>
        <v>0</v>
      </c>
    </row>
    <row r="37" spans="2:9">
      <c r="B37" s="74"/>
      <c r="C37" s="75" t="s">
        <v>278</v>
      </c>
      <c r="D37" s="373">
        <v>587317</v>
      </c>
      <c r="E37" s="373">
        <v>0</v>
      </c>
      <c r="F37" s="374">
        <f t="shared" si="6"/>
        <v>587317</v>
      </c>
      <c r="G37" s="374">
        <v>587317</v>
      </c>
      <c r="H37" s="374">
        <v>587317</v>
      </c>
      <c r="I37" s="396">
        <f t="shared" si="7"/>
        <v>0</v>
      </c>
    </row>
    <row r="38" spans="2:9">
      <c r="B38" s="598" t="s">
        <v>230</v>
      </c>
      <c r="C38" s="599"/>
      <c r="D38" s="372">
        <f t="shared" ref="D38" si="8">SUM(D39:D47)</f>
        <v>0</v>
      </c>
      <c r="E38" s="372">
        <f t="shared" ref="E38" si="9">SUM(E39:E47)</f>
        <v>0</v>
      </c>
      <c r="F38" s="372">
        <f t="shared" ref="F38" si="10">SUM(F39:F47)</f>
        <v>0</v>
      </c>
      <c r="G38" s="372">
        <v>0</v>
      </c>
      <c r="H38" s="372">
        <v>0</v>
      </c>
      <c r="I38" s="76">
        <f t="shared" ref="I38:I74" si="11">+F38-G38</f>
        <v>0</v>
      </c>
    </row>
    <row r="39" spans="2:9">
      <c r="B39" s="74"/>
      <c r="C39" s="75" t="s">
        <v>99</v>
      </c>
      <c r="D39" s="373"/>
      <c r="E39" s="373">
        <f>D39</f>
        <v>0</v>
      </c>
      <c r="F39" s="374">
        <f t="shared" ref="F39:F47" si="12">D39+E39</f>
        <v>0</v>
      </c>
      <c r="G39" s="374">
        <v>0</v>
      </c>
      <c r="H39" s="374">
        <v>0</v>
      </c>
      <c r="I39" s="71">
        <f t="shared" si="11"/>
        <v>0</v>
      </c>
    </row>
    <row r="40" spans="2:9">
      <c r="B40" s="74"/>
      <c r="C40" s="75" t="s">
        <v>101</v>
      </c>
      <c r="D40" s="373">
        <v>0</v>
      </c>
      <c r="E40" s="373">
        <f t="shared" ref="E40:E47" si="13">D40</f>
        <v>0</v>
      </c>
      <c r="F40" s="374">
        <f t="shared" si="12"/>
        <v>0</v>
      </c>
      <c r="G40" s="374">
        <v>0</v>
      </c>
      <c r="H40" s="374">
        <v>0</v>
      </c>
      <c r="I40" s="71">
        <f t="shared" si="11"/>
        <v>0</v>
      </c>
    </row>
    <row r="41" spans="2:9">
      <c r="B41" s="74"/>
      <c r="C41" s="75" t="s">
        <v>103</v>
      </c>
      <c r="D41" s="373">
        <v>0</v>
      </c>
      <c r="E41" s="373">
        <f t="shared" si="13"/>
        <v>0</v>
      </c>
      <c r="F41" s="374">
        <f t="shared" si="12"/>
        <v>0</v>
      </c>
      <c r="G41" s="374">
        <v>0</v>
      </c>
      <c r="H41" s="374">
        <v>0</v>
      </c>
      <c r="I41" s="71">
        <f t="shared" si="11"/>
        <v>0</v>
      </c>
    </row>
    <row r="42" spans="2:9">
      <c r="B42" s="74"/>
      <c r="C42" s="75" t="s">
        <v>104</v>
      </c>
      <c r="D42" s="373">
        <v>0</v>
      </c>
      <c r="E42" s="373">
        <f t="shared" si="13"/>
        <v>0</v>
      </c>
      <c r="F42" s="374">
        <f t="shared" si="12"/>
        <v>0</v>
      </c>
      <c r="G42" s="374">
        <v>0</v>
      </c>
      <c r="H42" s="374">
        <v>0</v>
      </c>
      <c r="I42" s="71">
        <f t="shared" si="11"/>
        <v>0</v>
      </c>
    </row>
    <row r="43" spans="2:9">
      <c r="B43" s="74"/>
      <c r="C43" s="75" t="s">
        <v>106</v>
      </c>
      <c r="D43" s="373">
        <v>0</v>
      </c>
      <c r="E43" s="373">
        <f t="shared" si="13"/>
        <v>0</v>
      </c>
      <c r="F43" s="374">
        <f t="shared" si="12"/>
        <v>0</v>
      </c>
      <c r="G43" s="374">
        <v>0</v>
      </c>
      <c r="H43" s="374">
        <v>0</v>
      </c>
      <c r="I43" s="71">
        <f t="shared" si="11"/>
        <v>0</v>
      </c>
    </row>
    <row r="44" spans="2:9">
      <c r="B44" s="74"/>
      <c r="C44" s="75" t="s">
        <v>280</v>
      </c>
      <c r="D44" s="373">
        <v>0</v>
      </c>
      <c r="E44" s="373">
        <f t="shared" si="13"/>
        <v>0</v>
      </c>
      <c r="F44" s="374">
        <f t="shared" si="12"/>
        <v>0</v>
      </c>
      <c r="G44" s="374">
        <v>0</v>
      </c>
      <c r="H44" s="374">
        <v>0</v>
      </c>
      <c r="I44" s="71">
        <f t="shared" si="11"/>
        <v>0</v>
      </c>
    </row>
    <row r="45" spans="2:9">
      <c r="B45" s="74"/>
      <c r="C45" s="75" t="s">
        <v>109</v>
      </c>
      <c r="D45" s="373">
        <v>0</v>
      </c>
      <c r="E45" s="373">
        <f t="shared" si="13"/>
        <v>0</v>
      </c>
      <c r="F45" s="374">
        <f t="shared" si="12"/>
        <v>0</v>
      </c>
      <c r="G45" s="374">
        <v>0</v>
      </c>
      <c r="H45" s="374">
        <v>0</v>
      </c>
      <c r="I45" s="71">
        <f t="shared" si="11"/>
        <v>0</v>
      </c>
    </row>
    <row r="46" spans="2:9">
      <c r="B46" s="74"/>
      <c r="C46" s="75" t="s">
        <v>110</v>
      </c>
      <c r="D46" s="373">
        <v>0</v>
      </c>
      <c r="E46" s="373">
        <f t="shared" si="13"/>
        <v>0</v>
      </c>
      <c r="F46" s="374">
        <f t="shared" si="12"/>
        <v>0</v>
      </c>
      <c r="G46" s="374">
        <v>0</v>
      </c>
      <c r="H46" s="374">
        <v>0</v>
      </c>
      <c r="I46" s="71">
        <f t="shared" si="11"/>
        <v>0</v>
      </c>
    </row>
    <row r="47" spans="2:9">
      <c r="B47" s="74"/>
      <c r="C47" s="75" t="s">
        <v>112</v>
      </c>
      <c r="D47" s="373">
        <v>0</v>
      </c>
      <c r="E47" s="373">
        <f t="shared" si="13"/>
        <v>0</v>
      </c>
      <c r="F47" s="374">
        <f t="shared" si="12"/>
        <v>0</v>
      </c>
      <c r="G47" s="374">
        <v>0</v>
      </c>
      <c r="H47" s="374">
        <v>0</v>
      </c>
      <c r="I47" s="71">
        <f t="shared" si="11"/>
        <v>0</v>
      </c>
    </row>
    <row r="48" spans="2:9">
      <c r="B48" s="598" t="s">
        <v>281</v>
      </c>
      <c r="C48" s="599"/>
      <c r="D48" s="372">
        <f>SUM(D49:D57)</f>
        <v>284744</v>
      </c>
      <c r="E48" s="372">
        <f>SUM(E49:E57)</f>
        <v>0</v>
      </c>
      <c r="F48" s="372">
        <f>SUM(F49:F57)</f>
        <v>284744</v>
      </c>
      <c r="G48" s="372">
        <f>SUM(G49:G57)</f>
        <v>284744</v>
      </c>
      <c r="H48" s="372">
        <f>SUM(H49:H57)</f>
        <v>284744</v>
      </c>
      <c r="I48" s="398">
        <f t="shared" si="11"/>
        <v>0</v>
      </c>
    </row>
    <row r="49" spans="2:9">
      <c r="B49" s="74"/>
      <c r="C49" s="75" t="s">
        <v>282</v>
      </c>
      <c r="D49" s="373">
        <v>284744</v>
      </c>
      <c r="E49" s="373">
        <v>0</v>
      </c>
      <c r="F49" s="374">
        <f t="shared" ref="F49:F57" si="14">D49+E49</f>
        <v>284744</v>
      </c>
      <c r="G49" s="374">
        <v>284744</v>
      </c>
      <c r="H49" s="374">
        <v>284744</v>
      </c>
      <c r="I49" s="396">
        <f t="shared" si="11"/>
        <v>0</v>
      </c>
    </row>
    <row r="50" spans="2:9">
      <c r="B50" s="74"/>
      <c r="C50" s="75" t="s">
        <v>283</v>
      </c>
      <c r="D50" s="373">
        <v>0</v>
      </c>
      <c r="E50" s="373">
        <v>0</v>
      </c>
      <c r="F50" s="374">
        <f t="shared" si="14"/>
        <v>0</v>
      </c>
      <c r="G50" s="374">
        <v>0</v>
      </c>
      <c r="H50" s="374">
        <v>0</v>
      </c>
      <c r="I50" s="396">
        <f t="shared" si="11"/>
        <v>0</v>
      </c>
    </row>
    <row r="51" spans="2:9">
      <c r="B51" s="74"/>
      <c r="C51" s="75" t="s">
        <v>284</v>
      </c>
      <c r="D51" s="373">
        <v>0</v>
      </c>
      <c r="E51" s="373">
        <v>0</v>
      </c>
      <c r="F51" s="374">
        <f t="shared" si="14"/>
        <v>0</v>
      </c>
      <c r="G51" s="374">
        <v>0</v>
      </c>
      <c r="H51" s="374">
        <v>0</v>
      </c>
      <c r="I51" s="396">
        <f t="shared" si="11"/>
        <v>0</v>
      </c>
    </row>
    <row r="52" spans="2:9">
      <c r="B52" s="74"/>
      <c r="C52" s="75" t="s">
        <v>285</v>
      </c>
      <c r="D52" s="373">
        <v>0</v>
      </c>
      <c r="E52" s="373">
        <v>0</v>
      </c>
      <c r="F52" s="374">
        <f t="shared" si="14"/>
        <v>0</v>
      </c>
      <c r="G52" s="374">
        <v>0</v>
      </c>
      <c r="H52" s="374">
        <v>0</v>
      </c>
      <c r="I52" s="396">
        <f t="shared" si="11"/>
        <v>0</v>
      </c>
    </row>
    <row r="53" spans="2:9">
      <c r="B53" s="74"/>
      <c r="C53" s="75" t="s">
        <v>286</v>
      </c>
      <c r="D53" s="373">
        <v>0</v>
      </c>
      <c r="E53" s="373">
        <v>0</v>
      </c>
      <c r="F53" s="374">
        <f t="shared" si="14"/>
        <v>0</v>
      </c>
      <c r="G53" s="374">
        <v>0</v>
      </c>
      <c r="H53" s="374">
        <v>0</v>
      </c>
      <c r="I53" s="396">
        <f t="shared" si="11"/>
        <v>0</v>
      </c>
    </row>
    <row r="54" spans="2:9">
      <c r="B54" s="74"/>
      <c r="C54" s="75" t="s">
        <v>287</v>
      </c>
      <c r="D54" s="373">
        <v>0</v>
      </c>
      <c r="E54" s="373">
        <v>0</v>
      </c>
      <c r="F54" s="374">
        <f t="shared" si="14"/>
        <v>0</v>
      </c>
      <c r="G54" s="374">
        <v>0</v>
      </c>
      <c r="H54" s="374">
        <v>0</v>
      </c>
      <c r="I54" s="396">
        <f t="shared" si="11"/>
        <v>0</v>
      </c>
    </row>
    <row r="55" spans="2:9">
      <c r="B55" s="74"/>
      <c r="C55" s="75" t="s">
        <v>288</v>
      </c>
      <c r="D55" s="373">
        <v>0</v>
      </c>
      <c r="E55" s="373">
        <v>0</v>
      </c>
      <c r="F55" s="374">
        <f t="shared" si="14"/>
        <v>0</v>
      </c>
      <c r="G55" s="374">
        <v>0</v>
      </c>
      <c r="H55" s="374">
        <v>0</v>
      </c>
      <c r="I55" s="396">
        <f t="shared" si="11"/>
        <v>0</v>
      </c>
    </row>
    <row r="56" spans="2:9">
      <c r="B56" s="74"/>
      <c r="C56" s="75" t="s">
        <v>289</v>
      </c>
      <c r="D56" s="373">
        <v>0</v>
      </c>
      <c r="E56" s="373">
        <v>0</v>
      </c>
      <c r="F56" s="374">
        <f t="shared" si="14"/>
        <v>0</v>
      </c>
      <c r="G56" s="374">
        <v>0</v>
      </c>
      <c r="H56" s="374">
        <v>0</v>
      </c>
      <c r="I56" s="396">
        <f t="shared" si="11"/>
        <v>0</v>
      </c>
    </row>
    <row r="57" spans="2:9">
      <c r="B57" s="74"/>
      <c r="C57" s="75" t="s">
        <v>37</v>
      </c>
      <c r="D57" s="373">
        <v>0</v>
      </c>
      <c r="E57" s="373">
        <v>0</v>
      </c>
      <c r="F57" s="374">
        <f t="shared" si="14"/>
        <v>0</v>
      </c>
      <c r="G57" s="374">
        <v>0</v>
      </c>
      <c r="H57" s="374">
        <v>0</v>
      </c>
      <c r="I57" s="396">
        <f t="shared" si="11"/>
        <v>0</v>
      </c>
    </row>
    <row r="58" spans="2:9">
      <c r="B58" s="598" t="s">
        <v>133</v>
      </c>
      <c r="C58" s="599"/>
      <c r="D58" s="372">
        <f>SUM(D59:D61)</f>
        <v>2415339</v>
      </c>
      <c r="E58" s="372">
        <f>SUM(E59:E61)</f>
        <v>0</v>
      </c>
      <c r="F58" s="372">
        <f>SUM(F59:F61)</f>
        <v>2415339</v>
      </c>
      <c r="G58" s="372">
        <f>SUM(G59:G61)</f>
        <v>2415339</v>
      </c>
      <c r="H58" s="372">
        <f>SUM(H59:H61)</f>
        <v>2415339</v>
      </c>
      <c r="I58" s="398">
        <f t="shared" si="11"/>
        <v>0</v>
      </c>
    </row>
    <row r="59" spans="2:9">
      <c r="B59" s="74"/>
      <c r="C59" s="75" t="s">
        <v>290</v>
      </c>
      <c r="D59" s="373">
        <v>2415339</v>
      </c>
      <c r="E59" s="373">
        <v>0</v>
      </c>
      <c r="F59" s="374">
        <f>E59+D59</f>
        <v>2415339</v>
      </c>
      <c r="G59" s="374">
        <v>2415339</v>
      </c>
      <c r="H59" s="374">
        <v>2415339</v>
      </c>
      <c r="I59" s="396">
        <f t="shared" si="11"/>
        <v>0</v>
      </c>
    </row>
    <row r="60" spans="2:9">
      <c r="B60" s="74"/>
      <c r="C60" s="75" t="s">
        <v>291</v>
      </c>
      <c r="D60" s="373">
        <v>0</v>
      </c>
      <c r="E60" s="373">
        <v>0</v>
      </c>
      <c r="F60" s="374">
        <f>D60+E60</f>
        <v>0</v>
      </c>
      <c r="G60" s="374">
        <v>0</v>
      </c>
      <c r="H60" s="374">
        <v>0</v>
      </c>
      <c r="I60" s="71">
        <f t="shared" si="11"/>
        <v>0</v>
      </c>
    </row>
    <row r="61" spans="2:9">
      <c r="B61" s="74"/>
      <c r="C61" s="75" t="s">
        <v>292</v>
      </c>
      <c r="D61" s="373">
        <v>0</v>
      </c>
      <c r="E61" s="373">
        <v>0</v>
      </c>
      <c r="F61" s="374">
        <f>D61+E61</f>
        <v>0</v>
      </c>
      <c r="G61" s="374">
        <v>0</v>
      </c>
      <c r="H61" s="374">
        <v>0</v>
      </c>
      <c r="I61" s="71">
        <f t="shared" si="11"/>
        <v>0</v>
      </c>
    </row>
    <row r="62" spans="2:9">
      <c r="B62" s="598" t="s">
        <v>293</v>
      </c>
      <c r="C62" s="599"/>
      <c r="D62" s="372">
        <f t="shared" ref="D62" si="15">SUM(D63:D69)</f>
        <v>0</v>
      </c>
      <c r="E62" s="372">
        <f t="shared" ref="E62" si="16">SUM(E63:E69)</f>
        <v>0</v>
      </c>
      <c r="F62" s="372">
        <f t="shared" ref="F62" si="17">SUM(F63:F69)</f>
        <v>0</v>
      </c>
      <c r="G62" s="372">
        <v>0</v>
      </c>
      <c r="H62" s="372">
        <v>0</v>
      </c>
      <c r="I62" s="76">
        <f t="shared" si="11"/>
        <v>0</v>
      </c>
    </row>
    <row r="63" spans="2:9">
      <c r="B63" s="74"/>
      <c r="C63" s="75" t="s">
        <v>294</v>
      </c>
      <c r="D63" s="373">
        <v>0</v>
      </c>
      <c r="E63" s="373">
        <v>0</v>
      </c>
      <c r="F63" s="374">
        <f t="shared" ref="F63:F69" si="18">D63+E63</f>
        <v>0</v>
      </c>
      <c r="G63" s="374">
        <v>0</v>
      </c>
      <c r="H63" s="374">
        <v>0</v>
      </c>
      <c r="I63" s="71">
        <f t="shared" si="11"/>
        <v>0</v>
      </c>
    </row>
    <row r="64" spans="2:9">
      <c r="B64" s="74"/>
      <c r="C64" s="75" t="s">
        <v>295</v>
      </c>
      <c r="D64" s="373">
        <v>0</v>
      </c>
      <c r="E64" s="373">
        <v>0</v>
      </c>
      <c r="F64" s="374">
        <f t="shared" si="18"/>
        <v>0</v>
      </c>
      <c r="G64" s="374">
        <v>0</v>
      </c>
      <c r="H64" s="374">
        <v>0</v>
      </c>
      <c r="I64" s="71">
        <f t="shared" si="11"/>
        <v>0</v>
      </c>
    </row>
    <row r="65" spans="2:9">
      <c r="B65" s="74"/>
      <c r="C65" s="75" t="s">
        <v>296</v>
      </c>
      <c r="D65" s="373">
        <v>0</v>
      </c>
      <c r="E65" s="373">
        <v>0</v>
      </c>
      <c r="F65" s="374">
        <f t="shared" si="18"/>
        <v>0</v>
      </c>
      <c r="G65" s="374">
        <v>0</v>
      </c>
      <c r="H65" s="374">
        <v>0</v>
      </c>
      <c r="I65" s="71">
        <f t="shared" si="11"/>
        <v>0</v>
      </c>
    </row>
    <row r="66" spans="2:9">
      <c r="B66" s="74"/>
      <c r="C66" s="75" t="s">
        <v>297</v>
      </c>
      <c r="D66" s="373">
        <v>0</v>
      </c>
      <c r="E66" s="373">
        <v>0</v>
      </c>
      <c r="F66" s="374">
        <f t="shared" si="18"/>
        <v>0</v>
      </c>
      <c r="G66" s="374">
        <v>0</v>
      </c>
      <c r="H66" s="374">
        <v>0</v>
      </c>
      <c r="I66" s="71">
        <f t="shared" si="11"/>
        <v>0</v>
      </c>
    </row>
    <row r="67" spans="2:9">
      <c r="B67" s="74"/>
      <c r="C67" s="75" t="s">
        <v>298</v>
      </c>
      <c r="D67" s="373">
        <v>0</v>
      </c>
      <c r="E67" s="373">
        <v>0</v>
      </c>
      <c r="F67" s="374">
        <f t="shared" si="18"/>
        <v>0</v>
      </c>
      <c r="G67" s="374">
        <v>0</v>
      </c>
      <c r="H67" s="374">
        <v>0</v>
      </c>
      <c r="I67" s="71">
        <f t="shared" si="11"/>
        <v>0</v>
      </c>
    </row>
    <row r="68" spans="2:9">
      <c r="B68" s="74"/>
      <c r="C68" s="75" t="s">
        <v>299</v>
      </c>
      <c r="D68" s="373">
        <v>0</v>
      </c>
      <c r="E68" s="373">
        <v>0</v>
      </c>
      <c r="F68" s="374">
        <f t="shared" si="18"/>
        <v>0</v>
      </c>
      <c r="G68" s="374">
        <v>0</v>
      </c>
      <c r="H68" s="374">
        <v>0</v>
      </c>
      <c r="I68" s="71">
        <f t="shared" si="11"/>
        <v>0</v>
      </c>
    </row>
    <row r="69" spans="2:9">
      <c r="B69" s="74"/>
      <c r="C69" s="75" t="s">
        <v>300</v>
      </c>
      <c r="D69" s="373">
        <v>0</v>
      </c>
      <c r="E69" s="373">
        <v>0</v>
      </c>
      <c r="F69" s="374">
        <f t="shared" si="18"/>
        <v>0</v>
      </c>
      <c r="G69" s="374">
        <v>0</v>
      </c>
      <c r="H69" s="374">
        <v>0</v>
      </c>
      <c r="I69" s="71">
        <f t="shared" si="11"/>
        <v>0</v>
      </c>
    </row>
    <row r="70" spans="2:9">
      <c r="B70" s="575" t="s">
        <v>107</v>
      </c>
      <c r="C70" s="576"/>
      <c r="D70" s="372">
        <f t="shared" ref="D70" si="19">SUM(D71:D73)</f>
        <v>0</v>
      </c>
      <c r="E70" s="372">
        <f t="shared" ref="E70" si="20">SUM(E71:E73)</f>
        <v>0</v>
      </c>
      <c r="F70" s="372">
        <f t="shared" ref="F70" si="21">SUM(F71:F73)</f>
        <v>0</v>
      </c>
      <c r="G70" s="372">
        <v>0</v>
      </c>
      <c r="H70" s="372">
        <v>0</v>
      </c>
      <c r="I70" s="76">
        <f t="shared" si="11"/>
        <v>0</v>
      </c>
    </row>
    <row r="71" spans="2:9">
      <c r="B71" s="74"/>
      <c r="C71" s="75" t="s">
        <v>116</v>
      </c>
      <c r="D71" s="373">
        <v>0</v>
      </c>
      <c r="E71" s="373">
        <v>0</v>
      </c>
      <c r="F71" s="374">
        <f>D71+E71</f>
        <v>0</v>
      </c>
      <c r="G71" s="374">
        <v>0</v>
      </c>
      <c r="H71" s="374">
        <v>0</v>
      </c>
      <c r="I71" s="71">
        <f t="shared" si="11"/>
        <v>0</v>
      </c>
    </row>
    <row r="72" spans="2:9">
      <c r="B72" s="74"/>
      <c r="C72" s="75" t="s">
        <v>50</v>
      </c>
      <c r="D72" s="373">
        <v>0</v>
      </c>
      <c r="E72" s="373">
        <v>0</v>
      </c>
      <c r="F72" s="374">
        <f>D72+E72</f>
        <v>0</v>
      </c>
      <c r="G72" s="374">
        <v>0</v>
      </c>
      <c r="H72" s="374">
        <v>0</v>
      </c>
      <c r="I72" s="71">
        <f t="shared" si="11"/>
        <v>0</v>
      </c>
    </row>
    <row r="73" spans="2:9">
      <c r="B73" s="74"/>
      <c r="C73" s="75" t="s">
        <v>119</v>
      </c>
      <c r="D73" s="373">
        <v>0</v>
      </c>
      <c r="E73" s="373">
        <v>0</v>
      </c>
      <c r="F73" s="374">
        <f>D73+E73</f>
        <v>0</v>
      </c>
      <c r="G73" s="374">
        <v>0</v>
      </c>
      <c r="H73" s="374">
        <v>0</v>
      </c>
      <c r="I73" s="71">
        <f t="shared" si="11"/>
        <v>0</v>
      </c>
    </row>
    <row r="74" spans="2:9">
      <c r="B74" s="598" t="s">
        <v>301</v>
      </c>
      <c r="C74" s="599"/>
      <c r="D74" s="372">
        <f t="shared" ref="D74" si="22">SUM(D75:D81)</f>
        <v>0</v>
      </c>
      <c r="E74" s="372">
        <f t="shared" ref="E74" si="23">SUM(E75:E81)</f>
        <v>0</v>
      </c>
      <c r="F74" s="372">
        <f t="shared" ref="F74" si="24">SUM(F75:F81)</f>
        <v>0</v>
      </c>
      <c r="G74" s="372">
        <v>0</v>
      </c>
      <c r="H74" s="372">
        <v>0</v>
      </c>
      <c r="I74" s="76">
        <f t="shared" si="11"/>
        <v>0</v>
      </c>
    </row>
    <row r="75" spans="2:9">
      <c r="B75" s="74"/>
      <c r="C75" s="75" t="s">
        <v>302</v>
      </c>
      <c r="D75" s="373">
        <v>0</v>
      </c>
      <c r="E75" s="373">
        <v>0</v>
      </c>
      <c r="F75" s="374">
        <f t="shared" ref="F75:F81" si="25">D75+E75</f>
        <v>0</v>
      </c>
      <c r="G75" s="374">
        <v>0</v>
      </c>
      <c r="H75" s="374">
        <v>0</v>
      </c>
      <c r="I75" s="71">
        <f t="shared" ref="I75:I81" si="26">+F75-G75</f>
        <v>0</v>
      </c>
    </row>
    <row r="76" spans="2:9">
      <c r="B76" s="74"/>
      <c r="C76" s="75" t="s">
        <v>122</v>
      </c>
      <c r="D76" s="373">
        <v>0</v>
      </c>
      <c r="E76" s="373">
        <v>0</v>
      </c>
      <c r="F76" s="374">
        <f t="shared" si="25"/>
        <v>0</v>
      </c>
      <c r="G76" s="374">
        <v>0</v>
      </c>
      <c r="H76" s="374">
        <v>0</v>
      </c>
      <c r="I76" s="71">
        <f t="shared" si="26"/>
        <v>0</v>
      </c>
    </row>
    <row r="77" spans="2:9">
      <c r="B77" s="74"/>
      <c r="C77" s="75" t="s">
        <v>123</v>
      </c>
      <c r="D77" s="373">
        <v>0</v>
      </c>
      <c r="E77" s="373">
        <v>0</v>
      </c>
      <c r="F77" s="374">
        <f t="shared" si="25"/>
        <v>0</v>
      </c>
      <c r="G77" s="374">
        <v>0</v>
      </c>
      <c r="H77" s="374">
        <v>0</v>
      </c>
      <c r="I77" s="71">
        <f t="shared" si="26"/>
        <v>0</v>
      </c>
    </row>
    <row r="78" spans="2:9">
      <c r="B78" s="74"/>
      <c r="C78" s="75" t="s">
        <v>124</v>
      </c>
      <c r="D78" s="373">
        <v>0</v>
      </c>
      <c r="E78" s="373">
        <v>0</v>
      </c>
      <c r="F78" s="374">
        <f t="shared" si="25"/>
        <v>0</v>
      </c>
      <c r="G78" s="374">
        <v>0</v>
      </c>
      <c r="H78" s="374">
        <v>0</v>
      </c>
      <c r="I78" s="71">
        <f t="shared" si="26"/>
        <v>0</v>
      </c>
    </row>
    <row r="79" spans="2:9">
      <c r="B79" s="74"/>
      <c r="C79" s="75" t="s">
        <v>125</v>
      </c>
      <c r="D79" s="373">
        <v>0</v>
      </c>
      <c r="E79" s="373">
        <v>0</v>
      </c>
      <c r="F79" s="374">
        <f t="shared" si="25"/>
        <v>0</v>
      </c>
      <c r="G79" s="374">
        <v>0</v>
      </c>
      <c r="H79" s="374">
        <v>0</v>
      </c>
      <c r="I79" s="71">
        <f t="shared" si="26"/>
        <v>0</v>
      </c>
    </row>
    <row r="80" spans="2:9">
      <c r="B80" s="74"/>
      <c r="C80" s="75" t="s">
        <v>126</v>
      </c>
      <c r="D80" s="373">
        <v>0</v>
      </c>
      <c r="E80" s="373">
        <v>0</v>
      </c>
      <c r="F80" s="374">
        <f t="shared" si="25"/>
        <v>0</v>
      </c>
      <c r="G80" s="374">
        <v>0</v>
      </c>
      <c r="H80" s="374">
        <v>0</v>
      </c>
      <c r="I80" s="71">
        <f t="shared" si="26"/>
        <v>0</v>
      </c>
    </row>
    <row r="81" spans="1:10">
      <c r="B81" s="74"/>
      <c r="C81" s="75" t="s">
        <v>303</v>
      </c>
      <c r="D81" s="375">
        <v>0</v>
      </c>
      <c r="E81" s="375">
        <v>0</v>
      </c>
      <c r="F81" s="376">
        <f t="shared" si="25"/>
        <v>0</v>
      </c>
      <c r="G81" s="376">
        <v>0</v>
      </c>
      <c r="H81" s="376">
        <v>0</v>
      </c>
      <c r="I81" s="71">
        <f t="shared" si="26"/>
        <v>0</v>
      </c>
    </row>
    <row r="82" spans="1:10" s="62" customFormat="1">
      <c r="A82" s="59"/>
      <c r="B82" s="77"/>
      <c r="C82" s="78" t="s">
        <v>248</v>
      </c>
      <c r="D82" s="377">
        <f>+D10+D18+D28+D38+D48+D58+D62+D70+D74</f>
        <v>24407515</v>
      </c>
      <c r="E82" s="377">
        <f>+E10+E18+E28+E38+E48+E58+E62+E70+E74</f>
        <v>175000</v>
      </c>
      <c r="F82" s="79">
        <f t="shared" ref="F82:I82" si="27">+F10+F18+F28+F38+F48+F58+F62+F70+F74</f>
        <v>24232515</v>
      </c>
      <c r="G82" s="79">
        <f t="shared" si="27"/>
        <v>20365182</v>
      </c>
      <c r="H82" s="79">
        <f t="shared" si="27"/>
        <v>20365182</v>
      </c>
      <c r="I82" s="79">
        <f t="shared" si="27"/>
        <v>3867333</v>
      </c>
      <c r="J82" s="59"/>
    </row>
    <row r="84" spans="1:10" ht="15.75">
      <c r="D84" s="73" t="str">
        <f>IF(CAdmon!D14=COG!D82," ","ERROR")</f>
        <v xml:space="preserve"> </v>
      </c>
      <c r="E84" s="73" t="str">
        <f>IF(CAdmon!E14=COG!E82," ","ERROR")</f>
        <v xml:space="preserve"> </v>
      </c>
      <c r="F84" s="73" t="str">
        <f>IF(CAdmon!F14=COG!F82," ","ERROR")</f>
        <v xml:space="preserve"> </v>
      </c>
      <c r="G84" s="73" t="str">
        <f>IF(CAdmon!G14=COG!G82," ","ERROR")</f>
        <v xml:space="preserve"> </v>
      </c>
      <c r="H84" s="73" t="str">
        <f>IF(CAdmon!H14=COG!H82," ","ERROR")</f>
        <v xml:space="preserve"> </v>
      </c>
      <c r="I84" s="73" t="str">
        <f>IF(CAdmon!I14=COG!I82,"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D22" sqref="D22:I23"/>
    </sheetView>
  </sheetViews>
  <sheetFormatPr baseColWidth="10" defaultColWidth="11.42578125" defaultRowHeight="15"/>
  <cols>
    <col min="1" max="1" width="1.5703125" style="49" customWidth="1"/>
    <col min="2" max="2" width="4.5703125" style="91" customWidth="1"/>
    <col min="3" max="3" width="60.28515625" style="17" customWidth="1"/>
    <col min="4" max="9" width="12.7109375" style="17" customWidth="1"/>
    <col min="10" max="10" width="3.28515625" style="49" customWidth="1"/>
  </cols>
  <sheetData>
    <row r="1" spans="1:10" s="49" customFormat="1" ht="8.25" customHeight="1">
      <c r="B1" s="16"/>
      <c r="C1" s="16"/>
      <c r="D1" s="16"/>
      <c r="E1" s="16"/>
      <c r="F1" s="16"/>
      <c r="G1" s="16"/>
      <c r="H1" s="16"/>
      <c r="I1" s="16"/>
    </row>
    <row r="2" spans="1:10">
      <c r="B2" s="564" t="s">
        <v>724</v>
      </c>
      <c r="C2" s="565"/>
      <c r="D2" s="565"/>
      <c r="E2" s="565"/>
      <c r="F2" s="565"/>
      <c r="G2" s="565"/>
      <c r="H2" s="565"/>
      <c r="I2" s="566"/>
    </row>
    <row r="3" spans="1:10">
      <c r="B3" s="567" t="s">
        <v>414</v>
      </c>
      <c r="C3" s="568"/>
      <c r="D3" s="568"/>
      <c r="E3" s="568"/>
      <c r="F3" s="568"/>
      <c r="G3" s="568"/>
      <c r="H3" s="568"/>
      <c r="I3" s="569"/>
    </row>
    <row r="4" spans="1:10">
      <c r="B4" s="567" t="s">
        <v>239</v>
      </c>
      <c r="C4" s="568"/>
      <c r="D4" s="568"/>
      <c r="E4" s="568"/>
      <c r="F4" s="568"/>
      <c r="G4" s="568"/>
      <c r="H4" s="568"/>
      <c r="I4" s="569"/>
    </row>
    <row r="5" spans="1:10">
      <c r="B5" s="567" t="s">
        <v>304</v>
      </c>
      <c r="C5" s="568"/>
      <c r="D5" s="568"/>
      <c r="E5" s="568"/>
      <c r="F5" s="568"/>
      <c r="G5" s="568"/>
      <c r="H5" s="568"/>
      <c r="I5" s="569"/>
    </row>
    <row r="6" spans="1:10">
      <c r="B6" s="570" t="s">
        <v>730</v>
      </c>
      <c r="C6" s="571"/>
      <c r="D6" s="571"/>
      <c r="E6" s="571"/>
      <c r="F6" s="571"/>
      <c r="G6" s="571"/>
      <c r="H6" s="571"/>
      <c r="I6" s="572"/>
    </row>
    <row r="7" spans="1:10" s="49" customFormat="1" ht="9" customHeight="1">
      <c r="B7" s="16"/>
      <c r="C7" s="16"/>
      <c r="D7" s="16"/>
      <c r="E7" s="16"/>
      <c r="F7" s="16"/>
      <c r="G7" s="16"/>
      <c r="H7" s="16"/>
      <c r="I7" s="16"/>
    </row>
    <row r="8" spans="1:10">
      <c r="B8" s="590" t="s">
        <v>76</v>
      </c>
      <c r="C8" s="590"/>
      <c r="D8" s="591" t="s">
        <v>241</v>
      </c>
      <c r="E8" s="591"/>
      <c r="F8" s="591"/>
      <c r="G8" s="591"/>
      <c r="H8" s="591"/>
      <c r="I8" s="591" t="s">
        <v>242</v>
      </c>
    </row>
    <row r="9" spans="1:10" ht="22.5">
      <c r="B9" s="590"/>
      <c r="C9" s="590"/>
      <c r="D9" s="50" t="s">
        <v>243</v>
      </c>
      <c r="E9" s="50" t="s">
        <v>244</v>
      </c>
      <c r="F9" s="50" t="s">
        <v>217</v>
      </c>
      <c r="G9" s="50" t="s">
        <v>218</v>
      </c>
      <c r="H9" s="50" t="s">
        <v>245</v>
      </c>
      <c r="I9" s="591"/>
    </row>
    <row r="10" spans="1:10">
      <c r="B10" s="590"/>
      <c r="C10" s="590"/>
      <c r="D10" s="50">
        <v>1</v>
      </c>
      <c r="E10" s="50">
        <v>2</v>
      </c>
      <c r="F10" s="50" t="s">
        <v>246</v>
      </c>
      <c r="G10" s="50">
        <v>4</v>
      </c>
      <c r="H10" s="50">
        <v>5</v>
      </c>
      <c r="I10" s="50" t="s">
        <v>247</v>
      </c>
    </row>
    <row r="11" spans="1:10" ht="3" customHeight="1">
      <c r="B11" s="80"/>
      <c r="C11" s="64"/>
      <c r="D11" s="65"/>
      <c r="E11" s="65"/>
      <c r="F11" s="65"/>
      <c r="G11" s="65"/>
      <c r="H11" s="65"/>
      <c r="I11" s="65"/>
    </row>
    <row r="12" spans="1:10" s="82" customFormat="1">
      <c r="A12" s="81"/>
      <c r="B12" s="600" t="s">
        <v>305</v>
      </c>
      <c r="C12" s="601"/>
      <c r="D12" s="379">
        <f>SUM(D13:D20)</f>
        <v>0</v>
      </c>
      <c r="E12" s="379">
        <f t="shared" ref="E12:I12" si="0">SUM(E13:E20)</f>
        <v>0</v>
      </c>
      <c r="F12" s="379">
        <f t="shared" si="0"/>
        <v>0</v>
      </c>
      <c r="G12" s="379">
        <f t="shared" si="0"/>
        <v>0</v>
      </c>
      <c r="H12" s="379">
        <f t="shared" si="0"/>
        <v>0</v>
      </c>
      <c r="I12" s="379">
        <f t="shared" si="0"/>
        <v>0</v>
      </c>
      <c r="J12" s="81"/>
    </row>
    <row r="13" spans="1:10" s="82" customFormat="1">
      <c r="A13" s="81"/>
      <c r="B13" s="83"/>
      <c r="C13" s="84" t="s">
        <v>306</v>
      </c>
      <c r="D13" s="380">
        <v>0</v>
      </c>
      <c r="E13" s="380">
        <v>0</v>
      </c>
      <c r="F13" s="380">
        <f>+D13+E13</f>
        <v>0</v>
      </c>
      <c r="G13" s="380">
        <v>0</v>
      </c>
      <c r="H13" s="380">
        <v>0</v>
      </c>
      <c r="I13" s="380">
        <f>+F13-G13</f>
        <v>0</v>
      </c>
      <c r="J13" s="81"/>
    </row>
    <row r="14" spans="1:10" s="82" customFormat="1">
      <c r="A14" s="81"/>
      <c r="B14" s="83"/>
      <c r="C14" s="84" t="s">
        <v>307</v>
      </c>
      <c r="D14" s="380">
        <v>0</v>
      </c>
      <c r="E14" s="380">
        <v>0</v>
      </c>
      <c r="F14" s="380">
        <f t="shared" ref="F14:F20" si="1">+D14+E14</f>
        <v>0</v>
      </c>
      <c r="G14" s="380">
        <v>0</v>
      </c>
      <c r="H14" s="380">
        <v>0</v>
      </c>
      <c r="I14" s="380">
        <f t="shared" ref="I14:I20" si="2">+F14-G14</f>
        <v>0</v>
      </c>
      <c r="J14" s="81"/>
    </row>
    <row r="15" spans="1:10" s="82" customFormat="1">
      <c r="A15" s="81"/>
      <c r="B15" s="83"/>
      <c r="C15" s="84" t="s">
        <v>308</v>
      </c>
      <c r="D15" s="380">
        <v>0</v>
      </c>
      <c r="E15" s="380">
        <v>0</v>
      </c>
      <c r="F15" s="380">
        <f t="shared" si="1"/>
        <v>0</v>
      </c>
      <c r="G15" s="380">
        <v>0</v>
      </c>
      <c r="H15" s="380">
        <v>0</v>
      </c>
      <c r="I15" s="380">
        <f t="shared" si="2"/>
        <v>0</v>
      </c>
      <c r="J15" s="81"/>
    </row>
    <row r="16" spans="1:10" s="82" customFormat="1">
      <c r="A16" s="81"/>
      <c r="B16" s="83"/>
      <c r="C16" s="84" t="s">
        <v>309</v>
      </c>
      <c r="D16" s="380">
        <v>0</v>
      </c>
      <c r="E16" s="380">
        <v>0</v>
      </c>
      <c r="F16" s="380">
        <f t="shared" si="1"/>
        <v>0</v>
      </c>
      <c r="G16" s="380">
        <v>0</v>
      </c>
      <c r="H16" s="380">
        <v>0</v>
      </c>
      <c r="I16" s="380">
        <f t="shared" si="2"/>
        <v>0</v>
      </c>
      <c r="J16" s="81"/>
    </row>
    <row r="17" spans="1:10" s="82" customFormat="1">
      <c r="A17" s="81"/>
      <c r="B17" s="83"/>
      <c r="C17" s="84" t="s">
        <v>310</v>
      </c>
      <c r="D17" s="380">
        <v>0</v>
      </c>
      <c r="E17" s="380">
        <v>0</v>
      </c>
      <c r="F17" s="380">
        <f t="shared" si="1"/>
        <v>0</v>
      </c>
      <c r="G17" s="380">
        <v>0</v>
      </c>
      <c r="H17" s="380">
        <v>0</v>
      </c>
      <c r="I17" s="380">
        <f t="shared" si="2"/>
        <v>0</v>
      </c>
      <c r="J17" s="81"/>
    </row>
    <row r="18" spans="1:10" s="82" customFormat="1">
      <c r="A18" s="81"/>
      <c r="B18" s="83"/>
      <c r="C18" s="84" t="s">
        <v>311</v>
      </c>
      <c r="D18" s="380">
        <v>0</v>
      </c>
      <c r="E18" s="380">
        <v>0</v>
      </c>
      <c r="F18" s="380">
        <f t="shared" si="1"/>
        <v>0</v>
      </c>
      <c r="G18" s="380">
        <v>0</v>
      </c>
      <c r="H18" s="380">
        <v>0</v>
      </c>
      <c r="I18" s="380">
        <f t="shared" si="2"/>
        <v>0</v>
      </c>
      <c r="J18" s="81"/>
    </row>
    <row r="19" spans="1:10" s="82" customFormat="1">
      <c r="A19" s="81"/>
      <c r="B19" s="83"/>
      <c r="C19" s="84" t="s">
        <v>312</v>
      </c>
      <c r="D19" s="380">
        <v>0</v>
      </c>
      <c r="E19" s="380">
        <v>0</v>
      </c>
      <c r="F19" s="380">
        <f t="shared" si="1"/>
        <v>0</v>
      </c>
      <c r="G19" s="380">
        <v>0</v>
      </c>
      <c r="H19" s="380">
        <v>0</v>
      </c>
      <c r="I19" s="380">
        <f t="shared" si="2"/>
        <v>0</v>
      </c>
      <c r="J19" s="81"/>
    </row>
    <row r="20" spans="1:10" s="82" customFormat="1">
      <c r="A20" s="81"/>
      <c r="B20" s="83"/>
      <c r="C20" s="84" t="s">
        <v>278</v>
      </c>
      <c r="D20" s="380">
        <v>0</v>
      </c>
      <c r="E20" s="380">
        <v>0</v>
      </c>
      <c r="F20" s="380">
        <f t="shared" si="1"/>
        <v>0</v>
      </c>
      <c r="G20" s="380">
        <v>0</v>
      </c>
      <c r="H20" s="380">
        <v>0</v>
      </c>
      <c r="I20" s="380">
        <f t="shared" si="2"/>
        <v>0</v>
      </c>
      <c r="J20" s="81"/>
    </row>
    <row r="21" spans="1:10" s="82" customFormat="1">
      <c r="A21" s="81"/>
      <c r="B21" s="83"/>
      <c r="C21" s="84"/>
      <c r="D21" s="380"/>
      <c r="E21" s="380"/>
      <c r="F21" s="380"/>
      <c r="G21" s="380"/>
      <c r="H21" s="380"/>
      <c r="I21" s="380"/>
      <c r="J21" s="81"/>
    </row>
    <row r="22" spans="1:10" s="86" customFormat="1">
      <c r="A22" s="85"/>
      <c r="B22" s="600" t="s">
        <v>313</v>
      </c>
      <c r="C22" s="601"/>
      <c r="D22" s="483">
        <f>SUM(D23:D29)</f>
        <v>24407515</v>
      </c>
      <c r="E22" s="483">
        <f>SUM(E23:E29)</f>
        <v>175000</v>
      </c>
      <c r="F22" s="483">
        <f>+D22-E22</f>
        <v>24232515</v>
      </c>
      <c r="G22" s="483">
        <f>SUM(G23:G29)</f>
        <v>20365182</v>
      </c>
      <c r="H22" s="483">
        <f>SUM(H23:H29)</f>
        <v>20365182</v>
      </c>
      <c r="I22" s="483">
        <f t="shared" ref="I22:I23" si="3">+F22-G22</f>
        <v>3867333</v>
      </c>
      <c r="J22" s="85"/>
    </row>
    <row r="23" spans="1:10" s="82" customFormat="1">
      <c r="A23" s="81"/>
      <c r="B23" s="83"/>
      <c r="C23" s="84" t="s">
        <v>314</v>
      </c>
      <c r="D23" s="484">
        <v>24407515</v>
      </c>
      <c r="E23" s="484">
        <v>175000</v>
      </c>
      <c r="F23" s="481">
        <f>+D23-E23</f>
        <v>24232515</v>
      </c>
      <c r="G23" s="484">
        <v>20365182</v>
      </c>
      <c r="H23" s="484">
        <v>20365182</v>
      </c>
      <c r="I23" s="481">
        <f t="shared" si="3"/>
        <v>3867333</v>
      </c>
      <c r="J23" s="81"/>
    </row>
    <row r="24" spans="1:10" s="82" customFormat="1">
      <c r="A24" s="81"/>
      <c r="B24" s="83"/>
      <c r="C24" s="84" t="s">
        <v>315</v>
      </c>
      <c r="D24" s="378">
        <v>0</v>
      </c>
      <c r="E24" s="378">
        <v>0</v>
      </c>
      <c r="F24" s="380">
        <f t="shared" ref="F24:F29" si="4">+D24+E24</f>
        <v>0</v>
      </c>
      <c r="G24" s="378">
        <v>0</v>
      </c>
      <c r="H24" s="378">
        <v>0</v>
      </c>
      <c r="I24" s="380">
        <f t="shared" ref="I24:I29" si="5">+F24-G24</f>
        <v>0</v>
      </c>
      <c r="J24" s="81"/>
    </row>
    <row r="25" spans="1:10" s="82" customFormat="1">
      <c r="A25" s="81"/>
      <c r="B25" s="83"/>
      <c r="C25" s="84" t="s">
        <v>316</v>
      </c>
      <c r="D25" s="378">
        <v>0</v>
      </c>
      <c r="E25" s="378">
        <v>0</v>
      </c>
      <c r="F25" s="380">
        <f t="shared" si="4"/>
        <v>0</v>
      </c>
      <c r="G25" s="378">
        <v>0</v>
      </c>
      <c r="H25" s="378">
        <v>0</v>
      </c>
      <c r="I25" s="380">
        <f t="shared" si="5"/>
        <v>0</v>
      </c>
      <c r="J25" s="81"/>
    </row>
    <row r="26" spans="1:10" s="82" customFormat="1">
      <c r="A26" s="81"/>
      <c r="B26" s="83"/>
      <c r="C26" s="84" t="s">
        <v>317</v>
      </c>
      <c r="D26" s="378">
        <v>0</v>
      </c>
      <c r="E26" s="378">
        <v>0</v>
      </c>
      <c r="F26" s="380">
        <f t="shared" si="4"/>
        <v>0</v>
      </c>
      <c r="G26" s="378">
        <v>0</v>
      </c>
      <c r="H26" s="378">
        <v>0</v>
      </c>
      <c r="I26" s="380">
        <f t="shared" si="5"/>
        <v>0</v>
      </c>
      <c r="J26" s="81"/>
    </row>
    <row r="27" spans="1:10" s="82" customFormat="1">
      <c r="A27" s="81"/>
      <c r="B27" s="83"/>
      <c r="C27" s="84" t="s">
        <v>318</v>
      </c>
      <c r="D27" s="378">
        <v>0</v>
      </c>
      <c r="E27" s="378">
        <v>0</v>
      </c>
      <c r="F27" s="380">
        <f t="shared" si="4"/>
        <v>0</v>
      </c>
      <c r="G27" s="378">
        <v>0</v>
      </c>
      <c r="H27" s="378">
        <v>0</v>
      </c>
      <c r="I27" s="380">
        <f t="shared" si="5"/>
        <v>0</v>
      </c>
      <c r="J27" s="81"/>
    </row>
    <row r="28" spans="1:10" s="82" customFormat="1">
      <c r="A28" s="81"/>
      <c r="B28" s="83"/>
      <c r="C28" s="84" t="s">
        <v>319</v>
      </c>
      <c r="D28" s="378">
        <v>0</v>
      </c>
      <c r="E28" s="378">
        <v>0</v>
      </c>
      <c r="F28" s="380">
        <f t="shared" si="4"/>
        <v>0</v>
      </c>
      <c r="G28" s="378">
        <v>0</v>
      </c>
      <c r="H28" s="378">
        <v>0</v>
      </c>
      <c r="I28" s="380">
        <f t="shared" si="5"/>
        <v>0</v>
      </c>
      <c r="J28" s="81"/>
    </row>
    <row r="29" spans="1:10" s="82" customFormat="1">
      <c r="A29" s="81"/>
      <c r="B29" s="83"/>
      <c r="C29" s="84" t="s">
        <v>320</v>
      </c>
      <c r="D29" s="378">
        <v>0</v>
      </c>
      <c r="E29" s="378">
        <v>0</v>
      </c>
      <c r="F29" s="380">
        <f t="shared" si="4"/>
        <v>0</v>
      </c>
      <c r="G29" s="378">
        <v>0</v>
      </c>
      <c r="H29" s="378">
        <v>0</v>
      </c>
      <c r="I29" s="380">
        <f t="shared" si="5"/>
        <v>0</v>
      </c>
      <c r="J29" s="81"/>
    </row>
    <row r="30" spans="1:10" s="82" customFormat="1">
      <c r="A30" s="81"/>
      <c r="B30" s="83"/>
      <c r="C30" s="84"/>
      <c r="D30" s="378"/>
      <c r="E30" s="378"/>
      <c r="F30" s="378"/>
      <c r="G30" s="378"/>
      <c r="H30" s="378"/>
      <c r="I30" s="378"/>
      <c r="J30" s="81"/>
    </row>
    <row r="31" spans="1:10" s="86" customFormat="1">
      <c r="A31" s="85"/>
      <c r="B31" s="600" t="s">
        <v>321</v>
      </c>
      <c r="C31" s="601"/>
      <c r="D31" s="381">
        <f>SUM(D32:D40)</f>
        <v>0</v>
      </c>
      <c r="E31" s="381">
        <f>SUM(E32:E40)</f>
        <v>0</v>
      </c>
      <c r="F31" s="381">
        <f>+D31+E31</f>
        <v>0</v>
      </c>
      <c r="G31" s="381">
        <f>SUM(G32:G40)</f>
        <v>0</v>
      </c>
      <c r="H31" s="381">
        <f>SUM(H32:H40)</f>
        <v>0</v>
      </c>
      <c r="I31" s="381">
        <f>+F31-G31</f>
        <v>0</v>
      </c>
      <c r="J31" s="85"/>
    </row>
    <row r="32" spans="1:10" s="82" customFormat="1">
      <c r="A32" s="81"/>
      <c r="B32" s="83"/>
      <c r="C32" s="84" t="s">
        <v>322</v>
      </c>
      <c r="D32" s="378">
        <v>0</v>
      </c>
      <c r="E32" s="378">
        <v>0</v>
      </c>
      <c r="F32" s="378">
        <f t="shared" ref="F32:F40" si="6">+D32+E32</f>
        <v>0</v>
      </c>
      <c r="G32" s="378">
        <v>0</v>
      </c>
      <c r="H32" s="378">
        <v>0</v>
      </c>
      <c r="I32" s="378">
        <f t="shared" ref="I32:I40" si="7">+F32-G32</f>
        <v>0</v>
      </c>
      <c r="J32" s="81"/>
    </row>
    <row r="33" spans="1:10" s="82" customFormat="1">
      <c r="A33" s="81"/>
      <c r="B33" s="83"/>
      <c r="C33" s="84" t="s">
        <v>323</v>
      </c>
      <c r="D33" s="378">
        <v>0</v>
      </c>
      <c r="E33" s="378">
        <v>0</v>
      </c>
      <c r="F33" s="378">
        <f t="shared" si="6"/>
        <v>0</v>
      </c>
      <c r="G33" s="378">
        <v>0</v>
      </c>
      <c r="H33" s="378">
        <v>0</v>
      </c>
      <c r="I33" s="378">
        <f t="shared" si="7"/>
        <v>0</v>
      </c>
      <c r="J33" s="81"/>
    </row>
    <row r="34" spans="1:10" s="82" customFormat="1">
      <c r="A34" s="81"/>
      <c r="B34" s="83"/>
      <c r="C34" s="84" t="s">
        <v>324</v>
      </c>
      <c r="D34" s="378">
        <v>0</v>
      </c>
      <c r="E34" s="378">
        <v>0</v>
      </c>
      <c r="F34" s="378">
        <f t="shared" si="6"/>
        <v>0</v>
      </c>
      <c r="G34" s="378">
        <v>0</v>
      </c>
      <c r="H34" s="378">
        <v>0</v>
      </c>
      <c r="I34" s="378">
        <f t="shared" si="7"/>
        <v>0</v>
      </c>
      <c r="J34" s="81"/>
    </row>
    <row r="35" spans="1:10" s="82" customFormat="1">
      <c r="A35" s="81"/>
      <c r="B35" s="83"/>
      <c r="C35" s="84" t="s">
        <v>325</v>
      </c>
      <c r="D35" s="378">
        <v>0</v>
      </c>
      <c r="E35" s="378">
        <v>0</v>
      </c>
      <c r="F35" s="378">
        <f t="shared" si="6"/>
        <v>0</v>
      </c>
      <c r="G35" s="378">
        <v>0</v>
      </c>
      <c r="H35" s="378">
        <v>0</v>
      </c>
      <c r="I35" s="378">
        <f t="shared" si="7"/>
        <v>0</v>
      </c>
      <c r="J35" s="81"/>
    </row>
    <row r="36" spans="1:10" s="82" customFormat="1">
      <c r="A36" s="81"/>
      <c r="B36" s="83"/>
      <c r="C36" s="84" t="s">
        <v>326</v>
      </c>
      <c r="D36" s="378">
        <v>0</v>
      </c>
      <c r="E36" s="378">
        <v>0</v>
      </c>
      <c r="F36" s="378">
        <f t="shared" si="6"/>
        <v>0</v>
      </c>
      <c r="G36" s="378">
        <v>0</v>
      </c>
      <c r="H36" s="378">
        <v>0</v>
      </c>
      <c r="I36" s="378">
        <f t="shared" si="7"/>
        <v>0</v>
      </c>
      <c r="J36" s="81"/>
    </row>
    <row r="37" spans="1:10" s="82" customFormat="1">
      <c r="A37" s="81"/>
      <c r="B37" s="83"/>
      <c r="C37" s="84" t="s">
        <v>327</v>
      </c>
      <c r="D37" s="378">
        <v>0</v>
      </c>
      <c r="E37" s="378">
        <v>0</v>
      </c>
      <c r="F37" s="378">
        <f t="shared" si="6"/>
        <v>0</v>
      </c>
      <c r="G37" s="378">
        <v>0</v>
      </c>
      <c r="H37" s="378">
        <v>0</v>
      </c>
      <c r="I37" s="378">
        <f t="shared" si="7"/>
        <v>0</v>
      </c>
      <c r="J37" s="81"/>
    </row>
    <row r="38" spans="1:10" s="82" customFormat="1">
      <c r="A38" s="81"/>
      <c r="B38" s="83"/>
      <c r="C38" s="84" t="s">
        <v>328</v>
      </c>
      <c r="D38" s="378">
        <v>0</v>
      </c>
      <c r="E38" s="378">
        <v>0</v>
      </c>
      <c r="F38" s="378">
        <f t="shared" si="6"/>
        <v>0</v>
      </c>
      <c r="G38" s="378">
        <v>0</v>
      </c>
      <c r="H38" s="378">
        <v>0</v>
      </c>
      <c r="I38" s="378">
        <f t="shared" si="7"/>
        <v>0</v>
      </c>
      <c r="J38" s="81"/>
    </row>
    <row r="39" spans="1:10" s="82" customFormat="1">
      <c r="A39" s="81"/>
      <c r="B39" s="83"/>
      <c r="C39" s="84" t="s">
        <v>329</v>
      </c>
      <c r="D39" s="378">
        <v>0</v>
      </c>
      <c r="E39" s="378">
        <v>0</v>
      </c>
      <c r="F39" s="378">
        <f t="shared" si="6"/>
        <v>0</v>
      </c>
      <c r="G39" s="378">
        <v>0</v>
      </c>
      <c r="H39" s="378">
        <v>0</v>
      </c>
      <c r="I39" s="378">
        <f t="shared" si="7"/>
        <v>0</v>
      </c>
      <c r="J39" s="81"/>
    </row>
    <row r="40" spans="1:10" s="82" customFormat="1">
      <c r="A40" s="81"/>
      <c r="B40" s="83"/>
      <c r="C40" s="84" t="s">
        <v>330</v>
      </c>
      <c r="D40" s="378">
        <v>0</v>
      </c>
      <c r="E40" s="378">
        <v>0</v>
      </c>
      <c r="F40" s="378">
        <f t="shared" si="6"/>
        <v>0</v>
      </c>
      <c r="G40" s="378">
        <v>0</v>
      </c>
      <c r="H40" s="378">
        <v>0</v>
      </c>
      <c r="I40" s="378">
        <f t="shared" si="7"/>
        <v>0</v>
      </c>
      <c r="J40" s="81"/>
    </row>
    <row r="41" spans="1:10" s="82" customFormat="1">
      <c r="A41" s="81"/>
      <c r="B41" s="83"/>
      <c r="C41" s="84"/>
      <c r="D41" s="378"/>
      <c r="E41" s="378"/>
      <c r="F41" s="378"/>
      <c r="G41" s="378"/>
      <c r="H41" s="378"/>
      <c r="I41" s="378"/>
      <c r="J41" s="81"/>
    </row>
    <row r="42" spans="1:10" s="86" customFormat="1">
      <c r="A42" s="85"/>
      <c r="B42" s="600" t="s">
        <v>331</v>
      </c>
      <c r="C42" s="601"/>
      <c r="D42" s="381">
        <f>SUM(D43:D46)</f>
        <v>0</v>
      </c>
      <c r="E42" s="381">
        <f>SUM(E43:E46)</f>
        <v>0</v>
      </c>
      <c r="F42" s="381">
        <f>+D42+E42</f>
        <v>0</v>
      </c>
      <c r="G42" s="381">
        <f t="shared" ref="G42:H42" si="8">SUM(G43:G46)</f>
        <v>0</v>
      </c>
      <c r="H42" s="381">
        <f t="shared" si="8"/>
        <v>0</v>
      </c>
      <c r="I42" s="381">
        <f>+F42-G42</f>
        <v>0</v>
      </c>
      <c r="J42" s="85"/>
    </row>
    <row r="43" spans="1:10" s="82" customFormat="1">
      <c r="A43" s="81"/>
      <c r="B43" s="83"/>
      <c r="C43" s="84" t="s">
        <v>332</v>
      </c>
      <c r="D43" s="378">
        <v>0</v>
      </c>
      <c r="E43" s="378">
        <v>0</v>
      </c>
      <c r="F43" s="378">
        <f t="shared" ref="F43:F46" si="9">+D43+E43</f>
        <v>0</v>
      </c>
      <c r="G43" s="378">
        <v>0</v>
      </c>
      <c r="H43" s="378">
        <v>0</v>
      </c>
      <c r="I43" s="378">
        <f t="shared" ref="I43:I46" si="10">+F43-G43</f>
        <v>0</v>
      </c>
      <c r="J43" s="81"/>
    </row>
    <row r="44" spans="1:10" s="82" customFormat="1" ht="22.5">
      <c r="A44" s="81"/>
      <c r="B44" s="83"/>
      <c r="C44" s="84" t="s">
        <v>333</v>
      </c>
      <c r="D44" s="378">
        <v>0</v>
      </c>
      <c r="E44" s="378">
        <v>0</v>
      </c>
      <c r="F44" s="378">
        <f t="shared" si="9"/>
        <v>0</v>
      </c>
      <c r="G44" s="378">
        <v>0</v>
      </c>
      <c r="H44" s="378">
        <v>0</v>
      </c>
      <c r="I44" s="378">
        <f t="shared" si="10"/>
        <v>0</v>
      </c>
      <c r="J44" s="81"/>
    </row>
    <row r="45" spans="1:10" s="82" customFormat="1">
      <c r="A45" s="81"/>
      <c r="B45" s="83"/>
      <c r="C45" s="84" t="s">
        <v>334</v>
      </c>
      <c r="D45" s="378">
        <v>0</v>
      </c>
      <c r="E45" s="378">
        <v>0</v>
      </c>
      <c r="F45" s="378">
        <f t="shared" si="9"/>
        <v>0</v>
      </c>
      <c r="G45" s="378">
        <v>0</v>
      </c>
      <c r="H45" s="378">
        <v>0</v>
      </c>
      <c r="I45" s="378">
        <f t="shared" si="10"/>
        <v>0</v>
      </c>
      <c r="J45" s="81"/>
    </row>
    <row r="46" spans="1:10" s="82" customFormat="1">
      <c r="A46" s="81"/>
      <c r="B46" s="83"/>
      <c r="C46" s="84" t="s">
        <v>335</v>
      </c>
      <c r="D46" s="378">
        <v>0</v>
      </c>
      <c r="E46" s="378">
        <v>0</v>
      </c>
      <c r="F46" s="378">
        <f t="shared" si="9"/>
        <v>0</v>
      </c>
      <c r="G46" s="378">
        <v>0</v>
      </c>
      <c r="H46" s="378">
        <v>0</v>
      </c>
      <c r="I46" s="378">
        <f t="shared" si="10"/>
        <v>0</v>
      </c>
      <c r="J46" s="81"/>
    </row>
    <row r="47" spans="1:10" s="82" customFormat="1">
      <c r="A47" s="81"/>
      <c r="B47" s="87"/>
      <c r="C47" s="88"/>
      <c r="D47" s="382"/>
      <c r="E47" s="382"/>
      <c r="F47" s="382"/>
      <c r="G47" s="382"/>
      <c r="H47" s="382"/>
      <c r="I47" s="382"/>
      <c r="J47" s="81"/>
    </row>
    <row r="48" spans="1:10" s="86" customFormat="1" ht="24" customHeight="1">
      <c r="A48" s="85"/>
      <c r="B48" s="89"/>
      <c r="C48" s="90" t="s">
        <v>248</v>
      </c>
      <c r="D48" s="383">
        <f>+D12+D22+D31+D42</f>
        <v>24407515</v>
      </c>
      <c r="E48" s="383">
        <f t="shared" ref="E48:I48" si="11">+E12+E22+E31+E42</f>
        <v>175000</v>
      </c>
      <c r="F48" s="383">
        <f t="shared" si="11"/>
        <v>24232515</v>
      </c>
      <c r="G48" s="383">
        <f t="shared" si="11"/>
        <v>20365182</v>
      </c>
      <c r="H48" s="383">
        <f t="shared" si="11"/>
        <v>20365182</v>
      </c>
      <c r="I48" s="383">
        <f t="shared" si="11"/>
        <v>3867333</v>
      </c>
      <c r="J48" s="85"/>
    </row>
    <row r="50" spans="4:9" ht="15.75">
      <c r="D50" s="92" t="str">
        <f>IF(D48=CAdmon!D14," ","ERROR")</f>
        <v xml:space="preserve"> </v>
      </c>
      <c r="E50" s="92" t="str">
        <f>IF(E48=CAdmon!E14," ","ERROR")</f>
        <v xml:space="preserve"> </v>
      </c>
      <c r="F50" s="92" t="str">
        <f>IF(F48=CAdmon!F14," ","ERROR")</f>
        <v xml:space="preserve"> </v>
      </c>
      <c r="G50" s="92" t="str">
        <f>IF(G48=CAdmon!G14," ","ERROR")</f>
        <v xml:space="preserve"> </v>
      </c>
      <c r="H50" s="92" t="str">
        <f>IF(H48=CAdmon!H14," ","ERROR")</f>
        <v xml:space="preserve"> </v>
      </c>
      <c r="I50" s="92" t="str">
        <f>IF(I48=CAdmon!I14,"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4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3" sqref="B3:I3"/>
    </sheetView>
  </sheetViews>
  <sheetFormatPr baseColWidth="10" defaultColWidth="11.42578125" defaultRowHeight="14.25"/>
  <cols>
    <col min="1" max="1" width="3" style="99" customWidth="1"/>
    <col min="2" max="2" width="18.5703125" style="99" customWidth="1"/>
    <col min="3" max="3" width="19" style="99" customWidth="1"/>
    <col min="4" max="7" width="11.42578125" style="99"/>
    <col min="8" max="8" width="13.42578125" style="99" customWidth="1"/>
    <col min="9" max="9" width="10" style="99" customWidth="1"/>
    <col min="10" max="10" width="3" style="99" customWidth="1"/>
    <col min="11" max="16384" width="11.42578125" style="99"/>
  </cols>
  <sheetData>
    <row r="1" spans="1:10">
      <c r="A1" s="98"/>
      <c r="B1" s="98"/>
      <c r="C1" s="98"/>
      <c r="D1" s="98"/>
      <c r="E1" s="98"/>
      <c r="F1" s="98"/>
      <c r="G1" s="98"/>
      <c r="H1" s="98"/>
      <c r="I1" s="98"/>
      <c r="J1" s="98"/>
    </row>
    <row r="2" spans="1:10">
      <c r="A2" s="98"/>
      <c r="B2" s="564" t="s">
        <v>724</v>
      </c>
      <c r="C2" s="565"/>
      <c r="D2" s="565"/>
      <c r="E2" s="565"/>
      <c r="F2" s="565"/>
      <c r="G2" s="565"/>
      <c r="H2" s="565"/>
      <c r="I2" s="566"/>
      <c r="J2" s="98"/>
    </row>
    <row r="3" spans="1:10">
      <c r="A3" s="98"/>
      <c r="B3" s="567" t="s">
        <v>413</v>
      </c>
      <c r="C3" s="568"/>
      <c r="D3" s="568"/>
      <c r="E3" s="568"/>
      <c r="F3" s="568"/>
      <c r="G3" s="568"/>
      <c r="H3" s="568"/>
      <c r="I3" s="569"/>
      <c r="J3" s="98"/>
    </row>
    <row r="4" spans="1:10">
      <c r="A4" s="98"/>
      <c r="B4" s="567" t="s">
        <v>186</v>
      </c>
      <c r="C4" s="568"/>
      <c r="D4" s="568"/>
      <c r="E4" s="568"/>
      <c r="F4" s="568"/>
      <c r="G4" s="568"/>
      <c r="H4" s="568"/>
      <c r="I4" s="569"/>
      <c r="J4" s="98"/>
    </row>
    <row r="5" spans="1:10">
      <c r="A5" s="98"/>
      <c r="B5" s="570" t="s">
        <v>726</v>
      </c>
      <c r="C5" s="571"/>
      <c r="D5" s="571"/>
      <c r="E5" s="571"/>
      <c r="F5" s="571"/>
      <c r="G5" s="571"/>
      <c r="H5" s="571"/>
      <c r="I5" s="572"/>
      <c r="J5" s="98"/>
    </row>
    <row r="6" spans="1:10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10">
      <c r="A7" s="98"/>
      <c r="B7" s="602" t="s">
        <v>336</v>
      </c>
      <c r="C7" s="602"/>
      <c r="D7" s="602" t="s">
        <v>337</v>
      </c>
      <c r="E7" s="602"/>
      <c r="F7" s="602" t="s">
        <v>338</v>
      </c>
      <c r="G7" s="602"/>
      <c r="H7" s="602" t="s">
        <v>339</v>
      </c>
      <c r="I7" s="602"/>
      <c r="J7" s="98"/>
    </row>
    <row r="8" spans="1:10">
      <c r="A8" s="98"/>
      <c r="B8" s="602"/>
      <c r="C8" s="602"/>
      <c r="D8" s="602" t="s">
        <v>340</v>
      </c>
      <c r="E8" s="602"/>
      <c r="F8" s="602" t="s">
        <v>341</v>
      </c>
      <c r="G8" s="602"/>
      <c r="H8" s="602" t="s">
        <v>342</v>
      </c>
      <c r="I8" s="602"/>
      <c r="J8" s="98"/>
    </row>
    <row r="9" spans="1:10">
      <c r="A9" s="98"/>
      <c r="B9" s="567" t="s">
        <v>343</v>
      </c>
      <c r="C9" s="568"/>
      <c r="D9" s="568"/>
      <c r="E9" s="568"/>
      <c r="F9" s="568"/>
      <c r="G9" s="568"/>
      <c r="H9" s="568"/>
      <c r="I9" s="569"/>
      <c r="J9" s="98"/>
    </row>
    <row r="10" spans="1:10">
      <c r="A10" s="98"/>
      <c r="B10" s="603"/>
      <c r="C10" s="603"/>
      <c r="D10" s="603"/>
      <c r="E10" s="603"/>
      <c r="F10" s="603"/>
      <c r="G10" s="603"/>
      <c r="H10" s="605"/>
      <c r="I10" s="606"/>
      <c r="J10" s="98"/>
    </row>
    <row r="11" spans="1:10">
      <c r="A11" s="98"/>
      <c r="B11" s="603"/>
      <c r="C11" s="603"/>
      <c r="D11" s="604"/>
      <c r="E11" s="604"/>
      <c r="F11" s="604"/>
      <c r="G11" s="604"/>
      <c r="H11" s="605"/>
      <c r="I11" s="606"/>
      <c r="J11" s="98"/>
    </row>
    <row r="12" spans="1:10">
      <c r="A12" s="98"/>
      <c r="B12" s="603"/>
      <c r="C12" s="603"/>
      <c r="D12" s="604"/>
      <c r="E12" s="604"/>
      <c r="F12" s="604"/>
      <c r="G12" s="604"/>
      <c r="H12" s="605"/>
      <c r="I12" s="606"/>
      <c r="J12" s="98"/>
    </row>
    <row r="13" spans="1:10">
      <c r="A13" s="98"/>
      <c r="B13" s="603"/>
      <c r="C13" s="603"/>
      <c r="D13" s="604"/>
      <c r="E13" s="604"/>
      <c r="F13" s="604"/>
      <c r="G13" s="604"/>
      <c r="H13" s="605"/>
      <c r="I13" s="606"/>
      <c r="J13" s="98"/>
    </row>
    <row r="14" spans="1:10">
      <c r="A14" s="98"/>
      <c r="B14" s="603"/>
      <c r="C14" s="603"/>
      <c r="D14" s="604"/>
      <c r="E14" s="604"/>
      <c r="F14" s="604"/>
      <c r="G14" s="604"/>
      <c r="H14" s="605"/>
      <c r="I14" s="606"/>
      <c r="J14" s="98"/>
    </row>
    <row r="15" spans="1:10">
      <c r="A15" s="98"/>
      <c r="B15" s="603"/>
      <c r="C15" s="603"/>
      <c r="D15" s="604"/>
      <c r="E15" s="604"/>
      <c r="F15" s="604"/>
      <c r="G15" s="604"/>
      <c r="H15" s="605"/>
      <c r="I15" s="606"/>
      <c r="J15" s="98"/>
    </row>
    <row r="16" spans="1:10">
      <c r="A16" s="98"/>
      <c r="B16" s="603"/>
      <c r="C16" s="603"/>
      <c r="D16" s="604"/>
      <c r="E16" s="604"/>
      <c r="F16" s="604"/>
      <c r="G16" s="604"/>
      <c r="H16" s="605"/>
      <c r="I16" s="606"/>
      <c r="J16" s="98"/>
    </row>
    <row r="17" spans="1:10">
      <c r="A17" s="98"/>
      <c r="B17" s="603"/>
      <c r="C17" s="603"/>
      <c r="D17" s="604"/>
      <c r="E17" s="604"/>
      <c r="F17" s="604"/>
      <c r="G17" s="604"/>
      <c r="H17" s="605"/>
      <c r="I17" s="606"/>
      <c r="J17" s="98"/>
    </row>
    <row r="18" spans="1:10">
      <c r="A18" s="98"/>
      <c r="B18" s="603"/>
      <c r="C18" s="603"/>
      <c r="D18" s="604"/>
      <c r="E18" s="604"/>
      <c r="F18" s="604"/>
      <c r="G18" s="604"/>
      <c r="H18" s="605"/>
      <c r="I18" s="606"/>
      <c r="J18" s="98"/>
    </row>
    <row r="19" spans="1:10">
      <c r="A19" s="98"/>
      <c r="B19" s="603" t="s">
        <v>344</v>
      </c>
      <c r="C19" s="603"/>
      <c r="D19" s="604">
        <f>SUM(D10:E18)</f>
        <v>0</v>
      </c>
      <c r="E19" s="604"/>
      <c r="F19" s="604">
        <f>SUM(F10:G18)</f>
        <v>0</v>
      </c>
      <c r="G19" s="604"/>
      <c r="H19" s="605">
        <f t="shared" ref="H19" si="0">+D19-F19</f>
        <v>0</v>
      </c>
      <c r="I19" s="606"/>
      <c r="J19" s="98"/>
    </row>
    <row r="20" spans="1:10">
      <c r="A20" s="98"/>
      <c r="B20" s="603"/>
      <c r="C20" s="603"/>
      <c r="D20" s="603"/>
      <c r="E20" s="603"/>
      <c r="F20" s="603"/>
      <c r="G20" s="603"/>
      <c r="H20" s="603"/>
      <c r="I20" s="603"/>
      <c r="J20" s="98"/>
    </row>
    <row r="21" spans="1:10">
      <c r="A21" s="98"/>
      <c r="B21" s="567" t="s">
        <v>345</v>
      </c>
      <c r="C21" s="568"/>
      <c r="D21" s="568"/>
      <c r="E21" s="568"/>
      <c r="F21" s="568"/>
      <c r="G21" s="568"/>
      <c r="H21" s="568"/>
      <c r="I21" s="569"/>
      <c r="J21" s="98"/>
    </row>
    <row r="22" spans="1:10">
      <c r="A22" s="98"/>
      <c r="B22" s="603"/>
      <c r="C22" s="603"/>
      <c r="D22" s="603"/>
      <c r="E22" s="603"/>
      <c r="F22" s="603"/>
      <c r="G22" s="603"/>
      <c r="H22" s="603"/>
      <c r="I22" s="603"/>
      <c r="J22" s="98"/>
    </row>
    <row r="23" spans="1:10">
      <c r="A23" s="98"/>
      <c r="B23" s="603"/>
      <c r="C23" s="603"/>
      <c r="D23" s="604"/>
      <c r="E23" s="604"/>
      <c r="F23" s="604"/>
      <c r="G23" s="604"/>
      <c r="H23" s="605"/>
      <c r="I23" s="606"/>
      <c r="J23" s="98"/>
    </row>
    <row r="24" spans="1:10">
      <c r="A24" s="98"/>
      <c r="B24" s="603"/>
      <c r="C24" s="603"/>
      <c r="D24" s="604"/>
      <c r="E24" s="604"/>
      <c r="F24" s="604"/>
      <c r="G24" s="604"/>
      <c r="H24" s="605"/>
      <c r="I24" s="606"/>
      <c r="J24" s="98"/>
    </row>
    <row r="25" spans="1:10">
      <c r="A25" s="98"/>
      <c r="B25" s="603"/>
      <c r="C25" s="603"/>
      <c r="D25" s="604"/>
      <c r="E25" s="604"/>
      <c r="F25" s="604"/>
      <c r="G25" s="604"/>
      <c r="H25" s="605"/>
      <c r="I25" s="606"/>
      <c r="J25" s="98"/>
    </row>
    <row r="26" spans="1:10">
      <c r="A26" s="98"/>
      <c r="B26" s="603"/>
      <c r="C26" s="603"/>
      <c r="D26" s="604"/>
      <c r="E26" s="604"/>
      <c r="F26" s="604"/>
      <c r="G26" s="604"/>
      <c r="H26" s="605"/>
      <c r="I26" s="606"/>
      <c r="J26" s="98"/>
    </row>
    <row r="27" spans="1:10">
      <c r="A27" s="98"/>
      <c r="B27" s="603"/>
      <c r="C27" s="603"/>
      <c r="D27" s="604"/>
      <c r="E27" s="604"/>
      <c r="F27" s="604"/>
      <c r="G27" s="604"/>
      <c r="H27" s="605"/>
      <c r="I27" s="606"/>
      <c r="J27" s="98"/>
    </row>
    <row r="28" spans="1:10">
      <c r="A28" s="98"/>
      <c r="B28" s="603"/>
      <c r="C28" s="603"/>
      <c r="D28" s="604"/>
      <c r="E28" s="604"/>
      <c r="F28" s="604"/>
      <c r="G28" s="604"/>
      <c r="H28" s="605"/>
      <c r="I28" s="606"/>
      <c r="J28" s="98"/>
    </row>
    <row r="29" spans="1:10">
      <c r="A29" s="98"/>
      <c r="B29" s="603"/>
      <c r="C29" s="603"/>
      <c r="D29" s="604"/>
      <c r="E29" s="604"/>
      <c r="F29" s="604"/>
      <c r="G29" s="604"/>
      <c r="H29" s="605"/>
      <c r="I29" s="606"/>
      <c r="J29" s="98"/>
    </row>
    <row r="30" spans="1:10">
      <c r="A30" s="98"/>
      <c r="B30" s="603"/>
      <c r="C30" s="603"/>
      <c r="D30" s="604"/>
      <c r="E30" s="604"/>
      <c r="F30" s="604"/>
      <c r="G30" s="604"/>
      <c r="H30" s="605"/>
      <c r="I30" s="606"/>
      <c r="J30" s="98"/>
    </row>
    <row r="31" spans="1:10">
      <c r="A31" s="98"/>
      <c r="B31" s="603" t="s">
        <v>346</v>
      </c>
      <c r="C31" s="603"/>
      <c r="D31" s="604">
        <f>SUM(D22:E30)</f>
        <v>0</v>
      </c>
      <c r="E31" s="604"/>
      <c r="F31" s="604">
        <f>SUM(F22:G30)</f>
        <v>0</v>
      </c>
      <c r="G31" s="604"/>
      <c r="H31" s="604">
        <f>+D31-F31</f>
        <v>0</v>
      </c>
      <c r="I31" s="604"/>
      <c r="J31" s="98"/>
    </row>
    <row r="32" spans="1:10">
      <c r="A32" s="98"/>
      <c r="B32" s="603"/>
      <c r="C32" s="603"/>
      <c r="D32" s="604"/>
      <c r="E32" s="604"/>
      <c r="F32" s="604"/>
      <c r="G32" s="604"/>
      <c r="H32" s="604"/>
      <c r="I32" s="604"/>
      <c r="J32" s="98"/>
    </row>
    <row r="33" spans="1:10">
      <c r="A33" s="98"/>
      <c r="B33" s="607" t="s">
        <v>143</v>
      </c>
      <c r="C33" s="608"/>
      <c r="D33" s="605">
        <f>+D19+D31</f>
        <v>0</v>
      </c>
      <c r="E33" s="606"/>
      <c r="F33" s="605">
        <f>+F19+F31</f>
        <v>0</v>
      </c>
      <c r="G33" s="606"/>
      <c r="H33" s="605">
        <f>+H19+H31</f>
        <v>0</v>
      </c>
      <c r="I33" s="606"/>
      <c r="J33" s="98"/>
    </row>
    <row r="34" spans="1:10">
      <c r="A34" s="98"/>
      <c r="B34" s="98"/>
      <c r="C34" s="98"/>
      <c r="D34" s="98"/>
      <c r="E34" s="98"/>
      <c r="F34" s="98"/>
      <c r="G34" s="98"/>
      <c r="H34" s="98"/>
      <c r="I34" s="98"/>
      <c r="J34" s="98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5" sqref="A5"/>
    </sheetView>
  </sheetViews>
  <sheetFormatPr baseColWidth="10" defaultColWidth="11.42578125" defaultRowHeight="11.25"/>
  <cols>
    <col min="1" max="1" width="43.7109375" style="17" customWidth="1"/>
    <col min="2" max="2" width="28.85546875" style="17" customWidth="1"/>
    <col min="3" max="3" width="24.42578125" style="17" customWidth="1"/>
    <col min="4" max="16384" width="11.42578125" style="17"/>
  </cols>
  <sheetData>
    <row r="1" spans="1:3">
      <c r="A1" s="564" t="s">
        <v>724</v>
      </c>
      <c r="B1" s="565"/>
      <c r="C1" s="566"/>
    </row>
    <row r="2" spans="1:3">
      <c r="A2" s="567" t="s">
        <v>414</v>
      </c>
      <c r="B2" s="568"/>
      <c r="C2" s="569"/>
    </row>
    <row r="3" spans="1:3">
      <c r="A3" s="567" t="s">
        <v>347</v>
      </c>
      <c r="B3" s="568"/>
      <c r="C3" s="569"/>
    </row>
    <row r="4" spans="1:3">
      <c r="A4" s="570" t="s">
        <v>726</v>
      </c>
      <c r="B4" s="571"/>
      <c r="C4" s="572"/>
    </row>
    <row r="5" spans="1:3">
      <c r="A5" s="16"/>
      <c r="B5" s="16"/>
    </row>
    <row r="6" spans="1:3">
      <c r="A6" s="102" t="s">
        <v>336</v>
      </c>
      <c r="B6" s="102" t="s">
        <v>218</v>
      </c>
      <c r="C6" s="102" t="s">
        <v>245</v>
      </c>
    </row>
    <row r="7" spans="1:3">
      <c r="A7" s="609" t="s">
        <v>343</v>
      </c>
      <c r="B7" s="610"/>
      <c r="C7" s="611"/>
    </row>
    <row r="8" spans="1:3">
      <c r="A8" s="103"/>
      <c r="B8" s="103"/>
      <c r="C8" s="104"/>
    </row>
    <row r="9" spans="1:3">
      <c r="A9" s="103"/>
      <c r="B9" s="103"/>
      <c r="C9" s="104"/>
    </row>
    <row r="10" spans="1:3">
      <c r="A10" s="103"/>
      <c r="B10" s="103"/>
      <c r="C10" s="104"/>
    </row>
    <row r="11" spans="1:3">
      <c r="A11" s="103"/>
      <c r="B11" s="103"/>
      <c r="C11" s="104"/>
    </row>
    <row r="12" spans="1:3">
      <c r="A12" s="103"/>
      <c r="B12" s="103"/>
      <c r="C12" s="104"/>
    </row>
    <row r="13" spans="1:3">
      <c r="A13" s="103"/>
      <c r="B13" s="103"/>
      <c r="C13" s="104"/>
    </row>
    <row r="14" spans="1:3">
      <c r="A14" s="103"/>
      <c r="B14" s="103"/>
      <c r="C14" s="104"/>
    </row>
    <row r="15" spans="1:3">
      <c r="A15" s="103"/>
      <c r="B15" s="103"/>
      <c r="C15" s="104"/>
    </row>
    <row r="16" spans="1:3">
      <c r="A16" s="103"/>
      <c r="B16" s="103"/>
      <c r="C16" s="104"/>
    </row>
    <row r="17" spans="1:3">
      <c r="A17" s="103"/>
      <c r="B17" s="103"/>
      <c r="C17" s="104"/>
    </row>
    <row r="18" spans="1:3">
      <c r="A18" s="105" t="s">
        <v>348</v>
      </c>
      <c r="B18" s="103">
        <f>SUM(B8:B17)</f>
        <v>0</v>
      </c>
      <c r="C18" s="103">
        <f>SUM(C8:C17)</f>
        <v>0</v>
      </c>
    </row>
    <row r="19" spans="1:3">
      <c r="A19" s="103"/>
      <c r="B19" s="103"/>
      <c r="C19" s="104"/>
    </row>
    <row r="20" spans="1:3">
      <c r="A20" s="609" t="s">
        <v>345</v>
      </c>
      <c r="B20" s="610"/>
      <c r="C20" s="611"/>
    </row>
    <row r="21" spans="1:3">
      <c r="A21" s="103"/>
      <c r="B21" s="103"/>
      <c r="C21" s="104"/>
    </row>
    <row r="22" spans="1:3">
      <c r="A22" s="103"/>
      <c r="B22" s="103"/>
      <c r="C22" s="104"/>
    </row>
    <row r="23" spans="1:3">
      <c r="A23" s="103"/>
      <c r="B23" s="103"/>
      <c r="C23" s="104"/>
    </row>
    <row r="24" spans="1:3">
      <c r="A24" s="103"/>
      <c r="B24" s="103"/>
      <c r="C24" s="104"/>
    </row>
    <row r="25" spans="1:3">
      <c r="A25" s="103"/>
      <c r="B25" s="103"/>
      <c r="C25" s="104"/>
    </row>
    <row r="26" spans="1:3">
      <c r="A26" s="103"/>
      <c r="B26" s="103"/>
      <c r="C26" s="104"/>
    </row>
    <row r="27" spans="1:3">
      <c r="A27" s="103"/>
      <c r="B27" s="103"/>
      <c r="C27" s="104"/>
    </row>
    <row r="28" spans="1:3">
      <c r="A28" s="103"/>
      <c r="B28" s="103"/>
      <c r="C28" s="104"/>
    </row>
    <row r="29" spans="1:3">
      <c r="A29" s="103"/>
      <c r="B29" s="103"/>
      <c r="C29" s="104"/>
    </row>
    <row r="30" spans="1:3">
      <c r="A30" s="103"/>
      <c r="B30" s="103"/>
      <c r="C30" s="104"/>
    </row>
    <row r="31" spans="1:3">
      <c r="A31" s="103"/>
      <c r="B31" s="103"/>
      <c r="C31" s="104"/>
    </row>
    <row r="32" spans="1:3">
      <c r="A32" s="103"/>
      <c r="B32" s="103"/>
      <c r="C32" s="104"/>
    </row>
    <row r="33" spans="1:3">
      <c r="A33" s="105" t="s">
        <v>349</v>
      </c>
      <c r="B33" s="103">
        <f>SUM(B21:B32)</f>
        <v>0</v>
      </c>
      <c r="C33" s="103">
        <f>SUM(C21:C32)</f>
        <v>0</v>
      </c>
    </row>
    <row r="34" spans="1:3">
      <c r="A34" s="103"/>
      <c r="B34" s="103"/>
      <c r="C34" s="104"/>
    </row>
    <row r="35" spans="1:3">
      <c r="A35" s="105" t="s">
        <v>143</v>
      </c>
      <c r="B35" s="106">
        <f>+B18+B33</f>
        <v>0</v>
      </c>
      <c r="C35" s="10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F19" sqref="F19"/>
    </sheetView>
  </sheetViews>
  <sheetFormatPr baseColWidth="10" defaultColWidth="11.42578125" defaultRowHeight="12"/>
  <cols>
    <col min="1" max="1" width="2.140625" style="101" customWidth="1"/>
    <col min="2" max="3" width="3.7109375" style="100" customWidth="1"/>
    <col min="4" max="4" width="65.7109375" style="100" customWidth="1"/>
    <col min="5" max="5" width="12.7109375" style="100" customWidth="1"/>
    <col min="6" max="6" width="14.28515625" style="100" customWidth="1"/>
    <col min="7" max="8" width="12.7109375" style="100" customWidth="1"/>
    <col min="9" max="9" width="11.42578125" style="100" customWidth="1"/>
    <col min="10" max="10" width="12.85546875" style="100" customWidth="1"/>
    <col min="11" max="11" width="3.140625" style="101" customWidth="1"/>
    <col min="12" max="16384" width="11.42578125" style="100"/>
  </cols>
  <sheetData>
    <row r="1" spans="2:10" s="101" customFormat="1" ht="6.75" customHeight="1"/>
    <row r="2" spans="2:10">
      <c r="B2" s="614" t="s">
        <v>724</v>
      </c>
      <c r="C2" s="615"/>
      <c r="D2" s="615"/>
      <c r="E2" s="615"/>
      <c r="F2" s="615"/>
      <c r="G2" s="615"/>
      <c r="H2" s="615"/>
      <c r="I2" s="615"/>
      <c r="J2" s="616"/>
    </row>
    <row r="3" spans="2:10">
      <c r="B3" s="614" t="s">
        <v>413</v>
      </c>
      <c r="C3" s="615"/>
      <c r="D3" s="615"/>
      <c r="E3" s="615"/>
      <c r="F3" s="615"/>
      <c r="G3" s="615"/>
      <c r="H3" s="615"/>
      <c r="I3" s="615"/>
      <c r="J3" s="616"/>
    </row>
    <row r="4" spans="2:10">
      <c r="B4" s="617" t="s">
        <v>350</v>
      </c>
      <c r="C4" s="618"/>
      <c r="D4" s="618"/>
      <c r="E4" s="618"/>
      <c r="F4" s="618"/>
      <c r="G4" s="618"/>
      <c r="H4" s="618"/>
      <c r="I4" s="618"/>
      <c r="J4" s="619"/>
    </row>
    <row r="5" spans="2:10">
      <c r="B5" s="620" t="s">
        <v>730</v>
      </c>
      <c r="C5" s="621"/>
      <c r="D5" s="621"/>
      <c r="E5" s="621"/>
      <c r="F5" s="621"/>
      <c r="G5" s="621"/>
      <c r="H5" s="621"/>
      <c r="I5" s="621"/>
      <c r="J5" s="622"/>
    </row>
    <row r="6" spans="2:10" s="101" customFormat="1" ht="2.25" customHeight="1">
      <c r="B6" s="384"/>
      <c r="C6" s="384"/>
      <c r="D6" s="384"/>
      <c r="E6" s="384"/>
      <c r="F6" s="384"/>
      <c r="G6" s="384"/>
      <c r="H6" s="384"/>
      <c r="I6" s="384"/>
      <c r="J6" s="384"/>
    </row>
    <row r="7" spans="2:10">
      <c r="B7" s="623" t="s">
        <v>76</v>
      </c>
      <c r="C7" s="624"/>
      <c r="D7" s="625"/>
      <c r="E7" s="632" t="s">
        <v>250</v>
      </c>
      <c r="F7" s="632"/>
      <c r="G7" s="632"/>
      <c r="H7" s="632"/>
      <c r="I7" s="632"/>
      <c r="J7" s="632" t="s">
        <v>242</v>
      </c>
    </row>
    <row r="8" spans="2:10" ht="24">
      <c r="B8" s="626"/>
      <c r="C8" s="627"/>
      <c r="D8" s="628"/>
      <c r="E8" s="385" t="s">
        <v>243</v>
      </c>
      <c r="F8" s="385" t="s">
        <v>244</v>
      </c>
      <c r="G8" s="385" t="s">
        <v>217</v>
      </c>
      <c r="H8" s="385" t="s">
        <v>218</v>
      </c>
      <c r="I8" s="385" t="s">
        <v>245</v>
      </c>
      <c r="J8" s="632"/>
    </row>
    <row r="9" spans="2:10" ht="15.75" customHeight="1">
      <c r="B9" s="629"/>
      <c r="C9" s="630"/>
      <c r="D9" s="631"/>
      <c r="E9" s="385">
        <v>1</v>
      </c>
      <c r="F9" s="385">
        <v>2</v>
      </c>
      <c r="G9" s="385" t="s">
        <v>246</v>
      </c>
      <c r="H9" s="385">
        <v>4</v>
      </c>
      <c r="I9" s="385">
        <v>5</v>
      </c>
      <c r="J9" s="385" t="s">
        <v>247</v>
      </c>
    </row>
    <row r="10" spans="2:10" ht="15" customHeight="1">
      <c r="B10" s="633" t="s">
        <v>351</v>
      </c>
      <c r="C10" s="634"/>
      <c r="D10" s="635"/>
      <c r="E10" s="395"/>
      <c r="F10" s="396"/>
      <c r="G10" s="396"/>
      <c r="H10" s="396"/>
      <c r="I10" s="396"/>
      <c r="J10" s="396"/>
    </row>
    <row r="11" spans="2:10">
      <c r="B11" s="386"/>
      <c r="C11" s="612" t="s">
        <v>352</v>
      </c>
      <c r="D11" s="613"/>
      <c r="E11" s="397">
        <f>+E12+E13</f>
        <v>0</v>
      </c>
      <c r="F11" s="397">
        <f>+F12+F13</f>
        <v>0</v>
      </c>
      <c r="G11" s="398">
        <f>+E11+F11</f>
        <v>0</v>
      </c>
      <c r="H11" s="397">
        <f t="shared" ref="H11:I11" si="0">+H12+H13</f>
        <v>0</v>
      </c>
      <c r="I11" s="397">
        <f t="shared" si="0"/>
        <v>0</v>
      </c>
      <c r="J11" s="398">
        <f>+G11-H11</f>
        <v>0</v>
      </c>
    </row>
    <row r="12" spans="2:10">
      <c r="B12" s="386"/>
      <c r="C12" s="387"/>
      <c r="D12" s="388" t="s">
        <v>353</v>
      </c>
      <c r="E12" s="395"/>
      <c r="F12" s="396"/>
      <c r="G12" s="396">
        <f t="shared" ref="G12:G39" si="1">+E12+F12</f>
        <v>0</v>
      </c>
      <c r="H12" s="396"/>
      <c r="I12" s="396"/>
      <c r="J12" s="396">
        <f t="shared" ref="J12:J39" si="2">+G12-H12</f>
        <v>0</v>
      </c>
    </row>
    <row r="13" spans="2:10">
      <c r="B13" s="386"/>
      <c r="C13" s="387"/>
      <c r="D13" s="388" t="s">
        <v>354</v>
      </c>
      <c r="E13" s="395"/>
      <c r="F13" s="396"/>
      <c r="G13" s="396">
        <f t="shared" si="1"/>
        <v>0</v>
      </c>
      <c r="H13" s="396"/>
      <c r="I13" s="396"/>
      <c r="J13" s="396">
        <f t="shared" si="2"/>
        <v>0</v>
      </c>
    </row>
    <row r="14" spans="2:10">
      <c r="B14" s="386"/>
      <c r="C14" s="612" t="s">
        <v>355</v>
      </c>
      <c r="D14" s="613"/>
      <c r="E14" s="483">
        <f>SUM(E15:E21)</f>
        <v>24407515</v>
      </c>
      <c r="F14" s="483">
        <f>SUM(F15:F21)</f>
        <v>175000</v>
      </c>
      <c r="G14" s="483">
        <f>+E14-F14</f>
        <v>24232515</v>
      </c>
      <c r="H14" s="483">
        <f>SUM(H15:H21)</f>
        <v>20365182</v>
      </c>
      <c r="I14" s="483">
        <f>SUM(I15:I21)</f>
        <v>20365182</v>
      </c>
      <c r="J14" s="483">
        <f t="shared" si="2"/>
        <v>3867333</v>
      </c>
    </row>
    <row r="15" spans="2:10">
      <c r="B15" s="386"/>
      <c r="C15" s="387"/>
      <c r="D15" s="388" t="s">
        <v>356</v>
      </c>
      <c r="E15" s="484">
        <v>24407515</v>
      </c>
      <c r="F15" s="484">
        <v>175000</v>
      </c>
      <c r="G15" s="481">
        <f>+E15-F15</f>
        <v>24232515</v>
      </c>
      <c r="H15" s="484">
        <v>20365182</v>
      </c>
      <c r="I15" s="484">
        <v>20365182</v>
      </c>
      <c r="J15" s="481">
        <f t="shared" si="2"/>
        <v>3867333</v>
      </c>
    </row>
    <row r="16" spans="2:10">
      <c r="B16" s="386"/>
      <c r="C16" s="387"/>
      <c r="D16" s="388" t="s">
        <v>357</v>
      </c>
      <c r="E16" s="395"/>
      <c r="F16" s="396"/>
      <c r="G16" s="396">
        <f t="shared" si="1"/>
        <v>0</v>
      </c>
      <c r="H16" s="396"/>
      <c r="I16" s="396"/>
      <c r="J16" s="396">
        <f t="shared" si="2"/>
        <v>0</v>
      </c>
    </row>
    <row r="17" spans="2:10">
      <c r="B17" s="386"/>
      <c r="C17" s="387"/>
      <c r="D17" s="388" t="s">
        <v>358</v>
      </c>
      <c r="E17" s="395"/>
      <c r="F17" s="396"/>
      <c r="G17" s="396">
        <f t="shared" si="1"/>
        <v>0</v>
      </c>
      <c r="H17" s="396"/>
      <c r="I17" s="396"/>
      <c r="J17" s="396">
        <f t="shared" si="2"/>
        <v>0</v>
      </c>
    </row>
    <row r="18" spans="2:10">
      <c r="B18" s="386"/>
      <c r="C18" s="387"/>
      <c r="D18" s="388" t="s">
        <v>359</v>
      </c>
      <c r="E18" s="395"/>
      <c r="F18" s="396"/>
      <c r="G18" s="396">
        <f t="shared" si="1"/>
        <v>0</v>
      </c>
      <c r="H18" s="396"/>
      <c r="I18" s="396"/>
      <c r="J18" s="396">
        <f t="shared" si="2"/>
        <v>0</v>
      </c>
    </row>
    <row r="19" spans="2:10">
      <c r="B19" s="386"/>
      <c r="C19" s="387"/>
      <c r="D19" s="388" t="s">
        <v>360</v>
      </c>
      <c r="E19" s="395"/>
      <c r="F19" s="396"/>
      <c r="G19" s="396">
        <f t="shared" si="1"/>
        <v>0</v>
      </c>
      <c r="H19" s="396"/>
      <c r="I19" s="396"/>
      <c r="J19" s="396">
        <f t="shared" si="2"/>
        <v>0</v>
      </c>
    </row>
    <row r="20" spans="2:10">
      <c r="B20" s="386"/>
      <c r="C20" s="387"/>
      <c r="D20" s="388" t="s">
        <v>361</v>
      </c>
      <c r="E20" s="395"/>
      <c r="F20" s="396"/>
      <c r="G20" s="396">
        <f t="shared" si="1"/>
        <v>0</v>
      </c>
      <c r="H20" s="396"/>
      <c r="I20" s="396"/>
      <c r="J20" s="396">
        <f t="shared" si="2"/>
        <v>0</v>
      </c>
    </row>
    <row r="21" spans="2:10">
      <c r="B21" s="386"/>
      <c r="C21" s="387"/>
      <c r="D21" s="388" t="s">
        <v>362</v>
      </c>
      <c r="E21" s="395"/>
      <c r="F21" s="396"/>
      <c r="G21" s="396">
        <f t="shared" si="1"/>
        <v>0</v>
      </c>
      <c r="H21" s="396"/>
      <c r="I21" s="396"/>
      <c r="J21" s="396">
        <f t="shared" si="2"/>
        <v>0</v>
      </c>
    </row>
    <row r="22" spans="2:10">
      <c r="B22" s="386"/>
      <c r="C22" s="387"/>
      <c r="D22" s="388" t="s">
        <v>363</v>
      </c>
      <c r="E22" s="395"/>
      <c r="F22" s="396"/>
      <c r="G22" s="396">
        <f t="shared" si="1"/>
        <v>0</v>
      </c>
      <c r="H22" s="396"/>
      <c r="I22" s="396"/>
      <c r="J22" s="396">
        <f t="shared" si="2"/>
        <v>0</v>
      </c>
    </row>
    <row r="23" spans="2:10">
      <c r="B23" s="386"/>
      <c r="C23" s="612" t="s">
        <v>364</v>
      </c>
      <c r="D23" s="613"/>
      <c r="E23" s="397">
        <f>SUM(E24:E26)</f>
        <v>0</v>
      </c>
      <c r="F23" s="397">
        <f>SUM(F24:F26)</f>
        <v>0</v>
      </c>
      <c r="G23" s="398">
        <f t="shared" si="1"/>
        <v>0</v>
      </c>
      <c r="H23" s="397">
        <f t="shared" ref="H23:I23" si="3">SUM(H24:H26)</f>
        <v>0</v>
      </c>
      <c r="I23" s="397">
        <f t="shared" si="3"/>
        <v>0</v>
      </c>
      <c r="J23" s="398">
        <f t="shared" si="2"/>
        <v>0</v>
      </c>
    </row>
    <row r="24" spans="2:10">
      <c r="B24" s="386"/>
      <c r="C24" s="387"/>
      <c r="D24" s="388" t="s">
        <v>365</v>
      </c>
      <c r="E24" s="395"/>
      <c r="F24" s="396"/>
      <c r="G24" s="396">
        <f t="shared" si="1"/>
        <v>0</v>
      </c>
      <c r="H24" s="396"/>
      <c r="I24" s="396"/>
      <c r="J24" s="396">
        <f t="shared" si="2"/>
        <v>0</v>
      </c>
    </row>
    <row r="25" spans="2:10">
      <c r="B25" s="386"/>
      <c r="C25" s="387"/>
      <c r="D25" s="388" t="s">
        <v>366</v>
      </c>
      <c r="E25" s="395"/>
      <c r="F25" s="396"/>
      <c r="G25" s="396">
        <f t="shared" si="1"/>
        <v>0</v>
      </c>
      <c r="H25" s="396"/>
      <c r="I25" s="396"/>
      <c r="J25" s="396">
        <f t="shared" si="2"/>
        <v>0</v>
      </c>
    </row>
    <row r="26" spans="2:10">
      <c r="B26" s="386"/>
      <c r="C26" s="387"/>
      <c r="D26" s="388" t="s">
        <v>367</v>
      </c>
      <c r="E26" s="395"/>
      <c r="F26" s="396"/>
      <c r="G26" s="396">
        <f t="shared" si="1"/>
        <v>0</v>
      </c>
      <c r="H26" s="396"/>
      <c r="I26" s="396"/>
      <c r="J26" s="396">
        <f t="shared" si="2"/>
        <v>0</v>
      </c>
    </row>
    <row r="27" spans="2:10">
      <c r="B27" s="386"/>
      <c r="C27" s="612" t="s">
        <v>368</v>
      </c>
      <c r="D27" s="613"/>
      <c r="E27" s="397">
        <f>SUM(E28:E29)</f>
        <v>0</v>
      </c>
      <c r="F27" s="397">
        <f>SUM(F28:F29)</f>
        <v>0</v>
      </c>
      <c r="G27" s="398">
        <f t="shared" si="1"/>
        <v>0</v>
      </c>
      <c r="H27" s="397">
        <f t="shared" ref="H27:I27" si="4">SUM(H28:H29)</f>
        <v>0</v>
      </c>
      <c r="I27" s="397">
        <f t="shared" si="4"/>
        <v>0</v>
      </c>
      <c r="J27" s="398">
        <f t="shared" si="2"/>
        <v>0</v>
      </c>
    </row>
    <row r="28" spans="2:10">
      <c r="B28" s="386"/>
      <c r="C28" s="387"/>
      <c r="D28" s="388" t="s">
        <v>369</v>
      </c>
      <c r="E28" s="395"/>
      <c r="F28" s="396"/>
      <c r="G28" s="396">
        <f t="shared" si="1"/>
        <v>0</v>
      </c>
      <c r="H28" s="396"/>
      <c r="I28" s="396"/>
      <c r="J28" s="396">
        <f t="shared" si="2"/>
        <v>0</v>
      </c>
    </row>
    <row r="29" spans="2:10">
      <c r="B29" s="386"/>
      <c r="C29" s="387"/>
      <c r="D29" s="388" t="s">
        <v>370</v>
      </c>
      <c r="E29" s="395"/>
      <c r="F29" s="396"/>
      <c r="G29" s="396">
        <f t="shared" si="1"/>
        <v>0</v>
      </c>
      <c r="H29" s="396"/>
      <c r="I29" s="396"/>
      <c r="J29" s="396">
        <f t="shared" si="2"/>
        <v>0</v>
      </c>
    </row>
    <row r="30" spans="2:10">
      <c r="B30" s="386"/>
      <c r="C30" s="612" t="s">
        <v>371</v>
      </c>
      <c r="D30" s="613"/>
      <c r="E30" s="397">
        <f>SUM(E31:E34)</f>
        <v>0</v>
      </c>
      <c r="F30" s="397">
        <f>SUM(F31:F34)</f>
        <v>0</v>
      </c>
      <c r="G30" s="398">
        <f t="shared" si="1"/>
        <v>0</v>
      </c>
      <c r="H30" s="397">
        <f t="shared" ref="H30:I30" si="5">SUM(H31:H34)</f>
        <v>0</v>
      </c>
      <c r="I30" s="397">
        <f t="shared" si="5"/>
        <v>0</v>
      </c>
      <c r="J30" s="398">
        <f t="shared" si="2"/>
        <v>0</v>
      </c>
    </row>
    <row r="31" spans="2:10">
      <c r="B31" s="386"/>
      <c r="C31" s="387"/>
      <c r="D31" s="388" t="s">
        <v>372</v>
      </c>
      <c r="E31" s="395"/>
      <c r="F31" s="396"/>
      <c r="G31" s="396">
        <f t="shared" si="1"/>
        <v>0</v>
      </c>
      <c r="H31" s="396"/>
      <c r="I31" s="396"/>
      <c r="J31" s="396">
        <f t="shared" si="2"/>
        <v>0</v>
      </c>
    </row>
    <row r="32" spans="2:10">
      <c r="B32" s="386"/>
      <c r="C32" s="387"/>
      <c r="D32" s="388" t="s">
        <v>373</v>
      </c>
      <c r="E32" s="395"/>
      <c r="F32" s="396"/>
      <c r="G32" s="396">
        <f t="shared" si="1"/>
        <v>0</v>
      </c>
      <c r="H32" s="396"/>
      <c r="I32" s="396"/>
      <c r="J32" s="396">
        <f t="shared" si="2"/>
        <v>0</v>
      </c>
    </row>
    <row r="33" spans="1:11">
      <c r="B33" s="386"/>
      <c r="C33" s="387"/>
      <c r="D33" s="388" t="s">
        <v>374</v>
      </c>
      <c r="E33" s="395"/>
      <c r="F33" s="396"/>
      <c r="G33" s="396">
        <f t="shared" si="1"/>
        <v>0</v>
      </c>
      <c r="H33" s="396"/>
      <c r="I33" s="396"/>
      <c r="J33" s="396">
        <f t="shared" si="2"/>
        <v>0</v>
      </c>
    </row>
    <row r="34" spans="1:11">
      <c r="B34" s="386"/>
      <c r="C34" s="387"/>
      <c r="D34" s="388" t="s">
        <v>375</v>
      </c>
      <c r="E34" s="395"/>
      <c r="F34" s="396"/>
      <c r="G34" s="396">
        <f t="shared" si="1"/>
        <v>0</v>
      </c>
      <c r="H34" s="396"/>
      <c r="I34" s="396"/>
      <c r="J34" s="396">
        <f t="shared" si="2"/>
        <v>0</v>
      </c>
    </row>
    <row r="35" spans="1:11">
      <c r="B35" s="386"/>
      <c r="C35" s="612" t="s">
        <v>376</v>
      </c>
      <c r="D35" s="613"/>
      <c r="E35" s="397">
        <f>SUM(E36)</f>
        <v>0</v>
      </c>
      <c r="F35" s="397">
        <f>SUM(F36)</f>
        <v>0</v>
      </c>
      <c r="G35" s="398">
        <f t="shared" si="1"/>
        <v>0</v>
      </c>
      <c r="H35" s="397">
        <f t="shared" ref="H35:I35" si="6">SUM(H36)</f>
        <v>0</v>
      </c>
      <c r="I35" s="397">
        <f t="shared" si="6"/>
        <v>0</v>
      </c>
      <c r="J35" s="398">
        <f t="shared" si="2"/>
        <v>0</v>
      </c>
    </row>
    <row r="36" spans="1:11">
      <c r="B36" s="386"/>
      <c r="C36" s="387"/>
      <c r="D36" s="388" t="s">
        <v>377</v>
      </c>
      <c r="E36" s="395"/>
      <c r="F36" s="396"/>
      <c r="G36" s="396">
        <f t="shared" si="1"/>
        <v>0</v>
      </c>
      <c r="H36" s="396"/>
      <c r="I36" s="396"/>
      <c r="J36" s="396">
        <f t="shared" si="2"/>
        <v>0</v>
      </c>
    </row>
    <row r="37" spans="1:11" ht="15" customHeight="1">
      <c r="B37" s="633" t="s">
        <v>378</v>
      </c>
      <c r="C37" s="634"/>
      <c r="D37" s="635"/>
      <c r="E37" s="395"/>
      <c r="F37" s="396"/>
      <c r="G37" s="396">
        <f t="shared" si="1"/>
        <v>0</v>
      </c>
      <c r="H37" s="396"/>
      <c r="I37" s="396"/>
      <c r="J37" s="396">
        <f t="shared" si="2"/>
        <v>0</v>
      </c>
    </row>
    <row r="38" spans="1:11" ht="15" customHeight="1">
      <c r="B38" s="633" t="s">
        <v>379</v>
      </c>
      <c r="C38" s="634"/>
      <c r="D38" s="635"/>
      <c r="E38" s="395"/>
      <c r="F38" s="396"/>
      <c r="G38" s="396">
        <f t="shared" si="1"/>
        <v>0</v>
      </c>
      <c r="H38" s="396"/>
      <c r="I38" s="396"/>
      <c r="J38" s="396">
        <f t="shared" si="2"/>
        <v>0</v>
      </c>
    </row>
    <row r="39" spans="1:11" ht="15.75" customHeight="1">
      <c r="B39" s="633" t="s">
        <v>380</v>
      </c>
      <c r="C39" s="634"/>
      <c r="D39" s="635"/>
      <c r="E39" s="395"/>
      <c r="F39" s="396"/>
      <c r="G39" s="396">
        <f t="shared" si="1"/>
        <v>0</v>
      </c>
      <c r="H39" s="396"/>
      <c r="I39" s="396"/>
      <c r="J39" s="396">
        <f t="shared" si="2"/>
        <v>0</v>
      </c>
    </row>
    <row r="40" spans="1:11">
      <c r="B40" s="389"/>
      <c r="C40" s="390"/>
      <c r="D40" s="391"/>
      <c r="E40" s="399"/>
      <c r="F40" s="400"/>
      <c r="G40" s="400"/>
      <c r="H40" s="400"/>
      <c r="I40" s="400"/>
      <c r="J40" s="400"/>
    </row>
    <row r="41" spans="1:11" s="394" customFormat="1">
      <c r="A41" s="392"/>
      <c r="B41" s="393"/>
      <c r="C41" s="636" t="s">
        <v>248</v>
      </c>
      <c r="D41" s="637"/>
      <c r="E41" s="401">
        <f>+E11+E14+E23+E27+E30+E35+E37+E38+E39</f>
        <v>24407515</v>
      </c>
      <c r="F41" s="401">
        <f t="shared" ref="F41:J41" si="7">+F11+F14+F23+F27+F30+F35+F37+F38+F39</f>
        <v>175000</v>
      </c>
      <c r="G41" s="401">
        <f t="shared" si="7"/>
        <v>24232515</v>
      </c>
      <c r="H41" s="401">
        <f t="shared" si="7"/>
        <v>20365182</v>
      </c>
      <c r="I41" s="401">
        <f t="shared" si="7"/>
        <v>20365182</v>
      </c>
      <c r="J41" s="401">
        <f t="shared" si="7"/>
        <v>3867333</v>
      </c>
      <c r="K41" s="392"/>
    </row>
    <row r="42" spans="1:11"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1">
      <c r="B43" s="101"/>
      <c r="C43" s="101"/>
      <c r="D43" s="101"/>
      <c r="E43" s="101"/>
      <c r="F43" s="101"/>
      <c r="G43" s="101"/>
      <c r="H43" s="101"/>
      <c r="I43" s="101"/>
      <c r="J43" s="101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4" sqref="A4"/>
    </sheetView>
  </sheetViews>
  <sheetFormatPr baseColWidth="10" defaultColWidth="11.42578125" defaultRowHeight="15"/>
  <cols>
    <col min="1" max="1" width="1.140625" customWidth="1"/>
    <col min="2" max="2" width="57" customWidth="1"/>
    <col min="6" max="6" width="4.28515625" style="49" customWidth="1"/>
  </cols>
  <sheetData>
    <row r="1" spans="1:5">
      <c r="A1" s="564" t="s">
        <v>417</v>
      </c>
      <c r="B1" s="565"/>
      <c r="C1" s="565"/>
      <c r="D1" s="565"/>
      <c r="E1" s="565"/>
    </row>
    <row r="2" spans="1:5">
      <c r="A2" s="567" t="s">
        <v>381</v>
      </c>
      <c r="B2" s="568"/>
      <c r="C2" s="568"/>
      <c r="D2" s="568"/>
      <c r="E2" s="568"/>
    </row>
    <row r="3" spans="1:5">
      <c r="A3" s="570" t="s">
        <v>726</v>
      </c>
      <c r="B3" s="571"/>
      <c r="C3" s="571"/>
      <c r="D3" s="571"/>
      <c r="E3" s="571"/>
    </row>
    <row r="4" spans="1:5" ht="6" customHeight="1">
      <c r="A4" s="16"/>
      <c r="B4" s="16"/>
      <c r="C4" s="16"/>
      <c r="D4" s="16"/>
      <c r="E4" s="16"/>
    </row>
    <row r="5" spans="1:5">
      <c r="A5" s="590" t="s">
        <v>76</v>
      </c>
      <c r="B5" s="590"/>
      <c r="C5" s="50" t="s">
        <v>215</v>
      </c>
      <c r="D5" s="50" t="s">
        <v>218</v>
      </c>
      <c r="E5" s="50" t="s">
        <v>382</v>
      </c>
    </row>
    <row r="6" spans="1:5" ht="5.25" customHeight="1" thickBot="1">
      <c r="A6" s="63"/>
      <c r="B6" s="64"/>
      <c r="C6" s="65"/>
      <c r="D6" s="65"/>
      <c r="E6" s="65"/>
    </row>
    <row r="7" spans="1:5" ht="15.75" thickBot="1">
      <c r="A7" s="94"/>
      <c r="B7" s="95" t="s">
        <v>383</v>
      </c>
      <c r="C7" s="107">
        <f>+C8+C9</f>
        <v>0</v>
      </c>
      <c r="D7" s="107">
        <f>+D8+D9</f>
        <v>0</v>
      </c>
      <c r="E7" s="107">
        <f t="shared" ref="E7" si="0">+E8+E9</f>
        <v>0</v>
      </c>
    </row>
    <row r="8" spans="1:5">
      <c r="A8" s="638" t="s">
        <v>406</v>
      </c>
      <c r="B8" s="639"/>
      <c r="C8" s="93">
        <v>0</v>
      </c>
      <c r="D8" s="93">
        <v>0</v>
      </c>
      <c r="E8" s="93">
        <v>0</v>
      </c>
    </row>
    <row r="9" spans="1:5">
      <c r="A9" s="640" t="s">
        <v>407</v>
      </c>
      <c r="B9" s="641"/>
      <c r="C9" s="108">
        <f>+EAI!E46</f>
        <v>0</v>
      </c>
      <c r="D9" s="108">
        <f>+EAI!H46</f>
        <v>0</v>
      </c>
      <c r="E9" s="108">
        <f>+EAI!I46</f>
        <v>0</v>
      </c>
    </row>
    <row r="10" spans="1:5" ht="6.75" customHeight="1" thickBot="1">
      <c r="A10" s="51"/>
      <c r="B10" s="52"/>
      <c r="C10" s="71"/>
      <c r="D10" s="71"/>
      <c r="E10" s="71"/>
    </row>
    <row r="11" spans="1:5" ht="15.75" thickBot="1">
      <c r="A11" s="96"/>
      <c r="B11" s="95" t="s">
        <v>384</v>
      </c>
      <c r="C11" s="107">
        <f>+C12+C13</f>
        <v>0</v>
      </c>
      <c r="D11" s="107">
        <f t="shared" ref="D11:E11" si="1">+D12+D13</f>
        <v>0</v>
      </c>
      <c r="E11" s="107">
        <f t="shared" si="1"/>
        <v>0</v>
      </c>
    </row>
    <row r="12" spans="1:5">
      <c r="A12" s="642" t="s">
        <v>408</v>
      </c>
      <c r="B12" s="643"/>
      <c r="C12" s="93"/>
      <c r="D12" s="93"/>
      <c r="E12" s="93"/>
    </row>
    <row r="13" spans="1:5">
      <c r="A13" s="640" t="s">
        <v>409</v>
      </c>
      <c r="B13" s="641"/>
      <c r="C13" s="108"/>
      <c r="D13" s="108"/>
      <c r="E13" s="108"/>
    </row>
    <row r="14" spans="1:5" ht="5.25" customHeight="1" thickBot="1">
      <c r="A14" s="67"/>
      <c r="B14" s="66"/>
      <c r="C14" s="71"/>
      <c r="D14" s="71"/>
      <c r="E14" s="71"/>
    </row>
    <row r="15" spans="1:5" ht="15.75" thickBot="1">
      <c r="A15" s="94"/>
      <c r="B15" s="95" t="s">
        <v>385</v>
      </c>
      <c r="C15" s="107">
        <f>+C7-C11</f>
        <v>0</v>
      </c>
      <c r="D15" s="107">
        <f t="shared" ref="D15:E15" si="2">+D7-D11</f>
        <v>0</v>
      </c>
      <c r="E15" s="107">
        <f t="shared" si="2"/>
        <v>0</v>
      </c>
    </row>
    <row r="16" spans="1:5">
      <c r="A16" s="16"/>
      <c r="B16" s="16"/>
      <c r="C16" s="16"/>
      <c r="D16" s="16"/>
      <c r="E16" s="16"/>
    </row>
    <row r="17" spans="1:5">
      <c r="A17" s="590" t="s">
        <v>76</v>
      </c>
      <c r="B17" s="590"/>
      <c r="C17" s="50" t="s">
        <v>215</v>
      </c>
      <c r="D17" s="50" t="s">
        <v>218</v>
      </c>
      <c r="E17" s="50" t="s">
        <v>382</v>
      </c>
    </row>
    <row r="18" spans="1:5" ht="6.75" customHeight="1">
      <c r="A18" s="63"/>
      <c r="B18" s="64"/>
      <c r="C18" s="65"/>
      <c r="D18" s="65"/>
      <c r="E18" s="65"/>
    </row>
    <row r="19" spans="1:5">
      <c r="A19" s="644" t="s">
        <v>386</v>
      </c>
      <c r="B19" s="645"/>
      <c r="C19" s="108">
        <f>+C15</f>
        <v>0</v>
      </c>
      <c r="D19" s="108">
        <f t="shared" ref="D19:E19" si="3">+D15</f>
        <v>0</v>
      </c>
      <c r="E19" s="108">
        <f t="shared" si="3"/>
        <v>0</v>
      </c>
    </row>
    <row r="20" spans="1:5" ht="6" customHeight="1">
      <c r="A20" s="51"/>
      <c r="B20" s="52"/>
      <c r="C20" s="71"/>
      <c r="D20" s="71"/>
      <c r="E20" s="71"/>
    </row>
    <row r="21" spans="1:5">
      <c r="A21" s="644" t="s">
        <v>387</v>
      </c>
      <c r="B21" s="645"/>
      <c r="C21" s="108"/>
      <c r="D21" s="108"/>
      <c r="E21" s="108"/>
    </row>
    <row r="22" spans="1:5" ht="7.5" customHeight="1" thickBot="1">
      <c r="A22" s="67"/>
      <c r="B22" s="66"/>
      <c r="C22" s="71"/>
      <c r="D22" s="71"/>
      <c r="E22" s="71"/>
    </row>
    <row r="23" spans="1:5" ht="15.75" thickBot="1">
      <c r="A23" s="96"/>
      <c r="B23" s="95" t="s">
        <v>388</v>
      </c>
      <c r="C23" s="109">
        <f>+C19-C21</f>
        <v>0</v>
      </c>
      <c r="D23" s="109">
        <f t="shared" ref="D23:E23" si="4">+D19-D21</f>
        <v>0</v>
      </c>
      <c r="E23" s="109">
        <f t="shared" si="4"/>
        <v>0</v>
      </c>
    </row>
    <row r="24" spans="1:5">
      <c r="A24" s="16"/>
      <c r="B24" s="16"/>
      <c r="C24" s="16"/>
      <c r="D24" s="16"/>
      <c r="E24" s="16"/>
    </row>
    <row r="25" spans="1:5">
      <c r="A25" s="590" t="s">
        <v>76</v>
      </c>
      <c r="B25" s="590"/>
      <c r="C25" s="50" t="s">
        <v>215</v>
      </c>
      <c r="D25" s="50" t="s">
        <v>218</v>
      </c>
      <c r="E25" s="50" t="s">
        <v>382</v>
      </c>
    </row>
    <row r="26" spans="1:5" ht="5.25" customHeight="1">
      <c r="A26" s="63"/>
      <c r="B26" s="64"/>
      <c r="C26" s="65"/>
      <c r="D26" s="65"/>
      <c r="E26" s="65"/>
    </row>
    <row r="27" spans="1:5">
      <c r="A27" s="644" t="s">
        <v>389</v>
      </c>
      <c r="B27" s="645"/>
      <c r="C27" s="108">
        <f>+EAI!E52</f>
        <v>0</v>
      </c>
      <c r="D27" s="108">
        <f>+EAI!H51</f>
        <v>0</v>
      </c>
      <c r="E27" s="108">
        <v>0</v>
      </c>
    </row>
    <row r="28" spans="1:5" ht="5.25" customHeight="1">
      <c r="A28" s="51"/>
      <c r="B28" s="52"/>
      <c r="C28" s="71"/>
      <c r="D28" s="71"/>
      <c r="E28" s="71"/>
    </row>
    <row r="29" spans="1:5">
      <c r="A29" s="644" t="s">
        <v>390</v>
      </c>
      <c r="B29" s="645"/>
      <c r="C29" s="108">
        <v>0</v>
      </c>
      <c r="D29" s="108">
        <v>0</v>
      </c>
      <c r="E29" s="108">
        <v>0</v>
      </c>
    </row>
    <row r="30" spans="1:5" ht="3.75" customHeight="1" thickBot="1">
      <c r="A30" s="68"/>
      <c r="B30" s="69"/>
      <c r="C30" s="93"/>
      <c r="D30" s="93"/>
      <c r="E30" s="93"/>
    </row>
    <row r="31" spans="1:5" ht="15.75" thickBot="1">
      <c r="A31" s="96"/>
      <c r="B31" s="95" t="s">
        <v>391</v>
      </c>
      <c r="C31" s="109">
        <f>+C27-C29</f>
        <v>0</v>
      </c>
      <c r="D31" s="109">
        <f t="shared" ref="D31:E31" si="5">+D27-D29</f>
        <v>0</v>
      </c>
      <c r="E31" s="109">
        <f t="shared" si="5"/>
        <v>0</v>
      </c>
    </row>
    <row r="32" spans="1:5" s="49" customFormat="1">
      <c r="A32" s="16"/>
      <c r="B32" s="16"/>
      <c r="C32" s="16"/>
      <c r="D32" s="16"/>
      <c r="E32" s="16"/>
    </row>
    <row r="33" spans="1:5" ht="23.25" customHeight="1">
      <c r="A33" s="16"/>
      <c r="B33" s="646" t="s">
        <v>392</v>
      </c>
      <c r="C33" s="646"/>
      <c r="D33" s="646"/>
      <c r="E33" s="646"/>
    </row>
    <row r="34" spans="1:5" ht="28.5" customHeight="1">
      <c r="A34" s="16"/>
      <c r="B34" s="646" t="s">
        <v>393</v>
      </c>
      <c r="C34" s="646"/>
      <c r="D34" s="646"/>
      <c r="E34" s="646"/>
    </row>
    <row r="35" spans="1:5">
      <c r="A35" s="16"/>
      <c r="B35" s="647" t="s">
        <v>394</v>
      </c>
      <c r="C35" s="647"/>
      <c r="D35" s="647"/>
      <c r="E35" s="647"/>
    </row>
    <row r="36" spans="1:5" s="49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VM212"/>
  <sheetViews>
    <sheetView workbookViewId="0">
      <selection activeCell="B3" sqref="B3:E3"/>
    </sheetView>
  </sheetViews>
  <sheetFormatPr baseColWidth="10" defaultColWidth="0" defaultRowHeight="15" customHeight="1" zeroHeight="1"/>
  <cols>
    <col min="1" max="2" width="11.42578125" customWidth="1"/>
    <col min="3" max="3" width="89.140625" customWidth="1"/>
    <col min="4" max="4" width="35.28515625" customWidth="1"/>
    <col min="5" max="5" width="1.85546875" customWidth="1"/>
    <col min="6" max="256" width="11.42578125" hidden="1"/>
    <col min="257" max="258" width="11.42578125" customWidth="1"/>
    <col min="259" max="259" width="89.140625" customWidth="1"/>
    <col min="260" max="260" width="35.28515625" customWidth="1"/>
    <col min="261" max="261" width="1.85546875" customWidth="1"/>
    <col min="262" max="512" width="11.42578125" hidden="1"/>
    <col min="513" max="514" width="11.42578125" customWidth="1"/>
    <col min="515" max="515" width="89.140625" customWidth="1"/>
    <col min="516" max="516" width="35.28515625" customWidth="1"/>
    <col min="517" max="517" width="1.85546875" customWidth="1"/>
    <col min="518" max="768" width="11.42578125" hidden="1"/>
    <col min="769" max="770" width="11.42578125" customWidth="1"/>
    <col min="771" max="771" width="89.140625" customWidth="1"/>
    <col min="772" max="772" width="35.28515625" customWidth="1"/>
    <col min="773" max="773" width="1.85546875" customWidth="1"/>
    <col min="774" max="1024" width="11.42578125" hidden="1"/>
    <col min="1025" max="1026" width="11.42578125" customWidth="1"/>
    <col min="1027" max="1027" width="89.140625" customWidth="1"/>
    <col min="1028" max="1028" width="35.28515625" customWidth="1"/>
    <col min="1029" max="1029" width="1.85546875" customWidth="1"/>
    <col min="1030" max="1280" width="11.42578125" hidden="1"/>
    <col min="1281" max="1282" width="11.42578125" customWidth="1"/>
    <col min="1283" max="1283" width="89.140625" customWidth="1"/>
    <col min="1284" max="1284" width="35.28515625" customWidth="1"/>
    <col min="1285" max="1285" width="1.85546875" customWidth="1"/>
    <col min="1286" max="1536" width="11.42578125" hidden="1"/>
    <col min="1537" max="1538" width="11.42578125" customWidth="1"/>
    <col min="1539" max="1539" width="89.140625" customWidth="1"/>
    <col min="1540" max="1540" width="35.28515625" customWidth="1"/>
    <col min="1541" max="1541" width="1.85546875" customWidth="1"/>
    <col min="1542" max="1792" width="11.42578125" hidden="1"/>
    <col min="1793" max="1794" width="11.42578125" customWidth="1"/>
    <col min="1795" max="1795" width="89.140625" customWidth="1"/>
    <col min="1796" max="1796" width="35.28515625" customWidth="1"/>
    <col min="1797" max="1797" width="1.85546875" customWidth="1"/>
    <col min="1798" max="2048" width="11.42578125" hidden="1"/>
    <col min="2049" max="2050" width="11.42578125" customWidth="1"/>
    <col min="2051" max="2051" width="89.140625" customWidth="1"/>
    <col min="2052" max="2052" width="35.28515625" customWidth="1"/>
    <col min="2053" max="2053" width="1.85546875" customWidth="1"/>
    <col min="2054" max="2304" width="11.42578125" hidden="1"/>
    <col min="2305" max="2306" width="11.42578125" customWidth="1"/>
    <col min="2307" max="2307" width="89.140625" customWidth="1"/>
    <col min="2308" max="2308" width="35.28515625" customWidth="1"/>
    <col min="2309" max="2309" width="1.85546875" customWidth="1"/>
    <col min="2310" max="2560" width="11.42578125" hidden="1"/>
    <col min="2561" max="2562" width="11.42578125" customWidth="1"/>
    <col min="2563" max="2563" width="89.140625" customWidth="1"/>
    <col min="2564" max="2564" width="35.28515625" customWidth="1"/>
    <col min="2565" max="2565" width="1.85546875" customWidth="1"/>
    <col min="2566" max="2816" width="11.42578125" hidden="1"/>
    <col min="2817" max="2818" width="11.42578125" customWidth="1"/>
    <col min="2819" max="2819" width="89.140625" customWidth="1"/>
    <col min="2820" max="2820" width="35.28515625" customWidth="1"/>
    <col min="2821" max="2821" width="1.85546875" customWidth="1"/>
    <col min="2822" max="3072" width="11.42578125" hidden="1"/>
    <col min="3073" max="3074" width="11.42578125" customWidth="1"/>
    <col min="3075" max="3075" width="89.140625" customWidth="1"/>
    <col min="3076" max="3076" width="35.28515625" customWidth="1"/>
    <col min="3077" max="3077" width="1.85546875" customWidth="1"/>
    <col min="3078" max="3328" width="11.42578125" hidden="1"/>
    <col min="3329" max="3330" width="11.42578125" customWidth="1"/>
    <col min="3331" max="3331" width="89.140625" customWidth="1"/>
    <col min="3332" max="3332" width="35.28515625" customWidth="1"/>
    <col min="3333" max="3333" width="1.85546875" customWidth="1"/>
    <col min="3334" max="3584" width="11.42578125" hidden="1"/>
    <col min="3585" max="3586" width="11.42578125" customWidth="1"/>
    <col min="3587" max="3587" width="89.140625" customWidth="1"/>
    <col min="3588" max="3588" width="35.28515625" customWidth="1"/>
    <col min="3589" max="3589" width="1.85546875" customWidth="1"/>
    <col min="3590" max="3840" width="11.42578125" hidden="1"/>
    <col min="3841" max="3842" width="11.42578125" customWidth="1"/>
    <col min="3843" max="3843" width="89.140625" customWidth="1"/>
    <col min="3844" max="3844" width="35.28515625" customWidth="1"/>
    <col min="3845" max="3845" width="1.85546875" customWidth="1"/>
    <col min="3846" max="4096" width="11.42578125" hidden="1"/>
    <col min="4097" max="4098" width="11.42578125" customWidth="1"/>
    <col min="4099" max="4099" width="89.140625" customWidth="1"/>
    <col min="4100" max="4100" width="35.28515625" customWidth="1"/>
    <col min="4101" max="4101" width="1.85546875" customWidth="1"/>
    <col min="4102" max="4352" width="11.42578125" hidden="1"/>
    <col min="4353" max="4354" width="11.42578125" customWidth="1"/>
    <col min="4355" max="4355" width="89.140625" customWidth="1"/>
    <col min="4356" max="4356" width="35.28515625" customWidth="1"/>
    <col min="4357" max="4357" width="1.85546875" customWidth="1"/>
    <col min="4358" max="4608" width="11.42578125" hidden="1"/>
    <col min="4609" max="4610" width="11.42578125" customWidth="1"/>
    <col min="4611" max="4611" width="89.140625" customWidth="1"/>
    <col min="4612" max="4612" width="35.28515625" customWidth="1"/>
    <col min="4613" max="4613" width="1.85546875" customWidth="1"/>
    <col min="4614" max="4864" width="11.42578125" hidden="1"/>
    <col min="4865" max="4866" width="11.42578125" customWidth="1"/>
    <col min="4867" max="4867" width="89.140625" customWidth="1"/>
    <col min="4868" max="4868" width="35.28515625" customWidth="1"/>
    <col min="4869" max="4869" width="1.85546875" customWidth="1"/>
    <col min="4870" max="5120" width="11.42578125" hidden="1"/>
    <col min="5121" max="5122" width="11.42578125" customWidth="1"/>
    <col min="5123" max="5123" width="89.140625" customWidth="1"/>
    <col min="5124" max="5124" width="35.28515625" customWidth="1"/>
    <col min="5125" max="5125" width="1.85546875" customWidth="1"/>
    <col min="5126" max="5376" width="11.42578125" hidden="1"/>
    <col min="5377" max="5378" width="11.42578125" customWidth="1"/>
    <col min="5379" max="5379" width="89.140625" customWidth="1"/>
    <col min="5380" max="5380" width="35.28515625" customWidth="1"/>
    <col min="5381" max="5381" width="1.85546875" customWidth="1"/>
    <col min="5382" max="5632" width="11.42578125" hidden="1"/>
    <col min="5633" max="5634" width="11.42578125" customWidth="1"/>
    <col min="5635" max="5635" width="89.140625" customWidth="1"/>
    <col min="5636" max="5636" width="35.28515625" customWidth="1"/>
    <col min="5637" max="5637" width="1.85546875" customWidth="1"/>
    <col min="5638" max="5888" width="11.42578125" hidden="1"/>
    <col min="5889" max="5890" width="11.42578125" customWidth="1"/>
    <col min="5891" max="5891" width="89.140625" customWidth="1"/>
    <col min="5892" max="5892" width="35.28515625" customWidth="1"/>
    <col min="5893" max="5893" width="1.85546875" customWidth="1"/>
    <col min="5894" max="6144" width="11.42578125" hidden="1"/>
    <col min="6145" max="6146" width="11.42578125" customWidth="1"/>
    <col min="6147" max="6147" width="89.140625" customWidth="1"/>
    <col min="6148" max="6148" width="35.28515625" customWidth="1"/>
    <col min="6149" max="6149" width="1.85546875" customWidth="1"/>
    <col min="6150" max="6400" width="11.42578125" hidden="1"/>
    <col min="6401" max="6402" width="11.42578125" customWidth="1"/>
    <col min="6403" max="6403" width="89.140625" customWidth="1"/>
    <col min="6404" max="6404" width="35.28515625" customWidth="1"/>
    <col min="6405" max="6405" width="1.85546875" customWidth="1"/>
    <col min="6406" max="6656" width="11.42578125" hidden="1"/>
    <col min="6657" max="6658" width="11.42578125" customWidth="1"/>
    <col min="6659" max="6659" width="89.140625" customWidth="1"/>
    <col min="6660" max="6660" width="35.28515625" customWidth="1"/>
    <col min="6661" max="6661" width="1.85546875" customWidth="1"/>
    <col min="6662" max="6912" width="11.42578125" hidden="1"/>
    <col min="6913" max="6914" width="11.42578125" customWidth="1"/>
    <col min="6915" max="6915" width="89.140625" customWidth="1"/>
    <col min="6916" max="6916" width="35.28515625" customWidth="1"/>
    <col min="6917" max="6917" width="1.85546875" customWidth="1"/>
    <col min="6918" max="7168" width="11.42578125" hidden="1"/>
    <col min="7169" max="7170" width="11.42578125" customWidth="1"/>
    <col min="7171" max="7171" width="89.140625" customWidth="1"/>
    <col min="7172" max="7172" width="35.28515625" customWidth="1"/>
    <col min="7173" max="7173" width="1.85546875" customWidth="1"/>
    <col min="7174" max="7424" width="11.42578125" hidden="1"/>
    <col min="7425" max="7426" width="11.42578125" customWidth="1"/>
    <col min="7427" max="7427" width="89.140625" customWidth="1"/>
    <col min="7428" max="7428" width="35.28515625" customWidth="1"/>
    <col min="7429" max="7429" width="1.85546875" customWidth="1"/>
    <col min="7430" max="7680" width="11.42578125" hidden="1"/>
    <col min="7681" max="7682" width="11.42578125" customWidth="1"/>
    <col min="7683" max="7683" width="89.140625" customWidth="1"/>
    <col min="7684" max="7684" width="35.28515625" customWidth="1"/>
    <col min="7685" max="7685" width="1.85546875" customWidth="1"/>
    <col min="7686" max="7936" width="11.42578125" hidden="1"/>
    <col min="7937" max="7938" width="11.42578125" customWidth="1"/>
    <col min="7939" max="7939" width="89.140625" customWidth="1"/>
    <col min="7940" max="7940" width="35.28515625" customWidth="1"/>
    <col min="7941" max="7941" width="1.85546875" customWidth="1"/>
    <col min="7942" max="8192" width="11.42578125" hidden="1"/>
    <col min="8193" max="8194" width="11.42578125" customWidth="1"/>
    <col min="8195" max="8195" width="89.140625" customWidth="1"/>
    <col min="8196" max="8196" width="35.28515625" customWidth="1"/>
    <col min="8197" max="8197" width="1.85546875" customWidth="1"/>
    <col min="8198" max="8448" width="11.42578125" hidden="1"/>
    <col min="8449" max="8450" width="11.42578125" customWidth="1"/>
    <col min="8451" max="8451" width="89.140625" customWidth="1"/>
    <col min="8452" max="8452" width="35.28515625" customWidth="1"/>
    <col min="8453" max="8453" width="1.85546875" customWidth="1"/>
    <col min="8454" max="8704" width="11.42578125" hidden="1"/>
    <col min="8705" max="8706" width="11.42578125" customWidth="1"/>
    <col min="8707" max="8707" width="89.140625" customWidth="1"/>
    <col min="8708" max="8708" width="35.28515625" customWidth="1"/>
    <col min="8709" max="8709" width="1.85546875" customWidth="1"/>
    <col min="8710" max="8960" width="11.42578125" hidden="1"/>
    <col min="8961" max="8962" width="11.42578125" customWidth="1"/>
    <col min="8963" max="8963" width="89.140625" customWidth="1"/>
    <col min="8964" max="8964" width="35.28515625" customWidth="1"/>
    <col min="8965" max="8965" width="1.85546875" customWidth="1"/>
    <col min="8966" max="9216" width="11.42578125" hidden="1"/>
    <col min="9217" max="9218" width="11.42578125" customWidth="1"/>
    <col min="9219" max="9219" width="89.140625" customWidth="1"/>
    <col min="9220" max="9220" width="35.28515625" customWidth="1"/>
    <col min="9221" max="9221" width="1.85546875" customWidth="1"/>
    <col min="9222" max="9472" width="11.42578125" hidden="1"/>
    <col min="9473" max="9474" width="11.42578125" customWidth="1"/>
    <col min="9475" max="9475" width="89.140625" customWidth="1"/>
    <col min="9476" max="9476" width="35.28515625" customWidth="1"/>
    <col min="9477" max="9477" width="1.85546875" customWidth="1"/>
    <col min="9478" max="9728" width="11.42578125" hidden="1"/>
    <col min="9729" max="9730" width="11.42578125" customWidth="1"/>
    <col min="9731" max="9731" width="89.140625" customWidth="1"/>
    <col min="9732" max="9732" width="35.28515625" customWidth="1"/>
    <col min="9733" max="9733" width="1.85546875" customWidth="1"/>
    <col min="9734" max="9984" width="11.42578125" hidden="1"/>
    <col min="9985" max="9986" width="11.42578125" customWidth="1"/>
    <col min="9987" max="9987" width="89.140625" customWidth="1"/>
    <col min="9988" max="9988" width="35.28515625" customWidth="1"/>
    <col min="9989" max="9989" width="1.85546875" customWidth="1"/>
    <col min="9990" max="10240" width="11.42578125" hidden="1"/>
    <col min="10241" max="10242" width="11.42578125" customWidth="1"/>
    <col min="10243" max="10243" width="89.140625" customWidth="1"/>
    <col min="10244" max="10244" width="35.28515625" customWidth="1"/>
    <col min="10245" max="10245" width="1.85546875" customWidth="1"/>
    <col min="10246" max="10496" width="11.42578125" hidden="1"/>
    <col min="10497" max="10498" width="11.42578125" customWidth="1"/>
    <col min="10499" max="10499" width="89.140625" customWidth="1"/>
    <col min="10500" max="10500" width="35.28515625" customWidth="1"/>
    <col min="10501" max="10501" width="1.85546875" customWidth="1"/>
    <col min="10502" max="10752" width="11.42578125" hidden="1"/>
    <col min="10753" max="10754" width="11.42578125" customWidth="1"/>
    <col min="10755" max="10755" width="89.140625" customWidth="1"/>
    <col min="10756" max="10756" width="35.28515625" customWidth="1"/>
    <col min="10757" max="10757" width="1.85546875" customWidth="1"/>
    <col min="10758" max="11008" width="11.42578125" hidden="1"/>
    <col min="11009" max="11010" width="11.42578125" customWidth="1"/>
    <col min="11011" max="11011" width="89.140625" customWidth="1"/>
    <col min="11012" max="11012" width="35.28515625" customWidth="1"/>
    <col min="11013" max="11013" width="1.85546875" customWidth="1"/>
    <col min="11014" max="11264" width="11.42578125" hidden="1"/>
    <col min="11265" max="11266" width="11.42578125" customWidth="1"/>
    <col min="11267" max="11267" width="89.140625" customWidth="1"/>
    <col min="11268" max="11268" width="35.28515625" customWidth="1"/>
    <col min="11269" max="11269" width="1.85546875" customWidth="1"/>
    <col min="11270" max="11520" width="11.42578125" hidden="1"/>
    <col min="11521" max="11522" width="11.42578125" customWidth="1"/>
    <col min="11523" max="11523" width="89.140625" customWidth="1"/>
    <col min="11524" max="11524" width="35.28515625" customWidth="1"/>
    <col min="11525" max="11525" width="1.85546875" customWidth="1"/>
    <col min="11526" max="11776" width="11.42578125" hidden="1"/>
    <col min="11777" max="11778" width="11.42578125" customWidth="1"/>
    <col min="11779" max="11779" width="89.140625" customWidth="1"/>
    <col min="11780" max="11780" width="35.28515625" customWidth="1"/>
    <col min="11781" max="11781" width="1.85546875" customWidth="1"/>
    <col min="11782" max="12032" width="11.42578125" hidden="1"/>
    <col min="12033" max="12034" width="11.42578125" customWidth="1"/>
    <col min="12035" max="12035" width="89.140625" customWidth="1"/>
    <col min="12036" max="12036" width="35.28515625" customWidth="1"/>
    <col min="12037" max="12037" width="1.85546875" customWidth="1"/>
    <col min="12038" max="12288" width="11.42578125" hidden="1"/>
    <col min="12289" max="12290" width="11.42578125" customWidth="1"/>
    <col min="12291" max="12291" width="89.140625" customWidth="1"/>
    <col min="12292" max="12292" width="35.28515625" customWidth="1"/>
    <col min="12293" max="12293" width="1.85546875" customWidth="1"/>
    <col min="12294" max="12544" width="11.42578125" hidden="1"/>
    <col min="12545" max="12546" width="11.42578125" customWidth="1"/>
    <col min="12547" max="12547" width="89.140625" customWidth="1"/>
    <col min="12548" max="12548" width="35.28515625" customWidth="1"/>
    <col min="12549" max="12549" width="1.85546875" customWidth="1"/>
    <col min="12550" max="12800" width="11.42578125" hidden="1"/>
    <col min="12801" max="12802" width="11.42578125" customWidth="1"/>
    <col min="12803" max="12803" width="89.140625" customWidth="1"/>
    <col min="12804" max="12804" width="35.28515625" customWidth="1"/>
    <col min="12805" max="12805" width="1.85546875" customWidth="1"/>
    <col min="12806" max="13056" width="11.42578125" hidden="1"/>
    <col min="13057" max="13058" width="11.42578125" customWidth="1"/>
    <col min="13059" max="13059" width="89.140625" customWidth="1"/>
    <col min="13060" max="13060" width="35.28515625" customWidth="1"/>
    <col min="13061" max="13061" width="1.85546875" customWidth="1"/>
    <col min="13062" max="13312" width="11.42578125" hidden="1"/>
    <col min="13313" max="13314" width="11.42578125" customWidth="1"/>
    <col min="13315" max="13315" width="89.140625" customWidth="1"/>
    <col min="13316" max="13316" width="35.28515625" customWidth="1"/>
    <col min="13317" max="13317" width="1.85546875" customWidth="1"/>
    <col min="13318" max="13568" width="11.42578125" hidden="1"/>
    <col min="13569" max="13570" width="11.42578125" customWidth="1"/>
    <col min="13571" max="13571" width="89.140625" customWidth="1"/>
    <col min="13572" max="13572" width="35.28515625" customWidth="1"/>
    <col min="13573" max="13573" width="1.85546875" customWidth="1"/>
    <col min="13574" max="13824" width="11.42578125" hidden="1"/>
    <col min="13825" max="13826" width="11.42578125" customWidth="1"/>
    <col min="13827" max="13827" width="89.140625" customWidth="1"/>
    <col min="13828" max="13828" width="35.28515625" customWidth="1"/>
    <col min="13829" max="13829" width="1.85546875" customWidth="1"/>
    <col min="13830" max="14080" width="11.42578125" hidden="1"/>
    <col min="14081" max="14082" width="11.42578125" customWidth="1"/>
    <col min="14083" max="14083" width="89.140625" customWidth="1"/>
    <col min="14084" max="14084" width="35.28515625" customWidth="1"/>
    <col min="14085" max="14085" width="1.85546875" customWidth="1"/>
    <col min="14086" max="14336" width="11.42578125" hidden="1"/>
    <col min="14337" max="14338" width="11.42578125" customWidth="1"/>
    <col min="14339" max="14339" width="89.140625" customWidth="1"/>
    <col min="14340" max="14340" width="35.28515625" customWidth="1"/>
    <col min="14341" max="14341" width="1.85546875" customWidth="1"/>
    <col min="14342" max="14592" width="11.42578125" hidden="1"/>
    <col min="14593" max="14594" width="11.42578125" customWidth="1"/>
    <col min="14595" max="14595" width="89.140625" customWidth="1"/>
    <col min="14596" max="14596" width="35.28515625" customWidth="1"/>
    <col min="14597" max="14597" width="1.85546875" customWidth="1"/>
    <col min="14598" max="14848" width="11.42578125" hidden="1"/>
    <col min="14849" max="14850" width="11.42578125" customWidth="1"/>
    <col min="14851" max="14851" width="89.140625" customWidth="1"/>
    <col min="14852" max="14852" width="35.28515625" customWidth="1"/>
    <col min="14853" max="14853" width="1.85546875" customWidth="1"/>
    <col min="14854" max="15104" width="11.42578125" hidden="1"/>
    <col min="15105" max="15106" width="11.42578125" customWidth="1"/>
    <col min="15107" max="15107" width="89.140625" customWidth="1"/>
    <col min="15108" max="15108" width="35.28515625" customWidth="1"/>
    <col min="15109" max="15109" width="1.85546875" customWidth="1"/>
    <col min="15110" max="15360" width="11.42578125" hidden="1"/>
    <col min="15361" max="15362" width="11.42578125" customWidth="1"/>
    <col min="15363" max="15363" width="89.140625" customWidth="1"/>
    <col min="15364" max="15364" width="35.28515625" customWidth="1"/>
    <col min="15365" max="15365" width="1.85546875" customWidth="1"/>
    <col min="15366" max="15616" width="11.42578125" hidden="1"/>
    <col min="15617" max="15618" width="11.42578125" customWidth="1"/>
    <col min="15619" max="15619" width="89.140625" customWidth="1"/>
    <col min="15620" max="15620" width="35.28515625" customWidth="1"/>
    <col min="15621" max="15621" width="1.85546875" customWidth="1"/>
    <col min="15622" max="15872" width="11.42578125" hidden="1"/>
    <col min="15873" max="15874" width="11.42578125" customWidth="1"/>
    <col min="15875" max="15875" width="89.140625" customWidth="1"/>
    <col min="15876" max="15876" width="35.28515625" customWidth="1"/>
    <col min="15877" max="15877" width="1.85546875" customWidth="1"/>
    <col min="15878" max="16128" width="11.42578125" hidden="1"/>
    <col min="16129" max="16130" width="11.42578125" customWidth="1"/>
    <col min="16131" max="16131" width="89.140625" customWidth="1"/>
    <col min="16132" max="16132" width="35.28515625" customWidth="1"/>
    <col min="16133" max="16133" width="1.85546875" customWidth="1"/>
    <col min="16134" max="16384" width="11.42578125" hidden="1"/>
  </cols>
  <sheetData>
    <row r="1" spans="1:5">
      <c r="A1" s="425"/>
      <c r="B1" s="649" t="s">
        <v>395</v>
      </c>
      <c r="C1" s="649"/>
      <c r="D1" s="649"/>
      <c r="E1" s="649"/>
    </row>
    <row r="2" spans="1:5">
      <c r="A2" s="425"/>
      <c r="B2" s="649" t="s">
        <v>724</v>
      </c>
      <c r="C2" s="649"/>
      <c r="D2" s="649"/>
      <c r="E2" s="649"/>
    </row>
    <row r="3" spans="1:5">
      <c r="A3" s="425"/>
      <c r="B3" s="649" t="s">
        <v>1</v>
      </c>
      <c r="C3" s="649"/>
      <c r="D3" s="649"/>
      <c r="E3" s="649"/>
    </row>
    <row r="4" spans="1:5">
      <c r="A4" s="426"/>
      <c r="B4" s="427" t="s">
        <v>4</v>
      </c>
      <c r="C4" s="650" t="str">
        <f>[1]ACTIVIDADES!D7</f>
        <v>Centro de Servicios Integrales para el Tratamiento de Aguas Residuales del Estado de Tlaxcala</v>
      </c>
      <c r="D4" s="650"/>
      <c r="E4" s="428"/>
    </row>
    <row r="5" spans="1:5" s="433" customFormat="1">
      <c r="A5" s="429"/>
      <c r="B5" s="430"/>
      <c r="C5" s="431"/>
      <c r="D5" s="431"/>
      <c r="E5" s="432"/>
    </row>
    <row r="6" spans="1:5" s="433" customFormat="1">
      <c r="A6" s="434"/>
      <c r="B6" s="435"/>
      <c r="C6" s="434"/>
      <c r="D6" s="434"/>
      <c r="E6" s="435"/>
    </row>
    <row r="7" spans="1:5">
      <c r="A7" s="651" t="s">
        <v>396</v>
      </c>
      <c r="B7" s="652"/>
      <c r="C7" s="436" t="s">
        <v>397</v>
      </c>
      <c r="D7" s="436" t="s">
        <v>398</v>
      </c>
      <c r="E7" s="437"/>
    </row>
    <row r="8" spans="1:5" ht="3" customHeight="1">
      <c r="A8" s="438"/>
      <c r="B8" s="439"/>
      <c r="C8" s="439"/>
      <c r="D8" s="439"/>
      <c r="E8" s="440"/>
    </row>
    <row r="9" spans="1:5">
      <c r="A9" s="441">
        <v>1240</v>
      </c>
      <c r="B9" s="442"/>
      <c r="C9" s="443" t="s">
        <v>418</v>
      </c>
      <c r="D9" s="444"/>
      <c r="E9" s="445"/>
    </row>
    <row r="10" spans="1:5">
      <c r="A10" s="446" t="s">
        <v>419</v>
      </c>
      <c r="B10" s="447"/>
      <c r="C10" s="448" t="s">
        <v>420</v>
      </c>
      <c r="D10" s="449"/>
      <c r="E10" s="445"/>
    </row>
    <row r="11" spans="1:5">
      <c r="A11" s="450" t="s">
        <v>421</v>
      </c>
      <c r="B11" s="451"/>
      <c r="C11" s="452" t="s">
        <v>422</v>
      </c>
      <c r="D11" s="453">
        <f ca="1">SUM(D11:D49)</f>
        <v>40759.450000000004</v>
      </c>
      <c r="E11" s="445"/>
    </row>
    <row r="12" spans="1:5">
      <c r="A12" s="454" t="s">
        <v>423</v>
      </c>
      <c r="B12" s="451"/>
      <c r="C12" s="455" t="s">
        <v>424</v>
      </c>
      <c r="D12" s="456">
        <v>1850.2</v>
      </c>
      <c r="E12" s="445"/>
    </row>
    <row r="13" spans="1:5">
      <c r="A13" s="454" t="s">
        <v>425</v>
      </c>
      <c r="B13" s="451"/>
      <c r="C13" s="455" t="s">
        <v>426</v>
      </c>
      <c r="D13" s="456">
        <v>1850</v>
      </c>
      <c r="E13" s="445"/>
    </row>
    <row r="14" spans="1:5">
      <c r="A14" s="454" t="s">
        <v>427</v>
      </c>
      <c r="B14" s="451"/>
      <c r="C14" s="455" t="s">
        <v>428</v>
      </c>
      <c r="D14" s="456">
        <v>1850</v>
      </c>
      <c r="E14" s="445"/>
    </row>
    <row r="15" spans="1:5">
      <c r="A15" s="454" t="s">
        <v>429</v>
      </c>
      <c r="B15" s="451"/>
      <c r="C15" s="455" t="s">
        <v>430</v>
      </c>
      <c r="D15" s="456">
        <v>3932.4</v>
      </c>
      <c r="E15" s="445"/>
    </row>
    <row r="16" spans="1:5">
      <c r="A16" s="454" t="s">
        <v>431</v>
      </c>
      <c r="B16" s="451"/>
      <c r="C16" s="455" t="s">
        <v>432</v>
      </c>
      <c r="D16" s="456">
        <v>981.37</v>
      </c>
      <c r="E16" s="445"/>
    </row>
    <row r="17" spans="1:5">
      <c r="A17" s="454" t="s">
        <v>433</v>
      </c>
      <c r="B17" s="451"/>
      <c r="C17" s="455" t="s">
        <v>432</v>
      </c>
      <c r="D17" s="456">
        <v>981.37</v>
      </c>
      <c r="E17" s="445"/>
    </row>
    <row r="18" spans="1:5">
      <c r="A18" s="454" t="s">
        <v>434</v>
      </c>
      <c r="B18" s="457"/>
      <c r="C18" s="455" t="s">
        <v>432</v>
      </c>
      <c r="D18" s="456">
        <v>981.37</v>
      </c>
      <c r="E18" s="445"/>
    </row>
    <row r="19" spans="1:5">
      <c r="A19" s="454" t="s">
        <v>435</v>
      </c>
      <c r="B19" s="457"/>
      <c r="C19" s="455" t="s">
        <v>432</v>
      </c>
      <c r="D19" s="456">
        <v>981.37</v>
      </c>
      <c r="E19" s="445"/>
    </row>
    <row r="20" spans="1:5">
      <c r="A20" s="454" t="s">
        <v>436</v>
      </c>
      <c r="B20" s="457"/>
      <c r="C20" s="455" t="s">
        <v>432</v>
      </c>
      <c r="D20" s="456">
        <v>981.37</v>
      </c>
      <c r="E20" s="445"/>
    </row>
    <row r="21" spans="1:5">
      <c r="A21" s="454" t="s">
        <v>437</v>
      </c>
      <c r="B21" s="457"/>
      <c r="C21" s="455" t="s">
        <v>432</v>
      </c>
      <c r="D21" s="456">
        <v>981</v>
      </c>
      <c r="E21" s="445"/>
    </row>
    <row r="22" spans="1:5">
      <c r="A22" s="454" t="s">
        <v>438</v>
      </c>
      <c r="B22" s="457"/>
      <c r="C22" s="455" t="s">
        <v>432</v>
      </c>
      <c r="D22" s="456">
        <v>981</v>
      </c>
      <c r="E22" s="445"/>
    </row>
    <row r="23" spans="1:5">
      <c r="A23" s="454" t="s">
        <v>439</v>
      </c>
      <c r="B23" s="457"/>
      <c r="C23" s="455" t="s">
        <v>432</v>
      </c>
      <c r="D23" s="456">
        <v>981</v>
      </c>
      <c r="E23" s="445"/>
    </row>
    <row r="24" spans="1:5">
      <c r="A24" s="454" t="s">
        <v>440</v>
      </c>
      <c r="B24" s="457"/>
      <c r="C24" s="455" t="s">
        <v>432</v>
      </c>
      <c r="D24" s="456">
        <v>981</v>
      </c>
      <c r="E24" s="445"/>
    </row>
    <row r="25" spans="1:5">
      <c r="A25" s="454" t="s">
        <v>441</v>
      </c>
      <c r="B25" s="457"/>
      <c r="C25" s="455" t="s">
        <v>432</v>
      </c>
      <c r="D25" s="456">
        <v>981</v>
      </c>
      <c r="E25" s="445"/>
    </row>
    <row r="26" spans="1:5">
      <c r="A26" s="454" t="s">
        <v>442</v>
      </c>
      <c r="B26" s="457"/>
      <c r="C26" s="455" t="s">
        <v>432</v>
      </c>
      <c r="D26" s="456">
        <v>981</v>
      </c>
      <c r="E26" s="445"/>
    </row>
    <row r="27" spans="1:5">
      <c r="A27" s="454" t="s">
        <v>443</v>
      </c>
      <c r="B27" s="457"/>
      <c r="C27" s="455" t="s">
        <v>432</v>
      </c>
      <c r="D27" s="456">
        <v>981</v>
      </c>
      <c r="E27" s="445"/>
    </row>
    <row r="28" spans="1:5">
      <c r="A28" s="454" t="s">
        <v>444</v>
      </c>
      <c r="B28" s="457"/>
      <c r="C28" s="455" t="s">
        <v>432</v>
      </c>
      <c r="D28" s="456">
        <v>981</v>
      </c>
      <c r="E28" s="445"/>
    </row>
    <row r="29" spans="1:5">
      <c r="A29" s="454" t="s">
        <v>445</v>
      </c>
      <c r="B29" s="457"/>
      <c r="C29" s="455" t="s">
        <v>432</v>
      </c>
      <c r="D29" s="456">
        <v>981</v>
      </c>
      <c r="E29" s="445"/>
    </row>
    <row r="30" spans="1:5">
      <c r="A30" s="454" t="s">
        <v>446</v>
      </c>
      <c r="B30" s="457"/>
      <c r="C30" s="455" t="s">
        <v>447</v>
      </c>
      <c r="D30" s="456">
        <v>1890</v>
      </c>
      <c r="E30" s="445"/>
    </row>
    <row r="31" spans="1:5">
      <c r="A31" s="454" t="s">
        <v>448</v>
      </c>
      <c r="B31" s="457"/>
      <c r="C31" s="455" t="s">
        <v>449</v>
      </c>
      <c r="D31" s="456">
        <v>2673</v>
      </c>
      <c r="E31" s="445"/>
    </row>
    <row r="32" spans="1:5">
      <c r="A32" s="454" t="s">
        <v>450</v>
      </c>
      <c r="B32" s="451"/>
      <c r="C32" s="455" t="s">
        <v>451</v>
      </c>
      <c r="D32" s="456">
        <v>522</v>
      </c>
      <c r="E32" s="445"/>
    </row>
    <row r="33" spans="1:5">
      <c r="A33" s="454" t="s">
        <v>452</v>
      </c>
      <c r="B33" s="451"/>
      <c r="C33" s="455" t="s">
        <v>453</v>
      </c>
      <c r="D33" s="456">
        <v>1450</v>
      </c>
      <c r="E33" s="445"/>
    </row>
    <row r="34" spans="1:5">
      <c r="A34" s="454" t="s">
        <v>454</v>
      </c>
      <c r="B34" s="451"/>
      <c r="C34" s="455" t="s">
        <v>453</v>
      </c>
      <c r="D34" s="456">
        <v>1450</v>
      </c>
      <c r="E34" s="445"/>
    </row>
    <row r="35" spans="1:5">
      <c r="A35" s="454" t="s">
        <v>455</v>
      </c>
      <c r="B35" s="451"/>
      <c r="C35" s="455" t="s">
        <v>456</v>
      </c>
      <c r="D35" s="456">
        <v>1180</v>
      </c>
      <c r="E35" s="445"/>
    </row>
    <row r="36" spans="1:5">
      <c r="A36" s="454" t="s">
        <v>457</v>
      </c>
      <c r="B36" s="451"/>
      <c r="C36" s="455" t="s">
        <v>456</v>
      </c>
      <c r="D36" s="456">
        <v>1180</v>
      </c>
      <c r="E36" s="445"/>
    </row>
    <row r="37" spans="1:5">
      <c r="A37" s="454" t="s">
        <v>458</v>
      </c>
      <c r="B37" s="451"/>
      <c r="C37" s="455" t="s">
        <v>459</v>
      </c>
      <c r="D37" s="456">
        <v>300</v>
      </c>
      <c r="E37" s="445"/>
    </row>
    <row r="38" spans="1:5">
      <c r="A38" s="454" t="s">
        <v>460</v>
      </c>
      <c r="B38" s="451"/>
      <c r="C38" s="455" t="s">
        <v>459</v>
      </c>
      <c r="D38" s="456">
        <v>300</v>
      </c>
      <c r="E38" s="445"/>
    </row>
    <row r="39" spans="1:5">
      <c r="A39" s="454" t="s">
        <v>461</v>
      </c>
      <c r="B39" s="451"/>
      <c r="C39" s="455" t="s">
        <v>459</v>
      </c>
      <c r="D39" s="456">
        <v>300</v>
      </c>
      <c r="E39" s="445"/>
    </row>
    <row r="40" spans="1:5">
      <c r="A40" s="454" t="s">
        <v>462</v>
      </c>
      <c r="B40" s="451"/>
      <c r="C40" s="455" t="s">
        <v>459</v>
      </c>
      <c r="D40" s="456">
        <v>300</v>
      </c>
      <c r="E40" s="445"/>
    </row>
    <row r="41" spans="1:5">
      <c r="A41" s="454" t="s">
        <v>463</v>
      </c>
      <c r="B41" s="451"/>
      <c r="C41" s="455" t="s">
        <v>459</v>
      </c>
      <c r="D41" s="456">
        <v>300</v>
      </c>
      <c r="E41" s="445"/>
    </row>
    <row r="42" spans="1:5">
      <c r="A42" s="454" t="s">
        <v>464</v>
      </c>
      <c r="B42" s="451"/>
      <c r="C42" s="455" t="s">
        <v>459</v>
      </c>
      <c r="D42" s="456">
        <v>300</v>
      </c>
      <c r="E42" s="445"/>
    </row>
    <row r="43" spans="1:5">
      <c r="A43" s="454" t="s">
        <v>465</v>
      </c>
      <c r="B43" s="451"/>
      <c r="C43" s="455" t="s">
        <v>459</v>
      </c>
      <c r="D43" s="456">
        <v>300</v>
      </c>
      <c r="E43" s="445"/>
    </row>
    <row r="44" spans="1:5">
      <c r="A44" s="454" t="s">
        <v>466</v>
      </c>
      <c r="B44" s="451"/>
      <c r="C44" s="455" t="s">
        <v>459</v>
      </c>
      <c r="D44" s="456">
        <v>300</v>
      </c>
      <c r="E44" s="445"/>
    </row>
    <row r="45" spans="1:5">
      <c r="A45" s="454" t="s">
        <v>467</v>
      </c>
      <c r="B45" s="451"/>
      <c r="C45" s="455" t="s">
        <v>459</v>
      </c>
      <c r="D45" s="456">
        <v>300</v>
      </c>
      <c r="E45" s="445"/>
    </row>
    <row r="46" spans="1:5">
      <c r="A46" s="454" t="s">
        <v>468</v>
      </c>
      <c r="B46" s="451"/>
      <c r="C46" s="455" t="s">
        <v>459</v>
      </c>
      <c r="D46" s="456">
        <v>300</v>
      </c>
      <c r="E46" s="445"/>
    </row>
    <row r="47" spans="1:5">
      <c r="A47" s="454" t="s">
        <v>469</v>
      </c>
      <c r="B47" s="451"/>
      <c r="C47" s="455" t="s">
        <v>459</v>
      </c>
      <c r="D47" s="456">
        <v>300</v>
      </c>
      <c r="E47" s="445"/>
    </row>
    <row r="48" spans="1:5">
      <c r="A48" s="454" t="s">
        <v>470</v>
      </c>
      <c r="B48" s="451"/>
      <c r="C48" s="455" t="s">
        <v>459</v>
      </c>
      <c r="D48" s="456">
        <v>300</v>
      </c>
      <c r="E48" s="445"/>
    </row>
    <row r="49" spans="1:5">
      <c r="A49" s="454" t="s">
        <v>471</v>
      </c>
      <c r="B49" s="451"/>
      <c r="C49" s="455" t="s">
        <v>472</v>
      </c>
      <c r="D49" s="456">
        <v>3596</v>
      </c>
      <c r="E49" s="445"/>
    </row>
    <row r="50" spans="1:5">
      <c r="A50" s="451"/>
      <c r="B50" s="451"/>
      <c r="C50" s="455"/>
      <c r="E50" s="445"/>
    </row>
    <row r="51" spans="1:5">
      <c r="A51" s="62" t="s">
        <v>473</v>
      </c>
      <c r="B51" s="451"/>
      <c r="C51" s="452" t="s">
        <v>474</v>
      </c>
      <c r="D51" s="453">
        <f>SUM(D52:D82)</f>
        <v>225705.13999999993</v>
      </c>
      <c r="E51" s="445"/>
    </row>
    <row r="52" spans="1:5">
      <c r="A52" s="454" t="s">
        <v>475</v>
      </c>
      <c r="B52" s="451"/>
      <c r="C52" s="455" t="s">
        <v>476</v>
      </c>
      <c r="D52" s="456">
        <v>11482</v>
      </c>
      <c r="E52" s="445"/>
    </row>
    <row r="53" spans="1:5">
      <c r="A53" s="454" t="s">
        <v>477</v>
      </c>
      <c r="B53" s="451"/>
      <c r="C53" s="455" t="s">
        <v>478</v>
      </c>
      <c r="D53" s="456">
        <v>11482</v>
      </c>
      <c r="E53" s="445"/>
    </row>
    <row r="54" spans="1:5">
      <c r="A54" s="454" t="s">
        <v>479</v>
      </c>
      <c r="B54" s="451"/>
      <c r="C54" s="455" t="s">
        <v>480</v>
      </c>
      <c r="D54" s="456">
        <v>11482</v>
      </c>
      <c r="E54" s="445"/>
    </row>
    <row r="55" spans="1:5">
      <c r="A55" s="454" t="s">
        <v>481</v>
      </c>
      <c r="B55" s="451"/>
      <c r="C55" s="455" t="s">
        <v>482</v>
      </c>
      <c r="D55" s="456">
        <v>11482</v>
      </c>
      <c r="E55" s="445"/>
    </row>
    <row r="56" spans="1:5">
      <c r="A56" s="454" t="s">
        <v>483</v>
      </c>
      <c r="B56" s="451"/>
      <c r="C56" s="455" t="s">
        <v>484</v>
      </c>
      <c r="D56" s="456">
        <v>11482</v>
      </c>
      <c r="E56" s="445"/>
    </row>
    <row r="57" spans="1:5">
      <c r="A57" s="454" t="s">
        <v>485</v>
      </c>
      <c r="B57" s="451"/>
      <c r="C57" s="455" t="s">
        <v>486</v>
      </c>
      <c r="D57" s="456">
        <v>11482</v>
      </c>
      <c r="E57" s="445"/>
    </row>
    <row r="58" spans="1:5">
      <c r="A58" s="454" t="s">
        <v>487</v>
      </c>
      <c r="B58" s="451"/>
      <c r="C58" s="455" t="s">
        <v>488</v>
      </c>
      <c r="D58" s="456">
        <v>11482</v>
      </c>
      <c r="E58" s="445"/>
    </row>
    <row r="59" spans="1:5">
      <c r="A59" s="454" t="s">
        <v>489</v>
      </c>
      <c r="B59" s="451"/>
      <c r="C59" s="455" t="s">
        <v>490</v>
      </c>
      <c r="D59" s="456">
        <v>17767.439999999999</v>
      </c>
      <c r="E59" s="445"/>
    </row>
    <row r="60" spans="1:5">
      <c r="A60" s="454" t="s">
        <v>491</v>
      </c>
      <c r="B60" s="451"/>
      <c r="C60" s="455" t="s">
        <v>492</v>
      </c>
      <c r="D60" s="456">
        <v>8000</v>
      </c>
      <c r="E60" s="445"/>
    </row>
    <row r="61" spans="1:5">
      <c r="A61" s="454" t="s">
        <v>493</v>
      </c>
      <c r="B61" s="451"/>
      <c r="C61" s="455" t="s">
        <v>494</v>
      </c>
      <c r="D61" s="456">
        <v>9318</v>
      </c>
      <c r="E61" s="445"/>
    </row>
    <row r="62" spans="1:5">
      <c r="A62" s="454" t="s">
        <v>495</v>
      </c>
      <c r="B62" s="451"/>
      <c r="C62" s="455" t="s">
        <v>496</v>
      </c>
      <c r="D62" s="456">
        <v>1208</v>
      </c>
      <c r="E62" s="445"/>
    </row>
    <row r="63" spans="1:5">
      <c r="A63" s="454" t="s">
        <v>497</v>
      </c>
      <c r="B63" s="451"/>
      <c r="C63" s="455" t="s">
        <v>498</v>
      </c>
      <c r="D63" s="456">
        <v>4380</v>
      </c>
      <c r="E63" s="445"/>
    </row>
    <row r="64" spans="1:5">
      <c r="A64" s="454" t="s">
        <v>499</v>
      </c>
      <c r="B64" s="451"/>
      <c r="C64" s="455" t="s">
        <v>500</v>
      </c>
      <c r="D64" s="456">
        <v>8565</v>
      </c>
      <c r="E64" s="445"/>
    </row>
    <row r="65" spans="1:5">
      <c r="A65" s="454" t="s">
        <v>501</v>
      </c>
      <c r="B65" s="451"/>
      <c r="C65" s="455" t="s">
        <v>502</v>
      </c>
      <c r="D65" s="456">
        <v>4747.71</v>
      </c>
      <c r="E65" s="445"/>
    </row>
    <row r="66" spans="1:5">
      <c r="A66" s="454" t="s">
        <v>503</v>
      </c>
      <c r="B66" s="451"/>
      <c r="C66" s="455" t="s">
        <v>504</v>
      </c>
      <c r="D66" s="456">
        <v>2450</v>
      </c>
      <c r="E66" s="445"/>
    </row>
    <row r="67" spans="1:5">
      <c r="A67" s="454" t="s">
        <v>505</v>
      </c>
      <c r="B67" s="451"/>
      <c r="C67" s="455" t="s">
        <v>506</v>
      </c>
      <c r="D67" s="456">
        <v>3870</v>
      </c>
      <c r="E67" s="445"/>
    </row>
    <row r="68" spans="1:5">
      <c r="A68" s="454" t="s">
        <v>507</v>
      </c>
      <c r="B68" s="451"/>
      <c r="C68" s="455" t="s">
        <v>506</v>
      </c>
      <c r="D68" s="456">
        <v>3870</v>
      </c>
      <c r="E68" s="445"/>
    </row>
    <row r="69" spans="1:5">
      <c r="A69" s="454" t="s">
        <v>508</v>
      </c>
      <c r="B69" s="451"/>
      <c r="C69" s="455" t="s">
        <v>509</v>
      </c>
      <c r="D69" s="456">
        <v>1340</v>
      </c>
      <c r="E69" s="445"/>
    </row>
    <row r="70" spans="1:5">
      <c r="A70" s="454" t="s">
        <v>510</v>
      </c>
      <c r="B70" s="451"/>
      <c r="C70" s="455" t="s">
        <v>511</v>
      </c>
      <c r="D70" s="456">
        <v>1405.69</v>
      </c>
      <c r="E70" s="445"/>
    </row>
    <row r="71" spans="1:5">
      <c r="A71" s="454" t="s">
        <v>512</v>
      </c>
      <c r="B71" s="451"/>
      <c r="C71" s="455" t="s">
        <v>511</v>
      </c>
      <c r="D71" s="456">
        <v>1405.69</v>
      </c>
      <c r="E71" s="445"/>
    </row>
    <row r="72" spans="1:5">
      <c r="A72" s="454" t="s">
        <v>513</v>
      </c>
      <c r="B72" s="451"/>
      <c r="C72" s="455" t="s">
        <v>511</v>
      </c>
      <c r="D72" s="456">
        <v>1405.69</v>
      </c>
      <c r="E72" s="445"/>
    </row>
    <row r="73" spans="1:5">
      <c r="A73" s="454" t="s">
        <v>514</v>
      </c>
      <c r="B73" s="451"/>
      <c r="C73" s="455" t="s">
        <v>515</v>
      </c>
      <c r="D73" s="456">
        <v>1008.93</v>
      </c>
      <c r="E73" s="445"/>
    </row>
    <row r="74" spans="1:5">
      <c r="A74" s="454" t="s">
        <v>516</v>
      </c>
      <c r="B74" s="451"/>
      <c r="C74" s="455" t="s">
        <v>517</v>
      </c>
      <c r="D74" s="456">
        <v>41393.67</v>
      </c>
      <c r="E74" s="445"/>
    </row>
    <row r="75" spans="1:5">
      <c r="A75" s="454" t="s">
        <v>518</v>
      </c>
      <c r="B75" s="451"/>
      <c r="C75" s="455" t="s">
        <v>519</v>
      </c>
      <c r="D75" s="456">
        <v>2948.33</v>
      </c>
      <c r="E75" s="445"/>
    </row>
    <row r="76" spans="1:5">
      <c r="A76" s="454" t="s">
        <v>520</v>
      </c>
      <c r="B76" s="451"/>
      <c r="C76" s="455" t="s">
        <v>519</v>
      </c>
      <c r="D76" s="456">
        <v>2948.33</v>
      </c>
      <c r="E76" s="445"/>
    </row>
    <row r="77" spans="1:5">
      <c r="A77" s="454" t="s">
        <v>521</v>
      </c>
      <c r="B77" s="451"/>
      <c r="C77" s="455" t="s">
        <v>519</v>
      </c>
      <c r="D77" s="456">
        <v>2948.33</v>
      </c>
      <c r="E77" s="445"/>
    </row>
    <row r="78" spans="1:5">
      <c r="A78" s="454" t="s">
        <v>522</v>
      </c>
      <c r="B78" s="451"/>
      <c r="C78" s="455" t="s">
        <v>519</v>
      </c>
      <c r="D78" s="456">
        <v>2948.33</v>
      </c>
      <c r="E78" s="445"/>
    </row>
    <row r="79" spans="1:5">
      <c r="A79" s="454" t="s">
        <v>523</v>
      </c>
      <c r="B79" s="451"/>
      <c r="C79" s="458" t="s">
        <v>524</v>
      </c>
      <c r="D79" s="456">
        <v>7635.12</v>
      </c>
      <c r="E79" s="445"/>
    </row>
    <row r="80" spans="1:5">
      <c r="A80" s="454" t="s">
        <v>525</v>
      </c>
      <c r="B80" s="451"/>
      <c r="C80" s="458" t="s">
        <v>526</v>
      </c>
      <c r="D80" s="456">
        <v>4588.96</v>
      </c>
      <c r="E80" s="445"/>
    </row>
    <row r="81" spans="1:5">
      <c r="A81" s="454" t="s">
        <v>527</v>
      </c>
      <c r="B81" s="451"/>
      <c r="C81" s="458" t="s">
        <v>528</v>
      </c>
      <c r="D81" s="456">
        <v>4588.96</v>
      </c>
      <c r="E81" s="445"/>
    </row>
    <row r="82" spans="1:5">
      <c r="A82" s="454" t="s">
        <v>529</v>
      </c>
      <c r="B82" s="451"/>
      <c r="C82" s="458" t="s">
        <v>530</v>
      </c>
      <c r="D82" s="456">
        <v>4588.96</v>
      </c>
      <c r="E82" s="445"/>
    </row>
    <row r="83" spans="1:5">
      <c r="A83" s="451"/>
      <c r="B83" s="451"/>
      <c r="C83" s="458"/>
      <c r="E83" s="445"/>
    </row>
    <row r="84" spans="1:5">
      <c r="A84" s="459">
        <v>1243</v>
      </c>
      <c r="B84" s="62"/>
      <c r="C84" s="460" t="s">
        <v>531</v>
      </c>
      <c r="D84" s="456"/>
      <c r="E84" s="445"/>
    </row>
    <row r="85" spans="1:5">
      <c r="A85" s="461" t="s">
        <v>532</v>
      </c>
      <c r="B85" s="450"/>
      <c r="C85" s="462" t="s">
        <v>533</v>
      </c>
      <c r="D85" s="453">
        <f>SUM(D86:D111)</f>
        <v>719721.29</v>
      </c>
      <c r="E85" s="445"/>
    </row>
    <row r="86" spans="1:5">
      <c r="A86" s="454" t="s">
        <v>534</v>
      </c>
      <c r="B86" s="451"/>
      <c r="C86" s="455" t="s">
        <v>535</v>
      </c>
      <c r="D86" s="456">
        <v>32480</v>
      </c>
      <c r="E86" s="445"/>
    </row>
    <row r="87" spans="1:5">
      <c r="A87" s="454" t="s">
        <v>536</v>
      </c>
      <c r="B87" s="451"/>
      <c r="C87" s="455" t="s">
        <v>537</v>
      </c>
      <c r="D87" s="456">
        <v>8595.6</v>
      </c>
      <c r="E87" s="445"/>
    </row>
    <row r="88" spans="1:5">
      <c r="A88" s="454" t="s">
        <v>538</v>
      </c>
      <c r="B88" s="451"/>
      <c r="C88" s="455" t="s">
        <v>539</v>
      </c>
      <c r="D88" s="456">
        <v>51040</v>
      </c>
      <c r="E88" s="445"/>
    </row>
    <row r="89" spans="1:5">
      <c r="A89" s="454" t="s">
        <v>540</v>
      </c>
      <c r="B89" s="451"/>
      <c r="C89" s="455" t="s">
        <v>541</v>
      </c>
      <c r="D89" s="456">
        <v>34800</v>
      </c>
      <c r="E89" s="445"/>
    </row>
    <row r="90" spans="1:5" ht="24">
      <c r="A90" s="454" t="s">
        <v>542</v>
      </c>
      <c r="B90" s="451"/>
      <c r="C90" s="455" t="s">
        <v>543</v>
      </c>
      <c r="D90" s="456">
        <v>46032.28</v>
      </c>
      <c r="E90" s="445"/>
    </row>
    <row r="91" spans="1:5">
      <c r="A91" s="454" t="s">
        <v>544</v>
      </c>
      <c r="B91" s="451"/>
      <c r="C91" s="455" t="s">
        <v>545</v>
      </c>
      <c r="D91" s="456">
        <v>9048</v>
      </c>
      <c r="E91" s="445"/>
    </row>
    <row r="92" spans="1:5">
      <c r="A92" s="454" t="s">
        <v>546</v>
      </c>
      <c r="B92" s="451"/>
      <c r="C92" s="455" t="s">
        <v>547</v>
      </c>
      <c r="D92" s="456">
        <v>2610</v>
      </c>
      <c r="E92" s="445"/>
    </row>
    <row r="93" spans="1:5">
      <c r="A93" s="454" t="s">
        <v>548</v>
      </c>
      <c r="B93" s="451"/>
      <c r="C93" s="455" t="s">
        <v>549</v>
      </c>
      <c r="D93" s="456">
        <v>25520</v>
      </c>
      <c r="E93" s="445"/>
    </row>
    <row r="94" spans="1:5">
      <c r="A94" s="454" t="s">
        <v>550</v>
      </c>
      <c r="B94" s="451"/>
      <c r="C94" s="455" t="s">
        <v>551</v>
      </c>
      <c r="D94" s="456">
        <v>2668</v>
      </c>
      <c r="E94" s="445"/>
    </row>
    <row r="95" spans="1:5">
      <c r="A95" s="454" t="s">
        <v>552</v>
      </c>
      <c r="B95" s="451"/>
      <c r="C95" s="455" t="s">
        <v>553</v>
      </c>
      <c r="D95" s="456">
        <v>60668</v>
      </c>
      <c r="E95" s="445"/>
    </row>
    <row r="96" spans="1:5">
      <c r="A96" s="454" t="s">
        <v>554</v>
      </c>
      <c r="B96" s="451"/>
      <c r="C96" s="455" t="s">
        <v>555</v>
      </c>
      <c r="D96" s="456">
        <v>9222</v>
      </c>
      <c r="E96" s="445"/>
    </row>
    <row r="97" spans="1:5">
      <c r="A97" s="454" t="s">
        <v>556</v>
      </c>
      <c r="B97" s="451"/>
      <c r="C97" s="455" t="s">
        <v>557</v>
      </c>
      <c r="D97" s="456">
        <v>10382</v>
      </c>
      <c r="E97" s="445"/>
    </row>
    <row r="98" spans="1:5">
      <c r="A98" s="454" t="s">
        <v>558</v>
      </c>
      <c r="B98" s="451"/>
      <c r="C98" s="455" t="s">
        <v>557</v>
      </c>
      <c r="D98" s="456">
        <v>10382</v>
      </c>
      <c r="E98" s="445"/>
    </row>
    <row r="99" spans="1:5">
      <c r="A99" s="454" t="s">
        <v>559</v>
      </c>
      <c r="B99" s="451"/>
      <c r="C99" s="455" t="s">
        <v>557</v>
      </c>
      <c r="D99" s="456">
        <v>10382</v>
      </c>
      <c r="E99" s="445"/>
    </row>
    <row r="100" spans="1:5">
      <c r="A100" s="454" t="s">
        <v>560</v>
      </c>
      <c r="B100" s="451"/>
      <c r="C100" s="455" t="s">
        <v>561</v>
      </c>
      <c r="D100" s="456">
        <v>34800</v>
      </c>
      <c r="E100" s="445"/>
    </row>
    <row r="101" spans="1:5">
      <c r="A101" s="454" t="s">
        <v>562</v>
      </c>
      <c r="B101" s="451"/>
      <c r="C101" s="455" t="s">
        <v>563</v>
      </c>
      <c r="D101" s="456">
        <v>75400</v>
      </c>
      <c r="E101" s="445"/>
    </row>
    <row r="102" spans="1:5">
      <c r="A102" s="454" t="s">
        <v>564</v>
      </c>
      <c r="B102" s="451"/>
      <c r="C102" s="455" t="s">
        <v>563</v>
      </c>
      <c r="D102" s="456">
        <v>75400</v>
      </c>
      <c r="E102" s="445"/>
    </row>
    <row r="103" spans="1:5">
      <c r="A103" s="454" t="s">
        <v>565</v>
      </c>
      <c r="B103" s="451"/>
      <c r="C103" s="455" t="s">
        <v>566</v>
      </c>
      <c r="D103" s="456">
        <v>23200</v>
      </c>
      <c r="E103" s="445"/>
    </row>
    <row r="104" spans="1:5">
      <c r="A104" s="454" t="s">
        <v>567</v>
      </c>
      <c r="B104" s="451"/>
      <c r="C104" s="455" t="s">
        <v>568</v>
      </c>
      <c r="D104" s="456">
        <v>8496.76</v>
      </c>
      <c r="E104" s="445"/>
    </row>
    <row r="105" spans="1:5">
      <c r="A105" s="454" t="s">
        <v>569</v>
      </c>
      <c r="B105" s="451"/>
      <c r="C105" s="455" t="s">
        <v>570</v>
      </c>
      <c r="D105" s="456">
        <v>6020.87</v>
      </c>
      <c r="E105" s="445"/>
    </row>
    <row r="106" spans="1:5">
      <c r="A106" s="454" t="s">
        <v>571</v>
      </c>
      <c r="B106" s="451"/>
      <c r="C106" s="455" t="s">
        <v>570</v>
      </c>
      <c r="D106" s="456">
        <v>6020.86</v>
      </c>
      <c r="E106" s="445"/>
    </row>
    <row r="107" spans="1:5">
      <c r="A107" s="454" t="s">
        <v>572</v>
      </c>
      <c r="B107" s="451"/>
      <c r="C107" s="455" t="s">
        <v>573</v>
      </c>
      <c r="D107" s="456">
        <v>8600</v>
      </c>
      <c r="E107" s="445"/>
    </row>
    <row r="108" spans="1:5">
      <c r="A108" s="454" t="s">
        <v>574</v>
      </c>
      <c r="B108" s="451"/>
      <c r="C108" s="455" t="s">
        <v>575</v>
      </c>
      <c r="D108" s="456">
        <v>52184.92</v>
      </c>
      <c r="E108" s="445"/>
    </row>
    <row r="109" spans="1:5">
      <c r="A109" s="454" t="s">
        <v>576</v>
      </c>
      <c r="B109" s="451"/>
      <c r="C109" s="455" t="s">
        <v>577</v>
      </c>
      <c r="D109" s="456">
        <v>41760</v>
      </c>
      <c r="E109" s="445"/>
    </row>
    <row r="110" spans="1:5">
      <c r="A110" s="454" t="s">
        <v>578</v>
      </c>
      <c r="B110" s="451"/>
      <c r="C110" s="455" t="s">
        <v>579</v>
      </c>
      <c r="D110" s="456">
        <v>42688</v>
      </c>
      <c r="E110" s="445"/>
    </row>
    <row r="111" spans="1:5">
      <c r="A111" s="454" t="s">
        <v>580</v>
      </c>
      <c r="B111" s="451"/>
      <c r="C111" s="455" t="s">
        <v>581</v>
      </c>
      <c r="D111" s="456">
        <v>31320</v>
      </c>
      <c r="E111" s="445"/>
    </row>
    <row r="112" spans="1:5">
      <c r="A112" s="454"/>
      <c r="B112" s="451"/>
      <c r="C112" s="455"/>
      <c r="E112" s="445"/>
    </row>
    <row r="113" spans="1:5">
      <c r="A113" s="463">
        <v>1244</v>
      </c>
      <c r="B113" s="450"/>
      <c r="C113" s="452" t="s">
        <v>582</v>
      </c>
      <c r="D113" s="456"/>
      <c r="E113" s="445"/>
    </row>
    <row r="114" spans="1:5">
      <c r="A114" s="461" t="s">
        <v>583</v>
      </c>
      <c r="B114" s="450"/>
      <c r="C114" s="452" t="s">
        <v>584</v>
      </c>
      <c r="D114" s="453">
        <f>SUM(D115:D118)</f>
        <v>753302</v>
      </c>
      <c r="E114" s="445"/>
    </row>
    <row r="115" spans="1:5">
      <c r="A115" s="454" t="s">
        <v>585</v>
      </c>
      <c r="B115" s="451"/>
      <c r="C115" s="455" t="s">
        <v>586</v>
      </c>
      <c r="D115" s="456">
        <v>184400</v>
      </c>
      <c r="E115" s="445"/>
    </row>
    <row r="116" spans="1:5">
      <c r="A116" s="454" t="s">
        <v>587</v>
      </c>
      <c r="B116" s="451"/>
      <c r="C116" s="455" t="s">
        <v>586</v>
      </c>
      <c r="D116" s="456">
        <v>184400</v>
      </c>
      <c r="E116" s="445"/>
    </row>
    <row r="117" spans="1:5">
      <c r="A117" s="454" t="s">
        <v>588</v>
      </c>
      <c r="B117" s="451"/>
      <c r="C117" s="455" t="s">
        <v>589</v>
      </c>
      <c r="D117" s="456">
        <v>201536</v>
      </c>
      <c r="E117" s="445"/>
    </row>
    <row r="118" spans="1:5">
      <c r="A118" s="454" t="s">
        <v>590</v>
      </c>
      <c r="B118" s="451"/>
      <c r="C118" s="455" t="s">
        <v>591</v>
      </c>
      <c r="D118" s="456">
        <v>182966</v>
      </c>
      <c r="E118" s="445"/>
    </row>
    <row r="119" spans="1:5">
      <c r="A119" s="454"/>
      <c r="B119" s="451"/>
      <c r="C119" s="455"/>
      <c r="E119" s="445"/>
    </row>
    <row r="120" spans="1:5">
      <c r="A120" s="463">
        <v>1246</v>
      </c>
      <c r="B120" s="450"/>
      <c r="C120" s="452" t="s">
        <v>592</v>
      </c>
      <c r="D120" s="456"/>
      <c r="E120" s="445"/>
    </row>
    <row r="121" spans="1:5">
      <c r="A121" s="461" t="s">
        <v>593</v>
      </c>
      <c r="B121" s="450"/>
      <c r="C121" s="452" t="s">
        <v>594</v>
      </c>
      <c r="D121" s="453">
        <f>SUM(D122:D127)</f>
        <v>363597.53</v>
      </c>
      <c r="E121" s="445"/>
    </row>
    <row r="122" spans="1:5">
      <c r="A122" s="454" t="s">
        <v>595</v>
      </c>
      <c r="B122" s="451"/>
      <c r="C122" s="455" t="s">
        <v>596</v>
      </c>
      <c r="D122" s="456">
        <v>87500</v>
      </c>
      <c r="E122" s="445"/>
    </row>
    <row r="123" spans="1:5">
      <c r="A123" s="454" t="s">
        <v>597</v>
      </c>
      <c r="B123" s="451"/>
      <c r="C123" s="455" t="s">
        <v>596</v>
      </c>
      <c r="D123" s="456">
        <v>87500</v>
      </c>
      <c r="E123" s="445"/>
    </row>
    <row r="124" spans="1:5">
      <c r="A124" s="454" t="s">
        <v>598</v>
      </c>
      <c r="B124" s="451"/>
      <c r="C124" s="455" t="s">
        <v>596</v>
      </c>
      <c r="D124" s="456">
        <v>87500</v>
      </c>
      <c r="E124" s="445"/>
    </row>
    <row r="125" spans="1:5">
      <c r="A125" s="454" t="s">
        <v>599</v>
      </c>
      <c r="B125" s="451"/>
      <c r="C125" s="455" t="s">
        <v>596</v>
      </c>
      <c r="D125" s="456">
        <v>87500</v>
      </c>
      <c r="E125" s="445"/>
    </row>
    <row r="126" spans="1:5">
      <c r="A126" s="454" t="s">
        <v>600</v>
      </c>
      <c r="B126" s="451"/>
      <c r="C126" s="455" t="s">
        <v>601</v>
      </c>
      <c r="D126" s="456">
        <v>7598</v>
      </c>
      <c r="E126" s="445"/>
    </row>
    <row r="127" spans="1:5">
      <c r="A127" s="454" t="s">
        <v>602</v>
      </c>
      <c r="B127" s="451"/>
      <c r="C127" s="455" t="s">
        <v>603</v>
      </c>
      <c r="D127" s="456">
        <v>5999.53</v>
      </c>
      <c r="E127" s="445"/>
    </row>
    <row r="128" spans="1:5">
      <c r="A128" s="454"/>
      <c r="B128" s="451"/>
      <c r="C128" s="455"/>
      <c r="E128" s="445"/>
    </row>
    <row r="129" spans="1:5">
      <c r="A129" s="461" t="s">
        <v>604</v>
      </c>
      <c r="B129" s="450"/>
      <c r="C129" s="452" t="s">
        <v>605</v>
      </c>
      <c r="D129" s="453">
        <f>SUM(D130:D131)</f>
        <v>5568</v>
      </c>
      <c r="E129" s="445"/>
    </row>
    <row r="130" spans="1:5">
      <c r="A130" s="454" t="s">
        <v>606</v>
      </c>
      <c r="B130" s="451"/>
      <c r="C130" s="455" t="s">
        <v>607</v>
      </c>
      <c r="D130" s="456">
        <v>2784</v>
      </c>
      <c r="E130" s="445"/>
    </row>
    <row r="131" spans="1:5">
      <c r="A131" s="454" t="s">
        <v>608</v>
      </c>
      <c r="B131" s="451"/>
      <c r="C131" s="455" t="s">
        <v>607</v>
      </c>
      <c r="D131" s="456">
        <v>2784</v>
      </c>
      <c r="E131" s="445"/>
    </row>
    <row r="132" spans="1:5">
      <c r="A132" s="454"/>
      <c r="B132" s="451"/>
      <c r="C132" s="455"/>
      <c r="E132" s="445"/>
    </row>
    <row r="133" spans="1:5">
      <c r="A133" s="461" t="s">
        <v>609</v>
      </c>
      <c r="B133" s="450"/>
      <c r="C133" s="452" t="s">
        <v>610</v>
      </c>
      <c r="D133" s="453">
        <f>SUM(D134:D153)</f>
        <v>40660</v>
      </c>
      <c r="E133" s="445"/>
    </row>
    <row r="134" spans="1:5">
      <c r="A134" s="454" t="s">
        <v>611</v>
      </c>
      <c r="B134" s="451"/>
      <c r="C134" s="455" t="s">
        <v>612</v>
      </c>
      <c r="D134" s="456">
        <v>3364</v>
      </c>
      <c r="E134" s="445"/>
    </row>
    <row r="135" spans="1:5">
      <c r="A135" s="454" t="s">
        <v>613</v>
      </c>
      <c r="B135" s="451"/>
      <c r="C135" s="455" t="s">
        <v>612</v>
      </c>
      <c r="D135" s="456">
        <v>3364</v>
      </c>
      <c r="E135" s="445"/>
    </row>
    <row r="136" spans="1:5">
      <c r="A136" s="454" t="s">
        <v>614</v>
      </c>
      <c r="B136" s="451"/>
      <c r="C136" s="455" t="s">
        <v>615</v>
      </c>
      <c r="D136" s="456">
        <v>928</v>
      </c>
      <c r="E136" s="445"/>
    </row>
    <row r="137" spans="1:5">
      <c r="A137" s="454" t="s">
        <v>616</v>
      </c>
      <c r="B137" s="451"/>
      <c r="C137" s="455" t="s">
        <v>617</v>
      </c>
      <c r="D137" s="456">
        <v>2088</v>
      </c>
      <c r="E137" s="445"/>
    </row>
    <row r="138" spans="1:5">
      <c r="A138" s="454" t="s">
        <v>618</v>
      </c>
      <c r="B138" s="451"/>
      <c r="C138" s="455" t="s">
        <v>619</v>
      </c>
      <c r="D138" s="456">
        <v>986</v>
      </c>
      <c r="E138" s="445"/>
    </row>
    <row r="139" spans="1:5">
      <c r="A139" s="454" t="s">
        <v>620</v>
      </c>
      <c r="B139" s="451"/>
      <c r="C139" s="455" t="s">
        <v>621</v>
      </c>
      <c r="D139" s="456">
        <v>986</v>
      </c>
      <c r="E139" s="445"/>
    </row>
    <row r="140" spans="1:5">
      <c r="A140" s="454" t="s">
        <v>622</v>
      </c>
      <c r="B140" s="451"/>
      <c r="C140" s="455" t="s">
        <v>623</v>
      </c>
      <c r="D140" s="456">
        <v>986</v>
      </c>
      <c r="E140" s="445"/>
    </row>
    <row r="141" spans="1:5">
      <c r="A141" s="454" t="s">
        <v>624</v>
      </c>
      <c r="B141" s="451"/>
      <c r="C141" s="455" t="s">
        <v>625</v>
      </c>
      <c r="D141" s="456">
        <v>986</v>
      </c>
      <c r="E141" s="445"/>
    </row>
    <row r="142" spans="1:5">
      <c r="A142" s="454" t="s">
        <v>626</v>
      </c>
      <c r="B142" s="451"/>
      <c r="C142" s="455" t="s">
        <v>627</v>
      </c>
      <c r="D142" s="456">
        <v>986</v>
      </c>
      <c r="E142" s="445"/>
    </row>
    <row r="143" spans="1:5">
      <c r="A143" s="454" t="s">
        <v>628</v>
      </c>
      <c r="B143" s="451"/>
      <c r="C143" s="455" t="s">
        <v>627</v>
      </c>
      <c r="D143" s="456">
        <v>986</v>
      </c>
      <c r="E143" s="445"/>
    </row>
    <row r="144" spans="1:5">
      <c r="A144" s="454" t="s">
        <v>629</v>
      </c>
      <c r="B144" s="451"/>
      <c r="C144" s="455" t="s">
        <v>630</v>
      </c>
      <c r="D144" s="456">
        <v>2500</v>
      </c>
      <c r="E144" s="445"/>
    </row>
    <row r="145" spans="1:5">
      <c r="A145" s="454" t="s">
        <v>631</v>
      </c>
      <c r="B145" s="451"/>
      <c r="C145" s="455" t="s">
        <v>630</v>
      </c>
      <c r="D145" s="456">
        <v>2500</v>
      </c>
      <c r="E145" s="445"/>
    </row>
    <row r="146" spans="1:5">
      <c r="A146" s="454" t="s">
        <v>632</v>
      </c>
      <c r="B146" s="451"/>
      <c r="C146" s="455" t="s">
        <v>630</v>
      </c>
      <c r="D146" s="456">
        <v>2500</v>
      </c>
      <c r="E146" s="445"/>
    </row>
    <row r="147" spans="1:5">
      <c r="A147" s="454" t="s">
        <v>633</v>
      </c>
      <c r="B147" s="451"/>
      <c r="C147" s="455" t="s">
        <v>630</v>
      </c>
      <c r="D147" s="456">
        <v>2500</v>
      </c>
      <c r="E147" s="445"/>
    </row>
    <row r="148" spans="1:5">
      <c r="A148" s="454" t="s">
        <v>634</v>
      </c>
      <c r="B148" s="451"/>
      <c r="C148" s="455" t="s">
        <v>630</v>
      </c>
      <c r="D148" s="456">
        <v>2500</v>
      </c>
      <c r="E148" s="445"/>
    </row>
    <row r="149" spans="1:5">
      <c r="A149" s="454" t="s">
        <v>635</v>
      </c>
      <c r="B149" s="451"/>
      <c r="C149" s="455" t="s">
        <v>630</v>
      </c>
      <c r="D149" s="456">
        <v>2500</v>
      </c>
      <c r="E149" s="445"/>
    </row>
    <row r="150" spans="1:5">
      <c r="A150" s="454" t="s">
        <v>636</v>
      </c>
      <c r="B150" s="451"/>
      <c r="C150" s="455" t="s">
        <v>630</v>
      </c>
      <c r="D150" s="456">
        <v>2500</v>
      </c>
      <c r="E150" s="445"/>
    </row>
    <row r="151" spans="1:5">
      <c r="A151" s="454" t="s">
        <v>637</v>
      </c>
      <c r="B151" s="451"/>
      <c r="C151" s="455" t="s">
        <v>630</v>
      </c>
      <c r="D151" s="456">
        <v>2500</v>
      </c>
      <c r="E151" s="445"/>
    </row>
    <row r="152" spans="1:5">
      <c r="A152" s="454" t="s">
        <v>638</v>
      </c>
      <c r="B152" s="451"/>
      <c r="C152" s="455" t="s">
        <v>630</v>
      </c>
      <c r="D152" s="456">
        <v>2500</v>
      </c>
      <c r="E152" s="445"/>
    </row>
    <row r="153" spans="1:5">
      <c r="A153" s="454" t="s">
        <v>639</v>
      </c>
      <c r="B153" s="451"/>
      <c r="C153" s="455" t="s">
        <v>630</v>
      </c>
      <c r="D153" s="456">
        <v>2500</v>
      </c>
      <c r="E153" s="445"/>
    </row>
    <row r="154" spans="1:5">
      <c r="A154" s="461"/>
      <c r="B154" s="450"/>
      <c r="C154" s="452"/>
      <c r="E154" s="445"/>
    </row>
    <row r="155" spans="1:5">
      <c r="A155" s="461" t="s">
        <v>640</v>
      </c>
      <c r="B155" s="451"/>
      <c r="C155" s="452" t="s">
        <v>641</v>
      </c>
      <c r="D155" s="453">
        <f>SUM(D156:D191)</f>
        <v>154229.43</v>
      </c>
      <c r="E155" s="445"/>
    </row>
    <row r="156" spans="1:5">
      <c r="A156" s="454" t="s">
        <v>642</v>
      </c>
      <c r="B156" s="451"/>
      <c r="C156" s="455" t="s">
        <v>643</v>
      </c>
      <c r="D156" s="456">
        <v>2537.96</v>
      </c>
      <c r="E156" s="445"/>
    </row>
    <row r="157" spans="1:5">
      <c r="A157" s="454" t="s">
        <v>644</v>
      </c>
      <c r="B157" s="451"/>
      <c r="C157" s="455" t="s">
        <v>645</v>
      </c>
      <c r="D157" s="456">
        <v>2537.96</v>
      </c>
      <c r="E157" s="445"/>
    </row>
    <row r="158" spans="1:5">
      <c r="A158" s="454" t="s">
        <v>646</v>
      </c>
      <c r="B158" s="451"/>
      <c r="C158" s="455" t="s">
        <v>647</v>
      </c>
      <c r="D158" s="456">
        <v>2537.96</v>
      </c>
      <c r="E158" s="445"/>
    </row>
    <row r="159" spans="1:5">
      <c r="A159" s="454" t="s">
        <v>648</v>
      </c>
      <c r="B159" s="451"/>
      <c r="C159" s="455" t="s">
        <v>649</v>
      </c>
      <c r="D159" s="456">
        <v>2537.96</v>
      </c>
      <c r="E159" s="445"/>
    </row>
    <row r="160" spans="1:5">
      <c r="A160" s="454" t="s">
        <v>650</v>
      </c>
      <c r="B160" s="451"/>
      <c r="C160" s="455" t="s">
        <v>651</v>
      </c>
      <c r="D160" s="456">
        <v>2537.96</v>
      </c>
      <c r="E160" s="445"/>
    </row>
    <row r="161" spans="1:5">
      <c r="A161" s="454" t="s">
        <v>652</v>
      </c>
      <c r="B161" s="451"/>
      <c r="C161" s="455" t="s">
        <v>653</v>
      </c>
      <c r="D161" s="456">
        <v>2537.96</v>
      </c>
      <c r="E161" s="445"/>
    </row>
    <row r="162" spans="1:5">
      <c r="A162" s="454" t="s">
        <v>654</v>
      </c>
      <c r="B162" s="451"/>
      <c r="C162" s="455" t="s">
        <v>655</v>
      </c>
      <c r="D162" s="456">
        <v>2537.96</v>
      </c>
      <c r="E162" s="445"/>
    </row>
    <row r="163" spans="1:5">
      <c r="A163" s="454" t="s">
        <v>656</v>
      </c>
      <c r="B163" s="451"/>
      <c r="C163" s="455" t="s">
        <v>657</v>
      </c>
      <c r="D163" s="456">
        <v>2537.96</v>
      </c>
      <c r="E163" s="445"/>
    </row>
    <row r="164" spans="1:5">
      <c r="A164" s="454" t="s">
        <v>658</v>
      </c>
      <c r="B164" s="451"/>
      <c r="C164" s="455" t="s">
        <v>659</v>
      </c>
      <c r="D164" s="456">
        <v>2537.96</v>
      </c>
      <c r="E164" s="445"/>
    </row>
    <row r="165" spans="1:5">
      <c r="A165" s="454" t="s">
        <v>660</v>
      </c>
      <c r="B165" s="451"/>
      <c r="C165" s="455" t="s">
        <v>661</v>
      </c>
      <c r="D165" s="456">
        <v>2537.96</v>
      </c>
      <c r="E165" s="445"/>
    </row>
    <row r="166" spans="1:5">
      <c r="A166" s="454" t="s">
        <v>662</v>
      </c>
      <c r="B166" s="451"/>
      <c r="C166" s="455" t="s">
        <v>663</v>
      </c>
      <c r="D166" s="456">
        <v>5200</v>
      </c>
      <c r="E166" s="445"/>
    </row>
    <row r="167" spans="1:5">
      <c r="A167" s="454" t="s">
        <v>664</v>
      </c>
      <c r="B167" s="451"/>
      <c r="C167" s="455" t="s">
        <v>665</v>
      </c>
      <c r="D167" s="456">
        <v>5200</v>
      </c>
      <c r="E167" s="445"/>
    </row>
    <row r="168" spans="1:5">
      <c r="A168" s="454" t="s">
        <v>666</v>
      </c>
      <c r="B168" s="451"/>
      <c r="C168" s="455" t="s">
        <v>667</v>
      </c>
      <c r="D168" s="456">
        <v>5200</v>
      </c>
      <c r="E168" s="445"/>
    </row>
    <row r="169" spans="1:5">
      <c r="A169" s="454" t="s">
        <v>668</v>
      </c>
      <c r="B169" s="451"/>
      <c r="C169" s="455" t="s">
        <v>669</v>
      </c>
      <c r="D169" s="456">
        <v>5200</v>
      </c>
      <c r="E169" s="445"/>
    </row>
    <row r="170" spans="1:5">
      <c r="A170" s="454" t="s">
        <v>670</v>
      </c>
      <c r="B170" s="451"/>
      <c r="C170" s="455" t="s">
        <v>671</v>
      </c>
      <c r="D170" s="456">
        <v>5200</v>
      </c>
      <c r="E170" s="445"/>
    </row>
    <row r="171" spans="1:5">
      <c r="A171" s="454" t="s">
        <v>672</v>
      </c>
      <c r="B171" s="451"/>
      <c r="C171" s="455" t="s">
        <v>673</v>
      </c>
      <c r="D171" s="456">
        <v>3961.35</v>
      </c>
      <c r="E171" s="445"/>
    </row>
    <row r="172" spans="1:5">
      <c r="A172" s="454" t="s">
        <v>674</v>
      </c>
      <c r="B172" s="451"/>
      <c r="C172" s="455" t="s">
        <v>675</v>
      </c>
      <c r="D172" s="456">
        <v>3961.35</v>
      </c>
      <c r="E172" s="445"/>
    </row>
    <row r="173" spans="1:5">
      <c r="A173" s="454" t="s">
        <v>676</v>
      </c>
      <c r="B173" s="451"/>
      <c r="C173" s="455" t="s">
        <v>677</v>
      </c>
      <c r="D173" s="456">
        <v>3961.35</v>
      </c>
      <c r="E173" s="445"/>
    </row>
    <row r="174" spans="1:5">
      <c r="A174" s="454" t="s">
        <v>678</v>
      </c>
      <c r="B174" s="451"/>
      <c r="C174" s="455" t="s">
        <v>679</v>
      </c>
      <c r="D174" s="456">
        <v>3961.35</v>
      </c>
      <c r="E174" s="445"/>
    </row>
    <row r="175" spans="1:5">
      <c r="A175" s="454" t="s">
        <v>680</v>
      </c>
      <c r="B175" s="451"/>
      <c r="C175" s="455" t="s">
        <v>681</v>
      </c>
      <c r="D175" s="456">
        <v>3961.35</v>
      </c>
      <c r="E175" s="445"/>
    </row>
    <row r="176" spans="1:5">
      <c r="A176" s="454" t="s">
        <v>682</v>
      </c>
      <c r="B176" s="451"/>
      <c r="C176" s="455" t="s">
        <v>683</v>
      </c>
      <c r="D176" s="456">
        <v>4668</v>
      </c>
      <c r="E176" s="445"/>
    </row>
    <row r="177" spans="1:5">
      <c r="A177" s="454" t="s">
        <v>684</v>
      </c>
      <c r="B177" s="451"/>
      <c r="C177" s="455" t="s">
        <v>685</v>
      </c>
      <c r="D177" s="456">
        <v>4668</v>
      </c>
      <c r="E177" s="445"/>
    </row>
    <row r="178" spans="1:5">
      <c r="A178" s="454" t="s">
        <v>686</v>
      </c>
      <c r="B178" s="451"/>
      <c r="C178" s="455" t="s">
        <v>687</v>
      </c>
      <c r="D178" s="456">
        <v>4668</v>
      </c>
      <c r="E178" s="445"/>
    </row>
    <row r="179" spans="1:5">
      <c r="A179" s="454" t="s">
        <v>688</v>
      </c>
      <c r="B179" s="451"/>
      <c r="C179" s="455" t="s">
        <v>689</v>
      </c>
      <c r="D179" s="456">
        <v>4668</v>
      </c>
      <c r="E179" s="445"/>
    </row>
    <row r="180" spans="1:5">
      <c r="A180" s="454" t="s">
        <v>690</v>
      </c>
      <c r="B180" s="451"/>
      <c r="C180" s="455" t="s">
        <v>691</v>
      </c>
      <c r="D180" s="456">
        <v>4668</v>
      </c>
      <c r="E180" s="445"/>
    </row>
    <row r="181" spans="1:5">
      <c r="A181" s="454" t="s">
        <v>692</v>
      </c>
      <c r="B181" s="451"/>
      <c r="C181" s="455" t="s">
        <v>693</v>
      </c>
      <c r="D181" s="456">
        <v>4668</v>
      </c>
      <c r="E181" s="445"/>
    </row>
    <row r="182" spans="1:5">
      <c r="A182" s="454" t="s">
        <v>694</v>
      </c>
      <c r="B182" s="451"/>
      <c r="C182" s="455" t="s">
        <v>695</v>
      </c>
      <c r="D182" s="456">
        <v>4668</v>
      </c>
      <c r="E182" s="445"/>
    </row>
    <row r="183" spans="1:5">
      <c r="A183" s="454" t="s">
        <v>696</v>
      </c>
      <c r="B183" s="451"/>
      <c r="C183" s="455" t="s">
        <v>697</v>
      </c>
      <c r="D183" s="456">
        <v>4668</v>
      </c>
      <c r="E183" s="445"/>
    </row>
    <row r="184" spans="1:5">
      <c r="A184" s="454" t="s">
        <v>698</v>
      </c>
      <c r="B184" s="451"/>
      <c r="C184" s="455" t="s">
        <v>699</v>
      </c>
      <c r="D184" s="456">
        <v>4668</v>
      </c>
      <c r="E184" s="445"/>
    </row>
    <row r="185" spans="1:5">
      <c r="A185" s="454" t="s">
        <v>700</v>
      </c>
      <c r="B185" s="451"/>
      <c r="C185" s="455" t="s">
        <v>701</v>
      </c>
      <c r="D185" s="456">
        <v>3383.65</v>
      </c>
      <c r="E185" s="445"/>
    </row>
    <row r="186" spans="1:5">
      <c r="A186" s="454" t="s">
        <v>702</v>
      </c>
      <c r="B186" s="451"/>
      <c r="C186" s="455" t="s">
        <v>703</v>
      </c>
      <c r="D186" s="456">
        <v>5207.24</v>
      </c>
      <c r="E186" s="445"/>
    </row>
    <row r="187" spans="1:5">
      <c r="A187" s="454" t="s">
        <v>704</v>
      </c>
      <c r="B187" s="451"/>
      <c r="C187" s="455" t="s">
        <v>705</v>
      </c>
      <c r="D187" s="456">
        <v>3834.99</v>
      </c>
      <c r="E187" s="445"/>
    </row>
    <row r="188" spans="1:5">
      <c r="A188" s="454" t="s">
        <v>706</v>
      </c>
      <c r="B188" s="451"/>
      <c r="C188" s="455" t="s">
        <v>707</v>
      </c>
      <c r="D188" s="456">
        <v>821.74</v>
      </c>
      <c r="E188" s="445"/>
    </row>
    <row r="189" spans="1:5">
      <c r="A189" s="454" t="s">
        <v>708</v>
      </c>
      <c r="B189" s="451"/>
      <c r="C189" s="455" t="s">
        <v>709</v>
      </c>
      <c r="D189" s="456">
        <v>3055</v>
      </c>
      <c r="E189" s="445"/>
    </row>
    <row r="190" spans="1:5">
      <c r="A190" s="454" t="s">
        <v>710</v>
      </c>
      <c r="B190" s="451"/>
      <c r="C190" s="455" t="s">
        <v>711</v>
      </c>
      <c r="D190" s="456">
        <v>1728.46</v>
      </c>
      <c r="E190" s="445"/>
    </row>
    <row r="191" spans="1:5">
      <c r="A191" s="454" t="s">
        <v>712</v>
      </c>
      <c r="B191" s="451"/>
      <c r="C191" s="455" t="s">
        <v>713</v>
      </c>
      <c r="D191" s="456">
        <v>23000</v>
      </c>
      <c r="E191" s="445"/>
    </row>
    <row r="192" spans="1:5">
      <c r="A192" s="463"/>
      <c r="B192" s="464"/>
      <c r="C192" s="452"/>
      <c r="E192" s="445"/>
    </row>
    <row r="193" spans="1:5">
      <c r="A193" s="463">
        <v>1251</v>
      </c>
      <c r="B193" s="464"/>
      <c r="C193" s="452" t="s">
        <v>714</v>
      </c>
      <c r="D193" s="453">
        <f>SUM(D194:D196)</f>
        <v>12482.2</v>
      </c>
      <c r="E193" s="445"/>
    </row>
    <row r="194" spans="1:5">
      <c r="A194" s="454" t="s">
        <v>715</v>
      </c>
      <c r="B194" s="451"/>
      <c r="C194" s="455" t="s">
        <v>716</v>
      </c>
      <c r="D194" s="456">
        <v>250</v>
      </c>
      <c r="E194" s="445"/>
    </row>
    <row r="195" spans="1:5">
      <c r="A195" s="454" t="s">
        <v>715</v>
      </c>
      <c r="B195" s="451"/>
      <c r="C195" s="455" t="s">
        <v>717</v>
      </c>
      <c r="D195" s="456">
        <v>6438</v>
      </c>
      <c r="E195" s="445"/>
    </row>
    <row r="196" spans="1:5">
      <c r="A196" s="454" t="s">
        <v>715</v>
      </c>
      <c r="B196" s="451"/>
      <c r="C196" s="455" t="s">
        <v>718</v>
      </c>
      <c r="D196" s="456">
        <v>5794.2</v>
      </c>
      <c r="E196" s="445"/>
    </row>
    <row r="197" spans="1:5">
      <c r="A197" s="454"/>
      <c r="B197" s="451"/>
      <c r="C197" s="455"/>
      <c r="E197" s="445"/>
    </row>
    <row r="198" spans="1:5">
      <c r="A198" s="454"/>
      <c r="B198" s="451"/>
      <c r="C198" s="455"/>
      <c r="D198" s="456"/>
      <c r="E198" s="445"/>
    </row>
    <row r="199" spans="1:5">
      <c r="A199" s="454"/>
      <c r="B199" s="451"/>
      <c r="C199" s="452" t="s">
        <v>719</v>
      </c>
      <c r="D199" s="453">
        <f ca="1">SUM(D11+D51+D85+D114+D121+D129+D155+D133+D193)</f>
        <v>2316025.0400000005</v>
      </c>
      <c r="E199" s="445"/>
    </row>
    <row r="200" spans="1:5">
      <c r="A200" s="465"/>
      <c r="B200" s="466"/>
      <c r="C200" s="467"/>
      <c r="D200" s="468"/>
      <c r="E200" s="469"/>
    </row>
    <row r="201" spans="1:5">
      <c r="A201" s="470"/>
      <c r="B201" s="471"/>
      <c r="C201" s="648"/>
      <c r="D201" s="648"/>
      <c r="E201" s="648"/>
    </row>
    <row r="202" spans="1:5" ht="15" customHeight="1"/>
    <row r="203" spans="1:5" ht="15" customHeight="1"/>
    <row r="204" spans="1:5" ht="15" customHeight="1"/>
    <row r="205" spans="1:5" ht="15" customHeight="1"/>
    <row r="206" spans="1:5" ht="15" customHeight="1"/>
    <row r="207" spans="1:5" ht="15" customHeight="1"/>
    <row r="208" spans="1:5" ht="15" customHeight="1"/>
    <row r="209" ht="15" customHeight="1"/>
    <row r="210" ht="15" customHeight="1"/>
    <row r="211" ht="15" customHeight="1"/>
    <row r="212" ht="15" customHeight="1"/>
  </sheetData>
  <mergeCells count="6">
    <mergeCell ref="C201:E201"/>
    <mergeCell ref="B1:E1"/>
    <mergeCell ref="B2:E2"/>
    <mergeCell ref="B3:E3"/>
    <mergeCell ref="C4:D4"/>
    <mergeCell ref="A7:B7"/>
  </mergeCells>
  <printOptions horizontalCentered="1"/>
  <pageMargins left="0.70866141732283472" right="0.70866141732283472" top="0.74803149606299213" bottom="0.47" header="0.31496062992125984" footer="0.31496062992125984"/>
  <pageSetup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B3" sqref="B3:E3"/>
    </sheetView>
  </sheetViews>
  <sheetFormatPr baseColWidth="10" defaultColWidth="11.42578125" defaultRowHeight="12"/>
  <cols>
    <col min="1" max="1" width="4.85546875" style="115" customWidth="1"/>
    <col min="2" max="2" width="30.85546875" style="115" customWidth="1"/>
    <col min="3" max="3" width="84.42578125" style="115" customWidth="1"/>
    <col min="4" max="4" width="31.7109375" style="115" customWidth="1"/>
    <col min="5" max="5" width="4.85546875" style="115" customWidth="1"/>
    <col min="6" max="6" width="4.42578125" style="115" customWidth="1"/>
    <col min="7" max="256" width="11.42578125" style="115"/>
    <col min="257" max="257" width="4.85546875" style="115" customWidth="1"/>
    <col min="258" max="258" width="30.85546875" style="115" customWidth="1"/>
    <col min="259" max="259" width="84.42578125" style="115" customWidth="1"/>
    <col min="260" max="260" width="42.7109375" style="115" customWidth="1"/>
    <col min="261" max="261" width="4.85546875" style="115" customWidth="1"/>
    <col min="262" max="512" width="11.42578125" style="115"/>
    <col min="513" max="513" width="4.85546875" style="115" customWidth="1"/>
    <col min="514" max="514" width="30.85546875" style="115" customWidth="1"/>
    <col min="515" max="515" width="84.42578125" style="115" customWidth="1"/>
    <col min="516" max="516" width="42.7109375" style="115" customWidth="1"/>
    <col min="517" max="517" width="4.85546875" style="115" customWidth="1"/>
    <col min="518" max="768" width="11.42578125" style="115"/>
    <col min="769" max="769" width="4.85546875" style="115" customWidth="1"/>
    <col min="770" max="770" width="30.85546875" style="115" customWidth="1"/>
    <col min="771" max="771" width="84.42578125" style="115" customWidth="1"/>
    <col min="772" max="772" width="42.7109375" style="115" customWidth="1"/>
    <col min="773" max="773" width="4.85546875" style="115" customWidth="1"/>
    <col min="774" max="1024" width="11.42578125" style="115"/>
    <col min="1025" max="1025" width="4.85546875" style="115" customWidth="1"/>
    <col min="1026" max="1026" width="30.85546875" style="115" customWidth="1"/>
    <col min="1027" max="1027" width="84.42578125" style="115" customWidth="1"/>
    <col min="1028" max="1028" width="42.7109375" style="115" customWidth="1"/>
    <col min="1029" max="1029" width="4.85546875" style="115" customWidth="1"/>
    <col min="1030" max="1280" width="11.42578125" style="115"/>
    <col min="1281" max="1281" width="4.85546875" style="115" customWidth="1"/>
    <col min="1282" max="1282" width="30.85546875" style="115" customWidth="1"/>
    <col min="1283" max="1283" width="84.42578125" style="115" customWidth="1"/>
    <col min="1284" max="1284" width="42.7109375" style="115" customWidth="1"/>
    <col min="1285" max="1285" width="4.85546875" style="115" customWidth="1"/>
    <col min="1286" max="1536" width="11.42578125" style="115"/>
    <col min="1537" max="1537" width="4.85546875" style="115" customWidth="1"/>
    <col min="1538" max="1538" width="30.85546875" style="115" customWidth="1"/>
    <col min="1539" max="1539" width="84.42578125" style="115" customWidth="1"/>
    <col min="1540" max="1540" width="42.7109375" style="115" customWidth="1"/>
    <col min="1541" max="1541" width="4.85546875" style="115" customWidth="1"/>
    <col min="1542" max="1792" width="11.42578125" style="115"/>
    <col min="1793" max="1793" width="4.85546875" style="115" customWidth="1"/>
    <col min="1794" max="1794" width="30.85546875" style="115" customWidth="1"/>
    <col min="1795" max="1795" width="84.42578125" style="115" customWidth="1"/>
    <col min="1796" max="1796" width="42.7109375" style="115" customWidth="1"/>
    <col min="1797" max="1797" width="4.85546875" style="115" customWidth="1"/>
    <col min="1798" max="2048" width="11.42578125" style="115"/>
    <col min="2049" max="2049" width="4.85546875" style="115" customWidth="1"/>
    <col min="2050" max="2050" width="30.85546875" style="115" customWidth="1"/>
    <col min="2051" max="2051" width="84.42578125" style="115" customWidth="1"/>
    <col min="2052" max="2052" width="42.7109375" style="115" customWidth="1"/>
    <col min="2053" max="2053" width="4.85546875" style="115" customWidth="1"/>
    <col min="2054" max="2304" width="11.42578125" style="115"/>
    <col min="2305" max="2305" width="4.85546875" style="115" customWidth="1"/>
    <col min="2306" max="2306" width="30.85546875" style="115" customWidth="1"/>
    <col min="2307" max="2307" width="84.42578125" style="115" customWidth="1"/>
    <col min="2308" max="2308" width="42.7109375" style="115" customWidth="1"/>
    <col min="2309" max="2309" width="4.85546875" style="115" customWidth="1"/>
    <col min="2310" max="2560" width="11.42578125" style="115"/>
    <col min="2561" max="2561" width="4.85546875" style="115" customWidth="1"/>
    <col min="2562" max="2562" width="30.85546875" style="115" customWidth="1"/>
    <col min="2563" max="2563" width="84.42578125" style="115" customWidth="1"/>
    <col min="2564" max="2564" width="42.7109375" style="115" customWidth="1"/>
    <col min="2565" max="2565" width="4.85546875" style="115" customWidth="1"/>
    <col min="2566" max="2816" width="11.42578125" style="115"/>
    <col min="2817" max="2817" width="4.85546875" style="115" customWidth="1"/>
    <col min="2818" max="2818" width="30.85546875" style="115" customWidth="1"/>
    <col min="2819" max="2819" width="84.42578125" style="115" customWidth="1"/>
    <col min="2820" max="2820" width="42.7109375" style="115" customWidth="1"/>
    <col min="2821" max="2821" width="4.85546875" style="115" customWidth="1"/>
    <col min="2822" max="3072" width="11.42578125" style="115"/>
    <col min="3073" max="3073" width="4.85546875" style="115" customWidth="1"/>
    <col min="3074" max="3074" width="30.85546875" style="115" customWidth="1"/>
    <col min="3075" max="3075" width="84.42578125" style="115" customWidth="1"/>
    <col min="3076" max="3076" width="42.7109375" style="115" customWidth="1"/>
    <col min="3077" max="3077" width="4.85546875" style="115" customWidth="1"/>
    <col min="3078" max="3328" width="11.42578125" style="115"/>
    <col min="3329" max="3329" width="4.85546875" style="115" customWidth="1"/>
    <col min="3330" max="3330" width="30.85546875" style="115" customWidth="1"/>
    <col min="3331" max="3331" width="84.42578125" style="115" customWidth="1"/>
    <col min="3332" max="3332" width="42.7109375" style="115" customWidth="1"/>
    <col min="3333" max="3333" width="4.85546875" style="115" customWidth="1"/>
    <col min="3334" max="3584" width="11.42578125" style="115"/>
    <col min="3585" max="3585" width="4.85546875" style="115" customWidth="1"/>
    <col min="3586" max="3586" width="30.85546875" style="115" customWidth="1"/>
    <col min="3587" max="3587" width="84.42578125" style="115" customWidth="1"/>
    <col min="3588" max="3588" width="42.7109375" style="115" customWidth="1"/>
    <col min="3589" max="3589" width="4.85546875" style="115" customWidth="1"/>
    <col min="3590" max="3840" width="11.42578125" style="115"/>
    <col min="3841" max="3841" width="4.85546875" style="115" customWidth="1"/>
    <col min="3842" max="3842" width="30.85546875" style="115" customWidth="1"/>
    <col min="3843" max="3843" width="84.42578125" style="115" customWidth="1"/>
    <col min="3844" max="3844" width="42.7109375" style="115" customWidth="1"/>
    <col min="3845" max="3845" width="4.85546875" style="115" customWidth="1"/>
    <col min="3846" max="4096" width="11.42578125" style="115"/>
    <col min="4097" max="4097" width="4.85546875" style="115" customWidth="1"/>
    <col min="4098" max="4098" width="30.85546875" style="115" customWidth="1"/>
    <col min="4099" max="4099" width="84.42578125" style="115" customWidth="1"/>
    <col min="4100" max="4100" width="42.7109375" style="115" customWidth="1"/>
    <col min="4101" max="4101" width="4.85546875" style="115" customWidth="1"/>
    <col min="4102" max="4352" width="11.42578125" style="115"/>
    <col min="4353" max="4353" width="4.85546875" style="115" customWidth="1"/>
    <col min="4354" max="4354" width="30.85546875" style="115" customWidth="1"/>
    <col min="4355" max="4355" width="84.42578125" style="115" customWidth="1"/>
    <col min="4356" max="4356" width="42.7109375" style="115" customWidth="1"/>
    <col min="4357" max="4357" width="4.85546875" style="115" customWidth="1"/>
    <col min="4358" max="4608" width="11.42578125" style="115"/>
    <col min="4609" max="4609" width="4.85546875" style="115" customWidth="1"/>
    <col min="4610" max="4610" width="30.85546875" style="115" customWidth="1"/>
    <col min="4611" max="4611" width="84.42578125" style="115" customWidth="1"/>
    <col min="4612" max="4612" width="42.7109375" style="115" customWidth="1"/>
    <col min="4613" max="4613" width="4.85546875" style="115" customWidth="1"/>
    <col min="4614" max="4864" width="11.42578125" style="115"/>
    <col min="4865" max="4865" width="4.85546875" style="115" customWidth="1"/>
    <col min="4866" max="4866" width="30.85546875" style="115" customWidth="1"/>
    <col min="4867" max="4867" width="84.42578125" style="115" customWidth="1"/>
    <col min="4868" max="4868" width="42.7109375" style="115" customWidth="1"/>
    <col min="4869" max="4869" width="4.85546875" style="115" customWidth="1"/>
    <col min="4870" max="5120" width="11.42578125" style="115"/>
    <col min="5121" max="5121" width="4.85546875" style="115" customWidth="1"/>
    <col min="5122" max="5122" width="30.85546875" style="115" customWidth="1"/>
    <col min="5123" max="5123" width="84.42578125" style="115" customWidth="1"/>
    <col min="5124" max="5124" width="42.7109375" style="115" customWidth="1"/>
    <col min="5125" max="5125" width="4.85546875" style="115" customWidth="1"/>
    <col min="5126" max="5376" width="11.42578125" style="115"/>
    <col min="5377" max="5377" width="4.85546875" style="115" customWidth="1"/>
    <col min="5378" max="5378" width="30.85546875" style="115" customWidth="1"/>
    <col min="5379" max="5379" width="84.42578125" style="115" customWidth="1"/>
    <col min="5380" max="5380" width="42.7109375" style="115" customWidth="1"/>
    <col min="5381" max="5381" width="4.85546875" style="115" customWidth="1"/>
    <col min="5382" max="5632" width="11.42578125" style="115"/>
    <col min="5633" max="5633" width="4.85546875" style="115" customWidth="1"/>
    <col min="5634" max="5634" width="30.85546875" style="115" customWidth="1"/>
    <col min="5635" max="5635" width="84.42578125" style="115" customWidth="1"/>
    <col min="5636" max="5636" width="42.7109375" style="115" customWidth="1"/>
    <col min="5637" max="5637" width="4.85546875" style="115" customWidth="1"/>
    <col min="5638" max="5888" width="11.42578125" style="115"/>
    <col min="5889" max="5889" width="4.85546875" style="115" customWidth="1"/>
    <col min="5890" max="5890" width="30.85546875" style="115" customWidth="1"/>
    <col min="5891" max="5891" width="84.42578125" style="115" customWidth="1"/>
    <col min="5892" max="5892" width="42.7109375" style="115" customWidth="1"/>
    <col min="5893" max="5893" width="4.85546875" style="115" customWidth="1"/>
    <col min="5894" max="6144" width="11.42578125" style="115"/>
    <col min="6145" max="6145" width="4.85546875" style="115" customWidth="1"/>
    <col min="6146" max="6146" width="30.85546875" style="115" customWidth="1"/>
    <col min="6147" max="6147" width="84.42578125" style="115" customWidth="1"/>
    <col min="6148" max="6148" width="42.7109375" style="115" customWidth="1"/>
    <col min="6149" max="6149" width="4.85546875" style="115" customWidth="1"/>
    <col min="6150" max="6400" width="11.42578125" style="115"/>
    <col min="6401" max="6401" width="4.85546875" style="115" customWidth="1"/>
    <col min="6402" max="6402" width="30.85546875" style="115" customWidth="1"/>
    <col min="6403" max="6403" width="84.42578125" style="115" customWidth="1"/>
    <col min="6404" max="6404" width="42.7109375" style="115" customWidth="1"/>
    <col min="6405" max="6405" width="4.85546875" style="115" customWidth="1"/>
    <col min="6406" max="6656" width="11.42578125" style="115"/>
    <col min="6657" max="6657" width="4.85546875" style="115" customWidth="1"/>
    <col min="6658" max="6658" width="30.85546875" style="115" customWidth="1"/>
    <col min="6659" max="6659" width="84.42578125" style="115" customWidth="1"/>
    <col min="6660" max="6660" width="42.7109375" style="115" customWidth="1"/>
    <col min="6661" max="6661" width="4.85546875" style="115" customWidth="1"/>
    <col min="6662" max="6912" width="11.42578125" style="115"/>
    <col min="6913" max="6913" width="4.85546875" style="115" customWidth="1"/>
    <col min="6914" max="6914" width="30.85546875" style="115" customWidth="1"/>
    <col min="6915" max="6915" width="84.42578125" style="115" customWidth="1"/>
    <col min="6916" max="6916" width="42.7109375" style="115" customWidth="1"/>
    <col min="6917" max="6917" width="4.85546875" style="115" customWidth="1"/>
    <col min="6918" max="7168" width="11.42578125" style="115"/>
    <col min="7169" max="7169" width="4.85546875" style="115" customWidth="1"/>
    <col min="7170" max="7170" width="30.85546875" style="115" customWidth="1"/>
    <col min="7171" max="7171" width="84.42578125" style="115" customWidth="1"/>
    <col min="7172" max="7172" width="42.7109375" style="115" customWidth="1"/>
    <col min="7173" max="7173" width="4.85546875" style="115" customWidth="1"/>
    <col min="7174" max="7424" width="11.42578125" style="115"/>
    <col min="7425" max="7425" width="4.85546875" style="115" customWidth="1"/>
    <col min="7426" max="7426" width="30.85546875" style="115" customWidth="1"/>
    <col min="7427" max="7427" width="84.42578125" style="115" customWidth="1"/>
    <col min="7428" max="7428" width="42.7109375" style="115" customWidth="1"/>
    <col min="7429" max="7429" width="4.85546875" style="115" customWidth="1"/>
    <col min="7430" max="7680" width="11.42578125" style="115"/>
    <col min="7681" max="7681" width="4.85546875" style="115" customWidth="1"/>
    <col min="7682" max="7682" width="30.85546875" style="115" customWidth="1"/>
    <col min="7683" max="7683" width="84.42578125" style="115" customWidth="1"/>
    <col min="7684" max="7684" width="42.7109375" style="115" customWidth="1"/>
    <col min="7685" max="7685" width="4.85546875" style="115" customWidth="1"/>
    <col min="7686" max="7936" width="11.42578125" style="115"/>
    <col min="7937" max="7937" width="4.85546875" style="115" customWidth="1"/>
    <col min="7938" max="7938" width="30.85546875" style="115" customWidth="1"/>
    <col min="7939" max="7939" width="84.42578125" style="115" customWidth="1"/>
    <col min="7940" max="7940" width="42.7109375" style="115" customWidth="1"/>
    <col min="7941" max="7941" width="4.85546875" style="115" customWidth="1"/>
    <col min="7942" max="8192" width="11.42578125" style="115"/>
    <col min="8193" max="8193" width="4.85546875" style="115" customWidth="1"/>
    <col min="8194" max="8194" width="30.85546875" style="115" customWidth="1"/>
    <col min="8195" max="8195" width="84.42578125" style="115" customWidth="1"/>
    <col min="8196" max="8196" width="42.7109375" style="115" customWidth="1"/>
    <col min="8197" max="8197" width="4.85546875" style="115" customWidth="1"/>
    <col min="8198" max="8448" width="11.42578125" style="115"/>
    <col min="8449" max="8449" width="4.85546875" style="115" customWidth="1"/>
    <col min="8450" max="8450" width="30.85546875" style="115" customWidth="1"/>
    <col min="8451" max="8451" width="84.42578125" style="115" customWidth="1"/>
    <col min="8452" max="8452" width="42.7109375" style="115" customWidth="1"/>
    <col min="8453" max="8453" width="4.85546875" style="115" customWidth="1"/>
    <col min="8454" max="8704" width="11.42578125" style="115"/>
    <col min="8705" max="8705" width="4.85546875" style="115" customWidth="1"/>
    <col min="8706" max="8706" width="30.85546875" style="115" customWidth="1"/>
    <col min="8707" max="8707" width="84.42578125" style="115" customWidth="1"/>
    <col min="8708" max="8708" width="42.7109375" style="115" customWidth="1"/>
    <col min="8709" max="8709" width="4.85546875" style="115" customWidth="1"/>
    <col min="8710" max="8960" width="11.42578125" style="115"/>
    <col min="8961" max="8961" width="4.85546875" style="115" customWidth="1"/>
    <col min="8962" max="8962" width="30.85546875" style="115" customWidth="1"/>
    <col min="8963" max="8963" width="84.42578125" style="115" customWidth="1"/>
    <col min="8964" max="8964" width="42.7109375" style="115" customWidth="1"/>
    <col min="8965" max="8965" width="4.85546875" style="115" customWidth="1"/>
    <col min="8966" max="9216" width="11.42578125" style="115"/>
    <col min="9217" max="9217" width="4.85546875" style="115" customWidth="1"/>
    <col min="9218" max="9218" width="30.85546875" style="115" customWidth="1"/>
    <col min="9219" max="9219" width="84.42578125" style="115" customWidth="1"/>
    <col min="9220" max="9220" width="42.7109375" style="115" customWidth="1"/>
    <col min="9221" max="9221" width="4.85546875" style="115" customWidth="1"/>
    <col min="9222" max="9472" width="11.42578125" style="115"/>
    <col min="9473" max="9473" width="4.85546875" style="115" customWidth="1"/>
    <col min="9474" max="9474" width="30.85546875" style="115" customWidth="1"/>
    <col min="9475" max="9475" width="84.42578125" style="115" customWidth="1"/>
    <col min="9476" max="9476" width="42.7109375" style="115" customWidth="1"/>
    <col min="9477" max="9477" width="4.85546875" style="115" customWidth="1"/>
    <col min="9478" max="9728" width="11.42578125" style="115"/>
    <col min="9729" max="9729" width="4.85546875" style="115" customWidth="1"/>
    <col min="9730" max="9730" width="30.85546875" style="115" customWidth="1"/>
    <col min="9731" max="9731" width="84.42578125" style="115" customWidth="1"/>
    <col min="9732" max="9732" width="42.7109375" style="115" customWidth="1"/>
    <col min="9733" max="9733" width="4.85546875" style="115" customWidth="1"/>
    <col min="9734" max="9984" width="11.42578125" style="115"/>
    <col min="9985" max="9985" width="4.85546875" style="115" customWidth="1"/>
    <col min="9986" max="9986" width="30.85546875" style="115" customWidth="1"/>
    <col min="9987" max="9987" width="84.42578125" style="115" customWidth="1"/>
    <col min="9988" max="9988" width="42.7109375" style="115" customWidth="1"/>
    <col min="9989" max="9989" width="4.85546875" style="115" customWidth="1"/>
    <col min="9990" max="10240" width="11.42578125" style="115"/>
    <col min="10241" max="10241" width="4.85546875" style="115" customWidth="1"/>
    <col min="10242" max="10242" width="30.85546875" style="115" customWidth="1"/>
    <col min="10243" max="10243" width="84.42578125" style="115" customWidth="1"/>
    <col min="10244" max="10244" width="42.7109375" style="115" customWidth="1"/>
    <col min="10245" max="10245" width="4.85546875" style="115" customWidth="1"/>
    <col min="10246" max="10496" width="11.42578125" style="115"/>
    <col min="10497" max="10497" width="4.85546875" style="115" customWidth="1"/>
    <col min="10498" max="10498" width="30.85546875" style="115" customWidth="1"/>
    <col min="10499" max="10499" width="84.42578125" style="115" customWidth="1"/>
    <col min="10500" max="10500" width="42.7109375" style="115" customWidth="1"/>
    <col min="10501" max="10501" width="4.85546875" style="115" customWidth="1"/>
    <col min="10502" max="10752" width="11.42578125" style="115"/>
    <col min="10753" max="10753" width="4.85546875" style="115" customWidth="1"/>
    <col min="10754" max="10754" width="30.85546875" style="115" customWidth="1"/>
    <col min="10755" max="10755" width="84.42578125" style="115" customWidth="1"/>
    <col min="10756" max="10756" width="42.7109375" style="115" customWidth="1"/>
    <col min="10757" max="10757" width="4.85546875" style="115" customWidth="1"/>
    <col min="10758" max="11008" width="11.42578125" style="115"/>
    <col min="11009" max="11009" width="4.85546875" style="115" customWidth="1"/>
    <col min="11010" max="11010" width="30.85546875" style="115" customWidth="1"/>
    <col min="11011" max="11011" width="84.42578125" style="115" customWidth="1"/>
    <col min="11012" max="11012" width="42.7109375" style="115" customWidth="1"/>
    <col min="11013" max="11013" width="4.85546875" style="115" customWidth="1"/>
    <col min="11014" max="11264" width="11.42578125" style="115"/>
    <col min="11265" max="11265" width="4.85546875" style="115" customWidth="1"/>
    <col min="11266" max="11266" width="30.85546875" style="115" customWidth="1"/>
    <col min="11267" max="11267" width="84.42578125" style="115" customWidth="1"/>
    <col min="11268" max="11268" width="42.7109375" style="115" customWidth="1"/>
    <col min="11269" max="11269" width="4.85546875" style="115" customWidth="1"/>
    <col min="11270" max="11520" width="11.42578125" style="115"/>
    <col min="11521" max="11521" width="4.85546875" style="115" customWidth="1"/>
    <col min="11522" max="11522" width="30.85546875" style="115" customWidth="1"/>
    <col min="11523" max="11523" width="84.42578125" style="115" customWidth="1"/>
    <col min="11524" max="11524" width="42.7109375" style="115" customWidth="1"/>
    <col min="11525" max="11525" width="4.85546875" style="115" customWidth="1"/>
    <col min="11526" max="11776" width="11.42578125" style="115"/>
    <col min="11777" max="11777" width="4.85546875" style="115" customWidth="1"/>
    <col min="11778" max="11778" width="30.85546875" style="115" customWidth="1"/>
    <col min="11779" max="11779" width="84.42578125" style="115" customWidth="1"/>
    <col min="11780" max="11780" width="42.7109375" style="115" customWidth="1"/>
    <col min="11781" max="11781" width="4.85546875" style="115" customWidth="1"/>
    <col min="11782" max="12032" width="11.42578125" style="115"/>
    <col min="12033" max="12033" width="4.85546875" style="115" customWidth="1"/>
    <col min="12034" max="12034" width="30.85546875" style="115" customWidth="1"/>
    <col min="12035" max="12035" width="84.42578125" style="115" customWidth="1"/>
    <col min="12036" max="12036" width="42.7109375" style="115" customWidth="1"/>
    <col min="12037" max="12037" width="4.85546875" style="115" customWidth="1"/>
    <col min="12038" max="12288" width="11.42578125" style="115"/>
    <col min="12289" max="12289" width="4.85546875" style="115" customWidth="1"/>
    <col min="12290" max="12290" width="30.85546875" style="115" customWidth="1"/>
    <col min="12291" max="12291" width="84.42578125" style="115" customWidth="1"/>
    <col min="12292" max="12292" width="42.7109375" style="115" customWidth="1"/>
    <col min="12293" max="12293" width="4.85546875" style="115" customWidth="1"/>
    <col min="12294" max="12544" width="11.42578125" style="115"/>
    <col min="12545" max="12545" width="4.85546875" style="115" customWidth="1"/>
    <col min="12546" max="12546" width="30.85546875" style="115" customWidth="1"/>
    <col min="12547" max="12547" width="84.42578125" style="115" customWidth="1"/>
    <col min="12548" max="12548" width="42.7109375" style="115" customWidth="1"/>
    <col min="12549" max="12549" width="4.85546875" style="115" customWidth="1"/>
    <col min="12550" max="12800" width="11.42578125" style="115"/>
    <col min="12801" max="12801" width="4.85546875" style="115" customWidth="1"/>
    <col min="12802" max="12802" width="30.85546875" style="115" customWidth="1"/>
    <col min="12803" max="12803" width="84.42578125" style="115" customWidth="1"/>
    <col min="12804" max="12804" width="42.7109375" style="115" customWidth="1"/>
    <col min="12805" max="12805" width="4.85546875" style="115" customWidth="1"/>
    <col min="12806" max="13056" width="11.42578125" style="115"/>
    <col min="13057" max="13057" width="4.85546875" style="115" customWidth="1"/>
    <col min="13058" max="13058" width="30.85546875" style="115" customWidth="1"/>
    <col min="13059" max="13059" width="84.42578125" style="115" customWidth="1"/>
    <col min="13060" max="13060" width="42.7109375" style="115" customWidth="1"/>
    <col min="13061" max="13061" width="4.85546875" style="115" customWidth="1"/>
    <col min="13062" max="13312" width="11.42578125" style="115"/>
    <col min="13313" max="13313" width="4.85546875" style="115" customWidth="1"/>
    <col min="13314" max="13314" width="30.85546875" style="115" customWidth="1"/>
    <col min="13315" max="13315" width="84.42578125" style="115" customWidth="1"/>
    <col min="13316" max="13316" width="42.7109375" style="115" customWidth="1"/>
    <col min="13317" max="13317" width="4.85546875" style="115" customWidth="1"/>
    <col min="13318" max="13568" width="11.42578125" style="115"/>
    <col min="13569" max="13569" width="4.85546875" style="115" customWidth="1"/>
    <col min="13570" max="13570" width="30.85546875" style="115" customWidth="1"/>
    <col min="13571" max="13571" width="84.42578125" style="115" customWidth="1"/>
    <col min="13572" max="13572" width="42.7109375" style="115" customWidth="1"/>
    <col min="13573" max="13573" width="4.85546875" style="115" customWidth="1"/>
    <col min="13574" max="13824" width="11.42578125" style="115"/>
    <col min="13825" max="13825" width="4.85546875" style="115" customWidth="1"/>
    <col min="13826" max="13826" width="30.85546875" style="115" customWidth="1"/>
    <col min="13827" max="13827" width="84.42578125" style="115" customWidth="1"/>
    <col min="13828" max="13828" width="42.7109375" style="115" customWidth="1"/>
    <col min="13829" max="13829" width="4.85546875" style="115" customWidth="1"/>
    <col min="13830" max="14080" width="11.42578125" style="115"/>
    <col min="14081" max="14081" width="4.85546875" style="115" customWidth="1"/>
    <col min="14082" max="14082" width="30.85546875" style="115" customWidth="1"/>
    <col min="14083" max="14083" width="84.42578125" style="115" customWidth="1"/>
    <col min="14084" max="14084" width="42.7109375" style="115" customWidth="1"/>
    <col min="14085" max="14085" width="4.85546875" style="115" customWidth="1"/>
    <col min="14086" max="14336" width="11.42578125" style="115"/>
    <col min="14337" max="14337" width="4.85546875" style="115" customWidth="1"/>
    <col min="14338" max="14338" width="30.85546875" style="115" customWidth="1"/>
    <col min="14339" max="14339" width="84.42578125" style="115" customWidth="1"/>
    <col min="14340" max="14340" width="42.7109375" style="115" customWidth="1"/>
    <col min="14341" max="14341" width="4.85546875" style="115" customWidth="1"/>
    <col min="14342" max="14592" width="11.42578125" style="115"/>
    <col min="14593" max="14593" width="4.85546875" style="115" customWidth="1"/>
    <col min="14594" max="14594" width="30.85546875" style="115" customWidth="1"/>
    <col min="14595" max="14595" width="84.42578125" style="115" customWidth="1"/>
    <col min="14596" max="14596" width="42.7109375" style="115" customWidth="1"/>
    <col min="14597" max="14597" width="4.85546875" style="115" customWidth="1"/>
    <col min="14598" max="14848" width="11.42578125" style="115"/>
    <col min="14849" max="14849" width="4.85546875" style="115" customWidth="1"/>
    <col min="14850" max="14850" width="30.85546875" style="115" customWidth="1"/>
    <col min="14851" max="14851" width="84.42578125" style="115" customWidth="1"/>
    <col min="14852" max="14852" width="42.7109375" style="115" customWidth="1"/>
    <col min="14853" max="14853" width="4.85546875" style="115" customWidth="1"/>
    <col min="14854" max="15104" width="11.42578125" style="115"/>
    <col min="15105" max="15105" width="4.85546875" style="115" customWidth="1"/>
    <col min="15106" max="15106" width="30.85546875" style="115" customWidth="1"/>
    <col min="15107" max="15107" width="84.42578125" style="115" customWidth="1"/>
    <col min="15108" max="15108" width="42.7109375" style="115" customWidth="1"/>
    <col min="15109" max="15109" width="4.85546875" style="115" customWidth="1"/>
    <col min="15110" max="15360" width="11.42578125" style="115"/>
    <col min="15361" max="15361" width="4.85546875" style="115" customWidth="1"/>
    <col min="15362" max="15362" width="30.85546875" style="115" customWidth="1"/>
    <col min="15363" max="15363" width="84.42578125" style="115" customWidth="1"/>
    <col min="15364" max="15364" width="42.7109375" style="115" customWidth="1"/>
    <col min="15365" max="15365" width="4.85546875" style="115" customWidth="1"/>
    <col min="15366" max="15616" width="11.42578125" style="115"/>
    <col min="15617" max="15617" width="4.85546875" style="115" customWidth="1"/>
    <col min="15618" max="15618" width="30.85546875" style="115" customWidth="1"/>
    <col min="15619" max="15619" width="84.42578125" style="115" customWidth="1"/>
    <col min="15620" max="15620" width="42.7109375" style="115" customWidth="1"/>
    <col min="15621" max="15621" width="4.85546875" style="115" customWidth="1"/>
    <col min="15622" max="15872" width="11.42578125" style="115"/>
    <col min="15873" max="15873" width="4.85546875" style="115" customWidth="1"/>
    <col min="15874" max="15874" width="30.85546875" style="115" customWidth="1"/>
    <col min="15875" max="15875" width="84.42578125" style="115" customWidth="1"/>
    <col min="15876" max="15876" width="42.7109375" style="115" customWidth="1"/>
    <col min="15877" max="15877" width="4.85546875" style="115" customWidth="1"/>
    <col min="15878" max="16128" width="11.42578125" style="115"/>
    <col min="16129" max="16129" width="4.85546875" style="115" customWidth="1"/>
    <col min="16130" max="16130" width="30.85546875" style="115" customWidth="1"/>
    <col min="16131" max="16131" width="84.42578125" style="115" customWidth="1"/>
    <col min="16132" max="16132" width="42.7109375" style="115" customWidth="1"/>
    <col min="16133" max="16133" width="4.85546875" style="115" customWidth="1"/>
    <col min="16134" max="16384" width="11.42578125" style="115"/>
  </cols>
  <sheetData>
    <row r="1" spans="1:8" s="110" customFormat="1">
      <c r="B1" s="655" t="s">
        <v>399</v>
      </c>
      <c r="C1" s="655"/>
      <c r="D1" s="655"/>
      <c r="E1" s="655"/>
    </row>
    <row r="2" spans="1:8" s="110" customFormat="1">
      <c r="B2" s="655" t="s">
        <v>724</v>
      </c>
      <c r="C2" s="655"/>
      <c r="D2" s="655"/>
      <c r="E2" s="655"/>
    </row>
    <row r="3" spans="1:8" s="110" customFormat="1">
      <c r="B3" s="655" t="s">
        <v>1</v>
      </c>
      <c r="C3" s="655"/>
      <c r="D3" s="655"/>
      <c r="E3" s="655"/>
    </row>
    <row r="4" spans="1:8">
      <c r="A4" s="111"/>
      <c r="B4" s="112" t="s">
        <v>4</v>
      </c>
      <c r="C4" s="500" t="str">
        <f>'BIENES MUEBLES '!C4:D4</f>
        <v>Centro de Servicios Integrales para el Tratamiento de Aguas Residuales del Estado de Tlaxcala</v>
      </c>
      <c r="D4" s="500"/>
      <c r="E4" s="113"/>
      <c r="F4" s="114"/>
      <c r="G4" s="114"/>
      <c r="H4" s="114"/>
    </row>
    <row r="5" spans="1:8">
      <c r="A5" s="111"/>
      <c r="B5" s="116"/>
      <c r="C5" s="117"/>
      <c r="D5" s="117"/>
      <c r="E5" s="118"/>
    </row>
    <row r="6" spans="1:8" s="121" customFormat="1">
      <c r="A6" s="119"/>
      <c r="B6" s="120"/>
      <c r="C6" s="119"/>
      <c r="D6" s="119"/>
      <c r="E6" s="120"/>
    </row>
    <row r="7" spans="1:8" s="124" customFormat="1">
      <c r="A7" s="656" t="s">
        <v>396</v>
      </c>
      <c r="B7" s="550"/>
      <c r="C7" s="122" t="s">
        <v>400</v>
      </c>
      <c r="D7" s="122" t="s">
        <v>398</v>
      </c>
      <c r="E7" s="123"/>
    </row>
    <row r="8" spans="1:8" s="121" customFormat="1">
      <c r="A8" s="125"/>
      <c r="B8" s="126"/>
      <c r="C8" s="126"/>
      <c r="D8" s="126"/>
      <c r="E8" s="127"/>
    </row>
    <row r="9" spans="1:8">
      <c r="A9" s="128"/>
      <c r="B9" s="129"/>
      <c r="C9" s="130"/>
      <c r="D9" s="131">
        <v>0</v>
      </c>
      <c r="E9" s="132"/>
    </row>
    <row r="10" spans="1:8">
      <c r="A10" s="128"/>
      <c r="B10" s="129"/>
      <c r="C10" s="130"/>
      <c r="D10" s="131">
        <v>0</v>
      </c>
      <c r="E10" s="132"/>
    </row>
    <row r="11" spans="1:8">
      <c r="A11" s="128"/>
      <c r="B11" s="129"/>
      <c r="C11" s="130"/>
      <c r="D11" s="131">
        <v>0</v>
      </c>
      <c r="E11" s="132"/>
    </row>
    <row r="12" spans="1:8">
      <c r="A12" s="128"/>
      <c r="B12" s="129"/>
      <c r="C12" s="130"/>
      <c r="D12" s="131">
        <v>0</v>
      </c>
      <c r="E12" s="132"/>
    </row>
    <row r="13" spans="1:8">
      <c r="A13" s="128"/>
      <c r="B13" s="129"/>
      <c r="C13" s="130"/>
      <c r="D13" s="131">
        <v>0</v>
      </c>
      <c r="E13" s="132"/>
    </row>
    <row r="14" spans="1:8">
      <c r="A14" s="128"/>
      <c r="B14" s="129"/>
      <c r="C14" s="130"/>
      <c r="D14" s="131">
        <v>0</v>
      </c>
      <c r="E14" s="132"/>
    </row>
    <row r="15" spans="1:8">
      <c r="A15" s="128"/>
      <c r="B15" s="129"/>
      <c r="C15" s="130"/>
      <c r="D15" s="131">
        <v>0</v>
      </c>
      <c r="E15" s="132"/>
    </row>
    <row r="16" spans="1:8">
      <c r="A16" s="128"/>
      <c r="B16" s="129"/>
      <c r="C16" s="130"/>
      <c r="D16" s="131">
        <v>0</v>
      </c>
      <c r="E16" s="132"/>
    </row>
    <row r="17" spans="1:5">
      <c r="A17" s="133"/>
      <c r="B17" s="134"/>
      <c r="C17" s="130"/>
      <c r="D17" s="131">
        <v>0</v>
      </c>
      <c r="E17" s="132"/>
    </row>
    <row r="18" spans="1:5">
      <c r="A18" s="133"/>
      <c r="B18" s="134"/>
      <c r="C18" s="130"/>
      <c r="D18" s="131">
        <v>0</v>
      </c>
      <c r="E18" s="132"/>
    </row>
    <row r="19" spans="1:5">
      <c r="A19" s="133"/>
      <c r="B19" s="134"/>
      <c r="C19" s="130"/>
      <c r="D19" s="131">
        <v>0</v>
      </c>
      <c r="E19" s="132"/>
    </row>
    <row r="20" spans="1:5">
      <c r="A20" s="133"/>
      <c r="B20" s="134"/>
      <c r="C20" s="130"/>
      <c r="D20" s="131">
        <v>0</v>
      </c>
      <c r="E20" s="132"/>
    </row>
    <row r="21" spans="1:5">
      <c r="A21" s="133"/>
      <c r="B21" s="134"/>
      <c r="C21" s="130"/>
      <c r="D21" s="131">
        <v>0</v>
      </c>
      <c r="E21" s="132"/>
    </row>
    <row r="22" spans="1:5">
      <c r="A22" s="133"/>
      <c r="B22" s="134"/>
      <c r="C22" s="130"/>
      <c r="D22" s="131">
        <v>0</v>
      </c>
      <c r="E22" s="132"/>
    </row>
    <row r="23" spans="1:5">
      <c r="A23" s="133"/>
      <c r="B23" s="134"/>
      <c r="C23" s="130"/>
      <c r="D23" s="131">
        <v>0</v>
      </c>
      <c r="E23" s="132"/>
    </row>
    <row r="24" spans="1:5">
      <c r="A24" s="133"/>
      <c r="B24" s="134"/>
      <c r="C24" s="130"/>
      <c r="D24" s="131">
        <v>0</v>
      </c>
      <c r="E24" s="132"/>
    </row>
    <row r="25" spans="1:5">
      <c r="A25" s="133"/>
      <c r="B25" s="134"/>
      <c r="C25" s="130"/>
      <c r="D25" s="131">
        <v>0</v>
      </c>
      <c r="E25" s="132"/>
    </row>
    <row r="26" spans="1:5">
      <c r="A26" s="133"/>
      <c r="B26" s="134"/>
      <c r="C26" s="130"/>
      <c r="D26" s="131">
        <v>0</v>
      </c>
      <c r="E26" s="132"/>
    </row>
    <row r="27" spans="1:5">
      <c r="A27" s="133"/>
      <c r="B27" s="134"/>
      <c r="C27" s="130"/>
      <c r="D27" s="131">
        <v>0</v>
      </c>
      <c r="E27" s="132"/>
    </row>
    <row r="28" spans="1:5">
      <c r="A28" s="133"/>
      <c r="B28" s="134"/>
      <c r="C28" s="130"/>
      <c r="D28" s="131">
        <v>0</v>
      </c>
      <c r="E28" s="132"/>
    </row>
    <row r="29" spans="1:5">
      <c r="A29" s="133"/>
      <c r="B29" s="134"/>
      <c r="C29" s="130"/>
      <c r="D29" s="131">
        <v>0</v>
      </c>
      <c r="E29" s="132"/>
    </row>
    <row r="30" spans="1:5">
      <c r="A30" s="133"/>
      <c r="B30" s="134"/>
      <c r="C30" s="130"/>
      <c r="D30" s="131">
        <v>0</v>
      </c>
      <c r="E30" s="132"/>
    </row>
    <row r="31" spans="1:5">
      <c r="A31" s="128"/>
      <c r="B31" s="129"/>
      <c r="C31" s="130"/>
      <c r="D31" s="131">
        <v>0</v>
      </c>
      <c r="E31" s="132"/>
    </row>
    <row r="32" spans="1:5">
      <c r="A32" s="128"/>
      <c r="B32" s="129"/>
      <c r="C32" s="130"/>
      <c r="D32" s="131">
        <v>0</v>
      </c>
      <c r="E32" s="132"/>
    </row>
    <row r="33" spans="1:9">
      <c r="A33" s="128"/>
      <c r="B33" s="129"/>
      <c r="C33" s="130"/>
      <c r="D33" s="131">
        <v>0</v>
      </c>
      <c r="E33" s="132"/>
    </row>
    <row r="34" spans="1:9">
      <c r="A34" s="128"/>
      <c r="B34" s="129"/>
      <c r="C34" s="130"/>
      <c r="D34" s="131">
        <v>0</v>
      </c>
      <c r="E34" s="132"/>
    </row>
    <row r="35" spans="1:9">
      <c r="A35" s="128"/>
      <c r="B35" s="129"/>
      <c r="C35" s="130"/>
      <c r="D35" s="131">
        <v>0</v>
      </c>
      <c r="E35" s="132"/>
    </row>
    <row r="36" spans="1:9">
      <c r="A36" s="128"/>
      <c r="B36" s="129"/>
      <c r="C36" s="130"/>
      <c r="D36" s="131">
        <v>0</v>
      </c>
      <c r="E36" s="132"/>
    </row>
    <row r="37" spans="1:9">
      <c r="A37" s="128"/>
      <c r="B37" s="129"/>
      <c r="C37" s="130"/>
      <c r="D37" s="131">
        <v>0</v>
      </c>
      <c r="E37" s="132"/>
    </row>
    <row r="38" spans="1:9">
      <c r="A38" s="128"/>
      <c r="B38" s="129"/>
      <c r="C38" s="130"/>
      <c r="D38" s="131">
        <v>0</v>
      </c>
      <c r="E38" s="132"/>
    </row>
    <row r="39" spans="1:9">
      <c r="A39" s="128"/>
      <c r="B39" s="129"/>
      <c r="C39" s="130"/>
      <c r="D39" s="131">
        <v>0</v>
      </c>
      <c r="E39" s="132"/>
    </row>
    <row r="40" spans="1:9">
      <c r="A40" s="128"/>
      <c r="B40" s="129"/>
      <c r="C40" s="130"/>
      <c r="D40" s="131">
        <v>0</v>
      </c>
      <c r="E40" s="132"/>
    </row>
    <row r="41" spans="1:9">
      <c r="A41" s="128"/>
      <c r="B41" s="129"/>
      <c r="C41" s="130"/>
      <c r="D41" s="131">
        <v>0</v>
      </c>
      <c r="E41" s="132"/>
    </row>
    <row r="42" spans="1:9">
      <c r="A42" s="128"/>
      <c r="B42" s="129"/>
      <c r="C42" s="130"/>
      <c r="D42" s="131">
        <v>0</v>
      </c>
      <c r="E42" s="132"/>
    </row>
    <row r="43" spans="1:9" ht="15">
      <c r="A43" s="135"/>
      <c r="B43" s="136"/>
      <c r="C43" s="137"/>
      <c r="D43" s="138"/>
      <c r="E43" s="139"/>
    </row>
    <row r="44" spans="1:9">
      <c r="A44" s="140"/>
      <c r="B44" s="141"/>
      <c r="C44" s="653"/>
      <c r="D44" s="654"/>
      <c r="E44" s="654"/>
    </row>
    <row r="45" spans="1:9">
      <c r="A45" s="142"/>
      <c r="B45" s="142"/>
      <c r="C45" s="142"/>
      <c r="E45" s="143"/>
      <c r="F45" s="143"/>
      <c r="G45" s="142"/>
      <c r="H45" s="142"/>
      <c r="I45" s="142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opLeftCell="D40" zoomScalePageLayoutView="80" workbookViewId="0">
      <selection activeCell="I56" sqref="I56"/>
    </sheetView>
  </sheetViews>
  <sheetFormatPr baseColWidth="10" defaultColWidth="11.42578125" defaultRowHeight="12"/>
  <cols>
    <col min="1" max="1" width="4.85546875" style="149" customWidth="1"/>
    <col min="2" max="2" width="27.5703125" style="150" customWidth="1"/>
    <col min="3" max="3" width="37.85546875" style="149" customWidth="1"/>
    <col min="4" max="5" width="21" style="149" customWidth="1"/>
    <col min="6" max="6" width="11" style="151" customWidth="1"/>
    <col min="7" max="8" width="27.5703125" style="149" customWidth="1"/>
    <col min="9" max="10" width="21" style="149" customWidth="1"/>
    <col min="11" max="11" width="4.85546875" style="101" customWidth="1"/>
    <col min="12" max="12" width="1.7109375" style="148" customWidth="1"/>
    <col min="13" max="16384" width="11.42578125" style="149"/>
  </cols>
  <sheetData>
    <row r="1" spans="1:12" ht="6" customHeight="1">
      <c r="A1" s="115"/>
      <c r="B1" s="145"/>
      <c r="C1" s="115"/>
      <c r="D1" s="146"/>
      <c r="E1" s="146"/>
      <c r="F1" s="147"/>
      <c r="G1" s="146"/>
      <c r="H1" s="146"/>
      <c r="I1" s="146"/>
      <c r="J1" s="115"/>
      <c r="K1" s="115"/>
    </row>
    <row r="2" spans="1:12" ht="6" customHeight="1">
      <c r="K2" s="149"/>
      <c r="L2" s="150"/>
    </row>
    <row r="3" spans="1:12" ht="14.1" customHeight="1">
      <c r="B3" s="152"/>
      <c r="C3" s="508" t="s">
        <v>724</v>
      </c>
      <c r="D3" s="508"/>
      <c r="E3" s="508"/>
      <c r="F3" s="508"/>
      <c r="G3" s="508"/>
      <c r="H3" s="508"/>
      <c r="I3" s="508"/>
      <c r="J3" s="152"/>
      <c r="K3" s="152"/>
      <c r="L3" s="150"/>
    </row>
    <row r="4" spans="1:12" ht="14.1" customHeight="1">
      <c r="B4" s="152"/>
      <c r="C4" s="508" t="s">
        <v>0</v>
      </c>
      <c r="D4" s="508"/>
      <c r="E4" s="508"/>
      <c r="F4" s="508"/>
      <c r="G4" s="508"/>
      <c r="H4" s="508"/>
      <c r="I4" s="508"/>
      <c r="J4" s="152"/>
      <c r="K4" s="152"/>
    </row>
    <row r="5" spans="1:12" ht="14.1" customHeight="1">
      <c r="B5" s="152"/>
      <c r="C5" s="508" t="s">
        <v>725</v>
      </c>
      <c r="D5" s="508"/>
      <c r="E5" s="508"/>
      <c r="F5" s="508"/>
      <c r="G5" s="508"/>
      <c r="H5" s="508"/>
      <c r="I5" s="508"/>
      <c r="J5" s="152"/>
      <c r="K5" s="152"/>
    </row>
    <row r="6" spans="1:12" ht="14.1" customHeight="1">
      <c r="B6" s="153"/>
      <c r="C6" s="509" t="s">
        <v>1</v>
      </c>
      <c r="D6" s="509"/>
      <c r="E6" s="509"/>
      <c r="F6" s="509"/>
      <c r="G6" s="509"/>
      <c r="H6" s="509"/>
      <c r="I6" s="509"/>
      <c r="J6" s="153"/>
      <c r="K6" s="153"/>
    </row>
    <row r="7" spans="1:12" ht="20.100000000000001" customHeight="1">
      <c r="A7" s="154"/>
      <c r="B7" s="155" t="s">
        <v>4</v>
      </c>
      <c r="C7" s="500" t="s">
        <v>416</v>
      </c>
      <c r="D7" s="500"/>
      <c r="E7" s="500"/>
      <c r="F7" s="500"/>
      <c r="G7" s="500"/>
      <c r="H7" s="500"/>
      <c r="I7" s="500"/>
      <c r="J7" s="500"/>
    </row>
    <row r="8" spans="1:12" ht="3" customHeight="1">
      <c r="A8" s="153"/>
      <c r="B8" s="153"/>
      <c r="C8" s="153"/>
      <c r="D8" s="153"/>
      <c r="E8" s="153"/>
      <c r="F8" s="156"/>
      <c r="G8" s="153"/>
      <c r="H8" s="153"/>
      <c r="I8" s="153"/>
      <c r="J8" s="153"/>
      <c r="K8" s="149"/>
      <c r="L8" s="150"/>
    </row>
    <row r="9" spans="1:12" ht="3" customHeight="1">
      <c r="A9" s="153"/>
      <c r="B9" s="153"/>
      <c r="C9" s="153"/>
      <c r="D9" s="153"/>
      <c r="E9" s="153"/>
      <c r="F9" s="156"/>
      <c r="G9" s="153"/>
      <c r="H9" s="153"/>
      <c r="I9" s="153"/>
      <c r="J9" s="153"/>
    </row>
    <row r="10" spans="1:12" s="160" customFormat="1" ht="15" customHeight="1">
      <c r="A10" s="501"/>
      <c r="B10" s="503" t="s">
        <v>77</v>
      </c>
      <c r="C10" s="503"/>
      <c r="D10" s="157" t="s">
        <v>5</v>
      </c>
      <c r="E10" s="157"/>
      <c r="F10" s="505"/>
      <c r="G10" s="503" t="s">
        <v>77</v>
      </c>
      <c r="H10" s="503"/>
      <c r="I10" s="157" t="s">
        <v>5</v>
      </c>
      <c r="J10" s="157"/>
      <c r="K10" s="158"/>
      <c r="L10" s="159"/>
    </row>
    <row r="11" spans="1:12" s="160" customFormat="1" ht="15" customHeight="1">
      <c r="A11" s="502"/>
      <c r="B11" s="504"/>
      <c r="C11" s="504"/>
      <c r="D11" s="161">
        <v>2015</v>
      </c>
      <c r="E11" s="161">
        <v>2014</v>
      </c>
      <c r="F11" s="506"/>
      <c r="G11" s="504"/>
      <c r="H11" s="504"/>
      <c r="I11" s="161">
        <v>2015</v>
      </c>
      <c r="J11" s="161">
        <v>2014</v>
      </c>
      <c r="K11" s="162"/>
      <c r="L11" s="159"/>
    </row>
    <row r="12" spans="1:12" ht="3" customHeight="1">
      <c r="A12" s="163"/>
      <c r="B12" s="153"/>
      <c r="C12" s="153"/>
      <c r="D12" s="153"/>
      <c r="E12" s="153"/>
      <c r="F12" s="156"/>
      <c r="G12" s="153"/>
      <c r="H12" s="153"/>
      <c r="I12" s="153"/>
      <c r="J12" s="153"/>
      <c r="K12" s="164"/>
      <c r="L12" s="150"/>
    </row>
    <row r="13" spans="1:12" ht="3" customHeight="1">
      <c r="A13" s="163"/>
      <c r="B13" s="153"/>
      <c r="C13" s="153"/>
      <c r="D13" s="153"/>
      <c r="E13" s="153"/>
      <c r="F13" s="156"/>
      <c r="G13" s="153"/>
      <c r="H13" s="153"/>
      <c r="I13" s="153"/>
      <c r="J13" s="153"/>
      <c r="K13" s="164"/>
    </row>
    <row r="14" spans="1:12">
      <c r="A14" s="165"/>
      <c r="B14" s="495" t="s">
        <v>6</v>
      </c>
      <c r="C14" s="495"/>
      <c r="D14" s="166"/>
      <c r="E14" s="167"/>
      <c r="G14" s="495" t="s">
        <v>7</v>
      </c>
      <c r="H14" s="495"/>
      <c r="I14" s="168"/>
      <c r="J14" s="168"/>
      <c r="K14" s="164"/>
    </row>
    <row r="15" spans="1:12" ht="5.0999999999999996" customHeight="1">
      <c r="A15" s="165"/>
      <c r="B15" s="169"/>
      <c r="C15" s="168"/>
      <c r="D15" s="170"/>
      <c r="E15" s="170"/>
      <c r="G15" s="169"/>
      <c r="H15" s="168"/>
      <c r="I15" s="171"/>
      <c r="J15" s="171"/>
      <c r="K15" s="164"/>
    </row>
    <row r="16" spans="1:12">
      <c r="A16" s="165"/>
      <c r="B16" s="493" t="s">
        <v>8</v>
      </c>
      <c r="C16" s="493"/>
      <c r="D16" s="170"/>
      <c r="E16" s="170"/>
      <c r="G16" s="493" t="s">
        <v>9</v>
      </c>
      <c r="H16" s="493"/>
      <c r="I16" s="170"/>
      <c r="J16" s="170"/>
      <c r="K16" s="164"/>
    </row>
    <row r="17" spans="1:11" ht="5.0999999999999996" customHeight="1">
      <c r="A17" s="165"/>
      <c r="B17" s="172"/>
      <c r="C17" s="173"/>
      <c r="D17" s="170"/>
      <c r="E17" s="170"/>
      <c r="G17" s="172"/>
      <c r="H17" s="173"/>
      <c r="I17" s="170"/>
      <c r="J17" s="170"/>
      <c r="K17" s="164"/>
    </row>
    <row r="18" spans="1:11">
      <c r="A18" s="165"/>
      <c r="B18" s="494" t="s">
        <v>10</v>
      </c>
      <c r="C18" s="494"/>
      <c r="D18" s="174">
        <v>8061507</v>
      </c>
      <c r="E18" s="174">
        <v>7958584</v>
      </c>
      <c r="G18" s="494" t="s">
        <v>11</v>
      </c>
      <c r="H18" s="494"/>
      <c r="I18" s="174">
        <v>163607</v>
      </c>
      <c r="J18" s="174">
        <v>285704</v>
      </c>
      <c r="K18" s="164"/>
    </row>
    <row r="19" spans="1:11">
      <c r="A19" s="165"/>
      <c r="B19" s="494" t="s">
        <v>12</v>
      </c>
      <c r="C19" s="494"/>
      <c r="D19" s="174">
        <v>3000</v>
      </c>
      <c r="E19" s="174">
        <v>3000</v>
      </c>
      <c r="G19" s="494" t="s">
        <v>13</v>
      </c>
      <c r="H19" s="494"/>
      <c r="I19" s="174">
        <v>0</v>
      </c>
      <c r="J19" s="174">
        <v>0</v>
      </c>
      <c r="K19" s="164"/>
    </row>
    <row r="20" spans="1:11">
      <c r="A20" s="165"/>
      <c r="B20" s="494" t="s">
        <v>14</v>
      </c>
      <c r="C20" s="494"/>
      <c r="D20" s="174">
        <v>0</v>
      </c>
      <c r="E20" s="174">
        <v>0</v>
      </c>
      <c r="G20" s="494" t="s">
        <v>15</v>
      </c>
      <c r="H20" s="494"/>
      <c r="I20" s="174">
        <v>0</v>
      </c>
      <c r="J20" s="174">
        <v>0</v>
      </c>
      <c r="K20" s="164"/>
    </row>
    <row r="21" spans="1:11">
      <c r="A21" s="165"/>
      <c r="B21" s="494" t="s">
        <v>16</v>
      </c>
      <c r="C21" s="494"/>
      <c r="D21" s="174">
        <v>0</v>
      </c>
      <c r="E21" s="174">
        <v>0</v>
      </c>
      <c r="G21" s="494" t="s">
        <v>17</v>
      </c>
      <c r="H21" s="494"/>
      <c r="I21" s="174">
        <v>0</v>
      </c>
      <c r="J21" s="174">
        <v>0</v>
      </c>
      <c r="K21" s="164"/>
    </row>
    <row r="22" spans="1:11">
      <c r="A22" s="165"/>
      <c r="B22" s="494" t="s">
        <v>18</v>
      </c>
      <c r="C22" s="494"/>
      <c r="D22" s="174">
        <v>0</v>
      </c>
      <c r="E22" s="174">
        <v>0</v>
      </c>
      <c r="G22" s="494" t="s">
        <v>19</v>
      </c>
      <c r="H22" s="494"/>
      <c r="I22" s="174">
        <v>0</v>
      </c>
      <c r="J22" s="174">
        <v>0</v>
      </c>
      <c r="K22" s="164"/>
    </row>
    <row r="23" spans="1:11" ht="25.5" customHeight="1">
      <c r="A23" s="165"/>
      <c r="B23" s="494" t="s">
        <v>20</v>
      </c>
      <c r="C23" s="494"/>
      <c r="D23" s="174">
        <v>0</v>
      </c>
      <c r="E23" s="174">
        <v>0</v>
      </c>
      <c r="G23" s="496" t="s">
        <v>21</v>
      </c>
      <c r="H23" s="496"/>
      <c r="I23" s="174">
        <v>0</v>
      </c>
      <c r="J23" s="174">
        <v>0</v>
      </c>
      <c r="K23" s="164"/>
    </row>
    <row r="24" spans="1:11">
      <c r="A24" s="165"/>
      <c r="B24" s="494" t="s">
        <v>22</v>
      </c>
      <c r="C24" s="494"/>
      <c r="D24" s="174">
        <v>0</v>
      </c>
      <c r="E24" s="174">
        <v>0</v>
      </c>
      <c r="G24" s="494" t="s">
        <v>23</v>
      </c>
      <c r="H24" s="494"/>
      <c r="I24" s="174">
        <v>0</v>
      </c>
      <c r="J24" s="174">
        <v>0</v>
      </c>
      <c r="K24" s="164"/>
    </row>
    <row r="25" spans="1:11">
      <c r="A25" s="165"/>
      <c r="B25" s="175"/>
      <c r="C25" s="176"/>
      <c r="D25" s="177"/>
      <c r="E25" s="177"/>
      <c r="G25" s="494" t="s">
        <v>24</v>
      </c>
      <c r="H25" s="494"/>
      <c r="I25" s="174">
        <v>0</v>
      </c>
      <c r="J25" s="174">
        <v>0</v>
      </c>
      <c r="K25" s="164"/>
    </row>
    <row r="26" spans="1:11">
      <c r="A26" s="178"/>
      <c r="B26" s="493" t="s">
        <v>25</v>
      </c>
      <c r="C26" s="493"/>
      <c r="D26" s="179">
        <f>SUM(D18:D24)</f>
        <v>8064507</v>
      </c>
      <c r="E26" s="179">
        <v>7961584</v>
      </c>
      <c r="F26" s="180"/>
      <c r="G26" s="169"/>
      <c r="H26" s="168"/>
      <c r="I26" s="181"/>
      <c r="J26" s="181"/>
      <c r="K26" s="164"/>
    </row>
    <row r="27" spans="1:11">
      <c r="A27" s="178"/>
      <c r="B27" s="169"/>
      <c r="C27" s="182"/>
      <c r="D27" s="181"/>
      <c r="E27" s="181"/>
      <c r="F27" s="180"/>
      <c r="G27" s="493" t="s">
        <v>26</v>
      </c>
      <c r="H27" s="493"/>
      <c r="I27" s="179">
        <f>SUM(I18:I25)</f>
        <v>163607</v>
      </c>
      <c r="J27" s="179">
        <v>285704</v>
      </c>
      <c r="K27" s="164"/>
    </row>
    <row r="28" spans="1:11">
      <c r="A28" s="165"/>
      <c r="B28" s="175"/>
      <c r="C28" s="175"/>
      <c r="D28" s="177"/>
      <c r="E28" s="177"/>
      <c r="G28" s="183"/>
      <c r="H28" s="176"/>
      <c r="I28" s="177"/>
      <c r="J28" s="177"/>
      <c r="K28" s="164"/>
    </row>
    <row r="29" spans="1:11">
      <c r="A29" s="165"/>
      <c r="B29" s="493" t="s">
        <v>27</v>
      </c>
      <c r="C29" s="493"/>
      <c r="D29" s="170"/>
      <c r="E29" s="170"/>
      <c r="G29" s="493" t="s">
        <v>28</v>
      </c>
      <c r="H29" s="493"/>
      <c r="I29" s="170"/>
      <c r="J29" s="170"/>
      <c r="K29" s="164"/>
    </row>
    <row r="30" spans="1:11">
      <c r="A30" s="165"/>
      <c r="B30" s="175"/>
      <c r="C30" s="175"/>
      <c r="D30" s="177"/>
      <c r="E30" s="177"/>
      <c r="G30" s="175"/>
      <c r="H30" s="176"/>
      <c r="I30" s="177"/>
      <c r="J30" s="177"/>
      <c r="K30" s="164"/>
    </row>
    <row r="31" spans="1:11">
      <c r="A31" s="165"/>
      <c r="B31" s="494" t="s">
        <v>29</v>
      </c>
      <c r="C31" s="494"/>
      <c r="D31" s="174">
        <v>0</v>
      </c>
      <c r="E31" s="174">
        <v>0</v>
      </c>
      <c r="G31" s="494" t="s">
        <v>30</v>
      </c>
      <c r="H31" s="494"/>
      <c r="I31" s="174">
        <v>0</v>
      </c>
      <c r="J31" s="174">
        <v>0</v>
      </c>
      <c r="K31" s="164"/>
    </row>
    <row r="32" spans="1:11">
      <c r="A32" s="165"/>
      <c r="B32" s="494" t="s">
        <v>31</v>
      </c>
      <c r="C32" s="494"/>
      <c r="D32" s="174">
        <v>0</v>
      </c>
      <c r="E32" s="174">
        <v>0</v>
      </c>
      <c r="G32" s="494" t="s">
        <v>32</v>
      </c>
      <c r="H32" s="494"/>
      <c r="I32" s="174">
        <v>0</v>
      </c>
      <c r="J32" s="174">
        <v>0</v>
      </c>
      <c r="K32" s="164"/>
    </row>
    <row r="33" spans="1:11">
      <c r="A33" s="165"/>
      <c r="B33" s="494" t="s">
        <v>33</v>
      </c>
      <c r="C33" s="494"/>
      <c r="D33" s="174">
        <v>0</v>
      </c>
      <c r="E33" s="174">
        <v>0</v>
      </c>
      <c r="G33" s="494" t="s">
        <v>34</v>
      </c>
      <c r="H33" s="494"/>
      <c r="I33" s="174">
        <v>0</v>
      </c>
      <c r="J33" s="174">
        <v>0</v>
      </c>
      <c r="K33" s="164"/>
    </row>
    <row r="34" spans="1:11">
      <c r="A34" s="165"/>
      <c r="B34" s="494" t="s">
        <v>35</v>
      </c>
      <c r="C34" s="494"/>
      <c r="D34" s="174">
        <v>4672949</v>
      </c>
      <c r="E34" s="174">
        <v>2298340</v>
      </c>
      <c r="G34" s="494" t="s">
        <v>36</v>
      </c>
      <c r="H34" s="494"/>
      <c r="I34" s="174">
        <v>0</v>
      </c>
      <c r="J34" s="174">
        <v>0</v>
      </c>
      <c r="K34" s="164"/>
    </row>
    <row r="35" spans="1:11" ht="26.25" customHeight="1">
      <c r="A35" s="165"/>
      <c r="B35" s="494" t="s">
        <v>37</v>
      </c>
      <c r="C35" s="494"/>
      <c r="D35" s="174">
        <v>17689</v>
      </c>
      <c r="E35" s="174">
        <v>17689</v>
      </c>
      <c r="G35" s="496" t="s">
        <v>38</v>
      </c>
      <c r="H35" s="496"/>
      <c r="I35" s="174">
        <v>0</v>
      </c>
      <c r="J35" s="174">
        <v>0</v>
      </c>
      <c r="K35" s="164"/>
    </row>
    <row r="36" spans="1:11">
      <c r="A36" s="165"/>
      <c r="B36" s="494" t="s">
        <v>39</v>
      </c>
      <c r="C36" s="494"/>
      <c r="D36" s="174">
        <v>0</v>
      </c>
      <c r="E36" s="174">
        <v>0</v>
      </c>
      <c r="G36" s="494" t="s">
        <v>40</v>
      </c>
      <c r="H36" s="494"/>
      <c r="I36" s="174">
        <v>0</v>
      </c>
      <c r="J36" s="174">
        <v>0</v>
      </c>
      <c r="K36" s="164"/>
    </row>
    <row r="37" spans="1:11">
      <c r="A37" s="165"/>
      <c r="B37" s="494" t="s">
        <v>41</v>
      </c>
      <c r="C37" s="494"/>
      <c r="D37" s="174">
        <v>0</v>
      </c>
      <c r="E37" s="174">
        <v>0</v>
      </c>
      <c r="G37" s="175"/>
      <c r="H37" s="176"/>
      <c r="I37" s="177"/>
      <c r="J37" s="177"/>
      <c r="K37" s="164"/>
    </row>
    <row r="38" spans="1:11">
      <c r="A38" s="165"/>
      <c r="B38" s="494" t="s">
        <v>42</v>
      </c>
      <c r="C38" s="494"/>
      <c r="D38" s="174">
        <v>0</v>
      </c>
      <c r="E38" s="174">
        <v>0</v>
      </c>
      <c r="G38" s="493" t="s">
        <v>43</v>
      </c>
      <c r="H38" s="493"/>
      <c r="I38" s="179">
        <f>SUM(I31:I36)</f>
        <v>0</v>
      </c>
      <c r="J38" s="179">
        <v>0</v>
      </c>
      <c r="K38" s="164"/>
    </row>
    <row r="39" spans="1:11">
      <c r="A39" s="165"/>
      <c r="B39" s="494" t="s">
        <v>44</v>
      </c>
      <c r="C39" s="494"/>
      <c r="D39" s="174">
        <v>0</v>
      </c>
      <c r="E39" s="174">
        <v>0</v>
      </c>
      <c r="G39" s="169"/>
      <c r="H39" s="182"/>
      <c r="I39" s="181"/>
      <c r="J39" s="181"/>
      <c r="K39" s="164"/>
    </row>
    <row r="40" spans="1:11">
      <c r="A40" s="165"/>
      <c r="B40" s="175"/>
      <c r="C40" s="176"/>
      <c r="D40" s="177"/>
      <c r="E40" s="177"/>
      <c r="G40" s="493" t="s">
        <v>196</v>
      </c>
      <c r="H40" s="493"/>
      <c r="I40" s="179">
        <f>I27+I38</f>
        <v>163607</v>
      </c>
      <c r="J40" s="179">
        <v>285704</v>
      </c>
      <c r="K40" s="164"/>
    </row>
    <row r="41" spans="1:11">
      <c r="A41" s="178"/>
      <c r="B41" s="493" t="s">
        <v>46</v>
      </c>
      <c r="C41" s="493"/>
      <c r="D41" s="179">
        <f>SUM(D31:D39)</f>
        <v>4690638</v>
      </c>
      <c r="E41" s="179">
        <v>2316029</v>
      </c>
      <c r="F41" s="180"/>
      <c r="G41" s="169"/>
      <c r="H41" s="184"/>
      <c r="I41" s="181"/>
      <c r="J41" s="181"/>
      <c r="K41" s="164"/>
    </row>
    <row r="42" spans="1:11">
      <c r="A42" s="165"/>
      <c r="B42" s="175"/>
      <c r="C42" s="169"/>
      <c r="D42" s="177"/>
      <c r="E42" s="177"/>
      <c r="G42" s="495" t="s">
        <v>47</v>
      </c>
      <c r="H42" s="495"/>
      <c r="I42" s="177"/>
      <c r="J42" s="177"/>
      <c r="K42" s="164"/>
    </row>
    <row r="43" spans="1:11">
      <c r="A43" s="165"/>
      <c r="B43" s="493" t="s">
        <v>197</v>
      </c>
      <c r="C43" s="493"/>
      <c r="D43" s="179">
        <f>D26+D41</f>
        <v>12755145</v>
      </c>
      <c r="E43" s="179">
        <v>10277613</v>
      </c>
      <c r="G43" s="169"/>
      <c r="H43" s="184"/>
      <c r="I43" s="177"/>
      <c r="J43" s="177"/>
      <c r="K43" s="164"/>
    </row>
    <row r="44" spans="1:11">
      <c r="A44" s="165"/>
      <c r="B44" s="175"/>
      <c r="C44" s="175"/>
      <c r="D44" s="177"/>
      <c r="E44" s="177"/>
      <c r="G44" s="493" t="s">
        <v>49</v>
      </c>
      <c r="H44" s="493"/>
      <c r="I44" s="179">
        <f>SUM(I46:I48)</f>
        <v>0</v>
      </c>
      <c r="J44" s="179">
        <v>0</v>
      </c>
      <c r="K44" s="164"/>
    </row>
    <row r="45" spans="1:11">
      <c r="A45" s="165"/>
      <c r="B45" s="175"/>
      <c r="C45" s="175"/>
      <c r="D45" s="177"/>
      <c r="E45" s="177"/>
      <c r="G45" s="175"/>
      <c r="H45" s="167"/>
      <c r="I45" s="177"/>
      <c r="J45" s="177"/>
      <c r="K45" s="164"/>
    </row>
    <row r="46" spans="1:11">
      <c r="A46" s="165"/>
      <c r="B46" s="175"/>
      <c r="C46" s="175"/>
      <c r="D46" s="177"/>
      <c r="E46" s="177"/>
      <c r="G46" s="494" t="s">
        <v>50</v>
      </c>
      <c r="H46" s="494"/>
      <c r="I46" s="174">
        <v>0</v>
      </c>
      <c r="J46" s="174">
        <v>0</v>
      </c>
      <c r="K46" s="164"/>
    </row>
    <row r="47" spans="1:11">
      <c r="A47" s="165"/>
      <c r="B47" s="175"/>
      <c r="C47" s="507" t="s">
        <v>79</v>
      </c>
      <c r="D47" s="507"/>
      <c r="E47" s="177"/>
      <c r="G47" s="494" t="s">
        <v>51</v>
      </c>
      <c r="H47" s="494"/>
      <c r="I47" s="174">
        <v>0</v>
      </c>
      <c r="J47" s="174">
        <v>0</v>
      </c>
      <c r="K47" s="164"/>
    </row>
    <row r="48" spans="1:11">
      <c r="A48" s="165"/>
      <c r="B48" s="175"/>
      <c r="C48" s="507"/>
      <c r="D48" s="507"/>
      <c r="E48" s="177"/>
      <c r="G48" s="494" t="s">
        <v>52</v>
      </c>
      <c r="H48" s="494"/>
      <c r="I48" s="174">
        <v>0</v>
      </c>
      <c r="J48" s="174">
        <v>0</v>
      </c>
      <c r="K48" s="164"/>
    </row>
    <row r="49" spans="1:13">
      <c r="A49" s="165"/>
      <c r="B49" s="175"/>
      <c r="C49" s="507"/>
      <c r="D49" s="507"/>
      <c r="E49" s="177"/>
      <c r="G49" s="175"/>
      <c r="H49" s="167"/>
      <c r="I49" s="177"/>
      <c r="J49" s="177"/>
      <c r="K49" s="164"/>
    </row>
    <row r="50" spans="1:13">
      <c r="A50" s="165"/>
      <c r="B50" s="175"/>
      <c r="C50" s="507"/>
      <c r="D50" s="507"/>
      <c r="E50" s="177"/>
      <c r="G50" s="493" t="s">
        <v>53</v>
      </c>
      <c r="H50" s="493"/>
      <c r="I50" s="179">
        <f>SUM(I52:I56)</f>
        <v>12591538</v>
      </c>
      <c r="J50" s="179">
        <v>9991909</v>
      </c>
      <c r="K50" s="164"/>
    </row>
    <row r="51" spans="1:13">
      <c r="A51" s="165"/>
      <c r="B51" s="175"/>
      <c r="C51" s="507"/>
      <c r="D51" s="507"/>
      <c r="E51" s="177"/>
      <c r="G51" s="169"/>
      <c r="H51" s="167"/>
      <c r="I51" s="185"/>
      <c r="J51" s="185"/>
      <c r="K51" s="164"/>
    </row>
    <row r="52" spans="1:13">
      <c r="A52" s="165"/>
      <c r="B52" s="175"/>
      <c r="C52" s="507"/>
      <c r="D52" s="507"/>
      <c r="E52" s="177"/>
      <c r="G52" s="494" t="s">
        <v>54</v>
      </c>
      <c r="H52" s="494"/>
      <c r="I52" s="174">
        <v>3867333</v>
      </c>
      <c r="J52" s="174">
        <v>2801233</v>
      </c>
      <c r="K52" s="164"/>
      <c r="M52" s="371"/>
    </row>
    <row r="53" spans="1:13">
      <c r="A53" s="165"/>
      <c r="B53" s="175"/>
      <c r="C53" s="507"/>
      <c r="D53" s="507"/>
      <c r="E53" s="177"/>
      <c r="G53" s="494" t="s">
        <v>55</v>
      </c>
      <c r="H53" s="494"/>
      <c r="I53" s="174">
        <v>4033567</v>
      </c>
      <c r="J53" s="174">
        <v>4874647</v>
      </c>
      <c r="K53" s="164"/>
      <c r="M53" s="371"/>
    </row>
    <row r="54" spans="1:13">
      <c r="A54" s="165"/>
      <c r="B54" s="175"/>
      <c r="C54" s="507"/>
      <c r="D54" s="507"/>
      <c r="E54" s="177"/>
      <c r="G54" s="494" t="s">
        <v>56</v>
      </c>
      <c r="H54" s="494"/>
      <c r="I54" s="174">
        <v>0</v>
      </c>
      <c r="J54" s="174">
        <v>0</v>
      </c>
      <c r="K54" s="164"/>
      <c r="M54" s="371"/>
    </row>
    <row r="55" spans="1:13">
      <c r="A55" s="165"/>
      <c r="B55" s="175"/>
      <c r="C55" s="175"/>
      <c r="D55" s="177"/>
      <c r="E55" s="177"/>
      <c r="G55" s="494" t="s">
        <v>57</v>
      </c>
      <c r="H55" s="494"/>
      <c r="I55" s="174">
        <v>0</v>
      </c>
      <c r="J55" s="174">
        <v>0</v>
      </c>
      <c r="K55" s="164"/>
      <c r="M55" s="371"/>
    </row>
    <row r="56" spans="1:13">
      <c r="A56" s="165"/>
      <c r="B56" s="175"/>
      <c r="C56" s="175"/>
      <c r="D56" s="177"/>
      <c r="E56" s="177"/>
      <c r="G56" s="494" t="s">
        <v>58</v>
      </c>
      <c r="H56" s="494"/>
      <c r="I56" s="174">
        <v>4690638</v>
      </c>
      <c r="J56" s="174">
        <v>2316029</v>
      </c>
      <c r="K56" s="164"/>
      <c r="M56" s="371"/>
    </row>
    <row r="57" spans="1:13">
      <c r="A57" s="165"/>
      <c r="B57" s="175"/>
      <c r="C57" s="175"/>
      <c r="D57" s="177"/>
      <c r="E57" s="177"/>
      <c r="G57" s="175"/>
      <c r="H57" s="167"/>
      <c r="I57" s="177"/>
      <c r="J57" s="177"/>
      <c r="K57" s="164"/>
    </row>
    <row r="58" spans="1:13" ht="25.5" customHeight="1">
      <c r="A58" s="165"/>
      <c r="B58" s="175"/>
      <c r="C58" s="175"/>
      <c r="D58" s="177"/>
      <c r="E58" s="177"/>
      <c r="G58" s="493" t="s">
        <v>59</v>
      </c>
      <c r="H58" s="493"/>
      <c r="I58" s="179">
        <f>SUM(I60:I61)</f>
        <v>0</v>
      </c>
      <c r="J58" s="179">
        <v>0</v>
      </c>
      <c r="K58" s="164"/>
    </row>
    <row r="59" spans="1:13">
      <c r="A59" s="165"/>
      <c r="B59" s="175"/>
      <c r="C59" s="175"/>
      <c r="D59" s="177"/>
      <c r="E59" s="177"/>
      <c r="G59" s="175"/>
      <c r="H59" s="167"/>
      <c r="I59" s="177"/>
      <c r="J59" s="177"/>
      <c r="K59" s="164"/>
    </row>
    <row r="60" spans="1:13">
      <c r="A60" s="165"/>
      <c r="B60" s="175"/>
      <c r="C60" s="175"/>
      <c r="D60" s="177"/>
      <c r="E60" s="177"/>
      <c r="G60" s="494" t="s">
        <v>60</v>
      </c>
      <c r="H60" s="494"/>
      <c r="I60" s="174">
        <v>0</v>
      </c>
      <c r="J60" s="174">
        <v>0</v>
      </c>
      <c r="K60" s="164"/>
    </row>
    <row r="61" spans="1:13">
      <c r="A61" s="165"/>
      <c r="B61" s="175"/>
      <c r="C61" s="175"/>
      <c r="D61" s="177"/>
      <c r="E61" s="177"/>
      <c r="G61" s="494" t="s">
        <v>61</v>
      </c>
      <c r="H61" s="494"/>
      <c r="I61" s="174">
        <v>0</v>
      </c>
      <c r="J61" s="174">
        <v>0</v>
      </c>
      <c r="K61" s="164"/>
    </row>
    <row r="62" spans="1:13" ht="9.9499999999999993" customHeight="1">
      <c r="A62" s="165"/>
      <c r="B62" s="175"/>
      <c r="C62" s="175"/>
      <c r="D62" s="177"/>
      <c r="E62" s="177"/>
      <c r="G62" s="175"/>
      <c r="H62" s="186"/>
      <c r="I62" s="177"/>
      <c r="J62" s="177"/>
      <c r="K62" s="164"/>
    </row>
    <row r="63" spans="1:13">
      <c r="A63" s="165"/>
      <c r="B63" s="175"/>
      <c r="C63" s="175"/>
      <c r="D63" s="177"/>
      <c r="E63" s="177"/>
      <c r="G63" s="493" t="s">
        <v>62</v>
      </c>
      <c r="H63" s="493"/>
      <c r="I63" s="179">
        <f>I44+I50+I58</f>
        <v>12591538</v>
      </c>
      <c r="J63" s="179">
        <v>9991909</v>
      </c>
      <c r="K63" s="164"/>
    </row>
    <row r="64" spans="1:13" ht="9.9499999999999993" customHeight="1">
      <c r="A64" s="165"/>
      <c r="B64" s="175"/>
      <c r="C64" s="175"/>
      <c r="D64" s="177"/>
      <c r="E64" s="177"/>
      <c r="G64" s="175"/>
      <c r="H64" s="167"/>
      <c r="I64" s="177"/>
      <c r="J64" s="177"/>
      <c r="K64" s="164"/>
    </row>
    <row r="65" spans="1:11">
      <c r="A65" s="165"/>
      <c r="B65" s="175"/>
      <c r="C65" s="175"/>
      <c r="D65" s="177"/>
      <c r="E65" s="177"/>
      <c r="G65" s="493" t="s">
        <v>198</v>
      </c>
      <c r="H65" s="493"/>
      <c r="I65" s="179">
        <f>I40+I63</f>
        <v>12755145</v>
      </c>
      <c r="J65" s="179">
        <v>10277613</v>
      </c>
      <c r="K65" s="164"/>
    </row>
    <row r="66" spans="1:11" ht="6" customHeight="1">
      <c r="A66" s="187"/>
      <c r="B66" s="188"/>
      <c r="C66" s="188"/>
      <c r="D66" s="188"/>
      <c r="E66" s="188"/>
      <c r="F66" s="189"/>
      <c r="G66" s="188"/>
      <c r="H66" s="188"/>
      <c r="I66" s="188"/>
      <c r="J66" s="188"/>
      <c r="K66" s="190"/>
    </row>
    <row r="67" spans="1:11" ht="6" customHeight="1">
      <c r="B67" s="167"/>
      <c r="C67" s="191"/>
      <c r="D67" s="192"/>
      <c r="E67" s="192"/>
      <c r="G67" s="193"/>
      <c r="H67" s="191"/>
      <c r="I67" s="192"/>
      <c r="J67" s="192"/>
    </row>
    <row r="68" spans="1:11" ht="6" customHeight="1">
      <c r="A68" s="194"/>
      <c r="B68" s="195"/>
      <c r="C68" s="196"/>
      <c r="D68" s="197"/>
      <c r="E68" s="197"/>
      <c r="F68" s="189"/>
      <c r="G68" s="198"/>
      <c r="H68" s="196"/>
      <c r="I68" s="197"/>
      <c r="J68" s="197"/>
    </row>
    <row r="69" spans="1:11" ht="6" customHeight="1">
      <c r="B69" s="167"/>
      <c r="C69" s="191"/>
      <c r="D69" s="192"/>
      <c r="E69" s="192"/>
      <c r="G69" s="193"/>
      <c r="H69" s="191"/>
      <c r="I69" s="192"/>
      <c r="J69" s="192"/>
    </row>
    <row r="70" spans="1:11" ht="15" customHeight="1">
      <c r="B70" s="489" t="s">
        <v>78</v>
      </c>
      <c r="C70" s="489"/>
      <c r="D70" s="489"/>
      <c r="E70" s="489"/>
      <c r="F70" s="489"/>
      <c r="G70" s="489"/>
      <c r="H70" s="489"/>
      <c r="I70" s="489"/>
      <c r="J70" s="489"/>
    </row>
    <row r="71" spans="1:11" ht="9.75" customHeight="1">
      <c r="B71" s="167"/>
      <c r="C71" s="191"/>
      <c r="D71" s="192"/>
      <c r="E71" s="192"/>
      <c r="G71" s="193"/>
      <c r="H71" s="191"/>
      <c r="I71" s="192"/>
      <c r="J71" s="192"/>
    </row>
    <row r="72" spans="1:11" ht="50.1" customHeight="1">
      <c r="B72" s="167"/>
      <c r="C72" s="490"/>
      <c r="D72" s="490"/>
      <c r="E72" s="192"/>
      <c r="G72" s="491"/>
      <c r="H72" s="491"/>
      <c r="I72" s="192"/>
      <c r="J72" s="192"/>
    </row>
    <row r="73" spans="1:11" ht="14.1" customHeight="1">
      <c r="B73" s="199"/>
      <c r="C73" s="492" t="s">
        <v>80</v>
      </c>
      <c r="D73" s="492"/>
      <c r="E73" s="192"/>
      <c r="F73" s="200"/>
      <c r="G73" s="492" t="s">
        <v>83</v>
      </c>
      <c r="H73" s="492"/>
      <c r="I73" s="168"/>
      <c r="J73" s="192"/>
    </row>
    <row r="74" spans="1:11" ht="14.1" customHeight="1">
      <c r="B74" s="201"/>
      <c r="C74" s="487" t="s">
        <v>81</v>
      </c>
      <c r="D74" s="487"/>
      <c r="E74" s="202"/>
      <c r="F74" s="200"/>
      <c r="G74" s="487" t="s">
        <v>82</v>
      </c>
      <c r="H74" s="487"/>
      <c r="I74" s="168"/>
      <c r="J74" s="192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3" sqref="B3:D3"/>
    </sheetView>
  </sheetViews>
  <sheetFormatPr baseColWidth="10" defaultColWidth="11.42578125" defaultRowHeight="12"/>
  <cols>
    <col min="1" max="1" width="3.140625" style="100" customWidth="1"/>
    <col min="2" max="2" width="46.5703125" style="100" customWidth="1"/>
    <col min="3" max="3" width="19.85546875" style="100" customWidth="1"/>
    <col min="4" max="4" width="19.7109375" style="100" customWidth="1"/>
    <col min="5" max="5" width="5.140625" style="101" customWidth="1"/>
    <col min="6" max="16384" width="11.42578125" style="100"/>
  </cols>
  <sheetData>
    <row r="1" spans="1:4" ht="12.75" thickBot="1">
      <c r="A1" s="101"/>
      <c r="B1" s="101"/>
      <c r="C1" s="101"/>
      <c r="D1" s="101"/>
    </row>
    <row r="2" spans="1:4">
      <c r="A2" s="101"/>
      <c r="B2" s="657" t="s">
        <v>724</v>
      </c>
      <c r="C2" s="658"/>
      <c r="D2" s="659"/>
    </row>
    <row r="3" spans="1:4">
      <c r="A3" s="101"/>
      <c r="B3" s="660" t="s">
        <v>413</v>
      </c>
      <c r="C3" s="627"/>
      <c r="D3" s="661"/>
    </row>
    <row r="4" spans="1:4" ht="15.75" customHeight="1" thickBot="1">
      <c r="A4" s="101"/>
      <c r="B4" s="662" t="s">
        <v>401</v>
      </c>
      <c r="C4" s="663"/>
      <c r="D4" s="664"/>
    </row>
    <row r="5" spans="1:4">
      <c r="A5" s="101"/>
      <c r="B5" s="665" t="s">
        <v>402</v>
      </c>
      <c r="C5" s="667" t="s">
        <v>403</v>
      </c>
      <c r="D5" s="668"/>
    </row>
    <row r="6" spans="1:4" ht="12.75" thickBot="1">
      <c r="A6" s="101"/>
      <c r="B6" s="666"/>
      <c r="C6" s="366" t="s">
        <v>404</v>
      </c>
      <c r="D6" s="367" t="s">
        <v>405</v>
      </c>
    </row>
    <row r="7" spans="1:4">
      <c r="A7" s="101"/>
      <c r="B7" s="368"/>
      <c r="C7" s="368"/>
      <c r="D7" s="368"/>
    </row>
    <row r="8" spans="1:4" ht="12.75" thickBot="1">
      <c r="A8" s="101"/>
      <c r="B8" s="472" t="s">
        <v>721</v>
      </c>
      <c r="C8" s="473" t="s">
        <v>720</v>
      </c>
      <c r="D8" s="474">
        <v>65504343148</v>
      </c>
    </row>
    <row r="9" spans="1:4">
      <c r="A9" s="101"/>
      <c r="B9" s="369"/>
      <c r="C9" s="369"/>
      <c r="D9" s="369"/>
    </row>
    <row r="10" spans="1:4">
      <c r="A10" s="101"/>
      <c r="B10" s="369"/>
      <c r="C10" s="369"/>
      <c r="D10" s="369"/>
    </row>
    <row r="11" spans="1:4">
      <c r="A11" s="101"/>
      <c r="B11" s="369"/>
      <c r="C11" s="369"/>
      <c r="D11" s="369"/>
    </row>
    <row r="12" spans="1:4">
      <c r="A12" s="101"/>
      <c r="B12" s="369"/>
      <c r="C12" s="369"/>
      <c r="D12" s="369"/>
    </row>
    <row r="13" spans="1:4">
      <c r="A13" s="101"/>
      <c r="B13" s="369"/>
      <c r="C13" s="369"/>
      <c r="D13" s="369"/>
    </row>
    <row r="14" spans="1:4">
      <c r="A14" s="101"/>
      <c r="B14" s="369"/>
      <c r="C14" s="369"/>
      <c r="D14" s="369"/>
    </row>
    <row r="15" spans="1:4">
      <c r="A15" s="101"/>
      <c r="B15" s="369"/>
      <c r="C15" s="369"/>
      <c r="D15" s="369"/>
    </row>
    <row r="16" spans="1:4">
      <c r="A16" s="101"/>
      <c r="B16" s="370"/>
      <c r="C16" s="370"/>
      <c r="D16" s="370"/>
    </row>
    <row r="17" spans="1:4">
      <c r="A17" s="101"/>
      <c r="B17" s="370"/>
      <c r="C17" s="370"/>
      <c r="D17" s="370"/>
    </row>
    <row r="18" spans="1:4">
      <c r="A18" s="101"/>
      <c r="B18" s="370"/>
      <c r="C18" s="370"/>
      <c r="D18" s="370"/>
    </row>
    <row r="19" spans="1:4">
      <c r="A19" s="101"/>
      <c r="B19" s="101"/>
      <c r="C19" s="101"/>
      <c r="D19" s="101"/>
    </row>
    <row r="20" spans="1:4">
      <c r="A20" s="101"/>
      <c r="B20" s="101"/>
      <c r="C20" s="101"/>
      <c r="D20" s="101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D1" zoomScalePageLayoutView="80" workbookViewId="0">
      <selection activeCell="C6" sqref="C6:I6"/>
    </sheetView>
  </sheetViews>
  <sheetFormatPr baseColWidth="10" defaultColWidth="11.42578125" defaultRowHeight="12"/>
  <cols>
    <col min="1" max="1" width="4.5703125" style="101" customWidth="1"/>
    <col min="2" max="2" width="24.7109375" style="101" customWidth="1"/>
    <col min="3" max="3" width="40" style="101" customWidth="1"/>
    <col min="4" max="5" width="18.7109375" style="101" customWidth="1"/>
    <col min="6" max="6" width="10.7109375" style="101" customWidth="1"/>
    <col min="7" max="7" width="24.7109375" style="101" customWidth="1"/>
    <col min="8" max="8" width="29.7109375" style="210" customWidth="1"/>
    <col min="9" max="10" width="18.7109375" style="101" customWidth="1"/>
    <col min="11" max="11" width="4.5703125" style="101" customWidth="1"/>
    <col min="12" max="16384" width="11.42578125" style="101"/>
  </cols>
  <sheetData>
    <row r="1" spans="1:11" ht="6" customHeight="1">
      <c r="A1" s="121"/>
      <c r="B1" s="115"/>
      <c r="C1" s="203"/>
      <c r="D1" s="146"/>
      <c r="E1" s="146"/>
      <c r="F1" s="203"/>
      <c r="G1" s="203"/>
      <c r="H1" s="204"/>
      <c r="I1" s="115"/>
      <c r="J1" s="115"/>
      <c r="K1" s="115"/>
    </row>
    <row r="2" spans="1:11" s="149" customFormat="1" ht="6" customHeight="1">
      <c r="C2" s="150"/>
      <c r="H2" s="205"/>
    </row>
    <row r="3" spans="1:11" ht="14.1" customHeight="1">
      <c r="A3" s="206"/>
      <c r="C3" s="499" t="s">
        <v>724</v>
      </c>
      <c r="D3" s="499"/>
      <c r="E3" s="499"/>
      <c r="F3" s="499"/>
      <c r="G3" s="499"/>
      <c r="H3" s="499"/>
      <c r="I3" s="499"/>
      <c r="J3" s="207"/>
      <c r="K3" s="207"/>
    </row>
    <row r="4" spans="1:11" ht="14.1" customHeight="1">
      <c r="A4" s="208"/>
      <c r="C4" s="499" t="s">
        <v>66</v>
      </c>
      <c r="D4" s="499"/>
      <c r="E4" s="499"/>
      <c r="F4" s="499"/>
      <c r="G4" s="499"/>
      <c r="H4" s="499"/>
      <c r="I4" s="499"/>
      <c r="J4" s="208"/>
      <c r="K4" s="208"/>
    </row>
    <row r="5" spans="1:11" ht="14.1" customHeight="1">
      <c r="A5" s="209"/>
      <c r="C5" s="499" t="s">
        <v>722</v>
      </c>
      <c r="D5" s="499"/>
      <c r="E5" s="499"/>
      <c r="F5" s="499"/>
      <c r="G5" s="499"/>
      <c r="H5" s="499"/>
      <c r="I5" s="499"/>
      <c r="J5" s="208"/>
      <c r="K5" s="208"/>
    </row>
    <row r="6" spans="1:11" ht="14.1" customHeight="1">
      <c r="A6" s="209"/>
      <c r="C6" s="499" t="s">
        <v>1</v>
      </c>
      <c r="D6" s="499"/>
      <c r="E6" s="499"/>
      <c r="F6" s="499"/>
      <c r="G6" s="499"/>
      <c r="H6" s="499"/>
      <c r="I6" s="499"/>
      <c r="J6" s="208"/>
      <c r="K6" s="208"/>
    </row>
    <row r="7" spans="1:11" ht="20.100000000000001" customHeight="1">
      <c r="A7" s="209"/>
      <c r="B7" s="155" t="s">
        <v>4</v>
      </c>
      <c r="C7" s="500" t="s">
        <v>416</v>
      </c>
      <c r="D7" s="500"/>
      <c r="E7" s="500"/>
      <c r="F7" s="500"/>
      <c r="G7" s="500"/>
      <c r="H7" s="500"/>
      <c r="I7" s="500"/>
      <c r="J7" s="144"/>
    </row>
    <row r="8" spans="1:11" ht="3" customHeight="1">
      <c r="A8" s="207"/>
      <c r="B8" s="207"/>
      <c r="C8" s="207"/>
      <c r="D8" s="207"/>
      <c r="E8" s="207"/>
      <c r="F8" s="207"/>
    </row>
    <row r="9" spans="1:11" s="149" customFormat="1" ht="3" customHeight="1">
      <c r="A9" s="209"/>
      <c r="B9" s="211"/>
      <c r="C9" s="211"/>
      <c r="D9" s="211"/>
      <c r="E9" s="211"/>
      <c r="F9" s="212"/>
      <c r="H9" s="205"/>
    </row>
    <row r="10" spans="1:11" s="149" customFormat="1" ht="3" customHeight="1">
      <c r="A10" s="213"/>
      <c r="B10" s="213"/>
      <c r="C10" s="213"/>
      <c r="D10" s="214"/>
      <c r="E10" s="214"/>
      <c r="F10" s="215"/>
      <c r="H10" s="205"/>
    </row>
    <row r="11" spans="1:11" s="149" customFormat="1" ht="20.100000000000001" customHeight="1">
      <c r="A11" s="216"/>
      <c r="B11" s="498" t="s">
        <v>76</v>
      </c>
      <c r="C11" s="498"/>
      <c r="D11" s="217" t="s">
        <v>67</v>
      </c>
      <c r="E11" s="217" t="s">
        <v>68</v>
      </c>
      <c r="F11" s="218"/>
      <c r="G11" s="498" t="s">
        <v>76</v>
      </c>
      <c r="H11" s="498"/>
      <c r="I11" s="217" t="s">
        <v>67</v>
      </c>
      <c r="J11" s="217" t="s">
        <v>68</v>
      </c>
      <c r="K11" s="219"/>
    </row>
    <row r="12" spans="1:11" ht="3" customHeight="1">
      <c r="A12" s="220"/>
      <c r="B12" s="221"/>
      <c r="C12" s="221"/>
      <c r="D12" s="222"/>
      <c r="E12" s="222"/>
      <c r="F12" s="206"/>
      <c r="G12" s="149"/>
      <c r="H12" s="205"/>
      <c r="I12" s="149"/>
      <c r="J12" s="149"/>
      <c r="K12" s="164"/>
    </row>
    <row r="13" spans="1:11" s="149" customFormat="1" ht="3" customHeight="1">
      <c r="A13" s="165"/>
      <c r="B13" s="223"/>
      <c r="C13" s="223"/>
      <c r="D13" s="224"/>
      <c r="E13" s="224"/>
      <c r="F13" s="150"/>
      <c r="H13" s="205"/>
      <c r="K13" s="164"/>
    </row>
    <row r="14" spans="1:11">
      <c r="A14" s="225"/>
      <c r="B14" s="495" t="s">
        <v>6</v>
      </c>
      <c r="C14" s="495"/>
      <c r="D14" s="226">
        <f>D16+D26</f>
        <v>0</v>
      </c>
      <c r="E14" s="226">
        <f>E16+E26</f>
        <v>2477532</v>
      </c>
      <c r="F14" s="150"/>
      <c r="G14" s="495" t="s">
        <v>7</v>
      </c>
      <c r="H14" s="495"/>
      <c r="I14" s="226">
        <f>I16+I27</f>
        <v>0</v>
      </c>
      <c r="J14" s="226">
        <f>J16+J27</f>
        <v>122097</v>
      </c>
      <c r="K14" s="164"/>
    </row>
    <row r="15" spans="1:11">
      <c r="A15" s="227"/>
      <c r="B15" s="169"/>
      <c r="C15" s="168"/>
      <c r="D15" s="228"/>
      <c r="E15" s="228"/>
      <c r="F15" s="150"/>
      <c r="G15" s="169"/>
      <c r="H15" s="169"/>
      <c r="I15" s="228"/>
      <c r="J15" s="228"/>
      <c r="K15" s="164"/>
    </row>
    <row r="16" spans="1:11">
      <c r="A16" s="227"/>
      <c r="B16" s="495" t="s">
        <v>8</v>
      </c>
      <c r="C16" s="495"/>
      <c r="D16" s="226">
        <f>SUM(D18:D24)</f>
        <v>0</v>
      </c>
      <c r="E16" s="226">
        <f>SUM(E18:E24)</f>
        <v>102923</v>
      </c>
      <c r="F16" s="150"/>
      <c r="G16" s="495" t="s">
        <v>9</v>
      </c>
      <c r="H16" s="495"/>
      <c r="I16" s="226">
        <f>SUM(I18:I25)</f>
        <v>0</v>
      </c>
      <c r="J16" s="226">
        <f>SUM(J18:J25)</f>
        <v>122097</v>
      </c>
      <c r="K16" s="164"/>
    </row>
    <row r="17" spans="1:11">
      <c r="A17" s="227"/>
      <c r="B17" s="169"/>
      <c r="C17" s="168"/>
      <c r="D17" s="228"/>
      <c r="E17" s="228"/>
      <c r="F17" s="150"/>
      <c r="G17" s="169"/>
      <c r="H17" s="169"/>
      <c r="I17" s="228"/>
      <c r="J17" s="228"/>
      <c r="K17" s="164"/>
    </row>
    <row r="18" spans="1:11">
      <c r="A18" s="225"/>
      <c r="B18" s="494" t="s">
        <v>10</v>
      </c>
      <c r="C18" s="494"/>
      <c r="D18" s="229">
        <f>IF(ESF!D18&lt;ESF!E18,ESF!E18-ESF!D18,0)</f>
        <v>0</v>
      </c>
      <c r="E18" s="229">
        <f>IF(D18&gt;0,0,ESF!D18-ESF!E18)</f>
        <v>102923</v>
      </c>
      <c r="F18" s="150"/>
      <c r="G18" s="494" t="s">
        <v>11</v>
      </c>
      <c r="H18" s="494"/>
      <c r="I18" s="229">
        <f>IF(ESF!I18&gt;ESF!J18,ESF!I18-ESF!J18,0)</f>
        <v>0</v>
      </c>
      <c r="J18" s="229">
        <f>IF(I18&gt;0,0,ESF!J18-ESF!I18)</f>
        <v>122097</v>
      </c>
      <c r="K18" s="164"/>
    </row>
    <row r="19" spans="1:11">
      <c r="A19" s="225"/>
      <c r="B19" s="494" t="s">
        <v>12</v>
      </c>
      <c r="C19" s="494"/>
      <c r="D19" s="229">
        <f>IF(ESF!D19&lt;ESF!E19,ESF!E19-ESF!D19,0)</f>
        <v>0</v>
      </c>
      <c r="E19" s="229">
        <f>IF(D19&gt;0,0,ESF!D19-ESF!E19)</f>
        <v>0</v>
      </c>
      <c r="F19" s="150"/>
      <c r="G19" s="494" t="s">
        <v>13</v>
      </c>
      <c r="H19" s="494"/>
      <c r="I19" s="229">
        <f>IF(ESF!I19&gt;ESF!J19,ESF!I19-ESF!J19,0)</f>
        <v>0</v>
      </c>
      <c r="J19" s="229">
        <f>IF(I19&gt;0,0,ESF!J19-ESF!I19)</f>
        <v>0</v>
      </c>
      <c r="K19" s="164"/>
    </row>
    <row r="20" spans="1:11">
      <c r="A20" s="225"/>
      <c r="B20" s="494" t="s">
        <v>14</v>
      </c>
      <c r="C20" s="494"/>
      <c r="D20" s="229">
        <f>IF(ESF!D20&lt;ESF!E20,ESF!E20-ESF!D20,0)</f>
        <v>0</v>
      </c>
      <c r="E20" s="229">
        <f>IF(D20&gt;0,0,ESF!D20-ESF!E20)</f>
        <v>0</v>
      </c>
      <c r="F20" s="150"/>
      <c r="G20" s="494" t="s">
        <v>15</v>
      </c>
      <c r="H20" s="494"/>
      <c r="I20" s="229">
        <f>IF(ESF!I20&gt;ESF!J20,ESF!I20-ESF!J20,0)</f>
        <v>0</v>
      </c>
      <c r="J20" s="229">
        <f>IF(I20&gt;0,0,ESF!J20-ESF!I20)</f>
        <v>0</v>
      </c>
      <c r="K20" s="164"/>
    </row>
    <row r="21" spans="1:11">
      <c r="A21" s="225"/>
      <c r="B21" s="494" t="s">
        <v>16</v>
      </c>
      <c r="C21" s="494"/>
      <c r="D21" s="229">
        <f>IF(ESF!D21&lt;ESF!E21,ESF!E21-ESF!D21,0)</f>
        <v>0</v>
      </c>
      <c r="E21" s="229">
        <f>IF(D21&gt;0,0,ESF!D21-ESF!E21)</f>
        <v>0</v>
      </c>
      <c r="F21" s="150"/>
      <c r="G21" s="494" t="s">
        <v>17</v>
      </c>
      <c r="H21" s="494"/>
      <c r="I21" s="229">
        <f>IF(ESF!I21&gt;ESF!J21,ESF!I21-ESF!J21,0)</f>
        <v>0</v>
      </c>
      <c r="J21" s="229">
        <f>IF(I21&gt;0,0,ESF!J21-ESF!I21)</f>
        <v>0</v>
      </c>
      <c r="K21" s="164"/>
    </row>
    <row r="22" spans="1:11">
      <c r="A22" s="225"/>
      <c r="B22" s="494" t="s">
        <v>18</v>
      </c>
      <c r="C22" s="494"/>
      <c r="D22" s="229">
        <f>IF(ESF!D22&lt;ESF!E22,ESF!E22-ESF!D22,0)</f>
        <v>0</v>
      </c>
      <c r="E22" s="229">
        <f>IF(D22&gt;0,0,ESF!D22-ESF!E22)</f>
        <v>0</v>
      </c>
      <c r="F22" s="150"/>
      <c r="G22" s="494" t="s">
        <v>19</v>
      </c>
      <c r="H22" s="494"/>
      <c r="I22" s="229">
        <f>IF(ESF!I22&gt;ESF!J22,ESF!I22-ESF!J22,0)</f>
        <v>0</v>
      </c>
      <c r="J22" s="229">
        <f>IF(I22&gt;0,0,ESF!J22-ESF!I22)</f>
        <v>0</v>
      </c>
      <c r="K22" s="164"/>
    </row>
    <row r="23" spans="1:11" ht="25.5" customHeight="1">
      <c r="A23" s="225"/>
      <c r="B23" s="494" t="s">
        <v>20</v>
      </c>
      <c r="C23" s="494"/>
      <c r="D23" s="229">
        <f>IF(ESF!D23&lt;ESF!E23,ESF!E23-ESF!D23,0)</f>
        <v>0</v>
      </c>
      <c r="E23" s="229">
        <f>IF(D23&gt;0,0,ESF!D23-ESF!E23)</f>
        <v>0</v>
      </c>
      <c r="F23" s="150"/>
      <c r="G23" s="496" t="s">
        <v>21</v>
      </c>
      <c r="H23" s="496"/>
      <c r="I23" s="229">
        <f>IF(ESF!I23&gt;ESF!J23,ESF!I23-ESF!J23,0)</f>
        <v>0</v>
      </c>
      <c r="J23" s="229">
        <f>IF(I23&gt;0,0,ESF!J23-ESF!I23)</f>
        <v>0</v>
      </c>
      <c r="K23" s="164"/>
    </row>
    <row r="24" spans="1:11">
      <c r="A24" s="225"/>
      <c r="B24" s="494" t="s">
        <v>22</v>
      </c>
      <c r="C24" s="494"/>
      <c r="D24" s="229">
        <f>IF(ESF!D24&lt;ESF!E24,ESF!E24-ESF!D24,0)</f>
        <v>0</v>
      </c>
      <c r="E24" s="229">
        <f>IF(D24&gt;0,0,ESF!D24-ESF!E24)</f>
        <v>0</v>
      </c>
      <c r="F24" s="150"/>
      <c r="G24" s="494" t="s">
        <v>23</v>
      </c>
      <c r="H24" s="494"/>
      <c r="I24" s="229">
        <f>IF(ESF!I24&gt;ESF!J24,ESF!I24-ESF!J24,0)</f>
        <v>0</v>
      </c>
      <c r="J24" s="229">
        <f>IF(I24&gt;0,0,ESF!J24-ESF!I24)</f>
        <v>0</v>
      </c>
      <c r="K24" s="164"/>
    </row>
    <row r="25" spans="1:11">
      <c r="A25" s="227"/>
      <c r="B25" s="169"/>
      <c r="C25" s="168"/>
      <c r="D25" s="228"/>
      <c r="E25" s="228"/>
      <c r="F25" s="150"/>
      <c r="G25" s="494" t="s">
        <v>24</v>
      </c>
      <c r="H25" s="494"/>
      <c r="I25" s="229">
        <f>IF(ESF!I25&gt;ESF!J25,ESF!I25-ESF!J25,0)</f>
        <v>0</v>
      </c>
      <c r="J25" s="229">
        <f>IF(I25&gt;0,0,ESF!J25-ESF!I25)</f>
        <v>0</v>
      </c>
      <c r="K25" s="164"/>
    </row>
    <row r="26" spans="1:11">
      <c r="A26" s="227"/>
      <c r="B26" s="495" t="s">
        <v>27</v>
      </c>
      <c r="C26" s="495"/>
      <c r="D26" s="226">
        <f>SUM(D28:D36)</f>
        <v>0</v>
      </c>
      <c r="E26" s="226">
        <f>SUM(E28:E36)</f>
        <v>2374609</v>
      </c>
      <c r="F26" s="150"/>
      <c r="G26" s="169"/>
      <c r="H26" s="169"/>
      <c r="I26" s="228"/>
      <c r="J26" s="228"/>
      <c r="K26" s="164"/>
    </row>
    <row r="27" spans="1:11">
      <c r="A27" s="227"/>
      <c r="B27" s="169"/>
      <c r="C27" s="168"/>
      <c r="D27" s="228"/>
      <c r="E27" s="228"/>
      <c r="F27" s="150"/>
      <c r="G27" s="493" t="s">
        <v>28</v>
      </c>
      <c r="H27" s="493"/>
      <c r="I27" s="226">
        <f>SUM(I29:I34)</f>
        <v>0</v>
      </c>
      <c r="J27" s="226">
        <f>SUM(J29:J34)</f>
        <v>0</v>
      </c>
      <c r="K27" s="164"/>
    </row>
    <row r="28" spans="1:11">
      <c r="A28" s="225"/>
      <c r="B28" s="494" t="s">
        <v>29</v>
      </c>
      <c r="C28" s="494"/>
      <c r="D28" s="229">
        <f>IF(ESF!D31&lt;ESF!E31,ESF!E31-ESF!D31,0)</f>
        <v>0</v>
      </c>
      <c r="E28" s="229">
        <f>IF(D28&gt;0,0,ESF!D31-ESF!E31)</f>
        <v>0</v>
      </c>
      <c r="F28" s="150"/>
      <c r="G28" s="169"/>
      <c r="H28" s="169"/>
      <c r="I28" s="228"/>
      <c r="J28" s="228"/>
      <c r="K28" s="164"/>
    </row>
    <row r="29" spans="1:11">
      <c r="A29" s="225"/>
      <c r="B29" s="494" t="s">
        <v>31</v>
      </c>
      <c r="C29" s="494"/>
      <c r="D29" s="229">
        <f>IF(ESF!D32&lt;ESF!E32,ESF!E32-ESF!D32,0)</f>
        <v>0</v>
      </c>
      <c r="E29" s="229">
        <f>IF(D29&gt;0,0,ESF!D32-ESF!E32)</f>
        <v>0</v>
      </c>
      <c r="F29" s="150"/>
      <c r="G29" s="494" t="s">
        <v>30</v>
      </c>
      <c r="H29" s="494"/>
      <c r="I29" s="229">
        <f>IF(ESF!I31&gt;ESF!J31,ESF!I31-ESF!J31,0)</f>
        <v>0</v>
      </c>
      <c r="J29" s="229">
        <f>IF(I29&gt;0,0,ESF!J31-ESF!I31)</f>
        <v>0</v>
      </c>
      <c r="K29" s="164"/>
    </row>
    <row r="30" spans="1:11">
      <c r="A30" s="225"/>
      <c r="B30" s="494" t="s">
        <v>33</v>
      </c>
      <c r="C30" s="494"/>
      <c r="D30" s="229">
        <f>IF(ESF!D33&lt;ESF!E33,ESF!E33-ESF!D33,0)</f>
        <v>0</v>
      </c>
      <c r="E30" s="229">
        <f>IF(D30&gt;0,0,ESF!D33-ESF!E33)</f>
        <v>0</v>
      </c>
      <c r="F30" s="150"/>
      <c r="G30" s="494" t="s">
        <v>32</v>
      </c>
      <c r="H30" s="494"/>
      <c r="I30" s="229">
        <f>IF(ESF!I32&gt;ESF!J32,ESF!I32-ESF!J32,0)</f>
        <v>0</v>
      </c>
      <c r="J30" s="229">
        <f>IF(I30&gt;0,0,ESF!J32-ESF!I32)</f>
        <v>0</v>
      </c>
      <c r="K30" s="164"/>
    </row>
    <row r="31" spans="1:11">
      <c r="A31" s="225"/>
      <c r="B31" s="494" t="s">
        <v>35</v>
      </c>
      <c r="C31" s="494"/>
      <c r="D31" s="229">
        <f>IF(ESF!D34&lt;ESF!E34,ESF!E34-ESF!D34,0)</f>
        <v>0</v>
      </c>
      <c r="E31" s="229">
        <f>IF(D31&gt;0,0,ESF!D34-ESF!E34)</f>
        <v>2374609</v>
      </c>
      <c r="F31" s="150"/>
      <c r="G31" s="494" t="s">
        <v>34</v>
      </c>
      <c r="H31" s="494"/>
      <c r="I31" s="229">
        <f>IF(ESF!I33&gt;ESF!J33,ESF!I33-ESF!J33,0)</f>
        <v>0</v>
      </c>
      <c r="J31" s="229">
        <f>IF(I31&gt;0,0,ESF!J33-ESF!I33)</f>
        <v>0</v>
      </c>
      <c r="K31" s="164"/>
    </row>
    <row r="32" spans="1:11">
      <c r="A32" s="225"/>
      <c r="B32" s="494" t="s">
        <v>37</v>
      </c>
      <c r="C32" s="494"/>
      <c r="D32" s="229">
        <f>IF(ESF!D35&lt;ESF!E35,ESF!E35-ESF!D35,0)</f>
        <v>0</v>
      </c>
      <c r="E32" s="229">
        <f>IF(D32&gt;0,0,ESF!D35-ESF!E35)</f>
        <v>0</v>
      </c>
      <c r="F32" s="150"/>
      <c r="G32" s="494" t="s">
        <v>36</v>
      </c>
      <c r="H32" s="494"/>
      <c r="I32" s="229">
        <f>IF(ESF!I34&gt;ESF!J34,ESF!I34-ESF!J34,0)</f>
        <v>0</v>
      </c>
      <c r="J32" s="229">
        <f>IF(I32&gt;0,0,ESF!J34-ESF!I34)</f>
        <v>0</v>
      </c>
      <c r="K32" s="164"/>
    </row>
    <row r="33" spans="1:11" ht="26.1" customHeight="1">
      <c r="A33" s="225"/>
      <c r="B33" s="496" t="s">
        <v>39</v>
      </c>
      <c r="C33" s="496"/>
      <c r="D33" s="229">
        <f>IF(ESF!D36&lt;ESF!E36,ESF!E36-ESF!D36,0)</f>
        <v>0</v>
      </c>
      <c r="E33" s="229">
        <f>IF(D33&gt;0,0,ESF!D36-ESF!E36)</f>
        <v>0</v>
      </c>
      <c r="F33" s="150"/>
      <c r="G33" s="496" t="s">
        <v>38</v>
      </c>
      <c r="H33" s="496"/>
      <c r="I33" s="229">
        <f>IF(ESF!I35&gt;ESF!J35,ESF!I35-ESF!J35,0)</f>
        <v>0</v>
      </c>
      <c r="J33" s="229">
        <f>IF(I33&gt;0,0,ESF!J35-ESF!I35)</f>
        <v>0</v>
      </c>
      <c r="K33" s="164"/>
    </row>
    <row r="34" spans="1:11">
      <c r="A34" s="225"/>
      <c r="B34" s="494" t="s">
        <v>41</v>
      </c>
      <c r="C34" s="494"/>
      <c r="D34" s="229">
        <f>IF(ESF!D37&lt;ESF!E37,ESF!E37-ESF!D37,0)</f>
        <v>0</v>
      </c>
      <c r="E34" s="229">
        <f>IF(D34&gt;0,0,ESF!D37-ESF!E37)</f>
        <v>0</v>
      </c>
      <c r="F34" s="150"/>
      <c r="G34" s="494" t="s">
        <v>40</v>
      </c>
      <c r="H34" s="494"/>
      <c r="I34" s="229">
        <f>IF(ESF!I36&gt;ESF!J36,ESF!I36-ESF!J36,0)</f>
        <v>0</v>
      </c>
      <c r="J34" s="229">
        <f>IF(I34&gt;0,0,ESF!J36-ESF!I36)</f>
        <v>0</v>
      </c>
      <c r="K34" s="164"/>
    </row>
    <row r="35" spans="1:11" ht="25.5" customHeight="1">
      <c r="A35" s="225"/>
      <c r="B35" s="496" t="s">
        <v>42</v>
      </c>
      <c r="C35" s="496"/>
      <c r="D35" s="229">
        <f>IF(ESF!D38&lt;ESF!E38,ESF!E38-ESF!D38,0)</f>
        <v>0</v>
      </c>
      <c r="E35" s="229">
        <f>IF(D35&gt;0,0,ESF!D38-ESF!E38)</f>
        <v>0</v>
      </c>
      <c r="F35" s="150"/>
      <c r="G35" s="169"/>
      <c r="H35" s="169"/>
      <c r="I35" s="230"/>
      <c r="J35" s="230"/>
      <c r="K35" s="164"/>
    </row>
    <row r="36" spans="1:11">
      <c r="A36" s="225"/>
      <c r="B36" s="494" t="s">
        <v>44</v>
      </c>
      <c r="C36" s="494"/>
      <c r="D36" s="229">
        <f>IF(ESF!D39&lt;ESF!E39,ESF!E39-ESF!D39,0)</f>
        <v>0</v>
      </c>
      <c r="E36" s="229">
        <f>IF(D36&gt;0,0,ESF!D39-ESF!E39)</f>
        <v>0</v>
      </c>
      <c r="F36" s="150"/>
      <c r="G36" s="495" t="s">
        <v>47</v>
      </c>
      <c r="H36" s="495"/>
      <c r="I36" s="226">
        <f>I38+I44+I52</f>
        <v>3440709</v>
      </c>
      <c r="J36" s="226">
        <f>J38+J44+J52</f>
        <v>841080</v>
      </c>
      <c r="K36" s="164"/>
    </row>
    <row r="37" spans="1:11">
      <c r="A37" s="227"/>
      <c r="B37" s="169"/>
      <c r="C37" s="168"/>
      <c r="D37" s="230"/>
      <c r="E37" s="230"/>
      <c r="F37" s="150"/>
      <c r="G37" s="169"/>
      <c r="H37" s="169"/>
      <c r="I37" s="228"/>
      <c r="J37" s="228"/>
      <c r="K37" s="164"/>
    </row>
    <row r="38" spans="1:11">
      <c r="A38" s="225"/>
      <c r="B38" s="149"/>
      <c r="C38" s="149"/>
      <c r="D38" s="149"/>
      <c r="E38" s="149"/>
      <c r="F38" s="150"/>
      <c r="G38" s="495" t="s">
        <v>49</v>
      </c>
      <c r="H38" s="495"/>
      <c r="I38" s="226">
        <f>SUM(I40:I42)</f>
        <v>0</v>
      </c>
      <c r="J38" s="226">
        <f>SUM(J40:J42)</f>
        <v>0</v>
      </c>
      <c r="K38" s="164"/>
    </row>
    <row r="39" spans="1:11">
      <c r="A39" s="227"/>
      <c r="B39" s="149"/>
      <c r="C39" s="149"/>
      <c r="D39" s="149"/>
      <c r="E39" s="149"/>
      <c r="F39" s="150"/>
      <c r="G39" s="169"/>
      <c r="H39" s="169"/>
      <c r="I39" s="228"/>
      <c r="J39" s="228"/>
      <c r="K39" s="164"/>
    </row>
    <row r="40" spans="1:11">
      <c r="A40" s="225"/>
      <c r="B40" s="149"/>
      <c r="C40" s="149"/>
      <c r="D40" s="149"/>
      <c r="E40" s="149"/>
      <c r="F40" s="150"/>
      <c r="G40" s="494" t="s">
        <v>50</v>
      </c>
      <c r="H40" s="494"/>
      <c r="I40" s="229">
        <f>IF(ESF!I46&gt;ESF!J46,ESF!I46-ESF!J46,0)</f>
        <v>0</v>
      </c>
      <c r="J40" s="229">
        <f>IF(I40&gt;0,0,ESF!J46-ESF!I46)</f>
        <v>0</v>
      </c>
      <c r="K40" s="164"/>
    </row>
    <row r="41" spans="1:11">
      <c r="A41" s="227"/>
      <c r="B41" s="149"/>
      <c r="C41" s="149"/>
      <c r="D41" s="149"/>
      <c r="E41" s="149"/>
      <c r="F41" s="150"/>
      <c r="G41" s="494" t="s">
        <v>51</v>
      </c>
      <c r="H41" s="494"/>
      <c r="I41" s="229">
        <f>IF(ESF!I47&gt;ESF!J47,ESF!I47-ESF!J47,0)</f>
        <v>0</v>
      </c>
      <c r="J41" s="229">
        <f>IF(I41&gt;0,0,ESF!J47-ESF!I47)</f>
        <v>0</v>
      </c>
      <c r="K41" s="164"/>
    </row>
    <row r="42" spans="1:11">
      <c r="A42" s="225"/>
      <c r="B42" s="149"/>
      <c r="C42" s="149"/>
      <c r="D42" s="149"/>
      <c r="E42" s="149"/>
      <c r="F42" s="150"/>
      <c r="G42" s="494" t="s">
        <v>52</v>
      </c>
      <c r="H42" s="494"/>
      <c r="I42" s="229">
        <f>IF(ESF!I48&gt;ESF!J48,ESF!I48-ESF!J48,0)</f>
        <v>0</v>
      </c>
      <c r="J42" s="229">
        <f>IF(I42&gt;0,0,ESF!J48-ESF!I48)</f>
        <v>0</v>
      </c>
      <c r="K42" s="164"/>
    </row>
    <row r="43" spans="1:11">
      <c r="A43" s="225"/>
      <c r="B43" s="149"/>
      <c r="C43" s="149"/>
      <c r="D43" s="149"/>
      <c r="E43" s="149"/>
      <c r="F43" s="150"/>
      <c r="G43" s="169"/>
      <c r="H43" s="169"/>
      <c r="I43" s="228"/>
      <c r="J43" s="228"/>
      <c r="K43" s="164"/>
    </row>
    <row r="44" spans="1:11">
      <c r="A44" s="225"/>
      <c r="B44" s="149"/>
      <c r="C44" s="149"/>
      <c r="D44" s="149"/>
      <c r="E44" s="149"/>
      <c r="F44" s="150"/>
      <c r="G44" s="495" t="s">
        <v>53</v>
      </c>
      <c r="H44" s="495"/>
      <c r="I44" s="226">
        <f>SUM(I46:I50)</f>
        <v>3440709</v>
      </c>
      <c r="J44" s="226">
        <f>SUM(J46:J50)</f>
        <v>841080</v>
      </c>
      <c r="K44" s="164"/>
    </row>
    <row r="45" spans="1:11">
      <c r="A45" s="225"/>
      <c r="B45" s="149"/>
      <c r="C45" s="149"/>
      <c r="D45" s="149"/>
      <c r="E45" s="149"/>
      <c r="F45" s="150"/>
      <c r="G45" s="169"/>
      <c r="H45" s="169"/>
      <c r="I45" s="228"/>
      <c r="J45" s="228"/>
      <c r="K45" s="164"/>
    </row>
    <row r="46" spans="1:11">
      <c r="A46" s="225"/>
      <c r="B46" s="149"/>
      <c r="C46" s="149"/>
      <c r="D46" s="149"/>
      <c r="E46" s="149"/>
      <c r="F46" s="150"/>
      <c r="G46" s="494" t="s">
        <v>54</v>
      </c>
      <c r="H46" s="494"/>
      <c r="I46" s="229">
        <f>IF(ESF!I52&gt;ESF!J52,ESF!I52-ESF!J52,0)</f>
        <v>1066100</v>
      </c>
      <c r="J46" s="229">
        <f>IF(I46&gt;0,0,ESF!J52-ESF!I52)</f>
        <v>0</v>
      </c>
      <c r="K46" s="164"/>
    </row>
    <row r="47" spans="1:11">
      <c r="A47" s="225"/>
      <c r="B47" s="149"/>
      <c r="C47" s="149"/>
      <c r="D47" s="149"/>
      <c r="E47" s="149"/>
      <c r="F47" s="150"/>
      <c r="G47" s="494" t="s">
        <v>55</v>
      </c>
      <c r="H47" s="494"/>
      <c r="I47" s="229">
        <f>IF(ESF!I53&gt;ESF!J53,ESF!I53-ESF!J53,0)</f>
        <v>0</v>
      </c>
      <c r="J47" s="229">
        <f>IF(I47&gt;0,0,ESF!J53-ESF!I53)</f>
        <v>841080</v>
      </c>
      <c r="K47" s="164"/>
    </row>
    <row r="48" spans="1:11">
      <c r="A48" s="225"/>
      <c r="B48" s="149"/>
      <c r="C48" s="149"/>
      <c r="D48" s="149"/>
      <c r="E48" s="149"/>
      <c r="F48" s="150"/>
      <c r="G48" s="494" t="s">
        <v>56</v>
      </c>
      <c r="H48" s="494"/>
      <c r="I48" s="229">
        <f>IF(ESF!I54&gt;ESF!J54,ESF!I54-ESF!J54,0)</f>
        <v>0</v>
      </c>
      <c r="J48" s="229">
        <f>IF(I48&gt;0,0,ESF!J54-ESF!I54)</f>
        <v>0</v>
      </c>
      <c r="K48" s="164"/>
    </row>
    <row r="49" spans="1:11">
      <c r="A49" s="225"/>
      <c r="B49" s="149"/>
      <c r="C49" s="149"/>
      <c r="D49" s="149"/>
      <c r="E49" s="149"/>
      <c r="F49" s="150"/>
      <c r="G49" s="494" t="s">
        <v>57</v>
      </c>
      <c r="H49" s="494"/>
      <c r="I49" s="229">
        <f>IF(ESF!I55&gt;ESF!J55,ESF!I55-ESF!J55,0)</f>
        <v>0</v>
      </c>
      <c r="J49" s="229">
        <f>IF(I49&gt;0,0,ESF!J55-ESF!I55)</f>
        <v>0</v>
      </c>
      <c r="K49" s="164"/>
    </row>
    <row r="50" spans="1:11">
      <c r="A50" s="227"/>
      <c r="B50" s="149"/>
      <c r="C50" s="149"/>
      <c r="D50" s="149"/>
      <c r="E50" s="149"/>
      <c r="F50" s="150"/>
      <c r="G50" s="494" t="s">
        <v>58</v>
      </c>
      <c r="H50" s="494"/>
      <c r="I50" s="229">
        <f>IF(ESF!I56&gt;ESF!J56,ESF!I56-ESF!J56,0)</f>
        <v>2374609</v>
      </c>
      <c r="J50" s="229">
        <f>IF(I50&gt;0,0,ESF!J56-ESF!I56)</f>
        <v>0</v>
      </c>
      <c r="K50" s="164"/>
    </row>
    <row r="51" spans="1:11">
      <c r="A51" s="225"/>
      <c r="B51" s="149"/>
      <c r="C51" s="149"/>
      <c r="D51" s="149"/>
      <c r="E51" s="149"/>
      <c r="F51" s="150"/>
      <c r="G51" s="169"/>
      <c r="H51" s="169"/>
      <c r="I51" s="228"/>
      <c r="J51" s="228"/>
      <c r="K51" s="164"/>
    </row>
    <row r="52" spans="1:11" ht="26.1" customHeight="1">
      <c r="A52" s="227"/>
      <c r="B52" s="149"/>
      <c r="C52" s="149"/>
      <c r="D52" s="149"/>
      <c r="E52" s="149"/>
      <c r="F52" s="150"/>
      <c r="G52" s="495" t="s">
        <v>84</v>
      </c>
      <c r="H52" s="495"/>
      <c r="I52" s="226">
        <f>SUM(I54:I55)</f>
        <v>0</v>
      </c>
      <c r="J52" s="226">
        <f>SUM(J54:J55)</f>
        <v>0</v>
      </c>
      <c r="K52" s="164"/>
    </row>
    <row r="53" spans="1:11">
      <c r="A53" s="225"/>
      <c r="B53" s="149"/>
      <c r="C53" s="149"/>
      <c r="D53" s="149"/>
      <c r="E53" s="149"/>
      <c r="F53" s="150"/>
      <c r="G53" s="169"/>
      <c r="H53" s="169"/>
      <c r="I53" s="228"/>
      <c r="J53" s="228"/>
      <c r="K53" s="164"/>
    </row>
    <row r="54" spans="1:11">
      <c r="A54" s="225"/>
      <c r="B54" s="149"/>
      <c r="C54" s="149"/>
      <c r="D54" s="149"/>
      <c r="E54" s="149"/>
      <c r="F54" s="150"/>
      <c r="G54" s="494" t="s">
        <v>60</v>
      </c>
      <c r="H54" s="494"/>
      <c r="I54" s="229">
        <f>IF(ESF!I60&gt;ESF!J60,ESF!I60-ESF!J60,0)</f>
        <v>0</v>
      </c>
      <c r="J54" s="229">
        <f>IF(I54&gt;0,0,ESF!J60-ESF!I60)</f>
        <v>0</v>
      </c>
      <c r="K54" s="164"/>
    </row>
    <row r="55" spans="1:11" ht="19.5" customHeight="1">
      <c r="A55" s="231"/>
      <c r="B55" s="194"/>
      <c r="C55" s="194"/>
      <c r="D55" s="194"/>
      <c r="E55" s="194"/>
      <c r="F55" s="188"/>
      <c r="G55" s="510" t="s">
        <v>61</v>
      </c>
      <c r="H55" s="510"/>
      <c r="I55" s="232">
        <f>IF(ESF!I61&gt;ESF!J61,ESF!I61-ESF!J61,0)</f>
        <v>0</v>
      </c>
      <c r="J55" s="232">
        <f>IF(I55&gt;0,0,ESF!J61-ESF!I61)</f>
        <v>0</v>
      </c>
      <c r="K55" s="190"/>
    </row>
    <row r="56" spans="1:11" ht="6" customHeight="1">
      <c r="A56" s="233"/>
      <c r="B56" s="194"/>
      <c r="C56" s="195"/>
      <c r="D56" s="196"/>
      <c r="E56" s="197"/>
      <c r="F56" s="197"/>
      <c r="G56" s="194"/>
      <c r="H56" s="234"/>
      <c r="I56" s="196"/>
      <c r="J56" s="197"/>
      <c r="K56" s="197"/>
    </row>
    <row r="57" spans="1:11" ht="6" customHeight="1">
      <c r="A57" s="149"/>
      <c r="C57" s="167"/>
      <c r="D57" s="191"/>
      <c r="E57" s="192"/>
      <c r="F57" s="192"/>
      <c r="H57" s="235"/>
      <c r="I57" s="191"/>
      <c r="J57" s="192"/>
      <c r="K57" s="192"/>
    </row>
    <row r="58" spans="1:11" ht="6" customHeight="1">
      <c r="B58" s="167"/>
      <c r="C58" s="191"/>
      <c r="D58" s="192"/>
      <c r="E58" s="192"/>
      <c r="G58" s="193"/>
      <c r="H58" s="236"/>
      <c r="I58" s="192"/>
      <c r="J58" s="192"/>
    </row>
    <row r="59" spans="1:11" ht="15" customHeight="1">
      <c r="B59" s="489" t="s">
        <v>78</v>
      </c>
      <c r="C59" s="489"/>
      <c r="D59" s="489"/>
      <c r="E59" s="489"/>
      <c r="F59" s="489"/>
      <c r="G59" s="489"/>
      <c r="H59" s="489"/>
      <c r="I59" s="489"/>
      <c r="J59" s="489"/>
    </row>
    <row r="60" spans="1:11" ht="9.75" customHeight="1">
      <c r="B60" s="167"/>
      <c r="C60" s="191"/>
      <c r="D60" s="192"/>
      <c r="E60" s="192"/>
      <c r="G60" s="193"/>
      <c r="H60" s="236"/>
      <c r="I60" s="192"/>
      <c r="J60" s="192"/>
    </row>
    <row r="61" spans="1:11" ht="50.1" customHeight="1">
      <c r="B61" s="167"/>
      <c r="C61" s="237"/>
      <c r="D61" s="238"/>
      <c r="E61" s="192"/>
      <c r="G61" s="239"/>
      <c r="H61" s="240"/>
      <c r="I61" s="192"/>
      <c r="J61" s="192"/>
    </row>
    <row r="62" spans="1:11" ht="14.1" customHeight="1">
      <c r="B62" s="199"/>
      <c r="C62" s="492" t="s">
        <v>80</v>
      </c>
      <c r="D62" s="492"/>
      <c r="E62" s="192"/>
      <c r="F62" s="192"/>
      <c r="G62" s="492" t="s">
        <v>83</v>
      </c>
      <c r="H62" s="492"/>
      <c r="I62" s="168"/>
      <c r="J62" s="192"/>
    </row>
    <row r="63" spans="1:11" ht="14.1" customHeight="1">
      <c r="B63" s="201"/>
      <c r="C63" s="487" t="s">
        <v>81</v>
      </c>
      <c r="D63" s="487"/>
      <c r="E63" s="202"/>
      <c r="F63" s="202"/>
      <c r="G63" s="487" t="s">
        <v>82</v>
      </c>
      <c r="H63" s="487"/>
      <c r="I63" s="168"/>
      <c r="J63" s="192"/>
    </row>
    <row r="64" spans="1:11">
      <c r="A64" s="186"/>
      <c r="F64" s="150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ColWidth="11.42578125" defaultRowHeight="15"/>
  <cols>
    <col min="4" max="5" width="11.42578125" style="7"/>
  </cols>
  <sheetData>
    <row r="2" spans="1:5">
      <c r="A2" s="517" t="s">
        <v>2</v>
      </c>
      <c r="B2" s="517"/>
      <c r="C2" s="517"/>
      <c r="D2" s="517"/>
      <c r="E2" s="13" t="e">
        <f>ESF!#REF!</f>
        <v>#REF!</v>
      </c>
    </row>
    <row r="3" spans="1:5" ht="90.75">
      <c r="A3" s="517" t="s">
        <v>4</v>
      </c>
      <c r="B3" s="517"/>
      <c r="C3" s="517"/>
      <c r="D3" s="517"/>
      <c r="E3" s="13" t="str">
        <f>ESF!C7</f>
        <v>Centro de Servicios Integrales para el Tratamiento de Aguas Residuales del Estado de Tlaxcala</v>
      </c>
    </row>
    <row r="4" spans="1:5">
      <c r="A4" s="517" t="s">
        <v>3</v>
      </c>
      <c r="B4" s="517"/>
      <c r="C4" s="517"/>
      <c r="D4" s="517"/>
      <c r="E4" s="14"/>
    </row>
    <row r="5" spans="1:5">
      <c r="A5" s="517" t="s">
        <v>73</v>
      </c>
      <c r="B5" s="517"/>
      <c r="C5" s="517"/>
      <c r="D5" s="517"/>
      <c r="E5" t="s">
        <v>71</v>
      </c>
    </row>
    <row r="6" spans="1:5">
      <c r="A6" s="6"/>
      <c r="B6" s="6"/>
      <c r="C6" s="522" t="s">
        <v>5</v>
      </c>
      <c r="D6" s="522"/>
      <c r="E6" s="1">
        <v>2013</v>
      </c>
    </row>
    <row r="7" spans="1:5">
      <c r="A7" s="518" t="s">
        <v>69</v>
      </c>
      <c r="B7" s="516" t="s">
        <v>8</v>
      </c>
      <c r="C7" s="512" t="s">
        <v>10</v>
      </c>
      <c r="D7" s="512"/>
      <c r="E7" s="8">
        <f>ESF!D18</f>
        <v>8061507</v>
      </c>
    </row>
    <row r="8" spans="1:5">
      <c r="A8" s="518"/>
      <c r="B8" s="516"/>
      <c r="C8" s="512" t="s">
        <v>12</v>
      </c>
      <c r="D8" s="512"/>
      <c r="E8" s="8">
        <f>ESF!D19</f>
        <v>3000</v>
      </c>
    </row>
    <row r="9" spans="1:5">
      <c r="A9" s="518"/>
      <c r="B9" s="516"/>
      <c r="C9" s="512" t="s">
        <v>14</v>
      </c>
      <c r="D9" s="512"/>
      <c r="E9" s="8">
        <f>ESF!D20</f>
        <v>0</v>
      </c>
    </row>
    <row r="10" spans="1:5">
      <c r="A10" s="518"/>
      <c r="B10" s="516"/>
      <c r="C10" s="512" t="s">
        <v>16</v>
      </c>
      <c r="D10" s="512"/>
      <c r="E10" s="8">
        <f>ESF!D21</f>
        <v>0</v>
      </c>
    </row>
    <row r="11" spans="1:5">
      <c r="A11" s="518"/>
      <c r="B11" s="516"/>
      <c r="C11" s="512" t="s">
        <v>18</v>
      </c>
      <c r="D11" s="512"/>
      <c r="E11" s="8">
        <f>ESF!D22</f>
        <v>0</v>
      </c>
    </row>
    <row r="12" spans="1:5">
      <c r="A12" s="518"/>
      <c r="B12" s="516"/>
      <c r="C12" s="512" t="s">
        <v>20</v>
      </c>
      <c r="D12" s="512"/>
      <c r="E12" s="8">
        <f>ESF!D23</f>
        <v>0</v>
      </c>
    </row>
    <row r="13" spans="1:5">
      <c r="A13" s="518"/>
      <c r="B13" s="516"/>
      <c r="C13" s="512" t="s">
        <v>22</v>
      </c>
      <c r="D13" s="512"/>
      <c r="E13" s="8">
        <f>ESF!D24</f>
        <v>0</v>
      </c>
    </row>
    <row r="14" spans="1:5" ht="15.75" thickBot="1">
      <c r="A14" s="518"/>
      <c r="B14" s="4"/>
      <c r="C14" s="513" t="s">
        <v>25</v>
      </c>
      <c r="D14" s="513"/>
      <c r="E14" s="9">
        <f>ESF!D26</f>
        <v>8064507</v>
      </c>
    </row>
    <row r="15" spans="1:5">
      <c r="A15" s="518"/>
      <c r="B15" s="516" t="s">
        <v>27</v>
      </c>
      <c r="C15" s="512" t="s">
        <v>29</v>
      </c>
      <c r="D15" s="512"/>
      <c r="E15" s="8">
        <f>ESF!D31</f>
        <v>0</v>
      </c>
    </row>
    <row r="16" spans="1:5">
      <c r="A16" s="518"/>
      <c r="B16" s="516"/>
      <c r="C16" s="512" t="s">
        <v>31</v>
      </c>
      <c r="D16" s="512"/>
      <c r="E16" s="8">
        <f>ESF!D32</f>
        <v>0</v>
      </c>
    </row>
    <row r="17" spans="1:5">
      <c r="A17" s="518"/>
      <c r="B17" s="516"/>
      <c r="C17" s="512" t="s">
        <v>33</v>
      </c>
      <c r="D17" s="512"/>
      <c r="E17" s="8">
        <f>ESF!D33</f>
        <v>0</v>
      </c>
    </row>
    <row r="18" spans="1:5">
      <c r="A18" s="518"/>
      <c r="B18" s="516"/>
      <c r="C18" s="512" t="s">
        <v>35</v>
      </c>
      <c r="D18" s="512"/>
      <c r="E18" s="8">
        <f>ESF!D34</f>
        <v>4672949</v>
      </c>
    </row>
    <row r="19" spans="1:5">
      <c r="A19" s="518"/>
      <c r="B19" s="516"/>
      <c r="C19" s="512" t="s">
        <v>37</v>
      </c>
      <c r="D19" s="512"/>
      <c r="E19" s="8">
        <f>ESF!D35</f>
        <v>17689</v>
      </c>
    </row>
    <row r="20" spans="1:5">
      <c r="A20" s="518"/>
      <c r="B20" s="516"/>
      <c r="C20" s="512" t="s">
        <v>39</v>
      </c>
      <c r="D20" s="512"/>
      <c r="E20" s="8">
        <f>ESF!D36</f>
        <v>0</v>
      </c>
    </row>
    <row r="21" spans="1:5">
      <c r="A21" s="518"/>
      <c r="B21" s="516"/>
      <c r="C21" s="512" t="s">
        <v>41</v>
      </c>
      <c r="D21" s="512"/>
      <c r="E21" s="8">
        <f>ESF!D37</f>
        <v>0</v>
      </c>
    </row>
    <row r="22" spans="1:5">
      <c r="A22" s="518"/>
      <c r="B22" s="516"/>
      <c r="C22" s="512" t="s">
        <v>42</v>
      </c>
      <c r="D22" s="512"/>
      <c r="E22" s="8">
        <f>ESF!D38</f>
        <v>0</v>
      </c>
    </row>
    <row r="23" spans="1:5">
      <c r="A23" s="518"/>
      <c r="B23" s="516"/>
      <c r="C23" s="512" t="s">
        <v>44</v>
      </c>
      <c r="D23" s="512"/>
      <c r="E23" s="8">
        <f>ESF!D39</f>
        <v>0</v>
      </c>
    </row>
    <row r="24" spans="1:5" ht="15.75" thickBot="1">
      <c r="A24" s="518"/>
      <c r="B24" s="4"/>
      <c r="C24" s="513" t="s">
        <v>46</v>
      </c>
      <c r="D24" s="513"/>
      <c r="E24" s="9">
        <f>ESF!D41</f>
        <v>4690638</v>
      </c>
    </row>
    <row r="25" spans="1:5" ht="15.75" thickBot="1">
      <c r="A25" s="518"/>
      <c r="B25" s="2"/>
      <c r="C25" s="513" t="s">
        <v>48</v>
      </c>
      <c r="D25" s="513"/>
      <c r="E25" s="9">
        <f>ESF!D43</f>
        <v>12755145</v>
      </c>
    </row>
    <row r="26" spans="1:5">
      <c r="A26" s="518" t="s">
        <v>70</v>
      </c>
      <c r="B26" s="516" t="s">
        <v>9</v>
      </c>
      <c r="C26" s="512" t="s">
        <v>11</v>
      </c>
      <c r="D26" s="512"/>
      <c r="E26" s="8">
        <f>ESF!I18</f>
        <v>163607</v>
      </c>
    </row>
    <row r="27" spans="1:5">
      <c r="A27" s="518"/>
      <c r="B27" s="516"/>
      <c r="C27" s="512" t="s">
        <v>13</v>
      </c>
      <c r="D27" s="512"/>
      <c r="E27" s="8">
        <f>ESF!I19</f>
        <v>0</v>
      </c>
    </row>
    <row r="28" spans="1:5">
      <c r="A28" s="518"/>
      <c r="B28" s="516"/>
      <c r="C28" s="512" t="s">
        <v>15</v>
      </c>
      <c r="D28" s="512"/>
      <c r="E28" s="8">
        <f>ESF!I20</f>
        <v>0</v>
      </c>
    </row>
    <row r="29" spans="1:5">
      <c r="A29" s="518"/>
      <c r="B29" s="516"/>
      <c r="C29" s="512" t="s">
        <v>17</v>
      </c>
      <c r="D29" s="512"/>
      <c r="E29" s="8">
        <f>ESF!I21</f>
        <v>0</v>
      </c>
    </row>
    <row r="30" spans="1:5">
      <c r="A30" s="518"/>
      <c r="B30" s="516"/>
      <c r="C30" s="512" t="s">
        <v>19</v>
      </c>
      <c r="D30" s="512"/>
      <c r="E30" s="8">
        <f>ESF!I22</f>
        <v>0</v>
      </c>
    </row>
    <row r="31" spans="1:5">
      <c r="A31" s="518"/>
      <c r="B31" s="516"/>
      <c r="C31" s="512" t="s">
        <v>21</v>
      </c>
      <c r="D31" s="512"/>
      <c r="E31" s="8">
        <f>ESF!I23</f>
        <v>0</v>
      </c>
    </row>
    <row r="32" spans="1:5">
      <c r="A32" s="518"/>
      <c r="B32" s="516"/>
      <c r="C32" s="512" t="s">
        <v>23</v>
      </c>
      <c r="D32" s="512"/>
      <c r="E32" s="8">
        <f>ESF!I24</f>
        <v>0</v>
      </c>
    </row>
    <row r="33" spans="1:5">
      <c r="A33" s="518"/>
      <c r="B33" s="516"/>
      <c r="C33" s="512" t="s">
        <v>24</v>
      </c>
      <c r="D33" s="512"/>
      <c r="E33" s="8">
        <f>ESF!I25</f>
        <v>0</v>
      </c>
    </row>
    <row r="34" spans="1:5" ht="15.75" thickBot="1">
      <c r="A34" s="518"/>
      <c r="B34" s="4"/>
      <c r="C34" s="513" t="s">
        <v>26</v>
      </c>
      <c r="D34" s="513"/>
      <c r="E34" s="9">
        <f>ESF!I27</f>
        <v>163607</v>
      </c>
    </row>
    <row r="35" spans="1:5">
      <c r="A35" s="518"/>
      <c r="B35" s="516" t="s">
        <v>28</v>
      </c>
      <c r="C35" s="512" t="s">
        <v>30</v>
      </c>
      <c r="D35" s="512"/>
      <c r="E35" s="8">
        <f>ESF!I31</f>
        <v>0</v>
      </c>
    </row>
    <row r="36" spans="1:5">
      <c r="A36" s="518"/>
      <c r="B36" s="516"/>
      <c r="C36" s="512" t="s">
        <v>32</v>
      </c>
      <c r="D36" s="512"/>
      <c r="E36" s="8">
        <f>ESF!I32</f>
        <v>0</v>
      </c>
    </row>
    <row r="37" spans="1:5">
      <c r="A37" s="518"/>
      <c r="B37" s="516"/>
      <c r="C37" s="512" t="s">
        <v>34</v>
      </c>
      <c r="D37" s="512"/>
      <c r="E37" s="8">
        <f>ESF!I33</f>
        <v>0</v>
      </c>
    </row>
    <row r="38" spans="1:5">
      <c r="A38" s="518"/>
      <c r="B38" s="516"/>
      <c r="C38" s="512" t="s">
        <v>36</v>
      </c>
      <c r="D38" s="512"/>
      <c r="E38" s="8">
        <f>ESF!I34</f>
        <v>0</v>
      </c>
    </row>
    <row r="39" spans="1:5">
      <c r="A39" s="518"/>
      <c r="B39" s="516"/>
      <c r="C39" s="512" t="s">
        <v>38</v>
      </c>
      <c r="D39" s="512"/>
      <c r="E39" s="8">
        <f>ESF!I35</f>
        <v>0</v>
      </c>
    </row>
    <row r="40" spans="1:5">
      <c r="A40" s="518"/>
      <c r="B40" s="516"/>
      <c r="C40" s="512" t="s">
        <v>40</v>
      </c>
      <c r="D40" s="512"/>
      <c r="E40" s="8">
        <f>ESF!I36</f>
        <v>0</v>
      </c>
    </row>
    <row r="41" spans="1:5" ht="15.75" thickBot="1">
      <c r="A41" s="518"/>
      <c r="B41" s="2"/>
      <c r="C41" s="513" t="s">
        <v>43</v>
      </c>
      <c r="D41" s="513"/>
      <c r="E41" s="9">
        <f>ESF!I38</f>
        <v>0</v>
      </c>
    </row>
    <row r="42" spans="1:5" ht="15.75" thickBot="1">
      <c r="A42" s="518"/>
      <c r="B42" s="2"/>
      <c r="C42" s="513" t="s">
        <v>45</v>
      </c>
      <c r="D42" s="513"/>
      <c r="E42" s="9">
        <f>ESF!I40</f>
        <v>163607</v>
      </c>
    </row>
    <row r="43" spans="1:5">
      <c r="A43" s="3"/>
      <c r="B43" s="516" t="s">
        <v>47</v>
      </c>
      <c r="C43" s="514" t="s">
        <v>49</v>
      </c>
      <c r="D43" s="514"/>
      <c r="E43" s="10">
        <f>ESF!I44</f>
        <v>0</v>
      </c>
    </row>
    <row r="44" spans="1:5">
      <c r="A44" s="3"/>
      <c r="B44" s="516"/>
      <c r="C44" s="512" t="s">
        <v>50</v>
      </c>
      <c r="D44" s="512"/>
      <c r="E44" s="8">
        <f>ESF!I46</f>
        <v>0</v>
      </c>
    </row>
    <row r="45" spans="1:5">
      <c r="A45" s="3"/>
      <c r="B45" s="516"/>
      <c r="C45" s="512" t="s">
        <v>51</v>
      </c>
      <c r="D45" s="512"/>
      <c r="E45" s="8">
        <f>ESF!I47</f>
        <v>0</v>
      </c>
    </row>
    <row r="46" spans="1:5">
      <c r="A46" s="3"/>
      <c r="B46" s="516"/>
      <c r="C46" s="512" t="s">
        <v>52</v>
      </c>
      <c r="D46" s="512"/>
      <c r="E46" s="8">
        <f>ESF!I48</f>
        <v>0</v>
      </c>
    </row>
    <row r="47" spans="1:5">
      <c r="A47" s="3"/>
      <c r="B47" s="516"/>
      <c r="C47" s="514" t="s">
        <v>53</v>
      </c>
      <c r="D47" s="514"/>
      <c r="E47" s="10">
        <f>ESF!I50</f>
        <v>12591538</v>
      </c>
    </row>
    <row r="48" spans="1:5">
      <c r="A48" s="3"/>
      <c r="B48" s="516"/>
      <c r="C48" s="512" t="s">
        <v>54</v>
      </c>
      <c r="D48" s="512"/>
      <c r="E48" s="8">
        <f>ESF!I52</f>
        <v>3867333</v>
      </c>
    </row>
    <row r="49" spans="1:5">
      <c r="A49" s="3"/>
      <c r="B49" s="516"/>
      <c r="C49" s="512" t="s">
        <v>55</v>
      </c>
      <c r="D49" s="512"/>
      <c r="E49" s="8">
        <f>ESF!I53</f>
        <v>4033567</v>
      </c>
    </row>
    <row r="50" spans="1:5">
      <c r="A50" s="3"/>
      <c r="B50" s="516"/>
      <c r="C50" s="512" t="s">
        <v>56</v>
      </c>
      <c r="D50" s="512"/>
      <c r="E50" s="8">
        <f>ESF!I54</f>
        <v>0</v>
      </c>
    </row>
    <row r="51" spans="1:5">
      <c r="A51" s="3"/>
      <c r="B51" s="516"/>
      <c r="C51" s="512" t="s">
        <v>57</v>
      </c>
      <c r="D51" s="512"/>
      <c r="E51" s="8">
        <f>ESF!I55</f>
        <v>0</v>
      </c>
    </row>
    <row r="52" spans="1:5">
      <c r="A52" s="3"/>
      <c r="B52" s="516"/>
      <c r="C52" s="512" t="s">
        <v>58</v>
      </c>
      <c r="D52" s="512"/>
      <c r="E52" s="8">
        <f>ESF!I56</f>
        <v>4690638</v>
      </c>
    </row>
    <row r="53" spans="1:5">
      <c r="A53" s="3"/>
      <c r="B53" s="516"/>
      <c r="C53" s="514" t="s">
        <v>59</v>
      </c>
      <c r="D53" s="514"/>
      <c r="E53" s="10">
        <f>ESF!I58</f>
        <v>0</v>
      </c>
    </row>
    <row r="54" spans="1:5">
      <c r="A54" s="3"/>
      <c r="B54" s="516"/>
      <c r="C54" s="512" t="s">
        <v>60</v>
      </c>
      <c r="D54" s="512"/>
      <c r="E54" s="8">
        <f>ESF!I60</f>
        <v>0</v>
      </c>
    </row>
    <row r="55" spans="1:5">
      <c r="A55" s="3"/>
      <c r="B55" s="516"/>
      <c r="C55" s="512" t="s">
        <v>61</v>
      </c>
      <c r="D55" s="512"/>
      <c r="E55" s="8">
        <f>ESF!I61</f>
        <v>0</v>
      </c>
    </row>
    <row r="56" spans="1:5" ht="15.75" thickBot="1">
      <c r="A56" s="3"/>
      <c r="B56" s="516"/>
      <c r="C56" s="513" t="s">
        <v>62</v>
      </c>
      <c r="D56" s="513"/>
      <c r="E56" s="9">
        <f>ESF!I63</f>
        <v>12591538</v>
      </c>
    </row>
    <row r="57" spans="1:5" ht="15.75" thickBot="1">
      <c r="A57" s="3"/>
      <c r="B57" s="2"/>
      <c r="C57" s="513" t="s">
        <v>63</v>
      </c>
      <c r="D57" s="513"/>
      <c r="E57" s="9">
        <f>ESF!I65</f>
        <v>12755145</v>
      </c>
    </row>
    <row r="58" spans="1:5">
      <c r="A58" s="3"/>
      <c r="B58" s="2"/>
      <c r="C58" s="522" t="s">
        <v>5</v>
      </c>
      <c r="D58" s="522"/>
      <c r="E58" s="1">
        <v>2012</v>
      </c>
    </row>
    <row r="59" spans="1:5">
      <c r="A59" s="518" t="s">
        <v>69</v>
      </c>
      <c r="B59" s="516" t="s">
        <v>8</v>
      </c>
      <c r="C59" s="512" t="s">
        <v>10</v>
      </c>
      <c r="D59" s="512"/>
      <c r="E59" s="8">
        <f>ESF!E18</f>
        <v>7958584</v>
      </c>
    </row>
    <row r="60" spans="1:5">
      <c r="A60" s="518"/>
      <c r="B60" s="516"/>
      <c r="C60" s="512" t="s">
        <v>12</v>
      </c>
      <c r="D60" s="512"/>
      <c r="E60" s="8">
        <f>ESF!E19</f>
        <v>3000</v>
      </c>
    </row>
    <row r="61" spans="1:5">
      <c r="A61" s="518"/>
      <c r="B61" s="516"/>
      <c r="C61" s="512" t="s">
        <v>14</v>
      </c>
      <c r="D61" s="512"/>
      <c r="E61" s="8">
        <f>ESF!E20</f>
        <v>0</v>
      </c>
    </row>
    <row r="62" spans="1:5">
      <c r="A62" s="518"/>
      <c r="B62" s="516"/>
      <c r="C62" s="512" t="s">
        <v>16</v>
      </c>
      <c r="D62" s="512"/>
      <c r="E62" s="8">
        <f>ESF!E21</f>
        <v>0</v>
      </c>
    </row>
    <row r="63" spans="1:5">
      <c r="A63" s="518"/>
      <c r="B63" s="516"/>
      <c r="C63" s="512" t="s">
        <v>18</v>
      </c>
      <c r="D63" s="512"/>
      <c r="E63" s="8">
        <f>ESF!E22</f>
        <v>0</v>
      </c>
    </row>
    <row r="64" spans="1:5">
      <c r="A64" s="518"/>
      <c r="B64" s="516"/>
      <c r="C64" s="512" t="s">
        <v>20</v>
      </c>
      <c r="D64" s="512"/>
      <c r="E64" s="8">
        <f>ESF!E23</f>
        <v>0</v>
      </c>
    </row>
    <row r="65" spans="1:5">
      <c r="A65" s="518"/>
      <c r="B65" s="516"/>
      <c r="C65" s="512" t="s">
        <v>22</v>
      </c>
      <c r="D65" s="512"/>
      <c r="E65" s="8">
        <f>ESF!E24</f>
        <v>0</v>
      </c>
    </row>
    <row r="66" spans="1:5" ht="15.75" thickBot="1">
      <c r="A66" s="518"/>
      <c r="B66" s="4"/>
      <c r="C66" s="513" t="s">
        <v>25</v>
      </c>
      <c r="D66" s="513"/>
      <c r="E66" s="9">
        <f>ESF!E26</f>
        <v>7961584</v>
      </c>
    </row>
    <row r="67" spans="1:5">
      <c r="A67" s="518"/>
      <c r="B67" s="516" t="s">
        <v>27</v>
      </c>
      <c r="C67" s="512" t="s">
        <v>29</v>
      </c>
      <c r="D67" s="512"/>
      <c r="E67" s="8">
        <f>ESF!E31</f>
        <v>0</v>
      </c>
    </row>
    <row r="68" spans="1:5">
      <c r="A68" s="518"/>
      <c r="B68" s="516"/>
      <c r="C68" s="512" t="s">
        <v>31</v>
      </c>
      <c r="D68" s="512"/>
      <c r="E68" s="8">
        <f>ESF!E32</f>
        <v>0</v>
      </c>
    </row>
    <row r="69" spans="1:5">
      <c r="A69" s="518"/>
      <c r="B69" s="516"/>
      <c r="C69" s="512" t="s">
        <v>33</v>
      </c>
      <c r="D69" s="512"/>
      <c r="E69" s="8">
        <f>ESF!E33</f>
        <v>0</v>
      </c>
    </row>
    <row r="70" spans="1:5">
      <c r="A70" s="518"/>
      <c r="B70" s="516"/>
      <c r="C70" s="512" t="s">
        <v>35</v>
      </c>
      <c r="D70" s="512"/>
      <c r="E70" s="8">
        <f>ESF!E34</f>
        <v>2298340</v>
      </c>
    </row>
    <row r="71" spans="1:5">
      <c r="A71" s="518"/>
      <c r="B71" s="516"/>
      <c r="C71" s="512" t="s">
        <v>37</v>
      </c>
      <c r="D71" s="512"/>
      <c r="E71" s="8">
        <f>ESF!E35</f>
        <v>17689</v>
      </c>
    </row>
    <row r="72" spans="1:5">
      <c r="A72" s="518"/>
      <c r="B72" s="516"/>
      <c r="C72" s="512" t="s">
        <v>39</v>
      </c>
      <c r="D72" s="512"/>
      <c r="E72" s="8">
        <f>ESF!E36</f>
        <v>0</v>
      </c>
    </row>
    <row r="73" spans="1:5">
      <c r="A73" s="518"/>
      <c r="B73" s="516"/>
      <c r="C73" s="512" t="s">
        <v>41</v>
      </c>
      <c r="D73" s="512"/>
      <c r="E73" s="8">
        <f>ESF!E37</f>
        <v>0</v>
      </c>
    </row>
    <row r="74" spans="1:5">
      <c r="A74" s="518"/>
      <c r="B74" s="516"/>
      <c r="C74" s="512" t="s">
        <v>42</v>
      </c>
      <c r="D74" s="512"/>
      <c r="E74" s="8">
        <f>ESF!E38</f>
        <v>0</v>
      </c>
    </row>
    <row r="75" spans="1:5">
      <c r="A75" s="518"/>
      <c r="B75" s="516"/>
      <c r="C75" s="512" t="s">
        <v>44</v>
      </c>
      <c r="D75" s="512"/>
      <c r="E75" s="8">
        <f>ESF!E39</f>
        <v>0</v>
      </c>
    </row>
    <row r="76" spans="1:5" ht="15.75" thickBot="1">
      <c r="A76" s="518"/>
      <c r="B76" s="4"/>
      <c r="C76" s="513" t="s">
        <v>46</v>
      </c>
      <c r="D76" s="513"/>
      <c r="E76" s="9">
        <f>ESF!E41</f>
        <v>2316029</v>
      </c>
    </row>
    <row r="77" spans="1:5" ht="15.75" thickBot="1">
      <c r="A77" s="518"/>
      <c r="B77" s="2"/>
      <c r="C77" s="513" t="s">
        <v>48</v>
      </c>
      <c r="D77" s="513"/>
      <c r="E77" s="9">
        <f>ESF!E43</f>
        <v>10277613</v>
      </c>
    </row>
    <row r="78" spans="1:5">
      <c r="A78" s="518" t="s">
        <v>70</v>
      </c>
      <c r="B78" s="516" t="s">
        <v>9</v>
      </c>
      <c r="C78" s="512" t="s">
        <v>11</v>
      </c>
      <c r="D78" s="512"/>
      <c r="E78" s="8">
        <f>ESF!J18</f>
        <v>285704</v>
      </c>
    </row>
    <row r="79" spans="1:5">
      <c r="A79" s="518"/>
      <c r="B79" s="516"/>
      <c r="C79" s="512" t="s">
        <v>13</v>
      </c>
      <c r="D79" s="512"/>
      <c r="E79" s="8">
        <f>ESF!J19</f>
        <v>0</v>
      </c>
    </row>
    <row r="80" spans="1:5">
      <c r="A80" s="518"/>
      <c r="B80" s="516"/>
      <c r="C80" s="512" t="s">
        <v>15</v>
      </c>
      <c r="D80" s="512"/>
      <c r="E80" s="8">
        <f>ESF!J20</f>
        <v>0</v>
      </c>
    </row>
    <row r="81" spans="1:5">
      <c r="A81" s="518"/>
      <c r="B81" s="516"/>
      <c r="C81" s="512" t="s">
        <v>17</v>
      </c>
      <c r="D81" s="512"/>
      <c r="E81" s="8">
        <f>ESF!J21</f>
        <v>0</v>
      </c>
    </row>
    <row r="82" spans="1:5">
      <c r="A82" s="518"/>
      <c r="B82" s="516"/>
      <c r="C82" s="512" t="s">
        <v>19</v>
      </c>
      <c r="D82" s="512"/>
      <c r="E82" s="8">
        <f>ESF!J22</f>
        <v>0</v>
      </c>
    </row>
    <row r="83" spans="1:5">
      <c r="A83" s="518"/>
      <c r="B83" s="516"/>
      <c r="C83" s="512" t="s">
        <v>21</v>
      </c>
      <c r="D83" s="512"/>
      <c r="E83" s="8">
        <f>ESF!J23</f>
        <v>0</v>
      </c>
    </row>
    <row r="84" spans="1:5">
      <c r="A84" s="518"/>
      <c r="B84" s="516"/>
      <c r="C84" s="512" t="s">
        <v>23</v>
      </c>
      <c r="D84" s="512"/>
      <c r="E84" s="8">
        <f>ESF!J24</f>
        <v>0</v>
      </c>
    </row>
    <row r="85" spans="1:5">
      <c r="A85" s="518"/>
      <c r="B85" s="516"/>
      <c r="C85" s="512" t="s">
        <v>24</v>
      </c>
      <c r="D85" s="512"/>
      <c r="E85" s="8">
        <f>ESF!J25</f>
        <v>0</v>
      </c>
    </row>
    <row r="86" spans="1:5" ht="15.75" thickBot="1">
      <c r="A86" s="518"/>
      <c r="B86" s="4"/>
      <c r="C86" s="513" t="s">
        <v>26</v>
      </c>
      <c r="D86" s="513"/>
      <c r="E86" s="9">
        <f>ESF!J27</f>
        <v>285704</v>
      </c>
    </row>
    <row r="87" spans="1:5">
      <c r="A87" s="518"/>
      <c r="B87" s="516" t="s">
        <v>28</v>
      </c>
      <c r="C87" s="512" t="s">
        <v>30</v>
      </c>
      <c r="D87" s="512"/>
      <c r="E87" s="8">
        <f>ESF!J31</f>
        <v>0</v>
      </c>
    </row>
    <row r="88" spans="1:5">
      <c r="A88" s="518"/>
      <c r="B88" s="516"/>
      <c r="C88" s="512" t="s">
        <v>32</v>
      </c>
      <c r="D88" s="512"/>
      <c r="E88" s="8">
        <f>ESF!J32</f>
        <v>0</v>
      </c>
    </row>
    <row r="89" spans="1:5">
      <c r="A89" s="518"/>
      <c r="B89" s="516"/>
      <c r="C89" s="512" t="s">
        <v>34</v>
      </c>
      <c r="D89" s="512"/>
      <c r="E89" s="8">
        <f>ESF!J33</f>
        <v>0</v>
      </c>
    </row>
    <row r="90" spans="1:5">
      <c r="A90" s="518"/>
      <c r="B90" s="516"/>
      <c r="C90" s="512" t="s">
        <v>36</v>
      </c>
      <c r="D90" s="512"/>
      <c r="E90" s="8">
        <f>ESF!J34</f>
        <v>0</v>
      </c>
    </row>
    <row r="91" spans="1:5">
      <c r="A91" s="518"/>
      <c r="B91" s="516"/>
      <c r="C91" s="512" t="s">
        <v>38</v>
      </c>
      <c r="D91" s="512"/>
      <c r="E91" s="8">
        <f>ESF!J35</f>
        <v>0</v>
      </c>
    </row>
    <row r="92" spans="1:5">
      <c r="A92" s="518"/>
      <c r="B92" s="516"/>
      <c r="C92" s="512" t="s">
        <v>40</v>
      </c>
      <c r="D92" s="512"/>
      <c r="E92" s="8">
        <f>ESF!J36</f>
        <v>0</v>
      </c>
    </row>
    <row r="93" spans="1:5" ht="15.75" thickBot="1">
      <c r="A93" s="518"/>
      <c r="B93" s="2"/>
      <c r="C93" s="513" t="s">
        <v>43</v>
      </c>
      <c r="D93" s="513"/>
      <c r="E93" s="9">
        <f>ESF!J38</f>
        <v>0</v>
      </c>
    </row>
    <row r="94" spans="1:5" ht="15.75" thickBot="1">
      <c r="A94" s="518"/>
      <c r="B94" s="2"/>
      <c r="C94" s="513" t="s">
        <v>45</v>
      </c>
      <c r="D94" s="513"/>
      <c r="E94" s="9">
        <f>ESF!J40</f>
        <v>285704</v>
      </c>
    </row>
    <row r="95" spans="1:5">
      <c r="A95" s="3"/>
      <c r="B95" s="516" t="s">
        <v>47</v>
      </c>
      <c r="C95" s="514" t="s">
        <v>49</v>
      </c>
      <c r="D95" s="514"/>
      <c r="E95" s="10">
        <f>ESF!J44</f>
        <v>0</v>
      </c>
    </row>
    <row r="96" spans="1:5">
      <c r="A96" s="3"/>
      <c r="B96" s="516"/>
      <c r="C96" s="512" t="s">
        <v>50</v>
      </c>
      <c r="D96" s="512"/>
      <c r="E96" s="8">
        <f>ESF!J46</f>
        <v>0</v>
      </c>
    </row>
    <row r="97" spans="1:5">
      <c r="A97" s="3"/>
      <c r="B97" s="516"/>
      <c r="C97" s="512" t="s">
        <v>51</v>
      </c>
      <c r="D97" s="512"/>
      <c r="E97" s="8">
        <f>ESF!J47</f>
        <v>0</v>
      </c>
    </row>
    <row r="98" spans="1:5">
      <c r="A98" s="3"/>
      <c r="B98" s="516"/>
      <c r="C98" s="512" t="s">
        <v>52</v>
      </c>
      <c r="D98" s="512"/>
      <c r="E98" s="8">
        <f>ESF!J48</f>
        <v>0</v>
      </c>
    </row>
    <row r="99" spans="1:5">
      <c r="A99" s="3"/>
      <c r="B99" s="516"/>
      <c r="C99" s="514" t="s">
        <v>53</v>
      </c>
      <c r="D99" s="514"/>
      <c r="E99" s="10">
        <f>ESF!J50</f>
        <v>9991909</v>
      </c>
    </row>
    <row r="100" spans="1:5">
      <c r="A100" s="3"/>
      <c r="B100" s="516"/>
      <c r="C100" s="512" t="s">
        <v>54</v>
      </c>
      <c r="D100" s="512"/>
      <c r="E100" s="8">
        <f>ESF!J52</f>
        <v>2801233</v>
      </c>
    </row>
    <row r="101" spans="1:5">
      <c r="A101" s="3"/>
      <c r="B101" s="516"/>
      <c r="C101" s="512" t="s">
        <v>55</v>
      </c>
      <c r="D101" s="512"/>
      <c r="E101" s="8">
        <f>ESF!J53</f>
        <v>4874647</v>
      </c>
    </row>
    <row r="102" spans="1:5">
      <c r="A102" s="3"/>
      <c r="B102" s="516"/>
      <c r="C102" s="512" t="s">
        <v>56</v>
      </c>
      <c r="D102" s="512"/>
      <c r="E102" s="8">
        <f>ESF!J54</f>
        <v>0</v>
      </c>
    </row>
    <row r="103" spans="1:5">
      <c r="A103" s="3"/>
      <c r="B103" s="516"/>
      <c r="C103" s="512" t="s">
        <v>57</v>
      </c>
      <c r="D103" s="512"/>
      <c r="E103" s="8">
        <f>ESF!J55</f>
        <v>0</v>
      </c>
    </row>
    <row r="104" spans="1:5">
      <c r="A104" s="3"/>
      <c r="B104" s="516"/>
      <c r="C104" s="512" t="s">
        <v>58</v>
      </c>
      <c r="D104" s="512"/>
      <c r="E104" s="8">
        <f>ESF!J56</f>
        <v>2316029</v>
      </c>
    </row>
    <row r="105" spans="1:5">
      <c r="A105" s="3"/>
      <c r="B105" s="516"/>
      <c r="C105" s="514" t="s">
        <v>59</v>
      </c>
      <c r="D105" s="514"/>
      <c r="E105" s="10">
        <f>ESF!J58</f>
        <v>0</v>
      </c>
    </row>
    <row r="106" spans="1:5">
      <c r="A106" s="3"/>
      <c r="B106" s="516"/>
      <c r="C106" s="512" t="s">
        <v>60</v>
      </c>
      <c r="D106" s="512"/>
      <c r="E106" s="8">
        <f>ESF!J60</f>
        <v>0</v>
      </c>
    </row>
    <row r="107" spans="1:5">
      <c r="A107" s="3"/>
      <c r="B107" s="516"/>
      <c r="C107" s="512" t="s">
        <v>61</v>
      </c>
      <c r="D107" s="512"/>
      <c r="E107" s="8">
        <f>ESF!J61</f>
        <v>0</v>
      </c>
    </row>
    <row r="108" spans="1:5" ht="15.75" thickBot="1">
      <c r="A108" s="3"/>
      <c r="B108" s="516"/>
      <c r="C108" s="513" t="s">
        <v>62</v>
      </c>
      <c r="D108" s="513"/>
      <c r="E108" s="9">
        <f>ESF!J63</f>
        <v>9991909</v>
      </c>
    </row>
    <row r="109" spans="1:5" ht="15.75" thickBot="1">
      <c r="A109" s="3"/>
      <c r="B109" s="2"/>
      <c r="C109" s="513" t="s">
        <v>63</v>
      </c>
      <c r="D109" s="513"/>
      <c r="E109" s="9">
        <f>ESF!J65</f>
        <v>10277613</v>
      </c>
    </row>
    <row r="110" spans="1:5">
      <c r="A110" s="3"/>
      <c r="B110" s="2"/>
      <c r="C110" s="515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511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511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511"/>
      <c r="D113" s="5" t="s">
        <v>65</v>
      </c>
      <c r="E113" s="10" t="str">
        <f>ESF!G74</f>
        <v>Cargo de quien elabora</v>
      </c>
    </row>
    <row r="114" spans="1:5">
      <c r="A114" s="517" t="s">
        <v>2</v>
      </c>
      <c r="B114" s="517"/>
      <c r="C114" s="517"/>
      <c r="D114" s="517"/>
      <c r="E114" s="13" t="e">
        <f>ECSF!#REF!</f>
        <v>#REF!</v>
      </c>
    </row>
    <row r="115" spans="1:5" ht="90.75">
      <c r="A115" s="517" t="s">
        <v>4</v>
      </c>
      <c r="B115" s="517"/>
      <c r="C115" s="517"/>
      <c r="D115" s="517"/>
      <c r="E115" s="13" t="str">
        <f>ECSF!C7</f>
        <v>Centro de Servicios Integrales para el Tratamiento de Aguas Residuales del Estado de Tlaxcala</v>
      </c>
    </row>
    <row r="116" spans="1:5">
      <c r="A116" s="517" t="s">
        <v>3</v>
      </c>
      <c r="B116" s="517"/>
      <c r="C116" s="517"/>
      <c r="D116" s="517"/>
      <c r="E116" s="14"/>
    </row>
    <row r="117" spans="1:5">
      <c r="A117" s="517" t="s">
        <v>73</v>
      </c>
      <c r="B117" s="517"/>
      <c r="C117" s="517"/>
      <c r="D117" s="517"/>
      <c r="E117" t="s">
        <v>72</v>
      </c>
    </row>
    <row r="118" spans="1:5">
      <c r="B118" s="519" t="s">
        <v>67</v>
      </c>
      <c r="C118" s="514" t="s">
        <v>6</v>
      </c>
      <c r="D118" s="514"/>
      <c r="E118" s="11">
        <f>ECSF!D14</f>
        <v>0</v>
      </c>
    </row>
    <row r="119" spans="1:5">
      <c r="B119" s="519"/>
      <c r="C119" s="514" t="s">
        <v>8</v>
      </c>
      <c r="D119" s="514"/>
      <c r="E119" s="11">
        <f>ECSF!D16</f>
        <v>0</v>
      </c>
    </row>
    <row r="120" spans="1:5">
      <c r="B120" s="519"/>
      <c r="C120" s="512" t="s">
        <v>10</v>
      </c>
      <c r="D120" s="512"/>
      <c r="E120" s="12">
        <f>ECSF!D18</f>
        <v>0</v>
      </c>
    </row>
    <row r="121" spans="1:5">
      <c r="B121" s="519"/>
      <c r="C121" s="512" t="s">
        <v>12</v>
      </c>
      <c r="D121" s="512"/>
      <c r="E121" s="12">
        <f>ECSF!D19</f>
        <v>0</v>
      </c>
    </row>
    <row r="122" spans="1:5">
      <c r="B122" s="519"/>
      <c r="C122" s="512" t="s">
        <v>14</v>
      </c>
      <c r="D122" s="512"/>
      <c r="E122" s="12">
        <f>ECSF!D20</f>
        <v>0</v>
      </c>
    </row>
    <row r="123" spans="1:5">
      <c r="B123" s="519"/>
      <c r="C123" s="512" t="s">
        <v>16</v>
      </c>
      <c r="D123" s="512"/>
      <c r="E123" s="12">
        <f>ECSF!D21</f>
        <v>0</v>
      </c>
    </row>
    <row r="124" spans="1:5">
      <c r="B124" s="519"/>
      <c r="C124" s="512" t="s">
        <v>18</v>
      </c>
      <c r="D124" s="512"/>
      <c r="E124" s="12">
        <f>ECSF!D22</f>
        <v>0</v>
      </c>
    </row>
    <row r="125" spans="1:5">
      <c r="B125" s="519"/>
      <c r="C125" s="512" t="s">
        <v>20</v>
      </c>
      <c r="D125" s="512"/>
      <c r="E125" s="12">
        <f>ECSF!D23</f>
        <v>0</v>
      </c>
    </row>
    <row r="126" spans="1:5">
      <c r="B126" s="519"/>
      <c r="C126" s="512" t="s">
        <v>22</v>
      </c>
      <c r="D126" s="512"/>
      <c r="E126" s="12">
        <f>ECSF!D24</f>
        <v>0</v>
      </c>
    </row>
    <row r="127" spans="1:5">
      <c r="B127" s="519"/>
      <c r="C127" s="514" t="s">
        <v>27</v>
      </c>
      <c r="D127" s="514"/>
      <c r="E127" s="11">
        <f>ECSF!D26</f>
        <v>0</v>
      </c>
    </row>
    <row r="128" spans="1:5">
      <c r="B128" s="519"/>
      <c r="C128" s="512" t="s">
        <v>29</v>
      </c>
      <c r="D128" s="512"/>
      <c r="E128" s="12">
        <f>ECSF!D28</f>
        <v>0</v>
      </c>
    </row>
    <row r="129" spans="2:5">
      <c r="B129" s="519"/>
      <c r="C129" s="512" t="s">
        <v>31</v>
      </c>
      <c r="D129" s="512"/>
      <c r="E129" s="12">
        <f>ECSF!D29</f>
        <v>0</v>
      </c>
    </row>
    <row r="130" spans="2:5">
      <c r="B130" s="519"/>
      <c r="C130" s="512" t="s">
        <v>33</v>
      </c>
      <c r="D130" s="512"/>
      <c r="E130" s="12">
        <f>ECSF!D30</f>
        <v>0</v>
      </c>
    </row>
    <row r="131" spans="2:5">
      <c r="B131" s="519"/>
      <c r="C131" s="512" t="s">
        <v>35</v>
      </c>
      <c r="D131" s="512"/>
      <c r="E131" s="12">
        <f>ECSF!D31</f>
        <v>0</v>
      </c>
    </row>
    <row r="132" spans="2:5">
      <c r="B132" s="519"/>
      <c r="C132" s="512" t="s">
        <v>37</v>
      </c>
      <c r="D132" s="512"/>
      <c r="E132" s="12">
        <f>ECSF!D32</f>
        <v>0</v>
      </c>
    </row>
    <row r="133" spans="2:5">
      <c r="B133" s="519"/>
      <c r="C133" s="512" t="s">
        <v>39</v>
      </c>
      <c r="D133" s="512"/>
      <c r="E133" s="12">
        <f>ECSF!D33</f>
        <v>0</v>
      </c>
    </row>
    <row r="134" spans="2:5">
      <c r="B134" s="519"/>
      <c r="C134" s="512" t="s">
        <v>41</v>
      </c>
      <c r="D134" s="512"/>
      <c r="E134" s="12">
        <f>ECSF!D34</f>
        <v>0</v>
      </c>
    </row>
    <row r="135" spans="2:5">
      <c r="B135" s="519"/>
      <c r="C135" s="512" t="s">
        <v>42</v>
      </c>
      <c r="D135" s="512"/>
      <c r="E135" s="12">
        <f>ECSF!D35</f>
        <v>0</v>
      </c>
    </row>
    <row r="136" spans="2:5">
      <c r="B136" s="519"/>
      <c r="C136" s="512" t="s">
        <v>44</v>
      </c>
      <c r="D136" s="512"/>
      <c r="E136" s="12">
        <f>ECSF!D36</f>
        <v>0</v>
      </c>
    </row>
    <row r="137" spans="2:5">
      <c r="B137" s="519"/>
      <c r="C137" s="514" t="s">
        <v>7</v>
      </c>
      <c r="D137" s="514"/>
      <c r="E137" s="11">
        <f>ECSF!I14</f>
        <v>0</v>
      </c>
    </row>
    <row r="138" spans="2:5">
      <c r="B138" s="519"/>
      <c r="C138" s="514" t="s">
        <v>9</v>
      </c>
      <c r="D138" s="514"/>
      <c r="E138" s="11">
        <f>ECSF!I16</f>
        <v>0</v>
      </c>
    </row>
    <row r="139" spans="2:5">
      <c r="B139" s="519"/>
      <c r="C139" s="512" t="s">
        <v>11</v>
      </c>
      <c r="D139" s="512"/>
      <c r="E139" s="12">
        <f>ECSF!I18</f>
        <v>0</v>
      </c>
    </row>
    <row r="140" spans="2:5">
      <c r="B140" s="519"/>
      <c r="C140" s="512" t="s">
        <v>13</v>
      </c>
      <c r="D140" s="512"/>
      <c r="E140" s="12">
        <f>ECSF!I19</f>
        <v>0</v>
      </c>
    </row>
    <row r="141" spans="2:5">
      <c r="B141" s="519"/>
      <c r="C141" s="512" t="s">
        <v>15</v>
      </c>
      <c r="D141" s="512"/>
      <c r="E141" s="12">
        <f>ECSF!I20</f>
        <v>0</v>
      </c>
    </row>
    <row r="142" spans="2:5">
      <c r="B142" s="519"/>
      <c r="C142" s="512" t="s">
        <v>17</v>
      </c>
      <c r="D142" s="512"/>
      <c r="E142" s="12">
        <f>ECSF!I21</f>
        <v>0</v>
      </c>
    </row>
    <row r="143" spans="2:5">
      <c r="B143" s="519"/>
      <c r="C143" s="512" t="s">
        <v>19</v>
      </c>
      <c r="D143" s="512"/>
      <c r="E143" s="12">
        <f>ECSF!I22</f>
        <v>0</v>
      </c>
    </row>
    <row r="144" spans="2:5">
      <c r="B144" s="519"/>
      <c r="C144" s="512" t="s">
        <v>21</v>
      </c>
      <c r="D144" s="512"/>
      <c r="E144" s="12">
        <f>ECSF!I23</f>
        <v>0</v>
      </c>
    </row>
    <row r="145" spans="2:5">
      <c r="B145" s="519"/>
      <c r="C145" s="512" t="s">
        <v>23</v>
      </c>
      <c r="D145" s="512"/>
      <c r="E145" s="12">
        <f>ECSF!I24</f>
        <v>0</v>
      </c>
    </row>
    <row r="146" spans="2:5">
      <c r="B146" s="519"/>
      <c r="C146" s="512" t="s">
        <v>24</v>
      </c>
      <c r="D146" s="512"/>
      <c r="E146" s="12">
        <f>ECSF!I25</f>
        <v>0</v>
      </c>
    </row>
    <row r="147" spans="2:5">
      <c r="B147" s="519"/>
      <c r="C147" s="521" t="s">
        <v>28</v>
      </c>
      <c r="D147" s="521"/>
      <c r="E147" s="11">
        <f>ECSF!I27</f>
        <v>0</v>
      </c>
    </row>
    <row r="148" spans="2:5">
      <c r="B148" s="519"/>
      <c r="C148" s="512" t="s">
        <v>30</v>
      </c>
      <c r="D148" s="512"/>
      <c r="E148" s="12">
        <f>ECSF!I29</f>
        <v>0</v>
      </c>
    </row>
    <row r="149" spans="2:5">
      <c r="B149" s="519"/>
      <c r="C149" s="512" t="s">
        <v>32</v>
      </c>
      <c r="D149" s="512"/>
      <c r="E149" s="12">
        <f>ECSF!I30</f>
        <v>0</v>
      </c>
    </row>
    <row r="150" spans="2:5">
      <c r="B150" s="519"/>
      <c r="C150" s="512" t="s">
        <v>34</v>
      </c>
      <c r="D150" s="512"/>
      <c r="E150" s="12">
        <f>ECSF!I31</f>
        <v>0</v>
      </c>
    </row>
    <row r="151" spans="2:5">
      <c r="B151" s="519"/>
      <c r="C151" s="512" t="s">
        <v>36</v>
      </c>
      <c r="D151" s="512"/>
      <c r="E151" s="12">
        <f>ECSF!I32</f>
        <v>0</v>
      </c>
    </row>
    <row r="152" spans="2:5">
      <c r="B152" s="519"/>
      <c r="C152" s="512" t="s">
        <v>38</v>
      </c>
      <c r="D152" s="512"/>
      <c r="E152" s="12">
        <f>ECSF!I33</f>
        <v>0</v>
      </c>
    </row>
    <row r="153" spans="2:5">
      <c r="B153" s="519"/>
      <c r="C153" s="512" t="s">
        <v>40</v>
      </c>
      <c r="D153" s="512"/>
      <c r="E153" s="12">
        <f>ECSF!I34</f>
        <v>0</v>
      </c>
    </row>
    <row r="154" spans="2:5">
      <c r="B154" s="519"/>
      <c r="C154" s="514" t="s">
        <v>47</v>
      </c>
      <c r="D154" s="514"/>
      <c r="E154" s="11">
        <f>ECSF!I36</f>
        <v>3440709</v>
      </c>
    </row>
    <row r="155" spans="2:5">
      <c r="B155" s="519"/>
      <c r="C155" s="514" t="s">
        <v>49</v>
      </c>
      <c r="D155" s="514"/>
      <c r="E155" s="11">
        <f>ECSF!I38</f>
        <v>0</v>
      </c>
    </row>
    <row r="156" spans="2:5">
      <c r="B156" s="519"/>
      <c r="C156" s="512" t="s">
        <v>50</v>
      </c>
      <c r="D156" s="512"/>
      <c r="E156" s="12">
        <f>ECSF!I40</f>
        <v>0</v>
      </c>
    </row>
    <row r="157" spans="2:5">
      <c r="B157" s="519"/>
      <c r="C157" s="512" t="s">
        <v>51</v>
      </c>
      <c r="D157" s="512"/>
      <c r="E157" s="12">
        <f>ECSF!I41</f>
        <v>0</v>
      </c>
    </row>
    <row r="158" spans="2:5">
      <c r="B158" s="519"/>
      <c r="C158" s="512" t="s">
        <v>52</v>
      </c>
      <c r="D158" s="512"/>
      <c r="E158" s="12">
        <f>ECSF!I42</f>
        <v>0</v>
      </c>
    </row>
    <row r="159" spans="2:5">
      <c r="B159" s="519"/>
      <c r="C159" s="514" t="s">
        <v>53</v>
      </c>
      <c r="D159" s="514"/>
      <c r="E159" s="11">
        <f>ECSF!I44</f>
        <v>3440709</v>
      </c>
    </row>
    <row r="160" spans="2:5">
      <c r="B160" s="519"/>
      <c r="C160" s="512" t="s">
        <v>54</v>
      </c>
      <c r="D160" s="512"/>
      <c r="E160" s="12">
        <f>ECSF!I46</f>
        <v>1066100</v>
      </c>
    </row>
    <row r="161" spans="2:5">
      <c r="B161" s="519"/>
      <c r="C161" s="512" t="s">
        <v>55</v>
      </c>
      <c r="D161" s="512"/>
      <c r="E161" s="12">
        <f>ECSF!I47</f>
        <v>0</v>
      </c>
    </row>
    <row r="162" spans="2:5">
      <c r="B162" s="519"/>
      <c r="C162" s="512" t="s">
        <v>56</v>
      </c>
      <c r="D162" s="512"/>
      <c r="E162" s="12">
        <f>ECSF!I48</f>
        <v>0</v>
      </c>
    </row>
    <row r="163" spans="2:5">
      <c r="B163" s="519"/>
      <c r="C163" s="512" t="s">
        <v>57</v>
      </c>
      <c r="D163" s="512"/>
      <c r="E163" s="12">
        <f>ECSF!I49</f>
        <v>0</v>
      </c>
    </row>
    <row r="164" spans="2:5">
      <c r="B164" s="519"/>
      <c r="C164" s="512" t="s">
        <v>58</v>
      </c>
      <c r="D164" s="512"/>
      <c r="E164" s="12">
        <f>ECSF!I50</f>
        <v>2374609</v>
      </c>
    </row>
    <row r="165" spans="2:5">
      <c r="B165" s="519"/>
      <c r="C165" s="514" t="s">
        <v>59</v>
      </c>
      <c r="D165" s="514"/>
      <c r="E165" s="11">
        <f>ECSF!I52</f>
        <v>0</v>
      </c>
    </row>
    <row r="166" spans="2:5">
      <c r="B166" s="519"/>
      <c r="C166" s="512" t="s">
        <v>60</v>
      </c>
      <c r="D166" s="512"/>
      <c r="E166" s="12">
        <f>ECSF!I54</f>
        <v>0</v>
      </c>
    </row>
    <row r="167" spans="2:5" ht="15" customHeight="1" thickBot="1">
      <c r="B167" s="520"/>
      <c r="C167" s="512" t="s">
        <v>61</v>
      </c>
      <c r="D167" s="512"/>
      <c r="E167" s="12">
        <f>ECSF!I55</f>
        <v>0</v>
      </c>
    </row>
    <row r="168" spans="2:5">
      <c r="B168" s="519" t="s">
        <v>68</v>
      </c>
      <c r="C168" s="514" t="s">
        <v>6</v>
      </c>
      <c r="D168" s="514"/>
      <c r="E168" s="11">
        <f>ECSF!E14</f>
        <v>2477532</v>
      </c>
    </row>
    <row r="169" spans="2:5" ht="15" customHeight="1">
      <c r="B169" s="519"/>
      <c r="C169" s="514" t="s">
        <v>8</v>
      </c>
      <c r="D169" s="514"/>
      <c r="E169" s="11">
        <f>ECSF!E16</f>
        <v>102923</v>
      </c>
    </row>
    <row r="170" spans="2:5" ht="15" customHeight="1">
      <c r="B170" s="519"/>
      <c r="C170" s="512" t="s">
        <v>10</v>
      </c>
      <c r="D170" s="512"/>
      <c r="E170" s="12">
        <f>ECSF!E18</f>
        <v>102923</v>
      </c>
    </row>
    <row r="171" spans="2:5" ht="15" customHeight="1">
      <c r="B171" s="519"/>
      <c r="C171" s="512" t="s">
        <v>12</v>
      </c>
      <c r="D171" s="512"/>
      <c r="E171" s="12">
        <f>ECSF!E19</f>
        <v>0</v>
      </c>
    </row>
    <row r="172" spans="2:5">
      <c r="B172" s="519"/>
      <c r="C172" s="512" t="s">
        <v>14</v>
      </c>
      <c r="D172" s="512"/>
      <c r="E172" s="12">
        <f>ECSF!E20</f>
        <v>0</v>
      </c>
    </row>
    <row r="173" spans="2:5">
      <c r="B173" s="519"/>
      <c r="C173" s="512" t="s">
        <v>16</v>
      </c>
      <c r="D173" s="512"/>
      <c r="E173" s="12">
        <f>ECSF!E21</f>
        <v>0</v>
      </c>
    </row>
    <row r="174" spans="2:5" ht="15" customHeight="1">
      <c r="B174" s="519"/>
      <c r="C174" s="512" t="s">
        <v>18</v>
      </c>
      <c r="D174" s="512"/>
      <c r="E174" s="12">
        <f>ECSF!E22</f>
        <v>0</v>
      </c>
    </row>
    <row r="175" spans="2:5" ht="15" customHeight="1">
      <c r="B175" s="519"/>
      <c r="C175" s="512" t="s">
        <v>20</v>
      </c>
      <c r="D175" s="512"/>
      <c r="E175" s="12">
        <f>ECSF!E23</f>
        <v>0</v>
      </c>
    </row>
    <row r="176" spans="2:5">
      <c r="B176" s="519"/>
      <c r="C176" s="512" t="s">
        <v>22</v>
      </c>
      <c r="D176" s="512"/>
      <c r="E176" s="12">
        <f>ECSF!E24</f>
        <v>0</v>
      </c>
    </row>
    <row r="177" spans="2:5" ht="15" customHeight="1">
      <c r="B177" s="519"/>
      <c r="C177" s="514" t="s">
        <v>27</v>
      </c>
      <c r="D177" s="514"/>
      <c r="E177" s="11">
        <f>ECSF!E26</f>
        <v>2374609</v>
      </c>
    </row>
    <row r="178" spans="2:5">
      <c r="B178" s="519"/>
      <c r="C178" s="512" t="s">
        <v>29</v>
      </c>
      <c r="D178" s="512"/>
      <c r="E178" s="12">
        <f>ECSF!E28</f>
        <v>0</v>
      </c>
    </row>
    <row r="179" spans="2:5" ht="15" customHeight="1">
      <c r="B179" s="519"/>
      <c r="C179" s="512" t="s">
        <v>31</v>
      </c>
      <c r="D179" s="512"/>
      <c r="E179" s="12">
        <f>ECSF!E29</f>
        <v>0</v>
      </c>
    </row>
    <row r="180" spans="2:5" ht="15" customHeight="1">
      <c r="B180" s="519"/>
      <c r="C180" s="512" t="s">
        <v>33</v>
      </c>
      <c r="D180" s="512"/>
      <c r="E180" s="12">
        <f>ECSF!E30</f>
        <v>0</v>
      </c>
    </row>
    <row r="181" spans="2:5" ht="15" customHeight="1">
      <c r="B181" s="519"/>
      <c r="C181" s="512" t="s">
        <v>35</v>
      </c>
      <c r="D181" s="512"/>
      <c r="E181" s="12">
        <f>ECSF!E31</f>
        <v>2374609</v>
      </c>
    </row>
    <row r="182" spans="2:5" ht="15" customHeight="1">
      <c r="B182" s="519"/>
      <c r="C182" s="512" t="s">
        <v>37</v>
      </c>
      <c r="D182" s="512"/>
      <c r="E182" s="12">
        <f>ECSF!E32</f>
        <v>0</v>
      </c>
    </row>
    <row r="183" spans="2:5" ht="15" customHeight="1">
      <c r="B183" s="519"/>
      <c r="C183" s="512" t="s">
        <v>39</v>
      </c>
      <c r="D183" s="512"/>
      <c r="E183" s="12">
        <f>ECSF!E33</f>
        <v>0</v>
      </c>
    </row>
    <row r="184" spans="2:5" ht="15" customHeight="1">
      <c r="B184" s="519"/>
      <c r="C184" s="512" t="s">
        <v>41</v>
      </c>
      <c r="D184" s="512"/>
      <c r="E184" s="12">
        <f>ECSF!E34</f>
        <v>0</v>
      </c>
    </row>
    <row r="185" spans="2:5" ht="15" customHeight="1">
      <c r="B185" s="519"/>
      <c r="C185" s="512" t="s">
        <v>42</v>
      </c>
      <c r="D185" s="512"/>
      <c r="E185" s="12">
        <f>ECSF!E35</f>
        <v>0</v>
      </c>
    </row>
    <row r="186" spans="2:5" ht="15" customHeight="1">
      <c r="B186" s="519"/>
      <c r="C186" s="512" t="s">
        <v>44</v>
      </c>
      <c r="D186" s="512"/>
      <c r="E186" s="12">
        <f>ECSF!E36</f>
        <v>0</v>
      </c>
    </row>
    <row r="187" spans="2:5" ht="15" customHeight="1">
      <c r="B187" s="519"/>
      <c r="C187" s="514" t="s">
        <v>7</v>
      </c>
      <c r="D187" s="514"/>
      <c r="E187" s="11">
        <f>ECSF!J14</f>
        <v>122097</v>
      </c>
    </row>
    <row r="188" spans="2:5">
      <c r="B188" s="519"/>
      <c r="C188" s="514" t="s">
        <v>9</v>
      </c>
      <c r="D188" s="514"/>
      <c r="E188" s="11">
        <f>ECSF!J16</f>
        <v>122097</v>
      </c>
    </row>
    <row r="189" spans="2:5">
      <c r="B189" s="519"/>
      <c r="C189" s="512" t="s">
        <v>11</v>
      </c>
      <c r="D189" s="512"/>
      <c r="E189" s="12">
        <f>ECSF!J18</f>
        <v>122097</v>
      </c>
    </row>
    <row r="190" spans="2:5">
      <c r="B190" s="519"/>
      <c r="C190" s="512" t="s">
        <v>13</v>
      </c>
      <c r="D190" s="512"/>
      <c r="E190" s="12">
        <f>ECSF!J19</f>
        <v>0</v>
      </c>
    </row>
    <row r="191" spans="2:5" ht="15" customHeight="1">
      <c r="B191" s="519"/>
      <c r="C191" s="512" t="s">
        <v>15</v>
      </c>
      <c r="D191" s="512"/>
      <c r="E191" s="12">
        <f>ECSF!J20</f>
        <v>0</v>
      </c>
    </row>
    <row r="192" spans="2:5">
      <c r="B192" s="519"/>
      <c r="C192" s="512" t="s">
        <v>17</v>
      </c>
      <c r="D192" s="512"/>
      <c r="E192" s="12">
        <f>ECSF!J21</f>
        <v>0</v>
      </c>
    </row>
    <row r="193" spans="2:5" ht="15" customHeight="1">
      <c r="B193" s="519"/>
      <c r="C193" s="512" t="s">
        <v>19</v>
      </c>
      <c r="D193" s="512"/>
      <c r="E193" s="12">
        <f>ECSF!J22</f>
        <v>0</v>
      </c>
    </row>
    <row r="194" spans="2:5" ht="15" customHeight="1">
      <c r="B194" s="519"/>
      <c r="C194" s="512" t="s">
        <v>21</v>
      </c>
      <c r="D194" s="512"/>
      <c r="E194" s="12">
        <f>ECSF!J23</f>
        <v>0</v>
      </c>
    </row>
    <row r="195" spans="2:5" ht="15" customHeight="1">
      <c r="B195" s="519"/>
      <c r="C195" s="512" t="s">
        <v>23</v>
      </c>
      <c r="D195" s="512"/>
      <c r="E195" s="12">
        <f>ECSF!J24</f>
        <v>0</v>
      </c>
    </row>
    <row r="196" spans="2:5" ht="15" customHeight="1">
      <c r="B196" s="519"/>
      <c r="C196" s="512" t="s">
        <v>24</v>
      </c>
      <c r="D196" s="512"/>
      <c r="E196" s="12">
        <f>ECSF!J25</f>
        <v>0</v>
      </c>
    </row>
    <row r="197" spans="2:5" ht="15" customHeight="1">
      <c r="B197" s="519"/>
      <c r="C197" s="521" t="s">
        <v>28</v>
      </c>
      <c r="D197" s="521"/>
      <c r="E197" s="11">
        <f>ECSF!J27</f>
        <v>0</v>
      </c>
    </row>
    <row r="198" spans="2:5" ht="15" customHeight="1">
      <c r="B198" s="519"/>
      <c r="C198" s="512" t="s">
        <v>30</v>
      </c>
      <c r="D198" s="512"/>
      <c r="E198" s="12">
        <f>ECSF!J29</f>
        <v>0</v>
      </c>
    </row>
    <row r="199" spans="2:5" ht="15" customHeight="1">
      <c r="B199" s="519"/>
      <c r="C199" s="512" t="s">
        <v>32</v>
      </c>
      <c r="D199" s="512"/>
      <c r="E199" s="12">
        <f>ECSF!J30</f>
        <v>0</v>
      </c>
    </row>
    <row r="200" spans="2:5" ht="15" customHeight="1">
      <c r="B200" s="519"/>
      <c r="C200" s="512" t="s">
        <v>34</v>
      </c>
      <c r="D200" s="512"/>
      <c r="E200" s="12">
        <f>ECSF!J31</f>
        <v>0</v>
      </c>
    </row>
    <row r="201" spans="2:5">
      <c r="B201" s="519"/>
      <c r="C201" s="512" t="s">
        <v>36</v>
      </c>
      <c r="D201" s="512"/>
      <c r="E201" s="12">
        <f>ECSF!J32</f>
        <v>0</v>
      </c>
    </row>
    <row r="202" spans="2:5" ht="15" customHeight="1">
      <c r="B202" s="519"/>
      <c r="C202" s="512" t="s">
        <v>38</v>
      </c>
      <c r="D202" s="512"/>
      <c r="E202" s="12">
        <f>ECSF!J33</f>
        <v>0</v>
      </c>
    </row>
    <row r="203" spans="2:5">
      <c r="B203" s="519"/>
      <c r="C203" s="512" t="s">
        <v>40</v>
      </c>
      <c r="D203" s="512"/>
      <c r="E203" s="12">
        <f>ECSF!J34</f>
        <v>0</v>
      </c>
    </row>
    <row r="204" spans="2:5" ht="15" customHeight="1">
      <c r="B204" s="519"/>
      <c r="C204" s="514" t="s">
        <v>47</v>
      </c>
      <c r="D204" s="514"/>
      <c r="E204" s="11">
        <f>ECSF!J36</f>
        <v>841080</v>
      </c>
    </row>
    <row r="205" spans="2:5" ht="15" customHeight="1">
      <c r="B205" s="519"/>
      <c r="C205" s="514" t="s">
        <v>49</v>
      </c>
      <c r="D205" s="514"/>
      <c r="E205" s="11">
        <f>ECSF!J38</f>
        <v>0</v>
      </c>
    </row>
    <row r="206" spans="2:5" ht="15" customHeight="1">
      <c r="B206" s="519"/>
      <c r="C206" s="512" t="s">
        <v>50</v>
      </c>
      <c r="D206" s="512"/>
      <c r="E206" s="12">
        <f>ECSF!J40</f>
        <v>0</v>
      </c>
    </row>
    <row r="207" spans="2:5" ht="15" customHeight="1">
      <c r="B207" s="519"/>
      <c r="C207" s="512" t="s">
        <v>51</v>
      </c>
      <c r="D207" s="512"/>
      <c r="E207" s="12">
        <f>ECSF!J41</f>
        <v>0</v>
      </c>
    </row>
    <row r="208" spans="2:5" ht="15" customHeight="1">
      <c r="B208" s="519"/>
      <c r="C208" s="512" t="s">
        <v>52</v>
      </c>
      <c r="D208" s="512"/>
      <c r="E208" s="12">
        <f>ECSF!J42</f>
        <v>0</v>
      </c>
    </row>
    <row r="209" spans="2:5" ht="15" customHeight="1">
      <c r="B209" s="519"/>
      <c r="C209" s="514" t="s">
        <v>53</v>
      </c>
      <c r="D209" s="514"/>
      <c r="E209" s="11">
        <f>ECSF!J44</f>
        <v>841080</v>
      </c>
    </row>
    <row r="210" spans="2:5">
      <c r="B210" s="519"/>
      <c r="C210" s="512" t="s">
        <v>54</v>
      </c>
      <c r="D210" s="512"/>
      <c r="E210" s="12">
        <f>ECSF!J46</f>
        <v>0</v>
      </c>
    </row>
    <row r="211" spans="2:5" ht="15" customHeight="1">
      <c r="B211" s="519"/>
      <c r="C211" s="512" t="s">
        <v>55</v>
      </c>
      <c r="D211" s="512"/>
      <c r="E211" s="12">
        <f>ECSF!J47</f>
        <v>841080</v>
      </c>
    </row>
    <row r="212" spans="2:5">
      <c r="B212" s="519"/>
      <c r="C212" s="512" t="s">
        <v>56</v>
      </c>
      <c r="D212" s="512"/>
      <c r="E212" s="12">
        <f>ECSF!J48</f>
        <v>0</v>
      </c>
    </row>
    <row r="213" spans="2:5" ht="15" customHeight="1">
      <c r="B213" s="519"/>
      <c r="C213" s="512" t="s">
        <v>57</v>
      </c>
      <c r="D213" s="512"/>
      <c r="E213" s="12">
        <f>ECSF!J49</f>
        <v>0</v>
      </c>
    </row>
    <row r="214" spans="2:5">
      <c r="B214" s="519"/>
      <c r="C214" s="512" t="s">
        <v>58</v>
      </c>
      <c r="D214" s="512"/>
      <c r="E214" s="12">
        <f>ECSF!J50</f>
        <v>0</v>
      </c>
    </row>
    <row r="215" spans="2:5">
      <c r="B215" s="519"/>
      <c r="C215" s="514" t="s">
        <v>59</v>
      </c>
      <c r="D215" s="514"/>
      <c r="E215" s="11">
        <f>ECSF!J52</f>
        <v>0</v>
      </c>
    </row>
    <row r="216" spans="2:5">
      <c r="B216" s="519"/>
      <c r="C216" s="512" t="s">
        <v>60</v>
      </c>
      <c r="D216" s="512"/>
      <c r="E216" s="12">
        <f>ECSF!J54</f>
        <v>0</v>
      </c>
    </row>
    <row r="217" spans="2:5" ht="15.75" thickBot="1">
      <c r="B217" s="520"/>
      <c r="C217" s="512" t="s">
        <v>61</v>
      </c>
      <c r="D217" s="512"/>
      <c r="E217" s="12">
        <f>ECSF!J55</f>
        <v>0</v>
      </c>
    </row>
    <row r="218" spans="2:5">
      <c r="C218" s="515" t="s">
        <v>75</v>
      </c>
      <c r="D218" s="5" t="s">
        <v>64</v>
      </c>
      <c r="E218" s="15" t="str">
        <f>ECSF!C62</f>
        <v>Nombre de quien autoriza</v>
      </c>
    </row>
    <row r="219" spans="2:5">
      <c r="C219" s="511"/>
      <c r="D219" s="5" t="s">
        <v>65</v>
      </c>
      <c r="E219" s="15" t="str">
        <f>ECSF!C63</f>
        <v>Cargo de quien autoriza</v>
      </c>
    </row>
    <row r="220" spans="2:5">
      <c r="C220" s="511" t="s">
        <v>74</v>
      </c>
      <c r="D220" s="5" t="s">
        <v>64</v>
      </c>
      <c r="E220" s="15" t="str">
        <f>ECSF!G62</f>
        <v>Nombre de quien elabora</v>
      </c>
    </row>
    <row r="221" spans="2:5">
      <c r="C221" s="511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opLeftCell="C1" zoomScale="110" zoomScaleNormal="110" workbookViewId="0">
      <selection activeCell="B26" sqref="B26:C26"/>
    </sheetView>
  </sheetViews>
  <sheetFormatPr baseColWidth="10" defaultColWidth="11.42578125" defaultRowHeight="12"/>
  <cols>
    <col min="1" max="1" width="1.140625" style="101" customWidth="1"/>
    <col min="2" max="2" width="11.7109375" style="101" customWidth="1"/>
    <col min="3" max="3" width="54.42578125" style="101" customWidth="1"/>
    <col min="4" max="4" width="19.140625" style="267" customWidth="1"/>
    <col min="5" max="5" width="19.28515625" style="101" customWidth="1"/>
    <col min="6" max="6" width="19" style="101" customWidth="1"/>
    <col min="7" max="7" width="21.28515625" style="101" customWidth="1"/>
    <col min="8" max="8" width="18.7109375" style="101" customWidth="1"/>
    <col min="9" max="9" width="1.140625" style="101" customWidth="1"/>
    <col min="10" max="16384" width="11.42578125" style="101"/>
  </cols>
  <sheetData>
    <row r="1" spans="1:13" s="149" customFormat="1" ht="6" customHeight="1">
      <c r="B1" s="150"/>
      <c r="C1" s="537"/>
      <c r="D1" s="537"/>
      <c r="E1" s="537"/>
      <c r="F1" s="538"/>
      <c r="G1" s="538"/>
      <c r="H1" s="538"/>
      <c r="I1" s="241"/>
      <c r="J1" s="206"/>
      <c r="K1" s="206"/>
    </row>
    <row r="2" spans="1:13" s="149" customFormat="1" ht="6" customHeight="1">
      <c r="B2" s="150"/>
    </row>
    <row r="3" spans="1:13" s="149" customFormat="1" ht="14.1" customHeight="1">
      <c r="B3" s="152"/>
      <c r="C3" s="508" t="s">
        <v>724</v>
      </c>
      <c r="D3" s="508"/>
      <c r="E3" s="508"/>
      <c r="F3" s="508"/>
      <c r="G3" s="508"/>
      <c r="H3" s="152"/>
      <c r="I3" s="152"/>
      <c r="J3" s="101"/>
      <c r="K3" s="101"/>
    </row>
    <row r="4" spans="1:13" s="149" customFormat="1" ht="14.1" customHeight="1">
      <c r="B4" s="152"/>
      <c r="C4" s="508" t="s">
        <v>150</v>
      </c>
      <c r="D4" s="508"/>
      <c r="E4" s="508"/>
      <c r="F4" s="508"/>
      <c r="G4" s="508"/>
      <c r="H4" s="152"/>
      <c r="I4" s="152"/>
      <c r="J4" s="101"/>
      <c r="K4" s="101"/>
    </row>
    <row r="5" spans="1:13" s="149" customFormat="1" ht="14.1" customHeight="1">
      <c r="B5" s="152"/>
      <c r="C5" s="508" t="s">
        <v>726</v>
      </c>
      <c r="D5" s="508"/>
      <c r="E5" s="508"/>
      <c r="F5" s="508"/>
      <c r="G5" s="508"/>
      <c r="H5" s="152"/>
      <c r="I5" s="152"/>
      <c r="J5" s="101"/>
      <c r="K5" s="101"/>
    </row>
    <row r="6" spans="1:13" s="149" customFormat="1" ht="14.1" customHeight="1">
      <c r="B6" s="152"/>
      <c r="C6" s="508" t="s">
        <v>1</v>
      </c>
      <c r="D6" s="508"/>
      <c r="E6" s="508"/>
      <c r="F6" s="508"/>
      <c r="G6" s="508"/>
      <c r="H6" s="152"/>
      <c r="I6" s="152"/>
      <c r="J6" s="101"/>
      <c r="K6" s="101"/>
    </row>
    <row r="7" spans="1:13" s="149" customFormat="1" ht="20.100000000000001" customHeight="1">
      <c r="A7" s="154"/>
      <c r="B7" s="155" t="s">
        <v>4</v>
      </c>
      <c r="C7" s="500" t="s">
        <v>416</v>
      </c>
      <c r="D7" s="500"/>
      <c r="E7" s="500"/>
      <c r="F7" s="500"/>
      <c r="G7" s="500"/>
      <c r="H7" s="113"/>
      <c r="I7" s="242"/>
      <c r="J7" s="242"/>
      <c r="K7" s="242"/>
      <c r="L7" s="242"/>
      <c r="M7" s="242"/>
    </row>
    <row r="8" spans="1:13" s="149" customFormat="1" ht="6.75" customHeight="1">
      <c r="A8" s="509"/>
      <c r="B8" s="509"/>
      <c r="C8" s="509"/>
      <c r="D8" s="509"/>
      <c r="E8" s="509"/>
      <c r="F8" s="509"/>
      <c r="G8" s="509"/>
      <c r="H8" s="509"/>
      <c r="I8" s="509"/>
    </row>
    <row r="9" spans="1:13" s="149" customFormat="1" ht="3" customHeight="1">
      <c r="A9" s="509"/>
      <c r="B9" s="509"/>
      <c r="C9" s="509"/>
      <c r="D9" s="509"/>
      <c r="E9" s="509"/>
      <c r="F9" s="509"/>
      <c r="G9" s="509"/>
      <c r="H9" s="509"/>
      <c r="I9" s="509"/>
    </row>
    <row r="10" spans="1:13" s="247" customFormat="1">
      <c r="A10" s="243"/>
      <c r="B10" s="529" t="s">
        <v>76</v>
      </c>
      <c r="C10" s="529"/>
      <c r="D10" s="244" t="s">
        <v>151</v>
      </c>
      <c r="E10" s="244" t="s">
        <v>152</v>
      </c>
      <c r="F10" s="245" t="s">
        <v>153</v>
      </c>
      <c r="G10" s="245" t="s">
        <v>154</v>
      </c>
      <c r="H10" s="245" t="s">
        <v>155</v>
      </c>
      <c r="I10" s="246"/>
    </row>
    <row r="11" spans="1:13" s="247" customFormat="1">
      <c r="A11" s="248"/>
      <c r="B11" s="530"/>
      <c r="C11" s="530"/>
      <c r="D11" s="249">
        <v>1</v>
      </c>
      <c r="E11" s="249">
        <v>2</v>
      </c>
      <c r="F11" s="250">
        <v>3</v>
      </c>
      <c r="G11" s="250" t="s">
        <v>156</v>
      </c>
      <c r="H11" s="250" t="s">
        <v>157</v>
      </c>
      <c r="I11" s="251"/>
    </row>
    <row r="12" spans="1:13" s="149" customFormat="1" ht="3" customHeight="1">
      <c r="A12" s="531"/>
      <c r="B12" s="509"/>
      <c r="C12" s="509"/>
      <c r="D12" s="509"/>
      <c r="E12" s="509"/>
      <c r="F12" s="509"/>
      <c r="G12" s="509"/>
      <c r="H12" s="509"/>
      <c r="I12" s="532"/>
    </row>
    <row r="13" spans="1:13" s="149" customFormat="1" ht="3" customHeight="1">
      <c r="A13" s="533"/>
      <c r="B13" s="534"/>
      <c r="C13" s="534"/>
      <c r="D13" s="534"/>
      <c r="E13" s="534"/>
      <c r="F13" s="534"/>
      <c r="G13" s="534"/>
      <c r="H13" s="534"/>
      <c r="I13" s="535"/>
      <c r="J13" s="101"/>
      <c r="K13" s="101"/>
    </row>
    <row r="14" spans="1:13" s="149" customFormat="1">
      <c r="A14" s="178"/>
      <c r="B14" s="536" t="s">
        <v>6</v>
      </c>
      <c r="C14" s="536"/>
      <c r="D14" s="252">
        <f>+D16+D26</f>
        <v>10277613</v>
      </c>
      <c r="E14" s="252">
        <f>+E16+E26</f>
        <v>45399533</v>
      </c>
      <c r="F14" s="252">
        <f>+F16+F26</f>
        <v>42922001</v>
      </c>
      <c r="G14" s="252">
        <f>+G16+G26</f>
        <v>12755145</v>
      </c>
      <c r="H14" s="252">
        <f>+H16+H26</f>
        <v>2477532</v>
      </c>
      <c r="I14" s="253"/>
      <c r="J14" s="101"/>
      <c r="K14" s="101"/>
    </row>
    <row r="15" spans="1:13" s="149" customFormat="1" ht="5.0999999999999996" customHeight="1">
      <c r="A15" s="178"/>
      <c r="B15" s="254"/>
      <c r="C15" s="254"/>
      <c r="D15" s="252"/>
      <c r="E15" s="252"/>
      <c r="F15" s="252"/>
      <c r="G15" s="252"/>
      <c r="H15" s="252"/>
      <c r="I15" s="253"/>
      <c r="J15" s="101"/>
      <c r="K15" s="101"/>
    </row>
    <row r="16" spans="1:13" s="149" customFormat="1" ht="20.25">
      <c r="A16" s="255"/>
      <c r="B16" s="495" t="s">
        <v>8</v>
      </c>
      <c r="C16" s="495"/>
      <c r="D16" s="256">
        <f>SUM(D18:D24)</f>
        <v>7961584</v>
      </c>
      <c r="E16" s="256">
        <f>SUM(E18:E24)</f>
        <v>42825999</v>
      </c>
      <c r="F16" s="256">
        <f>SUM(F18:F24)</f>
        <v>42723076</v>
      </c>
      <c r="G16" s="256">
        <f>D16+E16-F16</f>
        <v>8064507</v>
      </c>
      <c r="H16" s="256">
        <f>G16-D16</f>
        <v>102923</v>
      </c>
      <c r="I16" s="257"/>
      <c r="J16" s="101"/>
      <c r="K16" s="258"/>
    </row>
    <row r="17" spans="1:14" s="149" customFormat="1" ht="5.0999999999999996" customHeight="1">
      <c r="A17" s="165"/>
      <c r="B17" s="150"/>
      <c r="C17" s="150"/>
      <c r="D17" s="259"/>
      <c r="E17" s="259"/>
      <c r="F17" s="259"/>
      <c r="G17" s="259"/>
      <c r="H17" s="259"/>
      <c r="I17" s="260"/>
      <c r="J17" s="101"/>
      <c r="K17" s="258"/>
    </row>
    <row r="18" spans="1:14" s="149" customFormat="1" ht="19.5" customHeight="1">
      <c r="A18" s="165"/>
      <c r="B18" s="523" t="s">
        <v>10</v>
      </c>
      <c r="C18" s="523"/>
      <c r="D18" s="261">
        <v>7958584</v>
      </c>
      <c r="E18" s="261">
        <v>42808539</v>
      </c>
      <c r="F18" s="261">
        <v>42705616</v>
      </c>
      <c r="G18" s="177">
        <f t="shared" ref="G18:G24" si="0">D18+E18-F18</f>
        <v>8061507</v>
      </c>
      <c r="H18" s="177">
        <f t="shared" ref="H18:H24" si="1">G18-D18</f>
        <v>102923</v>
      </c>
      <c r="I18" s="260"/>
      <c r="J18" s="101"/>
      <c r="K18" s="258" t="str">
        <f>IF(G18=ESF!D18," ","Error")</f>
        <v xml:space="preserve"> </v>
      </c>
    </row>
    <row r="19" spans="1:14" s="149" customFormat="1" ht="19.5" customHeight="1">
      <c r="A19" s="165"/>
      <c r="B19" s="523" t="s">
        <v>12</v>
      </c>
      <c r="C19" s="523"/>
      <c r="D19" s="261">
        <f>+ESF!E19</f>
        <v>3000</v>
      </c>
      <c r="E19" s="261">
        <v>17460</v>
      </c>
      <c r="F19" s="261">
        <v>17460</v>
      </c>
      <c r="G19" s="177">
        <f t="shared" si="0"/>
        <v>3000</v>
      </c>
      <c r="H19" s="177">
        <f t="shared" si="1"/>
        <v>0</v>
      </c>
      <c r="I19" s="260"/>
      <c r="J19" s="101"/>
      <c r="K19" s="258" t="str">
        <f>IF(G19=ESF!D19," ","Error")</f>
        <v xml:space="preserve"> </v>
      </c>
    </row>
    <row r="20" spans="1:14" s="149" customFormat="1" ht="19.5" customHeight="1">
      <c r="A20" s="165"/>
      <c r="B20" s="523" t="s">
        <v>14</v>
      </c>
      <c r="C20" s="523"/>
      <c r="D20" s="261">
        <f>+ESF!E20</f>
        <v>0</v>
      </c>
      <c r="E20" s="261">
        <v>0</v>
      </c>
      <c r="F20" s="261">
        <v>0</v>
      </c>
      <c r="G20" s="177">
        <f t="shared" si="0"/>
        <v>0</v>
      </c>
      <c r="H20" s="177">
        <f t="shared" si="1"/>
        <v>0</v>
      </c>
      <c r="I20" s="260"/>
      <c r="J20" s="101"/>
      <c r="K20" s="258" t="str">
        <f>IF(G20=ESF!D20," ","Error")</f>
        <v xml:space="preserve"> </v>
      </c>
    </row>
    <row r="21" spans="1:14" s="149" customFormat="1" ht="19.5" customHeight="1">
      <c r="A21" s="165"/>
      <c r="B21" s="523" t="s">
        <v>16</v>
      </c>
      <c r="C21" s="523"/>
      <c r="D21" s="261">
        <f>+ESF!E21</f>
        <v>0</v>
      </c>
      <c r="E21" s="261">
        <v>0</v>
      </c>
      <c r="F21" s="261">
        <v>0</v>
      </c>
      <c r="G21" s="177">
        <f t="shared" si="0"/>
        <v>0</v>
      </c>
      <c r="H21" s="177">
        <f t="shared" si="1"/>
        <v>0</v>
      </c>
      <c r="I21" s="260"/>
      <c r="J21" s="101"/>
      <c r="K21" s="258" t="str">
        <f>IF(G21=ESF!D21," ","Error")</f>
        <v xml:space="preserve"> </v>
      </c>
      <c r="N21" s="149" t="s">
        <v>139</v>
      </c>
    </row>
    <row r="22" spans="1:14" s="149" customFormat="1" ht="19.5" customHeight="1">
      <c r="A22" s="165"/>
      <c r="B22" s="523" t="s">
        <v>18</v>
      </c>
      <c r="C22" s="523"/>
      <c r="D22" s="261">
        <f>+ESF!E22</f>
        <v>0</v>
      </c>
      <c r="E22" s="261">
        <v>0</v>
      </c>
      <c r="F22" s="261">
        <v>0</v>
      </c>
      <c r="G22" s="177">
        <f t="shared" si="0"/>
        <v>0</v>
      </c>
      <c r="H22" s="177">
        <f t="shared" si="1"/>
        <v>0</v>
      </c>
      <c r="I22" s="260"/>
      <c r="J22" s="101"/>
      <c r="K22" s="258" t="str">
        <f>IF(G22=ESF!D22," ","Error")</f>
        <v xml:space="preserve"> </v>
      </c>
    </row>
    <row r="23" spans="1:14" s="149" customFormat="1" ht="19.5" customHeight="1">
      <c r="A23" s="165"/>
      <c r="B23" s="523" t="s">
        <v>20</v>
      </c>
      <c r="C23" s="523"/>
      <c r="D23" s="261">
        <f>+ESF!E23</f>
        <v>0</v>
      </c>
      <c r="E23" s="261">
        <v>0</v>
      </c>
      <c r="F23" s="261">
        <v>0</v>
      </c>
      <c r="G23" s="177">
        <f t="shared" si="0"/>
        <v>0</v>
      </c>
      <c r="H23" s="177">
        <f t="shared" si="1"/>
        <v>0</v>
      </c>
      <c r="I23" s="260"/>
      <c r="J23" s="101"/>
      <c r="K23" s="258" t="str">
        <f>IF(G23=ESF!D23," ","Error")</f>
        <v xml:space="preserve"> </v>
      </c>
      <c r="L23" s="149" t="s">
        <v>139</v>
      </c>
    </row>
    <row r="24" spans="1:14" ht="19.5" customHeight="1">
      <c r="A24" s="165"/>
      <c r="B24" s="523" t="s">
        <v>22</v>
      </c>
      <c r="C24" s="523"/>
      <c r="D24" s="261">
        <f>+ESF!E24</f>
        <v>0</v>
      </c>
      <c r="E24" s="261">
        <v>0</v>
      </c>
      <c r="F24" s="261">
        <v>0</v>
      </c>
      <c r="G24" s="177">
        <f t="shared" si="0"/>
        <v>0</v>
      </c>
      <c r="H24" s="177">
        <f t="shared" si="1"/>
        <v>0</v>
      </c>
      <c r="I24" s="260"/>
      <c r="K24" s="258" t="str">
        <f>IF(G24=ESF!D24," ","Error")</f>
        <v xml:space="preserve"> </v>
      </c>
    </row>
    <row r="25" spans="1:14" ht="20.25">
      <c r="A25" s="165"/>
      <c r="B25" s="262"/>
      <c r="C25" s="262"/>
      <c r="D25" s="263"/>
      <c r="E25" s="263"/>
      <c r="F25" s="263"/>
      <c r="G25" s="263"/>
      <c r="H25" s="263"/>
      <c r="I25" s="260"/>
      <c r="K25" s="258"/>
    </row>
    <row r="26" spans="1:14" ht="20.25">
      <c r="A26" s="255"/>
      <c r="B26" s="495" t="s">
        <v>27</v>
      </c>
      <c r="C26" s="495"/>
      <c r="D26" s="256">
        <f>SUM(D28:D36)</f>
        <v>2316029</v>
      </c>
      <c r="E26" s="256">
        <f>SUM(E28:E36)</f>
        <v>2573534</v>
      </c>
      <c r="F26" s="256">
        <f>SUM(F28:F36)</f>
        <v>198925</v>
      </c>
      <c r="G26" s="256">
        <f>D26+E26-F26</f>
        <v>4690638</v>
      </c>
      <c r="H26" s="256">
        <f>G26-D26</f>
        <v>2374609</v>
      </c>
      <c r="I26" s="257"/>
      <c r="K26" s="258"/>
    </row>
    <row r="27" spans="1:14" ht="5.0999999999999996" customHeight="1">
      <c r="A27" s="165"/>
      <c r="B27" s="150"/>
      <c r="C27" s="262"/>
      <c r="D27" s="259"/>
      <c r="E27" s="259"/>
      <c r="F27" s="259"/>
      <c r="G27" s="259"/>
      <c r="H27" s="259"/>
      <c r="I27" s="260"/>
      <c r="K27" s="258"/>
    </row>
    <row r="28" spans="1:14" ht="19.5" customHeight="1">
      <c r="A28" s="165"/>
      <c r="B28" s="523" t="s">
        <v>29</v>
      </c>
      <c r="C28" s="523"/>
      <c r="D28" s="261">
        <f>+ESF!E31</f>
        <v>0</v>
      </c>
      <c r="E28" s="261">
        <v>0</v>
      </c>
      <c r="F28" s="261">
        <v>0</v>
      </c>
      <c r="G28" s="177">
        <f t="shared" ref="G28:G36" si="2">D28+E28-F28</f>
        <v>0</v>
      </c>
      <c r="H28" s="177">
        <f t="shared" ref="H28:H36" si="3">G28-D28</f>
        <v>0</v>
      </c>
      <c r="I28" s="260"/>
      <c r="K28" s="258" t="str">
        <f>IF(G28=ESF!D31," ","error")</f>
        <v xml:space="preserve"> </v>
      </c>
    </row>
    <row r="29" spans="1:14" ht="19.5" customHeight="1">
      <c r="A29" s="165"/>
      <c r="B29" s="523" t="s">
        <v>31</v>
      </c>
      <c r="C29" s="523"/>
      <c r="D29" s="261">
        <f>+ESF!E32</f>
        <v>0</v>
      </c>
      <c r="E29" s="261">
        <v>0</v>
      </c>
      <c r="F29" s="261">
        <v>0</v>
      </c>
      <c r="G29" s="177">
        <f t="shared" si="2"/>
        <v>0</v>
      </c>
      <c r="H29" s="177">
        <f t="shared" si="3"/>
        <v>0</v>
      </c>
      <c r="I29" s="260"/>
      <c r="K29" s="258" t="str">
        <f>IF(G29=ESF!D32," ","error")</f>
        <v xml:space="preserve"> </v>
      </c>
    </row>
    <row r="30" spans="1:14" ht="19.5" customHeight="1">
      <c r="A30" s="165"/>
      <c r="B30" s="523" t="s">
        <v>33</v>
      </c>
      <c r="C30" s="523"/>
      <c r="D30" s="261">
        <f>+ESF!E33</f>
        <v>0</v>
      </c>
      <c r="E30" s="261">
        <v>0</v>
      </c>
      <c r="F30" s="261">
        <v>0</v>
      </c>
      <c r="G30" s="177">
        <f t="shared" si="2"/>
        <v>0</v>
      </c>
      <c r="H30" s="177">
        <f t="shared" si="3"/>
        <v>0</v>
      </c>
      <c r="I30" s="260"/>
      <c r="K30" s="258" t="str">
        <f>IF(G30=ESF!D33," ","error")</f>
        <v xml:space="preserve"> </v>
      </c>
    </row>
    <row r="31" spans="1:14" ht="19.5" customHeight="1">
      <c r="A31" s="165"/>
      <c r="B31" s="523" t="s">
        <v>158</v>
      </c>
      <c r="C31" s="523"/>
      <c r="D31" s="261">
        <v>2298340</v>
      </c>
      <c r="E31" s="261">
        <v>2573534</v>
      </c>
      <c r="F31" s="261">
        <v>198925</v>
      </c>
      <c r="G31" s="177">
        <f t="shared" si="2"/>
        <v>4672949</v>
      </c>
      <c r="H31" s="177">
        <f t="shared" si="3"/>
        <v>2374609</v>
      </c>
      <c r="I31" s="260"/>
      <c r="K31" s="258" t="str">
        <f>IF(G31=ESF!D34," ","error")</f>
        <v xml:space="preserve"> </v>
      </c>
    </row>
    <row r="32" spans="1:14" ht="19.5" customHeight="1">
      <c r="A32" s="165"/>
      <c r="B32" s="523" t="s">
        <v>37</v>
      </c>
      <c r="C32" s="523"/>
      <c r="D32" s="261">
        <v>17689</v>
      </c>
      <c r="E32" s="261">
        <v>0</v>
      </c>
      <c r="F32" s="261">
        <v>0</v>
      </c>
      <c r="G32" s="177">
        <f t="shared" si="2"/>
        <v>17689</v>
      </c>
      <c r="H32" s="177">
        <f t="shared" si="3"/>
        <v>0</v>
      </c>
      <c r="I32" s="260"/>
      <c r="K32" s="258" t="str">
        <f>IF(G32=ESF!D35," ","error")</f>
        <v xml:space="preserve"> </v>
      </c>
    </row>
    <row r="33" spans="1:17" ht="19.5" customHeight="1">
      <c r="A33" s="165"/>
      <c r="B33" s="523" t="s">
        <v>39</v>
      </c>
      <c r="C33" s="523"/>
      <c r="D33" s="261">
        <f>+ESF!E36</f>
        <v>0</v>
      </c>
      <c r="E33" s="261">
        <v>0</v>
      </c>
      <c r="F33" s="261">
        <v>0</v>
      </c>
      <c r="G33" s="177">
        <f t="shared" si="2"/>
        <v>0</v>
      </c>
      <c r="H33" s="177">
        <f t="shared" si="3"/>
        <v>0</v>
      </c>
      <c r="I33" s="260"/>
      <c r="K33" s="258" t="str">
        <f>IF(G33=ESF!D36," ","error")</f>
        <v xml:space="preserve"> </v>
      </c>
    </row>
    <row r="34" spans="1:17" ht="19.5" customHeight="1">
      <c r="A34" s="165"/>
      <c r="B34" s="523" t="s">
        <v>41</v>
      </c>
      <c r="C34" s="523"/>
      <c r="D34" s="261">
        <f>+ESF!E37</f>
        <v>0</v>
      </c>
      <c r="E34" s="261">
        <v>0</v>
      </c>
      <c r="F34" s="261">
        <v>0</v>
      </c>
      <c r="G34" s="177">
        <f t="shared" si="2"/>
        <v>0</v>
      </c>
      <c r="H34" s="177">
        <f t="shared" si="3"/>
        <v>0</v>
      </c>
      <c r="I34" s="260"/>
      <c r="K34" s="258" t="str">
        <f>IF(G34=ESF!D37," ","error")</f>
        <v xml:space="preserve"> </v>
      </c>
    </row>
    <row r="35" spans="1:17" ht="19.5" customHeight="1">
      <c r="A35" s="165"/>
      <c r="B35" s="523" t="s">
        <v>42</v>
      </c>
      <c r="C35" s="523"/>
      <c r="D35" s="261">
        <f>+ESF!E38</f>
        <v>0</v>
      </c>
      <c r="E35" s="261">
        <v>0</v>
      </c>
      <c r="F35" s="261">
        <v>0</v>
      </c>
      <c r="G35" s="177">
        <f t="shared" si="2"/>
        <v>0</v>
      </c>
      <c r="H35" s="177">
        <f t="shared" si="3"/>
        <v>0</v>
      </c>
      <c r="I35" s="260"/>
      <c r="K35" s="258" t="str">
        <f>IF(G35=ESF!D38," ","error")</f>
        <v xml:space="preserve"> </v>
      </c>
    </row>
    <row r="36" spans="1:17" ht="19.5" customHeight="1">
      <c r="A36" s="165"/>
      <c r="B36" s="523" t="s">
        <v>44</v>
      </c>
      <c r="C36" s="523"/>
      <c r="D36" s="261">
        <f>+ESF!E39</f>
        <v>0</v>
      </c>
      <c r="E36" s="261">
        <v>0</v>
      </c>
      <c r="F36" s="261">
        <v>0</v>
      </c>
      <c r="G36" s="177">
        <f t="shared" si="2"/>
        <v>0</v>
      </c>
      <c r="H36" s="177">
        <f t="shared" si="3"/>
        <v>0</v>
      </c>
      <c r="I36" s="260"/>
      <c r="K36" s="258" t="str">
        <f>IF(G36=ESF!D39," ","error")</f>
        <v xml:space="preserve"> </v>
      </c>
    </row>
    <row r="37" spans="1:17" ht="20.25">
      <c r="A37" s="165"/>
      <c r="B37" s="262"/>
      <c r="C37" s="262"/>
      <c r="D37" s="263"/>
      <c r="E37" s="259"/>
      <c r="F37" s="259"/>
      <c r="G37" s="259"/>
      <c r="H37" s="259"/>
      <c r="I37" s="260"/>
      <c r="K37" s="258"/>
    </row>
    <row r="38" spans="1:17" ht="6" customHeight="1">
      <c r="A38" s="524"/>
      <c r="B38" s="525"/>
      <c r="C38" s="525"/>
      <c r="D38" s="525"/>
      <c r="E38" s="525"/>
      <c r="F38" s="525"/>
      <c r="G38" s="525"/>
      <c r="H38" s="525"/>
      <c r="I38" s="526"/>
    </row>
    <row r="39" spans="1:17" ht="6" customHeight="1">
      <c r="A39" s="264"/>
      <c r="B39" s="265"/>
      <c r="C39" s="266"/>
      <c r="E39" s="264"/>
      <c r="F39" s="264"/>
      <c r="G39" s="264"/>
      <c r="H39" s="264"/>
      <c r="I39" s="264"/>
    </row>
    <row r="40" spans="1:17" ht="15" customHeight="1">
      <c r="A40" s="149"/>
      <c r="B40" s="494" t="s">
        <v>78</v>
      </c>
      <c r="C40" s="494"/>
      <c r="D40" s="494"/>
      <c r="E40" s="494"/>
      <c r="F40" s="494"/>
      <c r="G40" s="494"/>
      <c r="H40" s="494"/>
      <c r="I40" s="167"/>
      <c r="J40" s="167"/>
      <c r="K40" s="149"/>
      <c r="L40" s="149"/>
      <c r="M40" s="149"/>
      <c r="N40" s="149"/>
      <c r="O40" s="149"/>
      <c r="P40" s="149"/>
      <c r="Q40" s="149"/>
    </row>
    <row r="41" spans="1:17" ht="9.75" customHeight="1">
      <c r="A41" s="149"/>
      <c r="B41" s="167"/>
      <c r="C41" s="191"/>
      <c r="D41" s="192"/>
      <c r="E41" s="192"/>
      <c r="F41" s="149"/>
      <c r="G41" s="193"/>
      <c r="H41" s="191"/>
      <c r="I41" s="192"/>
      <c r="J41" s="192"/>
      <c r="K41" s="149"/>
      <c r="L41" s="149"/>
      <c r="M41" s="149"/>
      <c r="N41" s="149"/>
      <c r="O41" s="149"/>
      <c r="P41" s="149"/>
      <c r="Q41" s="149"/>
    </row>
    <row r="42" spans="1:17" ht="50.1" customHeight="1">
      <c r="A42" s="149"/>
      <c r="B42" s="527"/>
      <c r="C42" s="527"/>
      <c r="D42" s="192"/>
      <c r="E42" s="528"/>
      <c r="F42" s="528"/>
      <c r="G42" s="528"/>
      <c r="H42" s="528"/>
      <c r="I42" s="192"/>
      <c r="J42" s="192"/>
      <c r="K42" s="149"/>
      <c r="L42" s="149"/>
      <c r="M42" s="149"/>
      <c r="N42" s="149"/>
      <c r="O42" s="149"/>
      <c r="P42" s="149"/>
      <c r="Q42" s="149"/>
    </row>
    <row r="43" spans="1:17" ht="14.1" customHeight="1">
      <c r="A43" s="149"/>
      <c r="B43" s="492" t="s">
        <v>80</v>
      </c>
      <c r="C43" s="492"/>
      <c r="D43" s="206"/>
      <c r="E43" s="492" t="s">
        <v>83</v>
      </c>
      <c r="F43" s="492"/>
      <c r="G43" s="492"/>
      <c r="H43" s="492"/>
      <c r="I43" s="168"/>
      <c r="J43" s="149"/>
      <c r="P43" s="149"/>
      <c r="Q43" s="149"/>
    </row>
    <row r="44" spans="1:17" ht="14.1" customHeight="1">
      <c r="A44" s="149"/>
      <c r="B44" s="487" t="s">
        <v>81</v>
      </c>
      <c r="C44" s="487"/>
      <c r="D44" s="175"/>
      <c r="E44" s="487" t="s">
        <v>82</v>
      </c>
      <c r="F44" s="487"/>
      <c r="G44" s="487"/>
      <c r="H44" s="487"/>
      <c r="I44" s="168"/>
      <c r="J44" s="149"/>
      <c r="P44" s="149"/>
      <c r="Q44" s="149"/>
    </row>
    <row r="45" spans="1:17">
      <c r="B45" s="149"/>
      <c r="C45" s="149"/>
      <c r="D45" s="215"/>
      <c r="E45" s="149"/>
      <c r="F45" s="149"/>
      <c r="G45" s="149"/>
    </row>
    <row r="46" spans="1:17">
      <c r="B46" s="149"/>
      <c r="C46" s="149"/>
      <c r="D46" s="215"/>
      <c r="E46" s="149"/>
      <c r="F46" s="149"/>
      <c r="G46" s="14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activeCell="I45" sqref="I45"/>
    </sheetView>
  </sheetViews>
  <sheetFormatPr baseColWidth="10" defaultColWidth="11.42578125" defaultRowHeight="12"/>
  <cols>
    <col min="1" max="1" width="4.85546875" style="269" customWidth="1"/>
    <col min="2" max="2" width="14.5703125" style="269" customWidth="1"/>
    <col min="3" max="3" width="18.85546875" style="269" customWidth="1"/>
    <col min="4" max="4" width="21.85546875" style="269" customWidth="1"/>
    <col min="5" max="5" width="3.42578125" style="269" customWidth="1"/>
    <col min="6" max="6" width="22.28515625" style="269" customWidth="1"/>
    <col min="7" max="7" width="29.7109375" style="269" customWidth="1"/>
    <col min="8" max="8" width="20.7109375" style="269" customWidth="1"/>
    <col min="9" max="9" width="20.85546875" style="269" customWidth="1"/>
    <col min="10" max="10" width="3.7109375" style="269" customWidth="1"/>
    <col min="11" max="16384" width="11.42578125" style="124"/>
  </cols>
  <sheetData>
    <row r="1" spans="1:17" s="110" customFormat="1" ht="6" customHeight="1">
      <c r="A1" s="121"/>
      <c r="B1" s="268"/>
      <c r="C1" s="115"/>
      <c r="D1" s="142"/>
      <c r="E1" s="142"/>
      <c r="F1" s="142"/>
      <c r="G1" s="142"/>
      <c r="H1" s="142"/>
      <c r="I1" s="142"/>
      <c r="J1" s="142"/>
      <c r="K1" s="269"/>
      <c r="P1" s="124"/>
      <c r="Q1" s="124"/>
    </row>
    <row r="2" spans="1:17" ht="6" customHeight="1">
      <c r="A2" s="124"/>
      <c r="B2" s="270"/>
      <c r="C2" s="124"/>
      <c r="D2" s="124"/>
      <c r="E2" s="124"/>
      <c r="F2" s="124"/>
      <c r="G2" s="124"/>
      <c r="H2" s="124"/>
      <c r="I2" s="124"/>
      <c r="J2" s="124"/>
    </row>
    <row r="3" spans="1:17" ht="6" customHeight="1"/>
    <row r="4" spans="1:17" ht="14.1" customHeight="1">
      <c r="B4" s="271"/>
      <c r="C4" s="546" t="s">
        <v>724</v>
      </c>
      <c r="D4" s="546"/>
      <c r="E4" s="546"/>
      <c r="F4" s="546"/>
      <c r="G4" s="546"/>
      <c r="H4" s="546"/>
      <c r="I4" s="271"/>
      <c r="J4" s="271"/>
    </row>
    <row r="5" spans="1:17" ht="14.1" customHeight="1">
      <c r="B5" s="271"/>
      <c r="C5" s="546" t="s">
        <v>159</v>
      </c>
      <c r="D5" s="546"/>
      <c r="E5" s="546"/>
      <c r="F5" s="546"/>
      <c r="G5" s="546"/>
      <c r="H5" s="546"/>
      <c r="I5" s="271"/>
      <c r="J5" s="271"/>
    </row>
    <row r="6" spans="1:17" ht="14.1" customHeight="1">
      <c r="B6" s="271"/>
      <c r="C6" s="546" t="s">
        <v>211</v>
      </c>
      <c r="D6" s="546"/>
      <c r="E6" s="546"/>
      <c r="F6" s="546"/>
      <c r="G6" s="546"/>
      <c r="H6" s="546"/>
      <c r="I6" s="271"/>
      <c r="J6" s="271"/>
    </row>
    <row r="7" spans="1:17" ht="14.1" customHeight="1">
      <c r="B7" s="271"/>
      <c r="C7" s="546" t="s">
        <v>1</v>
      </c>
      <c r="D7" s="546"/>
      <c r="E7" s="546"/>
      <c r="F7" s="546"/>
      <c r="G7" s="546"/>
      <c r="H7" s="546"/>
      <c r="I7" s="271"/>
      <c r="J7" s="271"/>
    </row>
    <row r="8" spans="1:17" ht="6" customHeight="1">
      <c r="A8" s="272"/>
      <c r="B8" s="547"/>
      <c r="C8" s="547"/>
      <c r="D8" s="548"/>
      <c r="E8" s="548"/>
      <c r="F8" s="548"/>
      <c r="G8" s="548"/>
      <c r="H8" s="548"/>
      <c r="I8" s="548"/>
      <c r="J8" s="273"/>
    </row>
    <row r="9" spans="1:17" ht="20.100000000000001" customHeight="1">
      <c r="A9" s="272"/>
      <c r="B9" s="274" t="s">
        <v>4</v>
      </c>
      <c r="C9" s="500" t="s">
        <v>416</v>
      </c>
      <c r="D9" s="500"/>
      <c r="E9" s="500"/>
      <c r="F9" s="500"/>
      <c r="G9" s="500"/>
      <c r="H9" s="500"/>
      <c r="I9" s="500"/>
      <c r="J9" s="273"/>
    </row>
    <row r="10" spans="1:17" ht="5.0999999999999996" customHeight="1">
      <c r="A10" s="275"/>
      <c r="B10" s="549"/>
      <c r="C10" s="549"/>
      <c r="D10" s="549"/>
      <c r="E10" s="549"/>
      <c r="F10" s="549"/>
      <c r="G10" s="549"/>
      <c r="H10" s="549"/>
      <c r="I10" s="549"/>
      <c r="J10" s="549"/>
    </row>
    <row r="11" spans="1:17" ht="3" customHeight="1">
      <c r="A11" s="275"/>
      <c r="B11" s="549"/>
      <c r="C11" s="549"/>
      <c r="D11" s="549"/>
      <c r="E11" s="549"/>
      <c r="F11" s="549"/>
      <c r="G11" s="549"/>
      <c r="H11" s="549"/>
      <c r="I11" s="549"/>
      <c r="J11" s="549"/>
    </row>
    <row r="12" spans="1:17" ht="30" customHeight="1">
      <c r="A12" s="276"/>
      <c r="B12" s="550" t="s">
        <v>160</v>
      </c>
      <c r="C12" s="550"/>
      <c r="D12" s="550"/>
      <c r="E12" s="277"/>
      <c r="F12" s="278" t="s">
        <v>161</v>
      </c>
      <c r="G12" s="278" t="s">
        <v>162</v>
      </c>
      <c r="H12" s="277" t="s">
        <v>163</v>
      </c>
      <c r="I12" s="277" t="s">
        <v>164</v>
      </c>
      <c r="J12" s="279"/>
    </row>
    <row r="13" spans="1:17" ht="3" customHeight="1">
      <c r="A13" s="280"/>
      <c r="B13" s="549"/>
      <c r="C13" s="549"/>
      <c r="D13" s="549"/>
      <c r="E13" s="549"/>
      <c r="F13" s="549"/>
      <c r="G13" s="549"/>
      <c r="H13" s="549"/>
      <c r="I13" s="549"/>
      <c r="J13" s="551"/>
    </row>
    <row r="14" spans="1:17" ht="9.9499999999999993" customHeight="1">
      <c r="A14" s="281"/>
      <c r="B14" s="544"/>
      <c r="C14" s="544"/>
      <c r="D14" s="544"/>
      <c r="E14" s="544"/>
      <c r="F14" s="544"/>
      <c r="G14" s="544"/>
      <c r="H14" s="544"/>
      <c r="I14" s="544"/>
      <c r="J14" s="545"/>
    </row>
    <row r="15" spans="1:17">
      <c r="A15" s="281"/>
      <c r="B15" s="542" t="s">
        <v>165</v>
      </c>
      <c r="C15" s="542"/>
      <c r="D15" s="542"/>
      <c r="E15" s="282"/>
      <c r="F15" s="282"/>
      <c r="G15" s="282"/>
      <c r="H15" s="282"/>
      <c r="I15" s="282"/>
      <c r="J15" s="283"/>
    </row>
    <row r="16" spans="1:17">
      <c r="A16" s="284"/>
      <c r="B16" s="540" t="s">
        <v>166</v>
      </c>
      <c r="C16" s="540"/>
      <c r="D16" s="540"/>
      <c r="E16" s="285"/>
      <c r="F16" s="285"/>
      <c r="G16" s="285"/>
      <c r="H16" s="285"/>
      <c r="I16" s="285"/>
      <c r="J16" s="286"/>
    </row>
    <row r="17" spans="1:10">
      <c r="A17" s="284"/>
      <c r="B17" s="542" t="s">
        <v>167</v>
      </c>
      <c r="C17" s="542"/>
      <c r="D17" s="542"/>
      <c r="E17" s="285"/>
      <c r="F17" s="287"/>
      <c r="G17" s="287"/>
      <c r="H17" s="226">
        <f>SUM(H18:H20)</f>
        <v>0</v>
      </c>
      <c r="I17" s="226">
        <f>SUM(I18:I20)</f>
        <v>0</v>
      </c>
      <c r="J17" s="288"/>
    </row>
    <row r="18" spans="1:10">
      <c r="A18" s="289"/>
      <c r="B18" s="290"/>
      <c r="C18" s="541" t="s">
        <v>168</v>
      </c>
      <c r="D18" s="541"/>
      <c r="E18" s="285"/>
      <c r="F18" s="291"/>
      <c r="G18" s="291"/>
      <c r="H18" s="292">
        <v>0</v>
      </c>
      <c r="I18" s="292">
        <v>0</v>
      </c>
      <c r="J18" s="293"/>
    </row>
    <row r="19" spans="1:10">
      <c r="A19" s="289"/>
      <c r="B19" s="290"/>
      <c r="C19" s="541" t="s">
        <v>169</v>
      </c>
      <c r="D19" s="541"/>
      <c r="E19" s="285"/>
      <c r="F19" s="291"/>
      <c r="G19" s="291"/>
      <c r="H19" s="292">
        <v>0</v>
      </c>
      <c r="I19" s="292">
        <v>0</v>
      </c>
      <c r="J19" s="293"/>
    </row>
    <row r="20" spans="1:10">
      <c r="A20" s="289"/>
      <c r="B20" s="290"/>
      <c r="C20" s="541" t="s">
        <v>170</v>
      </c>
      <c r="D20" s="541"/>
      <c r="E20" s="285"/>
      <c r="F20" s="291"/>
      <c r="G20" s="291"/>
      <c r="H20" s="292">
        <v>0</v>
      </c>
      <c r="I20" s="292">
        <v>0</v>
      </c>
      <c r="J20" s="293"/>
    </row>
    <row r="21" spans="1:10" ht="9.9499999999999993" customHeight="1">
      <c r="A21" s="289"/>
      <c r="B21" s="290"/>
      <c r="C21" s="290"/>
      <c r="D21" s="294"/>
      <c r="E21" s="285"/>
      <c r="F21" s="295"/>
      <c r="G21" s="295"/>
      <c r="H21" s="296"/>
      <c r="I21" s="296"/>
      <c r="J21" s="293"/>
    </row>
    <row r="22" spans="1:10">
      <c r="A22" s="284"/>
      <c r="B22" s="542" t="s">
        <v>171</v>
      </c>
      <c r="C22" s="542"/>
      <c r="D22" s="542"/>
      <c r="E22" s="285"/>
      <c r="F22" s="287"/>
      <c r="G22" s="287"/>
      <c r="H22" s="226">
        <f>SUM(H23:H26)</f>
        <v>0</v>
      </c>
      <c r="I22" s="226">
        <f>SUM(I23:I26)</f>
        <v>0</v>
      </c>
      <c r="J22" s="288"/>
    </row>
    <row r="23" spans="1:10">
      <c r="A23" s="289"/>
      <c r="B23" s="290"/>
      <c r="C23" s="541" t="s">
        <v>172</v>
      </c>
      <c r="D23" s="541"/>
      <c r="E23" s="285"/>
      <c r="F23" s="291"/>
      <c r="G23" s="291"/>
      <c r="H23" s="292">
        <v>0</v>
      </c>
      <c r="I23" s="292">
        <v>0</v>
      </c>
      <c r="J23" s="293"/>
    </row>
    <row r="24" spans="1:10">
      <c r="A24" s="289"/>
      <c r="B24" s="290"/>
      <c r="C24" s="541" t="s">
        <v>173</v>
      </c>
      <c r="D24" s="541"/>
      <c r="E24" s="285"/>
      <c r="F24" s="291"/>
      <c r="G24" s="291"/>
      <c r="H24" s="292">
        <v>0</v>
      </c>
      <c r="I24" s="292">
        <v>0</v>
      </c>
      <c r="J24" s="293"/>
    </row>
    <row r="25" spans="1:10">
      <c r="A25" s="289"/>
      <c r="B25" s="290"/>
      <c r="C25" s="541" t="s">
        <v>169</v>
      </c>
      <c r="D25" s="541"/>
      <c r="E25" s="285"/>
      <c r="F25" s="291"/>
      <c r="G25" s="291"/>
      <c r="H25" s="292">
        <v>0</v>
      </c>
      <c r="I25" s="292">
        <v>0</v>
      </c>
      <c r="J25" s="293"/>
    </row>
    <row r="26" spans="1:10">
      <c r="A26" s="289"/>
      <c r="B26" s="270"/>
      <c r="C26" s="541" t="s">
        <v>170</v>
      </c>
      <c r="D26" s="541"/>
      <c r="E26" s="285"/>
      <c r="F26" s="291"/>
      <c r="G26" s="291"/>
      <c r="H26" s="297">
        <v>0</v>
      </c>
      <c r="I26" s="297">
        <v>0</v>
      </c>
      <c r="J26" s="293"/>
    </row>
    <row r="27" spans="1:10" ht="9.9499999999999993" customHeight="1">
      <c r="A27" s="289"/>
      <c r="B27" s="290"/>
      <c r="C27" s="290"/>
      <c r="D27" s="294"/>
      <c r="E27" s="285"/>
      <c r="F27" s="298"/>
      <c r="G27" s="298"/>
      <c r="H27" s="299"/>
      <c r="I27" s="299"/>
      <c r="J27" s="293"/>
    </row>
    <row r="28" spans="1:10">
      <c r="A28" s="300"/>
      <c r="B28" s="543" t="s">
        <v>174</v>
      </c>
      <c r="C28" s="543"/>
      <c r="D28" s="543"/>
      <c r="E28" s="301"/>
      <c r="F28" s="302"/>
      <c r="G28" s="302"/>
      <c r="H28" s="303">
        <f>H17+H22</f>
        <v>0</v>
      </c>
      <c r="I28" s="303">
        <f>I17+I22</f>
        <v>0</v>
      </c>
      <c r="J28" s="304"/>
    </row>
    <row r="29" spans="1:10">
      <c r="A29" s="284"/>
      <c r="B29" s="290"/>
      <c r="C29" s="290"/>
      <c r="D29" s="305"/>
      <c r="E29" s="285"/>
      <c r="F29" s="298"/>
      <c r="G29" s="298"/>
      <c r="H29" s="299"/>
      <c r="I29" s="299"/>
      <c r="J29" s="288"/>
    </row>
    <row r="30" spans="1:10">
      <c r="A30" s="284"/>
      <c r="B30" s="540" t="s">
        <v>175</v>
      </c>
      <c r="C30" s="540"/>
      <c r="D30" s="540"/>
      <c r="E30" s="285"/>
      <c r="F30" s="298"/>
      <c r="G30" s="298"/>
      <c r="H30" s="299"/>
      <c r="I30" s="299"/>
      <c r="J30" s="288"/>
    </row>
    <row r="31" spans="1:10">
      <c r="A31" s="284"/>
      <c r="B31" s="542" t="s">
        <v>167</v>
      </c>
      <c r="C31" s="542"/>
      <c r="D31" s="542"/>
      <c r="E31" s="285"/>
      <c r="F31" s="287"/>
      <c r="G31" s="287"/>
      <c r="H31" s="226">
        <f>SUM(H32:H34)</f>
        <v>0</v>
      </c>
      <c r="I31" s="226">
        <f>SUM(I32:I34)</f>
        <v>0</v>
      </c>
      <c r="J31" s="288"/>
    </row>
    <row r="32" spans="1:10">
      <c r="A32" s="289"/>
      <c r="B32" s="290"/>
      <c r="C32" s="541" t="s">
        <v>168</v>
      </c>
      <c r="D32" s="541"/>
      <c r="E32" s="285"/>
      <c r="F32" s="291"/>
      <c r="G32" s="291"/>
      <c r="H32" s="292">
        <v>0</v>
      </c>
      <c r="I32" s="292">
        <v>0</v>
      </c>
      <c r="J32" s="293"/>
    </row>
    <row r="33" spans="1:10">
      <c r="A33" s="289"/>
      <c r="B33" s="270"/>
      <c r="C33" s="541" t="s">
        <v>169</v>
      </c>
      <c r="D33" s="541"/>
      <c r="E33" s="270"/>
      <c r="F33" s="306"/>
      <c r="G33" s="306"/>
      <c r="H33" s="292">
        <v>0</v>
      </c>
      <c r="I33" s="292">
        <v>0</v>
      </c>
      <c r="J33" s="293"/>
    </row>
    <row r="34" spans="1:10">
      <c r="A34" s="289"/>
      <c r="B34" s="270"/>
      <c r="C34" s="541" t="s">
        <v>170</v>
      </c>
      <c r="D34" s="541"/>
      <c r="E34" s="270"/>
      <c r="F34" s="306"/>
      <c r="G34" s="306"/>
      <c r="H34" s="292">
        <v>0</v>
      </c>
      <c r="I34" s="292">
        <v>0</v>
      </c>
      <c r="J34" s="293"/>
    </row>
    <row r="35" spans="1:10" ht="9.9499999999999993" customHeight="1">
      <c r="A35" s="289"/>
      <c r="B35" s="290"/>
      <c r="C35" s="290"/>
      <c r="D35" s="294"/>
      <c r="E35" s="285"/>
      <c r="F35" s="298"/>
      <c r="G35" s="298"/>
      <c r="H35" s="299"/>
      <c r="I35" s="299"/>
      <c r="J35" s="293"/>
    </row>
    <row r="36" spans="1:10">
      <c r="A36" s="284"/>
      <c r="B36" s="542" t="s">
        <v>171</v>
      </c>
      <c r="C36" s="542"/>
      <c r="D36" s="542"/>
      <c r="E36" s="285"/>
      <c r="F36" s="287"/>
      <c r="G36" s="287"/>
      <c r="H36" s="226">
        <f>SUM(H37:H40)</f>
        <v>0</v>
      </c>
      <c r="I36" s="226">
        <f>SUM(I37:I40)</f>
        <v>0</v>
      </c>
      <c r="J36" s="288"/>
    </row>
    <row r="37" spans="1:10">
      <c r="A37" s="289"/>
      <c r="B37" s="290"/>
      <c r="C37" s="541" t="s">
        <v>172</v>
      </c>
      <c r="D37" s="541"/>
      <c r="E37" s="285"/>
      <c r="F37" s="291"/>
      <c r="G37" s="291"/>
      <c r="H37" s="292">
        <v>0</v>
      </c>
      <c r="I37" s="292">
        <v>0</v>
      </c>
      <c r="J37" s="293"/>
    </row>
    <row r="38" spans="1:10">
      <c r="A38" s="289"/>
      <c r="B38" s="290"/>
      <c r="C38" s="541" t="s">
        <v>173</v>
      </c>
      <c r="D38" s="541"/>
      <c r="E38" s="285"/>
      <c r="F38" s="291"/>
      <c r="G38" s="291"/>
      <c r="H38" s="292">
        <v>0</v>
      </c>
      <c r="I38" s="292">
        <v>0</v>
      </c>
      <c r="J38" s="293"/>
    </row>
    <row r="39" spans="1:10">
      <c r="A39" s="289"/>
      <c r="B39" s="290"/>
      <c r="C39" s="541" t="s">
        <v>169</v>
      </c>
      <c r="D39" s="541"/>
      <c r="E39" s="285"/>
      <c r="F39" s="291"/>
      <c r="G39" s="291"/>
      <c r="H39" s="292">
        <v>0</v>
      </c>
      <c r="I39" s="292">
        <v>0</v>
      </c>
      <c r="J39" s="293"/>
    </row>
    <row r="40" spans="1:10">
      <c r="A40" s="289"/>
      <c r="B40" s="285"/>
      <c r="C40" s="541" t="s">
        <v>170</v>
      </c>
      <c r="D40" s="541"/>
      <c r="E40" s="285"/>
      <c r="F40" s="291"/>
      <c r="G40" s="291"/>
      <c r="H40" s="292">
        <v>0</v>
      </c>
      <c r="I40" s="292">
        <v>0</v>
      </c>
      <c r="J40" s="293"/>
    </row>
    <row r="41" spans="1:10" ht="9.9499999999999993" customHeight="1">
      <c r="A41" s="289"/>
      <c r="B41" s="285"/>
      <c r="C41" s="285"/>
      <c r="D41" s="294"/>
      <c r="E41" s="285"/>
      <c r="F41" s="298"/>
      <c r="G41" s="298"/>
      <c r="H41" s="299"/>
      <c r="I41" s="299"/>
      <c r="J41" s="293"/>
    </row>
    <row r="42" spans="1:10">
      <c r="A42" s="300"/>
      <c r="B42" s="543" t="s">
        <v>176</v>
      </c>
      <c r="C42" s="543"/>
      <c r="D42" s="543"/>
      <c r="E42" s="301"/>
      <c r="F42" s="307"/>
      <c r="G42" s="307"/>
      <c r="H42" s="303">
        <f>+H31+H36</f>
        <v>0</v>
      </c>
      <c r="I42" s="303">
        <f>+I31+I36</f>
        <v>0</v>
      </c>
      <c r="J42" s="304"/>
    </row>
    <row r="43" spans="1:10">
      <c r="A43" s="289"/>
      <c r="B43" s="290"/>
      <c r="C43" s="290"/>
      <c r="D43" s="294"/>
      <c r="E43" s="285"/>
      <c r="F43" s="298"/>
      <c r="G43" s="298"/>
      <c r="H43" s="299"/>
      <c r="I43" s="299"/>
      <c r="J43" s="293"/>
    </row>
    <row r="44" spans="1:10">
      <c r="A44" s="289"/>
      <c r="B44" s="542" t="s">
        <v>177</v>
      </c>
      <c r="C44" s="542"/>
      <c r="D44" s="542"/>
      <c r="E44" s="285"/>
      <c r="F44" s="291"/>
      <c r="G44" s="291"/>
      <c r="H44" s="308">
        <v>285704</v>
      </c>
      <c r="I44" s="308">
        <v>163607</v>
      </c>
      <c r="J44" s="293"/>
    </row>
    <row r="45" spans="1:10">
      <c r="A45" s="289"/>
      <c r="B45" s="290"/>
      <c r="C45" s="290"/>
      <c r="D45" s="294"/>
      <c r="E45" s="285"/>
      <c r="F45" s="298"/>
      <c r="G45" s="298"/>
      <c r="H45" s="299"/>
      <c r="I45" s="299"/>
      <c r="J45" s="293"/>
    </row>
    <row r="46" spans="1:10">
      <c r="A46" s="309"/>
      <c r="B46" s="539" t="s">
        <v>178</v>
      </c>
      <c r="C46" s="539"/>
      <c r="D46" s="539"/>
      <c r="E46" s="310"/>
      <c r="F46" s="311"/>
      <c r="G46" s="311"/>
      <c r="H46" s="312">
        <f>H28+H42+H44</f>
        <v>285704</v>
      </c>
      <c r="I46" s="312">
        <f>I28+I42+I44</f>
        <v>163607</v>
      </c>
      <c r="J46" s="313"/>
    </row>
    <row r="47" spans="1:10" ht="6" customHeight="1">
      <c r="B47" s="540"/>
      <c r="C47" s="540"/>
      <c r="D47" s="540"/>
      <c r="E47" s="540"/>
      <c r="F47" s="540"/>
      <c r="G47" s="540"/>
      <c r="H47" s="540"/>
      <c r="I47" s="540"/>
      <c r="J47" s="540"/>
    </row>
    <row r="48" spans="1:10" ht="6" customHeight="1">
      <c r="B48" s="314"/>
      <c r="C48" s="314"/>
      <c r="D48" s="315"/>
      <c r="E48" s="316"/>
      <c r="F48" s="315"/>
      <c r="G48" s="316"/>
      <c r="H48" s="316"/>
      <c r="I48" s="316"/>
    </row>
    <row r="49" spans="1:10" s="110" customFormat="1" ht="15" customHeight="1">
      <c r="A49" s="124"/>
      <c r="B49" s="541" t="s">
        <v>78</v>
      </c>
      <c r="C49" s="541"/>
      <c r="D49" s="541"/>
      <c r="E49" s="541"/>
      <c r="F49" s="541"/>
      <c r="G49" s="541"/>
      <c r="H49" s="541"/>
      <c r="I49" s="541"/>
      <c r="J49" s="541"/>
    </row>
    <row r="50" spans="1:10" s="110" customFormat="1" ht="28.5" customHeight="1">
      <c r="A50" s="124"/>
      <c r="B50" s="294"/>
      <c r="C50" s="317"/>
      <c r="D50" s="318"/>
      <c r="E50" s="318"/>
      <c r="F50" s="124"/>
      <c r="G50" s="319"/>
      <c r="H50" s="320" t="str">
        <f>IF(H46=ESF!J40," ","ERROR")</f>
        <v xml:space="preserve"> </v>
      </c>
      <c r="I50" s="320" t="str">
        <f>IF(I46=ESF!I40," ","ERROR")</f>
        <v xml:space="preserve"> </v>
      </c>
      <c r="J50" s="318"/>
    </row>
    <row r="51" spans="1:10" s="110" customFormat="1" ht="25.5" customHeight="1">
      <c r="A51" s="124"/>
      <c r="B51" s="294"/>
      <c r="C51" s="490"/>
      <c r="D51" s="490"/>
      <c r="E51" s="318"/>
      <c r="F51" s="124"/>
      <c r="G51" s="491"/>
      <c r="H51" s="491"/>
      <c r="I51" s="318"/>
      <c r="J51" s="318"/>
    </row>
    <row r="52" spans="1:10" s="110" customFormat="1" ht="14.1" customHeight="1">
      <c r="A52" s="124"/>
      <c r="B52" s="299"/>
      <c r="C52" s="492" t="s">
        <v>80</v>
      </c>
      <c r="D52" s="492"/>
      <c r="E52" s="318"/>
      <c r="F52" s="318"/>
      <c r="G52" s="492" t="s">
        <v>83</v>
      </c>
      <c r="H52" s="492"/>
      <c r="I52" s="285"/>
      <c r="J52" s="318"/>
    </row>
    <row r="53" spans="1:10" s="110" customFormat="1" ht="14.1" customHeight="1">
      <c r="A53" s="124"/>
      <c r="B53" s="321"/>
      <c r="C53" s="487" t="s">
        <v>81</v>
      </c>
      <c r="D53" s="487"/>
      <c r="E53" s="322"/>
      <c r="F53" s="322"/>
      <c r="G53" s="487" t="s">
        <v>82</v>
      </c>
      <c r="H53" s="487"/>
      <c r="I53" s="285"/>
      <c r="J53" s="318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opLeftCell="A17" workbookViewId="0">
      <selection activeCell="C5" sqref="C5:G5"/>
    </sheetView>
  </sheetViews>
  <sheetFormatPr baseColWidth="10" defaultColWidth="11.42578125" defaultRowHeight="12"/>
  <cols>
    <col min="1" max="1" width="3.7109375" style="323" customWidth="1"/>
    <col min="2" max="2" width="11.7109375" style="344" customWidth="1"/>
    <col min="3" max="3" width="57.42578125" style="344" customWidth="1"/>
    <col min="4" max="6" width="18.7109375" style="345" customWidth="1"/>
    <col min="7" max="7" width="15.85546875" style="345" customWidth="1"/>
    <col min="8" max="8" width="16.140625" style="345" customWidth="1"/>
    <col min="9" max="9" width="3.28515625" style="323" customWidth="1"/>
    <col min="10" max="16384" width="11.42578125" style="101"/>
  </cols>
  <sheetData>
    <row r="1" spans="1:9" ht="6" customHeight="1">
      <c r="A1" s="115"/>
      <c r="B1" s="145"/>
      <c r="C1" s="115"/>
      <c r="D1" s="556"/>
      <c r="E1" s="556"/>
      <c r="F1" s="557"/>
      <c r="G1" s="557"/>
      <c r="H1" s="557"/>
      <c r="I1" s="557"/>
    </row>
    <row r="2" spans="1:9" s="149" customFormat="1" ht="6" customHeight="1">
      <c r="B2" s="150"/>
    </row>
    <row r="3" spans="1:9" s="149" customFormat="1" ht="14.1" customHeight="1">
      <c r="B3" s="152"/>
      <c r="C3" s="508" t="s">
        <v>724</v>
      </c>
      <c r="D3" s="508"/>
      <c r="E3" s="508"/>
      <c r="F3" s="508"/>
      <c r="G3" s="508"/>
      <c r="H3" s="152"/>
      <c r="I3" s="152"/>
    </row>
    <row r="4" spans="1:9" ht="14.1" customHeight="1">
      <c r="B4" s="152"/>
      <c r="C4" s="508" t="s">
        <v>137</v>
      </c>
      <c r="D4" s="508"/>
      <c r="E4" s="508"/>
      <c r="F4" s="508"/>
      <c r="G4" s="508"/>
      <c r="H4" s="152"/>
      <c r="I4" s="152"/>
    </row>
    <row r="5" spans="1:9" ht="14.1" customHeight="1">
      <c r="B5" s="152"/>
      <c r="C5" s="508" t="s">
        <v>726</v>
      </c>
      <c r="D5" s="508"/>
      <c r="E5" s="508"/>
      <c r="F5" s="508"/>
      <c r="G5" s="508"/>
      <c r="H5" s="152"/>
      <c r="I5" s="152"/>
    </row>
    <row r="6" spans="1:9" ht="14.1" customHeight="1">
      <c r="B6" s="152"/>
      <c r="C6" s="508" t="s">
        <v>138</v>
      </c>
      <c r="D6" s="508"/>
      <c r="E6" s="508"/>
      <c r="F6" s="508"/>
      <c r="G6" s="508"/>
      <c r="H6" s="152"/>
      <c r="I6" s="152"/>
    </row>
    <row r="7" spans="1:9" s="149" customFormat="1" ht="3" customHeight="1">
      <c r="A7" s="154"/>
      <c r="B7" s="155"/>
      <c r="C7" s="555"/>
      <c r="D7" s="555"/>
      <c r="E7" s="555"/>
      <c r="F7" s="555"/>
      <c r="G7" s="555"/>
      <c r="H7" s="555"/>
      <c r="I7" s="555"/>
    </row>
    <row r="8" spans="1:9" ht="20.100000000000001" customHeight="1">
      <c r="A8" s="154"/>
      <c r="B8" s="155" t="s">
        <v>4</v>
      </c>
      <c r="C8" s="500" t="s">
        <v>416</v>
      </c>
      <c r="D8" s="500"/>
      <c r="E8" s="500"/>
      <c r="F8" s="500"/>
      <c r="G8" s="500"/>
      <c r="H8" s="113"/>
      <c r="I8" s="113"/>
    </row>
    <row r="9" spans="1:9" ht="3" customHeight="1">
      <c r="A9" s="154"/>
      <c r="B9" s="154"/>
      <c r="C9" s="154" t="s">
        <v>139</v>
      </c>
      <c r="D9" s="154"/>
      <c r="E9" s="154"/>
      <c r="F9" s="154"/>
      <c r="G9" s="154"/>
      <c r="H9" s="154"/>
      <c r="I9" s="154"/>
    </row>
    <row r="10" spans="1:9" s="149" customFormat="1" ht="3" customHeight="1">
      <c r="A10" s="154"/>
      <c r="B10" s="154"/>
      <c r="C10" s="154"/>
      <c r="D10" s="154"/>
      <c r="E10" s="154"/>
      <c r="F10" s="154"/>
      <c r="G10" s="154"/>
      <c r="H10" s="154"/>
      <c r="I10" s="154"/>
    </row>
    <row r="11" spans="1:9" s="149" customFormat="1" ht="48">
      <c r="A11" s="324"/>
      <c r="B11" s="498" t="s">
        <v>76</v>
      </c>
      <c r="C11" s="498"/>
      <c r="D11" s="325" t="s">
        <v>49</v>
      </c>
      <c r="E11" s="325" t="s">
        <v>140</v>
      </c>
      <c r="F11" s="325" t="s">
        <v>141</v>
      </c>
      <c r="G11" s="325" t="s">
        <v>142</v>
      </c>
      <c r="H11" s="325" t="s">
        <v>143</v>
      </c>
      <c r="I11" s="326"/>
    </row>
    <row r="12" spans="1:9" s="149" customFormat="1" ht="3" customHeight="1">
      <c r="A12" s="327"/>
      <c r="B12" s="154"/>
      <c r="C12" s="154"/>
      <c r="D12" s="154"/>
      <c r="E12" s="154"/>
      <c r="F12" s="154"/>
      <c r="G12" s="154"/>
      <c r="H12" s="154"/>
      <c r="I12" s="328"/>
    </row>
    <row r="13" spans="1:9" s="149" customFormat="1" ht="3" customHeight="1">
      <c r="A13" s="165"/>
      <c r="B13" s="329"/>
      <c r="C13" s="169"/>
      <c r="D13" s="168"/>
      <c r="E13" s="166"/>
      <c r="F13" s="167"/>
      <c r="G13" s="150"/>
      <c r="H13" s="329"/>
      <c r="I13" s="330"/>
    </row>
    <row r="14" spans="1:9">
      <c r="A14" s="178"/>
      <c r="B14" s="495" t="s">
        <v>58</v>
      </c>
      <c r="C14" s="495"/>
      <c r="D14" s="331">
        <v>0</v>
      </c>
      <c r="E14" s="331">
        <v>0</v>
      </c>
      <c r="F14" s="331">
        <v>0</v>
      </c>
      <c r="G14" s="331">
        <v>0</v>
      </c>
      <c r="H14" s="332">
        <f>SUM(D14:G14)</f>
        <v>0</v>
      </c>
      <c r="I14" s="330"/>
    </row>
    <row r="15" spans="1:9" ht="9.9499999999999993" customHeight="1">
      <c r="A15" s="178"/>
      <c r="B15" s="333"/>
      <c r="C15" s="168"/>
      <c r="D15" s="334"/>
      <c r="E15" s="334"/>
      <c r="F15" s="334"/>
      <c r="G15" s="334"/>
      <c r="H15" s="334"/>
      <c r="I15" s="330"/>
    </row>
    <row r="16" spans="1:9">
      <c r="A16" s="178"/>
      <c r="B16" s="554" t="s">
        <v>144</v>
      </c>
      <c r="C16" s="554"/>
      <c r="D16" s="335">
        <f>SUM(D17:D19)</f>
        <v>0</v>
      </c>
      <c r="E16" s="335">
        <f>SUM(E17:E19)</f>
        <v>0</v>
      </c>
      <c r="F16" s="335">
        <f>SUM(F17:F19)</f>
        <v>0</v>
      </c>
      <c r="G16" s="335">
        <f>SUM(G17:G19)</f>
        <v>0</v>
      </c>
      <c r="H16" s="335">
        <f>SUM(D16:G16)</f>
        <v>0</v>
      </c>
      <c r="I16" s="330"/>
    </row>
    <row r="17" spans="1:11">
      <c r="A17" s="165"/>
      <c r="B17" s="494" t="s">
        <v>145</v>
      </c>
      <c r="C17" s="494"/>
      <c r="D17" s="336">
        <v>0</v>
      </c>
      <c r="E17" s="336">
        <v>0</v>
      </c>
      <c r="F17" s="336">
        <v>0</v>
      </c>
      <c r="G17" s="336">
        <v>0</v>
      </c>
      <c r="H17" s="334">
        <f>SUM(D17:G17)</f>
        <v>0</v>
      </c>
      <c r="I17" s="330"/>
    </row>
    <row r="18" spans="1:11">
      <c r="A18" s="165"/>
      <c r="B18" s="494" t="s">
        <v>51</v>
      </c>
      <c r="C18" s="494"/>
      <c r="D18" s="336">
        <v>0</v>
      </c>
      <c r="E18" s="336">
        <v>0</v>
      </c>
      <c r="F18" s="336">
        <v>0</v>
      </c>
      <c r="G18" s="336">
        <v>0</v>
      </c>
      <c r="H18" s="334">
        <f>SUM(D18:G18)</f>
        <v>0</v>
      </c>
      <c r="I18" s="330"/>
    </row>
    <row r="19" spans="1:11">
      <c r="A19" s="165"/>
      <c r="B19" s="494" t="s">
        <v>146</v>
      </c>
      <c r="C19" s="494"/>
      <c r="D19" s="336">
        <v>0</v>
      </c>
      <c r="E19" s="336">
        <v>0</v>
      </c>
      <c r="F19" s="336">
        <v>0</v>
      </c>
      <c r="G19" s="336">
        <v>0</v>
      </c>
      <c r="H19" s="334">
        <f>SUM(D19:G19)</f>
        <v>0</v>
      </c>
      <c r="I19" s="330"/>
    </row>
    <row r="20" spans="1:11" ht="9.9499999999999993" customHeight="1">
      <c r="A20" s="178"/>
      <c r="B20" s="333"/>
      <c r="C20" s="168"/>
      <c r="D20" s="334"/>
      <c r="E20" s="334"/>
      <c r="F20" s="334"/>
      <c r="G20" s="334"/>
      <c r="H20" s="334"/>
      <c r="I20" s="330"/>
    </row>
    <row r="21" spans="1:11">
      <c r="A21" s="178"/>
      <c r="B21" s="554" t="s">
        <v>147</v>
      </c>
      <c r="C21" s="554"/>
      <c r="D21" s="335">
        <f>SUM(D22:D25)</f>
        <v>0</v>
      </c>
      <c r="E21" s="335">
        <f>SUM(E22:E25)</f>
        <v>2316029</v>
      </c>
      <c r="F21" s="335">
        <f>SUM(F22:F25)</f>
        <v>2801233</v>
      </c>
      <c r="G21" s="335">
        <f>SUM(G22:G25)</f>
        <v>0</v>
      </c>
      <c r="H21" s="335">
        <f>SUM(D21:G21)</f>
        <v>5117262</v>
      </c>
      <c r="I21" s="330"/>
    </row>
    <row r="22" spans="1:11">
      <c r="A22" s="165"/>
      <c r="B22" s="494" t="s">
        <v>148</v>
      </c>
      <c r="C22" s="494"/>
      <c r="D22" s="336">
        <v>0</v>
      </c>
      <c r="E22" s="336">
        <v>0</v>
      </c>
      <c r="F22" s="336">
        <v>2801233</v>
      </c>
      <c r="G22" s="336">
        <v>0</v>
      </c>
      <c r="H22" s="334">
        <f>SUM(D22:G22)</f>
        <v>2801233</v>
      </c>
      <c r="I22" s="330"/>
    </row>
    <row r="23" spans="1:11">
      <c r="A23" s="165"/>
      <c r="B23" s="494" t="s">
        <v>55</v>
      </c>
      <c r="C23" s="494"/>
      <c r="D23" s="336">
        <v>0</v>
      </c>
      <c r="E23" s="336">
        <v>0</v>
      </c>
      <c r="F23" s="336">
        <v>0</v>
      </c>
      <c r="G23" s="336">
        <v>0</v>
      </c>
      <c r="H23" s="334">
        <f>SUM(D23:G23)</f>
        <v>0</v>
      </c>
      <c r="I23" s="330"/>
    </row>
    <row r="24" spans="1:11">
      <c r="A24" s="165"/>
      <c r="B24" s="494" t="s">
        <v>149</v>
      </c>
      <c r="C24" s="494"/>
      <c r="D24" s="336">
        <v>0</v>
      </c>
      <c r="E24" s="336">
        <v>2316029</v>
      </c>
      <c r="F24" s="336">
        <v>0</v>
      </c>
      <c r="G24" s="336">
        <v>0</v>
      </c>
      <c r="H24" s="334">
        <f>SUM(D24:G24)</f>
        <v>2316029</v>
      </c>
      <c r="I24" s="330"/>
    </row>
    <row r="25" spans="1:11">
      <c r="A25" s="165"/>
      <c r="B25" s="494" t="s">
        <v>57</v>
      </c>
      <c r="C25" s="494"/>
      <c r="D25" s="336">
        <v>0</v>
      </c>
      <c r="E25" s="336">
        <v>0</v>
      </c>
      <c r="F25" s="336">
        <v>0</v>
      </c>
      <c r="G25" s="336">
        <v>0</v>
      </c>
      <c r="H25" s="334">
        <f>SUM(D25:G25)</f>
        <v>0</v>
      </c>
      <c r="I25" s="330"/>
    </row>
    <row r="26" spans="1:11" ht="9.9499999999999993" customHeight="1">
      <c r="A26" s="178"/>
      <c r="B26" s="333"/>
      <c r="C26" s="168"/>
      <c r="D26" s="334"/>
      <c r="E26" s="334"/>
      <c r="F26" s="334"/>
      <c r="G26" s="334"/>
      <c r="H26" s="334"/>
      <c r="I26" s="330"/>
    </row>
    <row r="27" spans="1:11" ht="18.75" thickBot="1">
      <c r="A27" s="178"/>
      <c r="B27" s="553" t="s">
        <v>727</v>
      </c>
      <c r="C27" s="553"/>
      <c r="D27" s="337">
        <f>D14+D16+D21</f>
        <v>0</v>
      </c>
      <c r="E27" s="337">
        <f>E14+E16+E21</f>
        <v>2316029</v>
      </c>
      <c r="F27" s="337">
        <f>F14+F16+F21</f>
        <v>2801233</v>
      </c>
      <c r="G27" s="337">
        <f>G14+G16+G21</f>
        <v>0</v>
      </c>
      <c r="H27" s="337">
        <f>SUM(D27:G27)</f>
        <v>5117262</v>
      </c>
      <c r="I27" s="330"/>
      <c r="K27" s="338" t="str">
        <f>IF(H27=ESF!J63," ","ERROR")</f>
        <v>ERROR</v>
      </c>
    </row>
    <row r="28" spans="1:11">
      <c r="A28" s="165"/>
      <c r="B28" s="168"/>
      <c r="C28" s="167"/>
      <c r="D28" s="334"/>
      <c r="E28" s="334"/>
      <c r="F28" s="334"/>
      <c r="G28" s="334"/>
      <c r="H28" s="334"/>
      <c r="I28" s="330"/>
    </row>
    <row r="29" spans="1:11">
      <c r="A29" s="178"/>
      <c r="B29" s="554" t="s">
        <v>728</v>
      </c>
      <c r="C29" s="554"/>
      <c r="D29" s="335">
        <f>SUM(D30:D32)</f>
        <v>0</v>
      </c>
      <c r="E29" s="335">
        <f>SUM(E30:E32)</f>
        <v>2374609</v>
      </c>
      <c r="F29" s="335">
        <f>SUM(F30:F32)</f>
        <v>0</v>
      </c>
      <c r="G29" s="335">
        <f>SUM(G30:G32)</f>
        <v>0</v>
      </c>
      <c r="H29" s="335">
        <f>SUM(D29:G29)</f>
        <v>2374609</v>
      </c>
      <c r="I29" s="330"/>
    </row>
    <row r="30" spans="1:11">
      <c r="A30" s="165"/>
      <c r="B30" s="494" t="s">
        <v>50</v>
      </c>
      <c r="C30" s="494"/>
      <c r="D30" s="336">
        <v>0</v>
      </c>
      <c r="E30" s="336">
        <v>0</v>
      </c>
      <c r="F30" s="336">
        <v>0</v>
      </c>
      <c r="G30" s="336">
        <v>0</v>
      </c>
      <c r="H30" s="334">
        <f>SUM(D30:G30)</f>
        <v>0</v>
      </c>
      <c r="I30" s="330"/>
    </row>
    <row r="31" spans="1:11">
      <c r="A31" s="165"/>
      <c r="B31" s="494" t="s">
        <v>51</v>
      </c>
      <c r="C31" s="494"/>
      <c r="D31" s="336">
        <v>0</v>
      </c>
      <c r="E31" s="336">
        <v>0</v>
      </c>
      <c r="F31" s="336">
        <v>0</v>
      </c>
      <c r="G31" s="336">
        <v>0</v>
      </c>
      <c r="H31" s="334">
        <f>SUM(D31:G31)</f>
        <v>0</v>
      </c>
      <c r="I31" s="330"/>
    </row>
    <row r="32" spans="1:11">
      <c r="A32" s="165"/>
      <c r="B32" s="494" t="s">
        <v>146</v>
      </c>
      <c r="C32" s="494"/>
      <c r="D32" s="336">
        <v>0</v>
      </c>
      <c r="E32" s="336">
        <v>2374609</v>
      </c>
      <c r="F32" s="336">
        <v>0</v>
      </c>
      <c r="G32" s="336">
        <v>0</v>
      </c>
      <c r="H32" s="334">
        <f>SUM(D32:G32)</f>
        <v>2374609</v>
      </c>
      <c r="I32" s="330"/>
    </row>
    <row r="33" spans="1:11" ht="9.9499999999999993" customHeight="1">
      <c r="A33" s="178"/>
      <c r="B33" s="333"/>
      <c r="C33" s="168"/>
      <c r="D33" s="334"/>
      <c r="E33" s="334"/>
      <c r="F33" s="334"/>
      <c r="G33" s="334"/>
      <c r="H33" s="334"/>
      <c r="I33" s="330"/>
    </row>
    <row r="34" spans="1:11">
      <c r="A34" s="178" t="s">
        <v>139</v>
      </c>
      <c r="B34" s="554" t="s">
        <v>147</v>
      </c>
      <c r="C34" s="554"/>
      <c r="D34" s="335">
        <f>SUM(D35:D38)</f>
        <v>0</v>
      </c>
      <c r="E34" s="335">
        <f>SUM(E35:E38)</f>
        <v>4033567</v>
      </c>
      <c r="F34" s="335">
        <f>SUM(F35:F38)</f>
        <v>3867333</v>
      </c>
      <c r="G34" s="335">
        <f>SUM(G35:G38)</f>
        <v>0</v>
      </c>
      <c r="H34" s="335">
        <f>SUM(D34:G34)</f>
        <v>7900900</v>
      </c>
      <c r="I34" s="330"/>
    </row>
    <row r="35" spans="1:11">
      <c r="A35" s="165"/>
      <c r="B35" s="494" t="s">
        <v>148</v>
      </c>
      <c r="C35" s="494"/>
      <c r="D35" s="336">
        <v>0</v>
      </c>
      <c r="E35" s="336">
        <v>0</v>
      </c>
      <c r="F35" s="336">
        <v>3867333</v>
      </c>
      <c r="G35" s="336">
        <v>0</v>
      </c>
      <c r="H35" s="334">
        <f>SUM(D35:G35)</f>
        <v>3867333</v>
      </c>
      <c r="I35" s="330"/>
    </row>
    <row r="36" spans="1:11">
      <c r="A36" s="165"/>
      <c r="B36" s="494" t="s">
        <v>55</v>
      </c>
      <c r="C36" s="494"/>
      <c r="D36" s="336">
        <v>0</v>
      </c>
      <c r="E36" s="336">
        <v>4033567</v>
      </c>
      <c r="F36" s="336">
        <v>0</v>
      </c>
      <c r="G36" s="336">
        <v>0</v>
      </c>
      <c r="H36" s="334">
        <f>SUM(D36:G36)</f>
        <v>4033567</v>
      </c>
      <c r="I36" s="330"/>
    </row>
    <row r="37" spans="1:11">
      <c r="A37" s="165"/>
      <c r="B37" s="494" t="s">
        <v>149</v>
      </c>
      <c r="C37" s="494"/>
      <c r="D37" s="336">
        <v>0</v>
      </c>
      <c r="E37" s="336">
        <v>0</v>
      </c>
      <c r="F37" s="336">
        <v>0</v>
      </c>
      <c r="G37" s="336">
        <v>0</v>
      </c>
      <c r="H37" s="334">
        <f>SUM(D37:G37)</f>
        <v>0</v>
      </c>
      <c r="I37" s="330"/>
    </row>
    <row r="38" spans="1:11">
      <c r="A38" s="165"/>
      <c r="B38" s="494" t="s">
        <v>57</v>
      </c>
      <c r="C38" s="494"/>
      <c r="D38" s="336">
        <v>0</v>
      </c>
      <c r="E38" s="336">
        <v>0</v>
      </c>
      <c r="F38" s="336">
        <v>0</v>
      </c>
      <c r="G38" s="336">
        <v>0</v>
      </c>
      <c r="H38" s="334">
        <f>SUM(D38:G38)</f>
        <v>0</v>
      </c>
      <c r="I38" s="330"/>
    </row>
    <row r="39" spans="1:11" ht="9.9499999999999993" customHeight="1">
      <c r="A39" s="178"/>
      <c r="B39" s="333"/>
      <c r="C39" s="168"/>
      <c r="D39" s="334"/>
      <c r="E39" s="334"/>
      <c r="F39" s="334"/>
      <c r="G39" s="334"/>
      <c r="H39" s="334"/>
      <c r="I39" s="330"/>
    </row>
    <row r="40" spans="1:11" ht="18">
      <c r="A40" s="339"/>
      <c r="B40" s="552" t="s">
        <v>729</v>
      </c>
      <c r="C40" s="552"/>
      <c r="D40" s="340">
        <f>D27+D29+D34</f>
        <v>0</v>
      </c>
      <c r="E40" s="340">
        <f>E27+E29+E34</f>
        <v>8724205</v>
      </c>
      <c r="F40" s="340">
        <f>F29+F34</f>
        <v>3867333</v>
      </c>
      <c r="G40" s="340">
        <f>G27+G29+G34</f>
        <v>0</v>
      </c>
      <c r="H40" s="340">
        <f>SUM(D40:G40)</f>
        <v>12591538</v>
      </c>
      <c r="I40" s="341"/>
      <c r="K40" s="338" t="str">
        <f>IF(H40=ESF!I65," ","ERROR")</f>
        <v>ERROR</v>
      </c>
    </row>
    <row r="41" spans="1:11" ht="6" customHeight="1">
      <c r="A41" s="342"/>
      <c r="B41" s="342"/>
      <c r="C41" s="342"/>
      <c r="D41" s="342"/>
      <c r="E41" s="342"/>
      <c r="F41" s="342"/>
      <c r="G41" s="342"/>
      <c r="H41" s="342"/>
      <c r="I41" s="343"/>
    </row>
    <row r="42" spans="1:11" ht="6" customHeight="1">
      <c r="D42" s="344"/>
      <c r="E42" s="344"/>
      <c r="I42" s="169"/>
    </row>
    <row r="43" spans="1:11" ht="15" customHeight="1">
      <c r="A43" s="149"/>
      <c r="B43" s="489" t="s">
        <v>78</v>
      </c>
      <c r="C43" s="489"/>
      <c r="D43" s="489"/>
      <c r="E43" s="489"/>
      <c r="F43" s="489"/>
      <c r="G43" s="489"/>
      <c r="H43" s="489"/>
      <c r="I43" s="489"/>
      <c r="J43" s="167"/>
    </row>
    <row r="44" spans="1:11" ht="9.75" customHeight="1">
      <c r="A44" s="149"/>
      <c r="B44" s="167"/>
      <c r="C44" s="191"/>
      <c r="D44" s="192"/>
      <c r="E44" s="192"/>
      <c r="F44" s="149"/>
      <c r="G44" s="193"/>
      <c r="H44" s="191"/>
      <c r="I44" s="192"/>
      <c r="J44" s="192"/>
    </row>
    <row r="45" spans="1:11" ht="50.1" customHeight="1">
      <c r="A45" s="149"/>
      <c r="B45" s="167"/>
      <c r="C45" s="490"/>
      <c r="D45" s="490"/>
      <c r="E45" s="192"/>
      <c r="F45" s="149"/>
      <c r="G45" s="491"/>
      <c r="H45" s="491"/>
      <c r="I45" s="192"/>
      <c r="J45" s="192"/>
    </row>
    <row r="46" spans="1:11" ht="14.1" customHeight="1">
      <c r="A46" s="149"/>
      <c r="B46" s="199"/>
      <c r="C46" s="492" t="s">
        <v>80</v>
      </c>
      <c r="D46" s="492"/>
      <c r="E46" s="192"/>
      <c r="F46" s="192"/>
      <c r="G46" s="492" t="s">
        <v>83</v>
      </c>
      <c r="H46" s="492"/>
      <c r="I46" s="168"/>
      <c r="J46" s="192"/>
    </row>
    <row r="47" spans="1:11" ht="14.1" customHeight="1">
      <c r="A47" s="149"/>
      <c r="B47" s="201"/>
      <c r="C47" s="487" t="s">
        <v>81</v>
      </c>
      <c r="D47" s="487"/>
      <c r="E47" s="202"/>
      <c r="F47" s="202"/>
      <c r="G47" s="487" t="s">
        <v>82</v>
      </c>
      <c r="H47" s="487"/>
      <c r="I47" s="168"/>
      <c r="J47" s="192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G1" workbookViewId="0">
      <selection activeCell="O49" sqref="O49"/>
    </sheetView>
  </sheetViews>
  <sheetFormatPr baseColWidth="10" defaultColWidth="11.42578125" defaultRowHeight="12"/>
  <cols>
    <col min="1" max="1" width="1.28515625" style="206" customWidth="1"/>
    <col min="2" max="3" width="3.7109375" style="206" customWidth="1"/>
    <col min="4" max="4" width="23.85546875" style="206" customWidth="1"/>
    <col min="5" max="5" width="21.42578125" style="206" customWidth="1"/>
    <col min="6" max="6" width="17.28515625" style="206" customWidth="1"/>
    <col min="7" max="8" width="18.7109375" style="150" customWidth="1"/>
    <col min="9" max="9" width="7.7109375" style="206" customWidth="1"/>
    <col min="10" max="11" width="3.7109375" style="101" customWidth="1"/>
    <col min="12" max="16" width="18.7109375" style="101" customWidth="1"/>
    <col min="17" max="17" width="1.85546875" style="101" customWidth="1"/>
    <col min="18" max="16384" width="11.42578125" style="101"/>
  </cols>
  <sheetData>
    <row r="1" spans="1:17" s="149" customFormat="1" ht="16.5" customHeight="1">
      <c r="B1" s="207"/>
      <c r="C1" s="207"/>
      <c r="D1" s="207"/>
      <c r="E1" s="499" t="s">
        <v>724</v>
      </c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207"/>
      <c r="Q1" s="207"/>
    </row>
    <row r="2" spans="1:17" ht="15" customHeight="1">
      <c r="B2" s="207"/>
      <c r="C2" s="207"/>
      <c r="D2" s="207"/>
      <c r="E2" s="499" t="s">
        <v>179</v>
      </c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207"/>
      <c r="Q2" s="207"/>
    </row>
    <row r="3" spans="1:17" ht="15" customHeight="1">
      <c r="B3" s="207"/>
      <c r="C3" s="207"/>
      <c r="D3" s="207"/>
      <c r="E3" s="499" t="s">
        <v>722</v>
      </c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207"/>
      <c r="Q3" s="207"/>
    </row>
    <row r="4" spans="1:17" ht="16.5" customHeight="1">
      <c r="B4" s="207"/>
      <c r="C4" s="207"/>
      <c r="D4" s="207"/>
      <c r="E4" s="499" t="s">
        <v>1</v>
      </c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207"/>
      <c r="Q4" s="207"/>
    </row>
    <row r="5" spans="1:17" ht="3" customHeight="1">
      <c r="C5" s="211"/>
      <c r="D5" s="346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7"/>
      <c r="P5" s="149"/>
      <c r="Q5" s="149"/>
    </row>
    <row r="6" spans="1:17" ht="19.5" customHeight="1">
      <c r="A6" s="154"/>
      <c r="B6" s="508" t="s">
        <v>4</v>
      </c>
      <c r="C6" s="508"/>
      <c r="D6" s="508"/>
      <c r="E6" s="500" t="s">
        <v>416</v>
      </c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113"/>
      <c r="Q6" s="149"/>
    </row>
    <row r="7" spans="1:17" s="149" customFormat="1" ht="5.0999999999999996" customHeight="1">
      <c r="A7" s="206"/>
      <c r="B7" s="211"/>
      <c r="C7" s="211"/>
      <c r="D7" s="346"/>
      <c r="E7" s="211"/>
      <c r="F7" s="211"/>
      <c r="G7" s="347"/>
      <c r="H7" s="347"/>
      <c r="I7" s="346"/>
    </row>
    <row r="8" spans="1:17" s="149" customFormat="1" ht="3" customHeight="1">
      <c r="A8" s="206"/>
      <c r="B8" s="206"/>
      <c r="C8" s="348"/>
      <c r="D8" s="346"/>
      <c r="E8" s="348"/>
      <c r="F8" s="348"/>
      <c r="G8" s="349"/>
      <c r="H8" s="349"/>
      <c r="I8" s="346"/>
    </row>
    <row r="9" spans="1:17" s="149" customFormat="1" ht="31.5" customHeight="1">
      <c r="A9" s="350"/>
      <c r="B9" s="563" t="s">
        <v>76</v>
      </c>
      <c r="C9" s="563"/>
      <c r="D9" s="563"/>
      <c r="E9" s="563"/>
      <c r="F9" s="218"/>
      <c r="G9" s="217">
        <v>2015</v>
      </c>
      <c r="H9" s="217">
        <v>2014</v>
      </c>
      <c r="I9" s="351"/>
      <c r="J9" s="563" t="s">
        <v>76</v>
      </c>
      <c r="K9" s="563"/>
      <c r="L9" s="563"/>
      <c r="M9" s="563"/>
      <c r="N9" s="218"/>
      <c r="O9" s="217">
        <v>2015</v>
      </c>
      <c r="P9" s="217">
        <v>2014</v>
      </c>
      <c r="Q9" s="352"/>
    </row>
    <row r="10" spans="1:17" s="149" customFormat="1" ht="3" customHeight="1">
      <c r="A10" s="220"/>
      <c r="B10" s="206"/>
      <c r="C10" s="206"/>
      <c r="D10" s="221"/>
      <c r="E10" s="221"/>
      <c r="F10" s="221"/>
      <c r="G10" s="353"/>
      <c r="H10" s="353"/>
      <c r="I10" s="206"/>
      <c r="Q10" s="164"/>
    </row>
    <row r="11" spans="1:17" s="149" customFormat="1">
      <c r="A11" s="165"/>
      <c r="B11" s="150"/>
      <c r="C11" s="223"/>
      <c r="D11" s="223"/>
      <c r="E11" s="223"/>
      <c r="F11" s="223"/>
      <c r="G11" s="353"/>
      <c r="H11" s="353"/>
      <c r="I11" s="150"/>
      <c r="Q11" s="164"/>
    </row>
    <row r="12" spans="1:17" ht="17.25" customHeight="1">
      <c r="A12" s="165"/>
      <c r="B12" s="559" t="s">
        <v>180</v>
      </c>
      <c r="C12" s="559"/>
      <c r="D12" s="559"/>
      <c r="E12" s="559"/>
      <c r="F12" s="559"/>
      <c r="G12" s="353"/>
      <c r="H12" s="353"/>
      <c r="I12" s="150"/>
      <c r="J12" s="559" t="s">
        <v>181</v>
      </c>
      <c r="K12" s="559"/>
      <c r="L12" s="559"/>
      <c r="M12" s="559"/>
      <c r="N12" s="559"/>
      <c r="O12" s="354"/>
      <c r="P12" s="354"/>
      <c r="Q12" s="164"/>
    </row>
    <row r="13" spans="1:17" ht="17.25" customHeight="1">
      <c r="A13" s="165"/>
      <c r="B13" s="150"/>
      <c r="C13" s="223"/>
      <c r="D13" s="150"/>
      <c r="E13" s="223"/>
      <c r="F13" s="223"/>
      <c r="G13" s="353"/>
      <c r="H13" s="353"/>
      <c r="I13" s="150"/>
      <c r="J13" s="150"/>
      <c r="K13" s="223"/>
      <c r="L13" s="223"/>
      <c r="M13" s="223"/>
      <c r="N13" s="223"/>
      <c r="O13" s="354"/>
      <c r="P13" s="354"/>
      <c r="Q13" s="164"/>
    </row>
    <row r="14" spans="1:17" ht="17.25" customHeight="1">
      <c r="A14" s="165"/>
      <c r="B14" s="150"/>
      <c r="C14" s="559" t="s">
        <v>67</v>
      </c>
      <c r="D14" s="559"/>
      <c r="E14" s="559"/>
      <c r="F14" s="559"/>
      <c r="G14" s="355">
        <f>SUM(G15:G25)</f>
        <v>24232515</v>
      </c>
      <c r="H14" s="355">
        <v>21932367</v>
      </c>
      <c r="I14" s="150"/>
      <c r="J14" s="150"/>
      <c r="K14" s="559" t="s">
        <v>67</v>
      </c>
      <c r="L14" s="559"/>
      <c r="M14" s="559"/>
      <c r="N14" s="559"/>
      <c r="O14" s="355">
        <f>SUM(O15:O17)</f>
        <v>0</v>
      </c>
      <c r="P14" s="355">
        <f>SUM(P15:P17)</f>
        <v>0</v>
      </c>
      <c r="Q14" s="164"/>
    </row>
    <row r="15" spans="1:17" ht="15" customHeight="1">
      <c r="A15" s="165"/>
      <c r="B15" s="150"/>
      <c r="C15" s="223"/>
      <c r="D15" s="558" t="s">
        <v>90</v>
      </c>
      <c r="E15" s="558"/>
      <c r="F15" s="558"/>
      <c r="G15" s="356">
        <v>0</v>
      </c>
      <c r="H15" s="356">
        <v>0</v>
      </c>
      <c r="I15" s="150"/>
      <c r="J15" s="150"/>
      <c r="K15" s="149"/>
      <c r="L15" s="560" t="s">
        <v>33</v>
      </c>
      <c r="M15" s="560"/>
      <c r="N15" s="560"/>
      <c r="O15" s="356">
        <v>0</v>
      </c>
      <c r="P15" s="356">
        <v>0</v>
      </c>
      <c r="Q15" s="164"/>
    </row>
    <row r="16" spans="1:17" ht="15" customHeight="1">
      <c r="A16" s="165"/>
      <c r="B16" s="150"/>
      <c r="C16" s="223"/>
      <c r="D16" s="558" t="s">
        <v>204</v>
      </c>
      <c r="E16" s="558"/>
      <c r="F16" s="558"/>
      <c r="G16" s="356">
        <v>0</v>
      </c>
      <c r="H16" s="356">
        <v>0</v>
      </c>
      <c r="I16" s="150"/>
      <c r="J16" s="150"/>
      <c r="K16" s="149"/>
      <c r="L16" s="560" t="s">
        <v>35</v>
      </c>
      <c r="M16" s="560"/>
      <c r="N16" s="560"/>
      <c r="O16" s="403">
        <v>0</v>
      </c>
      <c r="P16" s="356">
        <v>0</v>
      </c>
      <c r="Q16" s="164"/>
    </row>
    <row r="17" spans="1:17" ht="15" customHeight="1">
      <c r="A17" s="165"/>
      <c r="B17" s="150"/>
      <c r="C17" s="357"/>
      <c r="D17" s="558" t="s">
        <v>182</v>
      </c>
      <c r="E17" s="558"/>
      <c r="F17" s="558"/>
      <c r="G17" s="356">
        <v>0</v>
      </c>
      <c r="H17" s="356">
        <v>0</v>
      </c>
      <c r="I17" s="150"/>
      <c r="J17" s="150"/>
      <c r="K17" s="353"/>
      <c r="L17" s="560" t="s">
        <v>208</v>
      </c>
      <c r="M17" s="560"/>
      <c r="N17" s="560"/>
      <c r="O17" s="356">
        <v>0</v>
      </c>
      <c r="P17" s="356">
        <v>0</v>
      </c>
      <c r="Q17" s="164"/>
    </row>
    <row r="18" spans="1:17" ht="15" customHeight="1">
      <c r="A18" s="165"/>
      <c r="B18" s="150"/>
      <c r="C18" s="357"/>
      <c r="D18" s="558" t="s">
        <v>96</v>
      </c>
      <c r="E18" s="558"/>
      <c r="F18" s="558"/>
      <c r="G18" s="356">
        <v>0</v>
      </c>
      <c r="H18" s="356">
        <v>0</v>
      </c>
      <c r="I18" s="150"/>
      <c r="J18" s="150"/>
      <c r="K18" s="353"/>
      <c r="Q18" s="164"/>
    </row>
    <row r="19" spans="1:17" ht="15" customHeight="1">
      <c r="A19" s="165"/>
      <c r="B19" s="150"/>
      <c r="C19" s="357"/>
      <c r="D19" s="558" t="s">
        <v>97</v>
      </c>
      <c r="E19" s="558"/>
      <c r="F19" s="558"/>
      <c r="G19" s="356">
        <v>52871</v>
      </c>
      <c r="H19" s="356">
        <v>115981</v>
      </c>
      <c r="I19" s="150"/>
      <c r="J19" s="150"/>
      <c r="K19" s="358" t="s">
        <v>68</v>
      </c>
      <c r="L19" s="358"/>
      <c r="M19" s="358"/>
      <c r="N19" s="358"/>
      <c r="O19" s="355">
        <f>SUM(O20:O22)</f>
        <v>6464493</v>
      </c>
      <c r="P19" s="355">
        <f>SUM(P20:P22)</f>
        <v>688958</v>
      </c>
      <c r="Q19" s="164"/>
    </row>
    <row r="20" spans="1:17" ht="15" customHeight="1">
      <c r="A20" s="165"/>
      <c r="B20" s="150"/>
      <c r="C20" s="357"/>
      <c r="D20" s="558" t="s">
        <v>98</v>
      </c>
      <c r="E20" s="558"/>
      <c r="F20" s="558"/>
      <c r="G20" s="356">
        <v>0</v>
      </c>
      <c r="H20" s="356">
        <v>0</v>
      </c>
      <c r="I20" s="150"/>
      <c r="J20" s="150"/>
      <c r="K20" s="353"/>
      <c r="L20" s="357" t="s">
        <v>33</v>
      </c>
      <c r="M20" s="357"/>
      <c r="N20" s="357"/>
      <c r="O20" s="356">
        <v>0</v>
      </c>
      <c r="P20" s="356">
        <v>0</v>
      </c>
      <c r="Q20" s="164"/>
    </row>
    <row r="21" spans="1:17" ht="15" customHeight="1">
      <c r="A21" s="165"/>
      <c r="B21" s="150"/>
      <c r="C21" s="357"/>
      <c r="D21" s="558" t="s">
        <v>100</v>
      </c>
      <c r="E21" s="558"/>
      <c r="F21" s="558"/>
      <c r="G21" s="356">
        <v>0</v>
      </c>
      <c r="H21" s="356">
        <v>0</v>
      </c>
      <c r="I21" s="150"/>
      <c r="J21" s="150"/>
      <c r="K21" s="353"/>
      <c r="L21" s="560" t="s">
        <v>35</v>
      </c>
      <c r="M21" s="560"/>
      <c r="N21" s="560"/>
      <c r="O21" s="403">
        <v>2415339</v>
      </c>
      <c r="P21" s="356">
        <v>688958</v>
      </c>
      <c r="Q21" s="164"/>
    </row>
    <row r="22" spans="1:17" ht="28.5" customHeight="1">
      <c r="A22" s="165"/>
      <c r="B22" s="150"/>
      <c r="C22" s="357"/>
      <c r="D22" s="558" t="s">
        <v>102</v>
      </c>
      <c r="E22" s="558"/>
      <c r="F22" s="558"/>
      <c r="G22" s="356">
        <v>0</v>
      </c>
      <c r="H22" s="356">
        <v>0</v>
      </c>
      <c r="I22" s="150"/>
      <c r="J22" s="150"/>
      <c r="K22" s="149"/>
      <c r="L22" s="560" t="s">
        <v>209</v>
      </c>
      <c r="M22" s="560"/>
      <c r="N22" s="560"/>
      <c r="O22" s="356">
        <v>4049154</v>
      </c>
      <c r="P22" s="356">
        <v>0</v>
      </c>
      <c r="Q22" s="164"/>
    </row>
    <row r="23" spans="1:17" ht="15" customHeight="1">
      <c r="A23" s="165"/>
      <c r="B23" s="150"/>
      <c r="C23" s="357"/>
      <c r="D23" s="558" t="s">
        <v>107</v>
      </c>
      <c r="E23" s="558"/>
      <c r="F23" s="558"/>
      <c r="G23" s="356">
        <v>24179644</v>
      </c>
      <c r="H23" s="356">
        <v>18666386</v>
      </c>
      <c r="I23" s="150"/>
      <c r="J23" s="150"/>
      <c r="K23" s="559" t="s">
        <v>183</v>
      </c>
      <c r="L23" s="559"/>
      <c r="M23" s="559"/>
      <c r="N23" s="559"/>
      <c r="O23" s="355">
        <f>O14-O19</f>
        <v>-6464493</v>
      </c>
      <c r="P23" s="355">
        <v>-2129516</v>
      </c>
      <c r="Q23" s="164"/>
    </row>
    <row r="24" spans="1:17" ht="15" customHeight="1">
      <c r="A24" s="165"/>
      <c r="B24" s="150"/>
      <c r="C24" s="357"/>
      <c r="D24" s="558" t="s">
        <v>205</v>
      </c>
      <c r="E24" s="558"/>
      <c r="F24" s="558"/>
      <c r="G24" s="356">
        <v>0</v>
      </c>
      <c r="H24" s="356">
        <v>0</v>
      </c>
      <c r="I24" s="150"/>
      <c r="J24" s="150"/>
      <c r="Q24" s="164"/>
    </row>
    <row r="25" spans="1:17" ht="15" customHeight="1">
      <c r="A25" s="165"/>
      <c r="B25" s="150"/>
      <c r="C25" s="357"/>
      <c r="D25" s="558" t="s">
        <v>206</v>
      </c>
      <c r="E25" s="558"/>
      <c r="F25" s="262"/>
      <c r="G25" s="356">
        <v>0</v>
      </c>
      <c r="H25" s="356">
        <v>0</v>
      </c>
      <c r="I25" s="150"/>
      <c r="J25" s="149"/>
      <c r="Q25" s="164"/>
    </row>
    <row r="26" spans="1:17" ht="15" customHeight="1">
      <c r="A26" s="165"/>
      <c r="B26" s="150"/>
      <c r="C26" s="223"/>
      <c r="D26" s="150"/>
      <c r="E26" s="223"/>
      <c r="F26" s="223"/>
      <c r="G26" s="353"/>
      <c r="H26" s="353"/>
      <c r="I26" s="150"/>
      <c r="J26" s="559" t="s">
        <v>184</v>
      </c>
      <c r="K26" s="559"/>
      <c r="L26" s="559"/>
      <c r="M26" s="559"/>
      <c r="N26" s="559"/>
      <c r="O26" s="149"/>
      <c r="P26" s="149"/>
      <c r="Q26" s="164"/>
    </row>
    <row r="27" spans="1:17" ht="15" customHeight="1">
      <c r="A27" s="165"/>
      <c r="B27" s="150"/>
      <c r="C27" s="559" t="s">
        <v>68</v>
      </c>
      <c r="D27" s="559"/>
      <c r="E27" s="559"/>
      <c r="F27" s="559"/>
      <c r="G27" s="355">
        <f>G29+G30+G28</f>
        <v>17665099</v>
      </c>
      <c r="H27" s="355">
        <v>18383890</v>
      </c>
      <c r="I27" s="150"/>
      <c r="J27" s="150"/>
      <c r="K27" s="223"/>
      <c r="L27" s="150"/>
      <c r="M27" s="262"/>
      <c r="N27" s="262"/>
      <c r="O27" s="354"/>
      <c r="P27" s="354"/>
      <c r="Q27" s="164"/>
    </row>
    <row r="28" spans="1:17" ht="15" customHeight="1">
      <c r="A28" s="165"/>
      <c r="B28" s="150"/>
      <c r="C28" s="358"/>
      <c r="D28" s="558" t="s">
        <v>185</v>
      </c>
      <c r="E28" s="558"/>
      <c r="F28" s="558"/>
      <c r="G28" s="356">
        <v>3935161</v>
      </c>
      <c r="H28" s="356">
        <v>3894261</v>
      </c>
      <c r="I28" s="150"/>
      <c r="J28" s="150"/>
      <c r="K28" s="358" t="s">
        <v>67</v>
      </c>
      <c r="L28" s="358"/>
      <c r="M28" s="358"/>
      <c r="N28" s="358"/>
      <c r="O28" s="355">
        <f>O29+O32</f>
        <v>0</v>
      </c>
      <c r="P28" s="355">
        <f>P29+P32</f>
        <v>0</v>
      </c>
      <c r="Q28" s="164"/>
    </row>
    <row r="29" spans="1:17" ht="15" customHeight="1">
      <c r="A29" s="165"/>
      <c r="B29" s="150"/>
      <c r="C29" s="358"/>
      <c r="D29" s="558" t="s">
        <v>93</v>
      </c>
      <c r="E29" s="558"/>
      <c r="F29" s="558"/>
      <c r="G29" s="356">
        <v>827000</v>
      </c>
      <c r="H29" s="356">
        <v>970995</v>
      </c>
      <c r="I29" s="150"/>
      <c r="J29" s="149"/>
      <c r="K29" s="149"/>
      <c r="L29" s="357" t="s">
        <v>186</v>
      </c>
      <c r="M29" s="357"/>
      <c r="N29" s="357"/>
      <c r="O29" s="356">
        <f>SUM(O30:O31)</f>
        <v>0</v>
      </c>
      <c r="P29" s="356">
        <f>SUM(P30:P31)</f>
        <v>0</v>
      </c>
      <c r="Q29" s="164"/>
    </row>
    <row r="30" spans="1:17" ht="15" customHeight="1">
      <c r="A30" s="165"/>
      <c r="B30" s="150"/>
      <c r="C30" s="358"/>
      <c r="D30" s="558" t="s">
        <v>95</v>
      </c>
      <c r="E30" s="558"/>
      <c r="F30" s="558"/>
      <c r="G30" s="356">
        <v>12902938</v>
      </c>
      <c r="H30" s="356">
        <v>13518634</v>
      </c>
      <c r="I30" s="150"/>
      <c r="J30" s="150"/>
      <c r="K30" s="358"/>
      <c r="L30" s="357" t="s">
        <v>187</v>
      </c>
      <c r="M30" s="357"/>
      <c r="N30" s="357"/>
      <c r="O30" s="356">
        <v>0</v>
      </c>
      <c r="P30" s="356">
        <v>0</v>
      </c>
      <c r="Q30" s="164"/>
    </row>
    <row r="31" spans="1:17" ht="15" customHeight="1">
      <c r="A31" s="165"/>
      <c r="B31" s="150"/>
      <c r="C31" s="223"/>
      <c r="D31" s="150"/>
      <c r="E31" s="223"/>
      <c r="F31" s="223"/>
      <c r="G31" s="353"/>
      <c r="H31" s="353"/>
      <c r="I31" s="150"/>
      <c r="J31" s="150"/>
      <c r="K31" s="358"/>
      <c r="L31" s="357" t="s">
        <v>189</v>
      </c>
      <c r="M31" s="357"/>
      <c r="N31" s="357"/>
      <c r="O31" s="356">
        <v>0</v>
      </c>
      <c r="P31" s="356">
        <v>0</v>
      </c>
      <c r="Q31" s="164"/>
    </row>
    <row r="32" spans="1:17" ht="15" customHeight="1">
      <c r="A32" s="165"/>
      <c r="B32" s="150"/>
      <c r="C32" s="358"/>
      <c r="D32" s="558" t="s">
        <v>99</v>
      </c>
      <c r="E32" s="558"/>
      <c r="F32" s="558"/>
      <c r="G32" s="356">
        <f>EA!I17</f>
        <v>0</v>
      </c>
      <c r="H32" s="356">
        <v>0</v>
      </c>
      <c r="I32" s="150"/>
      <c r="J32" s="150"/>
      <c r="K32" s="358"/>
      <c r="L32" s="560" t="s">
        <v>410</v>
      </c>
      <c r="M32" s="560"/>
      <c r="N32" s="560"/>
      <c r="O32" s="356">
        <v>0</v>
      </c>
      <c r="P32" s="356">
        <v>0</v>
      </c>
      <c r="Q32" s="164"/>
    </row>
    <row r="33" spans="1:17" ht="15" customHeight="1">
      <c r="A33" s="165"/>
      <c r="B33" s="150"/>
      <c r="C33" s="358"/>
      <c r="D33" s="558" t="s">
        <v>188</v>
      </c>
      <c r="E33" s="558"/>
      <c r="F33" s="558"/>
      <c r="G33" s="356">
        <v>0</v>
      </c>
      <c r="H33" s="356">
        <v>0</v>
      </c>
      <c r="I33" s="150"/>
      <c r="J33" s="150"/>
      <c r="K33" s="353"/>
      <c r="Q33" s="164"/>
    </row>
    <row r="34" spans="1:17" ht="15" customHeight="1">
      <c r="A34" s="165"/>
      <c r="B34" s="150"/>
      <c r="C34" s="358"/>
      <c r="D34" s="558" t="s">
        <v>190</v>
      </c>
      <c r="E34" s="558"/>
      <c r="F34" s="558"/>
      <c r="G34" s="356">
        <v>0</v>
      </c>
      <c r="H34" s="356">
        <v>0</v>
      </c>
      <c r="I34" s="150"/>
      <c r="J34" s="150"/>
      <c r="K34" s="358" t="s">
        <v>68</v>
      </c>
      <c r="L34" s="358"/>
      <c r="M34" s="358"/>
      <c r="N34" s="358"/>
      <c r="O34" s="355">
        <f>O35+O38</f>
        <v>0</v>
      </c>
      <c r="P34" s="355">
        <f>P35+P38</f>
        <v>0</v>
      </c>
      <c r="Q34" s="164"/>
    </row>
    <row r="35" spans="1:17" ht="15" customHeight="1">
      <c r="A35" s="165"/>
      <c r="B35" s="150"/>
      <c r="C35" s="358"/>
      <c r="D35" s="558" t="s">
        <v>104</v>
      </c>
      <c r="E35" s="558"/>
      <c r="F35" s="558"/>
      <c r="G35" s="356">
        <v>0</v>
      </c>
      <c r="H35" s="356">
        <v>0</v>
      </c>
      <c r="I35" s="150"/>
      <c r="J35" s="150"/>
      <c r="K35" s="149"/>
      <c r="L35" s="357" t="s">
        <v>191</v>
      </c>
      <c r="M35" s="357"/>
      <c r="N35" s="357"/>
      <c r="O35" s="356">
        <f>SUM(O36:O37)</f>
        <v>0</v>
      </c>
      <c r="P35" s="356">
        <f>SUM(P36:P37)</f>
        <v>0</v>
      </c>
      <c r="Q35" s="164"/>
    </row>
    <row r="36" spans="1:17" ht="15" customHeight="1">
      <c r="A36" s="165"/>
      <c r="B36" s="150"/>
      <c r="C36" s="358"/>
      <c r="D36" s="558" t="s">
        <v>106</v>
      </c>
      <c r="E36" s="558"/>
      <c r="F36" s="558"/>
      <c r="G36" s="356">
        <v>0</v>
      </c>
      <c r="H36" s="356">
        <v>0</v>
      </c>
      <c r="I36" s="150"/>
      <c r="J36" s="150"/>
      <c r="K36" s="358"/>
      <c r="L36" s="357" t="s">
        <v>187</v>
      </c>
      <c r="M36" s="357"/>
      <c r="N36" s="357"/>
      <c r="O36" s="356">
        <v>0</v>
      </c>
      <c r="P36" s="356">
        <v>0</v>
      </c>
      <c r="Q36" s="164"/>
    </row>
    <row r="37" spans="1:17" ht="15" customHeight="1">
      <c r="A37" s="165"/>
      <c r="B37" s="150"/>
      <c r="C37" s="358"/>
      <c r="D37" s="558" t="s">
        <v>108</v>
      </c>
      <c r="E37" s="558"/>
      <c r="F37" s="558"/>
      <c r="G37" s="356">
        <v>0</v>
      </c>
      <c r="H37" s="356">
        <v>0</v>
      </c>
      <c r="I37" s="150"/>
      <c r="J37" s="149"/>
      <c r="K37" s="358"/>
      <c r="L37" s="357" t="s">
        <v>189</v>
      </c>
      <c r="M37" s="357"/>
      <c r="N37" s="357"/>
      <c r="O37" s="356">
        <v>0</v>
      </c>
      <c r="P37" s="356">
        <v>0</v>
      </c>
      <c r="Q37" s="164"/>
    </row>
    <row r="38" spans="1:17" ht="15" customHeight="1">
      <c r="A38" s="165"/>
      <c r="B38" s="150"/>
      <c r="C38" s="358"/>
      <c r="D38" s="558" t="s">
        <v>109</v>
      </c>
      <c r="E38" s="558"/>
      <c r="F38" s="558"/>
      <c r="G38" s="356">
        <v>0</v>
      </c>
      <c r="H38" s="356">
        <v>0</v>
      </c>
      <c r="I38" s="150"/>
      <c r="J38" s="150"/>
      <c r="K38" s="358"/>
      <c r="L38" s="560" t="s">
        <v>411</v>
      </c>
      <c r="M38" s="560"/>
      <c r="N38" s="560"/>
      <c r="O38" s="356">
        <v>0</v>
      </c>
      <c r="P38" s="356">
        <v>0</v>
      </c>
      <c r="Q38" s="164"/>
    </row>
    <row r="39" spans="1:17" ht="15" customHeight="1">
      <c r="A39" s="165"/>
      <c r="B39" s="150"/>
      <c r="C39" s="358"/>
      <c r="D39" s="558" t="s">
        <v>110</v>
      </c>
      <c r="E39" s="558"/>
      <c r="F39" s="558"/>
      <c r="G39" s="356">
        <v>0</v>
      </c>
      <c r="H39" s="356">
        <v>0</v>
      </c>
      <c r="I39" s="150"/>
      <c r="J39" s="150"/>
      <c r="K39" s="353"/>
      <c r="Q39" s="164"/>
    </row>
    <row r="40" spans="1:17" ht="15" customHeight="1">
      <c r="A40" s="165"/>
      <c r="B40" s="150"/>
      <c r="C40" s="358"/>
      <c r="D40" s="558" t="s">
        <v>112</v>
      </c>
      <c r="E40" s="558"/>
      <c r="F40" s="558"/>
      <c r="G40" s="356">
        <v>0</v>
      </c>
      <c r="H40" s="356">
        <v>0</v>
      </c>
      <c r="I40" s="150"/>
      <c r="J40" s="150"/>
      <c r="K40" s="559" t="s">
        <v>193</v>
      </c>
      <c r="L40" s="559"/>
      <c r="M40" s="559"/>
      <c r="N40" s="559"/>
      <c r="O40" s="355">
        <f>O28-O34</f>
        <v>0</v>
      </c>
      <c r="P40" s="355">
        <f>P28-P34</f>
        <v>0</v>
      </c>
      <c r="Q40" s="164"/>
    </row>
    <row r="41" spans="1:17" ht="15" customHeight="1">
      <c r="A41" s="165"/>
      <c r="B41" s="150"/>
      <c r="C41" s="223"/>
      <c r="D41" s="150"/>
      <c r="E41" s="223"/>
      <c r="F41" s="223"/>
      <c r="G41" s="353"/>
      <c r="H41" s="353"/>
      <c r="I41" s="150"/>
      <c r="J41" s="150"/>
      <c r="Q41" s="164"/>
    </row>
    <row r="42" spans="1:17" ht="15" customHeight="1">
      <c r="A42" s="165"/>
      <c r="B42" s="150"/>
      <c r="C42" s="358"/>
      <c r="D42" s="558" t="s">
        <v>192</v>
      </c>
      <c r="E42" s="558"/>
      <c r="F42" s="558"/>
      <c r="G42" s="356">
        <v>0</v>
      </c>
      <c r="H42" s="356">
        <v>0</v>
      </c>
      <c r="I42" s="150"/>
      <c r="J42" s="150"/>
      <c r="Q42" s="164"/>
    </row>
    <row r="43" spans="1:17" ht="15" customHeight="1">
      <c r="A43" s="165"/>
      <c r="B43" s="150"/>
      <c r="C43" s="358"/>
      <c r="D43" s="558" t="s">
        <v>145</v>
      </c>
      <c r="E43" s="558"/>
      <c r="F43" s="558"/>
      <c r="G43" s="356">
        <v>0</v>
      </c>
      <c r="H43" s="356">
        <v>0</v>
      </c>
      <c r="I43" s="150"/>
      <c r="J43" s="561" t="s">
        <v>195</v>
      </c>
      <c r="K43" s="561"/>
      <c r="L43" s="561"/>
      <c r="M43" s="561"/>
      <c r="N43" s="561"/>
      <c r="O43" s="359">
        <f>G48+O23+O40</f>
        <v>102923</v>
      </c>
      <c r="P43" s="359">
        <f>H48+P23+P40</f>
        <v>1418961</v>
      </c>
      <c r="Q43" s="164"/>
    </row>
    <row r="44" spans="1:17" ht="15" customHeight="1">
      <c r="A44" s="165"/>
      <c r="B44" s="150"/>
      <c r="C44" s="358"/>
      <c r="D44" s="558" t="s">
        <v>119</v>
      </c>
      <c r="E44" s="558"/>
      <c r="F44" s="558"/>
      <c r="G44" s="356">
        <v>0</v>
      </c>
      <c r="H44" s="356">
        <v>0</v>
      </c>
      <c r="I44" s="150"/>
      <c r="Q44" s="164"/>
    </row>
    <row r="45" spans="1:17" ht="15" customHeight="1">
      <c r="A45" s="165"/>
      <c r="B45" s="150"/>
      <c r="C45" s="353"/>
      <c r="D45" s="353"/>
      <c r="E45" s="353"/>
      <c r="F45" s="353"/>
      <c r="G45" s="353"/>
      <c r="H45" s="353"/>
      <c r="I45" s="150"/>
      <c r="Q45" s="164"/>
    </row>
    <row r="46" spans="1:17" ht="15" customHeight="1">
      <c r="A46" s="165"/>
      <c r="B46" s="150"/>
      <c r="C46" s="358"/>
      <c r="D46" s="558" t="s">
        <v>207</v>
      </c>
      <c r="E46" s="558"/>
      <c r="F46" s="558"/>
      <c r="G46" s="356">
        <v>0</v>
      </c>
      <c r="H46" s="356">
        <v>0</v>
      </c>
      <c r="I46" s="150"/>
      <c r="Q46" s="164"/>
    </row>
    <row r="47" spans="1:17">
      <c r="A47" s="165"/>
      <c r="B47" s="150"/>
      <c r="C47" s="223"/>
      <c r="D47" s="150"/>
      <c r="E47" s="223"/>
      <c r="F47" s="223"/>
      <c r="G47" s="353"/>
      <c r="H47" s="353"/>
      <c r="I47" s="150"/>
      <c r="J47" s="561" t="s">
        <v>199</v>
      </c>
      <c r="K47" s="561"/>
      <c r="L47" s="561"/>
      <c r="M47" s="561"/>
      <c r="N47" s="561"/>
      <c r="O47" s="359">
        <f>P48</f>
        <v>7958584</v>
      </c>
      <c r="P47" s="359">
        <v>6539623</v>
      </c>
      <c r="Q47" s="164"/>
    </row>
    <row r="48" spans="1:17" s="363" customFormat="1">
      <c r="A48" s="360"/>
      <c r="B48" s="361"/>
      <c r="C48" s="559" t="s">
        <v>194</v>
      </c>
      <c r="D48" s="559"/>
      <c r="E48" s="559"/>
      <c r="F48" s="559"/>
      <c r="G48" s="359">
        <f>G14-G27</f>
        <v>6567416</v>
      </c>
      <c r="H48" s="359">
        <v>3548477</v>
      </c>
      <c r="I48" s="361"/>
      <c r="J48" s="561" t="s">
        <v>200</v>
      </c>
      <c r="K48" s="561"/>
      <c r="L48" s="561"/>
      <c r="M48" s="561"/>
      <c r="N48" s="561"/>
      <c r="O48" s="359">
        <f>O43+O47</f>
        <v>8061507</v>
      </c>
      <c r="P48" s="359">
        <f>P43+P47</f>
        <v>7958584</v>
      </c>
      <c r="Q48" s="362"/>
    </row>
    <row r="49" spans="1:17" s="363" customFormat="1">
      <c r="A49" s="360"/>
      <c r="B49" s="361"/>
      <c r="C49" s="358"/>
      <c r="D49" s="358"/>
      <c r="E49" s="358"/>
      <c r="F49" s="358"/>
      <c r="G49" s="359"/>
      <c r="H49" s="359"/>
      <c r="I49" s="361"/>
      <c r="Q49" s="362"/>
    </row>
    <row r="50" spans="1:17" ht="14.25" customHeight="1">
      <c r="A50" s="187"/>
      <c r="B50" s="188"/>
      <c r="C50" s="364"/>
      <c r="D50" s="364"/>
      <c r="E50" s="364"/>
      <c r="F50" s="364"/>
      <c r="G50" s="365"/>
      <c r="H50" s="365"/>
      <c r="I50" s="188"/>
      <c r="J50" s="194"/>
      <c r="K50" s="194"/>
      <c r="L50" s="194"/>
      <c r="M50" s="194"/>
      <c r="N50" s="194"/>
      <c r="O50" s="194"/>
      <c r="P50" s="194"/>
      <c r="Q50" s="190"/>
    </row>
    <row r="51" spans="1:17" ht="14.25" customHeight="1">
      <c r="A51" s="150"/>
      <c r="I51" s="150"/>
      <c r="J51" s="150"/>
      <c r="K51" s="353"/>
      <c r="L51" s="353"/>
      <c r="M51" s="353"/>
      <c r="N51" s="353"/>
      <c r="O51" s="354"/>
      <c r="P51" s="354"/>
      <c r="Q51" s="149"/>
    </row>
    <row r="52" spans="1:17" ht="6" customHeight="1">
      <c r="A52" s="150"/>
      <c r="I52" s="150"/>
      <c r="J52" s="149"/>
      <c r="K52" s="149"/>
      <c r="L52" s="149"/>
      <c r="M52" s="149"/>
      <c r="N52" s="149"/>
      <c r="O52" s="149"/>
      <c r="P52" s="149"/>
      <c r="Q52" s="149"/>
    </row>
    <row r="53" spans="1:17" ht="15" customHeight="1">
      <c r="A53" s="149"/>
      <c r="B53" s="167" t="s">
        <v>78</v>
      </c>
      <c r="C53" s="167"/>
      <c r="D53" s="167"/>
      <c r="E53" s="167"/>
      <c r="F53" s="167"/>
      <c r="G53" s="167"/>
      <c r="H53" s="167"/>
      <c r="I53" s="167"/>
      <c r="J53" s="167"/>
      <c r="K53" s="149"/>
      <c r="L53" s="149"/>
      <c r="M53" s="149"/>
      <c r="N53" s="149"/>
      <c r="O53" s="338" t="str">
        <f>IF(O47=ESF!E18," ","ERROR SALDO FINAL 2013")</f>
        <v xml:space="preserve"> </v>
      </c>
      <c r="P53" s="149"/>
      <c r="Q53" s="149"/>
    </row>
    <row r="54" spans="1:17" ht="22.5" customHeight="1">
      <c r="A54" s="149"/>
      <c r="B54" s="167"/>
      <c r="C54" s="191"/>
      <c r="D54" s="192"/>
      <c r="E54" s="192"/>
      <c r="F54" s="149"/>
      <c r="G54" s="193"/>
      <c r="H54" s="191"/>
      <c r="I54" s="192"/>
      <c r="J54" s="192"/>
      <c r="K54" s="149"/>
      <c r="L54" s="149"/>
      <c r="M54" s="149"/>
      <c r="N54" s="149"/>
      <c r="O54" s="338" t="str">
        <f>IF(O48=ESF!D18," ","ERROR SALDO FINAL 2014")</f>
        <v xml:space="preserve"> </v>
      </c>
      <c r="P54" s="149"/>
      <c r="Q54" s="149"/>
    </row>
    <row r="55" spans="1:17" ht="29.25" customHeight="1">
      <c r="A55" s="149"/>
      <c r="B55" s="167"/>
      <c r="C55" s="191"/>
      <c r="D55" s="562"/>
      <c r="E55" s="562"/>
      <c r="F55" s="562"/>
      <c r="G55" s="562"/>
      <c r="H55" s="191"/>
      <c r="I55" s="192"/>
      <c r="J55" s="192"/>
      <c r="K55" s="149"/>
      <c r="L55" s="528"/>
      <c r="M55" s="528"/>
      <c r="N55" s="528"/>
      <c r="O55" s="528"/>
      <c r="P55" s="149"/>
      <c r="Q55" s="149"/>
    </row>
    <row r="56" spans="1:17" ht="14.1" customHeight="1">
      <c r="A56" s="149"/>
      <c r="B56" s="199"/>
      <c r="C56" s="149"/>
      <c r="D56" s="492" t="s">
        <v>80</v>
      </c>
      <c r="E56" s="492"/>
      <c r="F56" s="492"/>
      <c r="G56" s="492"/>
      <c r="H56" s="149"/>
      <c r="I56" s="168"/>
      <c r="J56" s="149"/>
      <c r="K56" s="206"/>
      <c r="L56" s="492" t="s">
        <v>83</v>
      </c>
      <c r="M56" s="492"/>
      <c r="N56" s="492"/>
      <c r="O56" s="492"/>
      <c r="P56" s="149"/>
      <c r="Q56" s="149"/>
    </row>
    <row r="57" spans="1:17" ht="14.1" customHeight="1">
      <c r="A57" s="149"/>
      <c r="B57" s="201"/>
      <c r="C57" s="149"/>
      <c r="D57" s="487" t="s">
        <v>81</v>
      </c>
      <c r="E57" s="487"/>
      <c r="F57" s="487"/>
      <c r="G57" s="487"/>
      <c r="H57" s="149"/>
      <c r="I57" s="168"/>
      <c r="J57" s="149"/>
      <c r="L57" s="487" t="s">
        <v>82</v>
      </c>
      <c r="M57" s="487"/>
      <c r="N57" s="487"/>
      <c r="O57" s="487"/>
      <c r="P57" s="149"/>
      <c r="Q57" s="149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activeCell="B6" sqref="B6"/>
    </sheetView>
  </sheetViews>
  <sheetFormatPr baseColWidth="10" defaultColWidth="11.42578125" defaultRowHeight="11.25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/>
    <row r="2" spans="1:10">
      <c r="B2" s="564" t="s">
        <v>724</v>
      </c>
      <c r="C2" s="565"/>
      <c r="D2" s="565"/>
      <c r="E2" s="565"/>
      <c r="F2" s="565"/>
      <c r="G2" s="565"/>
      <c r="H2" s="565"/>
      <c r="I2" s="565"/>
      <c r="J2" s="566"/>
    </row>
    <row r="3" spans="1:10">
      <c r="B3" s="567" t="s">
        <v>414</v>
      </c>
      <c r="C3" s="568"/>
      <c r="D3" s="568"/>
      <c r="E3" s="568"/>
      <c r="F3" s="568"/>
      <c r="G3" s="568"/>
      <c r="H3" s="568"/>
      <c r="I3" s="568"/>
      <c r="J3" s="569"/>
    </row>
    <row r="4" spans="1:10">
      <c r="B4" s="567" t="s">
        <v>210</v>
      </c>
      <c r="C4" s="568"/>
      <c r="D4" s="568"/>
      <c r="E4" s="568"/>
      <c r="F4" s="568"/>
      <c r="G4" s="568"/>
      <c r="H4" s="568"/>
      <c r="I4" s="568"/>
      <c r="J4" s="569"/>
    </row>
    <row r="5" spans="1:10">
      <c r="B5" s="570" t="s">
        <v>726</v>
      </c>
      <c r="C5" s="571"/>
      <c r="D5" s="571"/>
      <c r="E5" s="571"/>
      <c r="F5" s="571"/>
      <c r="G5" s="571"/>
      <c r="H5" s="571"/>
      <c r="I5" s="571"/>
      <c r="J5" s="572"/>
    </row>
    <row r="6" spans="1:10" s="16" customFormat="1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>
      <c r="A7" s="20"/>
      <c r="B7" s="573" t="s">
        <v>212</v>
      </c>
      <c r="C7" s="573"/>
      <c r="D7" s="573"/>
      <c r="E7" s="573" t="s">
        <v>213</v>
      </c>
      <c r="F7" s="573"/>
      <c r="G7" s="573"/>
      <c r="H7" s="573"/>
      <c r="I7" s="573"/>
      <c r="J7" s="574" t="s">
        <v>214</v>
      </c>
    </row>
    <row r="8" spans="1:10" ht="22.5">
      <c r="A8" s="18"/>
      <c r="B8" s="573"/>
      <c r="C8" s="573"/>
      <c r="D8" s="573"/>
      <c r="E8" s="97" t="s">
        <v>215</v>
      </c>
      <c r="F8" s="44" t="s">
        <v>216</v>
      </c>
      <c r="G8" s="97" t="s">
        <v>217</v>
      </c>
      <c r="H8" s="97" t="s">
        <v>218</v>
      </c>
      <c r="I8" s="97" t="s">
        <v>219</v>
      </c>
      <c r="J8" s="574"/>
    </row>
    <row r="9" spans="1:10" ht="12" customHeight="1">
      <c r="A9" s="18"/>
      <c r="B9" s="573"/>
      <c r="C9" s="573"/>
      <c r="D9" s="573"/>
      <c r="E9" s="97" t="s">
        <v>220</v>
      </c>
      <c r="F9" s="97" t="s">
        <v>221</v>
      </c>
      <c r="G9" s="97" t="s">
        <v>222</v>
      </c>
      <c r="H9" s="97" t="s">
        <v>223</v>
      </c>
      <c r="I9" s="97" t="s">
        <v>224</v>
      </c>
      <c r="J9" s="97" t="s">
        <v>238</v>
      </c>
    </row>
    <row r="10" spans="1:10" ht="12" customHeight="1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>
      <c r="A11" s="21"/>
      <c r="B11" s="575" t="s">
        <v>90</v>
      </c>
      <c r="C11" s="576"/>
      <c r="D11" s="577"/>
      <c r="E11" s="475">
        <v>0</v>
      </c>
      <c r="F11" s="475">
        <v>0</v>
      </c>
      <c r="G11" s="475">
        <f>+E11+F11</f>
        <v>0</v>
      </c>
      <c r="H11" s="475">
        <v>0</v>
      </c>
      <c r="I11" s="475">
        <v>0</v>
      </c>
      <c r="J11" s="475">
        <f>+I11-E11</f>
        <v>0</v>
      </c>
    </row>
    <row r="12" spans="1:10" ht="12" customHeight="1">
      <c r="A12" s="21"/>
      <c r="B12" s="575" t="s">
        <v>204</v>
      </c>
      <c r="C12" s="576"/>
      <c r="D12" s="577"/>
      <c r="E12" s="475">
        <v>0</v>
      </c>
      <c r="F12" s="475">
        <v>0</v>
      </c>
      <c r="G12" s="475">
        <f>+E12+F12</f>
        <v>0</v>
      </c>
      <c r="H12" s="475">
        <v>0</v>
      </c>
      <c r="I12" s="475">
        <v>0</v>
      </c>
      <c r="J12" s="475">
        <f>+I12-E12</f>
        <v>0</v>
      </c>
    </row>
    <row r="13" spans="1:10" ht="12" customHeight="1">
      <c r="A13" s="21"/>
      <c r="B13" s="575" t="s">
        <v>94</v>
      </c>
      <c r="C13" s="576"/>
      <c r="D13" s="577"/>
      <c r="E13" s="475">
        <v>0</v>
      </c>
      <c r="F13" s="475">
        <v>0</v>
      </c>
      <c r="G13" s="475">
        <f>+E13+F13</f>
        <v>0</v>
      </c>
      <c r="H13" s="475">
        <v>0</v>
      </c>
      <c r="I13" s="475">
        <v>0</v>
      </c>
      <c r="J13" s="475">
        <f>+I13-E13</f>
        <v>0</v>
      </c>
    </row>
    <row r="14" spans="1:10" ht="12" customHeight="1">
      <c r="A14" s="21"/>
      <c r="B14" s="575" t="s">
        <v>96</v>
      </c>
      <c r="C14" s="576"/>
      <c r="D14" s="577"/>
      <c r="E14" s="475">
        <v>0</v>
      </c>
      <c r="F14" s="475">
        <v>0</v>
      </c>
      <c r="G14" s="475">
        <f>+E14+F14</f>
        <v>0</v>
      </c>
      <c r="H14" s="475">
        <v>0</v>
      </c>
      <c r="I14" s="475">
        <v>0</v>
      </c>
      <c r="J14" s="475">
        <v>0</v>
      </c>
    </row>
    <row r="15" spans="1:10" ht="12" customHeight="1">
      <c r="A15" s="21"/>
      <c r="B15" s="575" t="s">
        <v>225</v>
      </c>
      <c r="C15" s="576"/>
      <c r="D15" s="577"/>
      <c r="E15" s="475">
        <f>+E16+E17</f>
        <v>0</v>
      </c>
      <c r="F15" s="475">
        <f>+F16+F17</f>
        <v>52871</v>
      </c>
      <c r="G15" s="475">
        <f>+G16+G17</f>
        <v>52871</v>
      </c>
      <c r="H15" s="475">
        <f>+H16+H17</f>
        <v>52871</v>
      </c>
      <c r="I15" s="475">
        <f>+I16+I17</f>
        <v>52871</v>
      </c>
      <c r="J15" s="475">
        <f t="shared" ref="J15:J24" si="0">+I15-E15</f>
        <v>52871</v>
      </c>
    </row>
    <row r="16" spans="1:10" ht="12" customHeight="1">
      <c r="A16" s="21"/>
      <c r="B16" s="27"/>
      <c r="C16" s="576" t="s">
        <v>226</v>
      </c>
      <c r="D16" s="577"/>
      <c r="E16" s="475">
        <v>0</v>
      </c>
      <c r="F16" s="475">
        <v>52871</v>
      </c>
      <c r="G16" s="475">
        <f t="shared" ref="G16:G21" si="1">+E16+F16</f>
        <v>52871</v>
      </c>
      <c r="H16" s="475">
        <v>52871</v>
      </c>
      <c r="I16" s="475">
        <v>52871</v>
      </c>
      <c r="J16" s="475">
        <f t="shared" si="0"/>
        <v>52871</v>
      </c>
    </row>
    <row r="17" spans="1:10" ht="12" customHeight="1">
      <c r="A17" s="21"/>
      <c r="B17" s="27"/>
      <c r="C17" s="576" t="s">
        <v>227</v>
      </c>
      <c r="D17" s="577"/>
      <c r="E17" s="475">
        <v>0</v>
      </c>
      <c r="F17" s="475">
        <v>0</v>
      </c>
      <c r="G17" s="475">
        <f t="shared" si="1"/>
        <v>0</v>
      </c>
      <c r="H17" s="475">
        <v>0</v>
      </c>
      <c r="I17" s="475">
        <v>0</v>
      </c>
      <c r="J17" s="475">
        <f t="shared" si="0"/>
        <v>0</v>
      </c>
    </row>
    <row r="18" spans="1:10" ht="12" customHeight="1">
      <c r="A18" s="21"/>
      <c r="B18" s="575" t="s">
        <v>228</v>
      </c>
      <c r="C18" s="576"/>
      <c r="D18" s="577"/>
      <c r="E18" s="475">
        <f>+E19+E20</f>
        <v>0</v>
      </c>
      <c r="F18" s="475">
        <f>+F19+F20</f>
        <v>0</v>
      </c>
      <c r="G18" s="475">
        <f t="shared" si="1"/>
        <v>0</v>
      </c>
      <c r="H18" s="475">
        <f>+H19+H20</f>
        <v>0</v>
      </c>
      <c r="I18" s="475">
        <f>+I19+I20</f>
        <v>0</v>
      </c>
      <c r="J18" s="475">
        <f t="shared" si="0"/>
        <v>0</v>
      </c>
    </row>
    <row r="19" spans="1:10" ht="12" customHeight="1">
      <c r="A19" s="21"/>
      <c r="B19" s="27"/>
      <c r="C19" s="576" t="s">
        <v>226</v>
      </c>
      <c r="D19" s="577"/>
      <c r="E19" s="475">
        <v>0</v>
      </c>
      <c r="F19" s="475">
        <v>0</v>
      </c>
      <c r="G19" s="475">
        <f t="shared" si="1"/>
        <v>0</v>
      </c>
      <c r="H19" s="475">
        <v>0</v>
      </c>
      <c r="I19" s="475">
        <v>0</v>
      </c>
      <c r="J19" s="475">
        <f t="shared" si="0"/>
        <v>0</v>
      </c>
    </row>
    <row r="20" spans="1:10" ht="12" customHeight="1">
      <c r="A20" s="21"/>
      <c r="B20" s="27"/>
      <c r="C20" s="576" t="s">
        <v>227</v>
      </c>
      <c r="D20" s="577"/>
      <c r="E20" s="475">
        <v>0</v>
      </c>
      <c r="F20" s="475">
        <v>0</v>
      </c>
      <c r="G20" s="475">
        <f t="shared" si="1"/>
        <v>0</v>
      </c>
      <c r="H20" s="475">
        <v>0</v>
      </c>
      <c r="I20" s="475">
        <v>0</v>
      </c>
      <c r="J20" s="475">
        <f t="shared" si="0"/>
        <v>0</v>
      </c>
    </row>
    <row r="21" spans="1:10" ht="12" customHeight="1">
      <c r="A21" s="21"/>
      <c r="B21" s="575" t="s">
        <v>229</v>
      </c>
      <c r="C21" s="576"/>
      <c r="D21" s="577"/>
      <c r="E21" s="475">
        <v>0</v>
      </c>
      <c r="F21" s="475">
        <v>0</v>
      </c>
      <c r="G21" s="475">
        <f t="shared" si="1"/>
        <v>0</v>
      </c>
      <c r="H21" s="475">
        <v>0</v>
      </c>
      <c r="I21" s="475">
        <v>0</v>
      </c>
      <c r="J21" s="475">
        <f t="shared" si="0"/>
        <v>0</v>
      </c>
    </row>
    <row r="22" spans="1:10" ht="12" customHeight="1">
      <c r="A22" s="21"/>
      <c r="B22" s="575" t="s">
        <v>107</v>
      </c>
      <c r="C22" s="576"/>
      <c r="D22" s="577"/>
      <c r="E22" s="475">
        <v>3500000</v>
      </c>
      <c r="F22" s="475">
        <f>G22-E22</f>
        <v>20679644</v>
      </c>
      <c r="G22" s="475">
        <v>24179644</v>
      </c>
      <c r="H22" s="475">
        <v>24179644</v>
      </c>
      <c r="I22" s="475">
        <v>24179644</v>
      </c>
      <c r="J22" s="475">
        <f t="shared" si="0"/>
        <v>20679644</v>
      </c>
    </row>
    <row r="23" spans="1:10" ht="12" customHeight="1">
      <c r="A23" s="28"/>
      <c r="B23" s="575" t="s">
        <v>230</v>
      </c>
      <c r="C23" s="576"/>
      <c r="D23" s="577"/>
      <c r="E23" s="475">
        <v>0</v>
      </c>
      <c r="F23" s="475">
        <v>0</v>
      </c>
      <c r="G23" s="475">
        <f>+E23+F23</f>
        <v>0</v>
      </c>
      <c r="H23" s="475">
        <v>0</v>
      </c>
      <c r="I23" s="475">
        <v>0</v>
      </c>
      <c r="J23" s="475">
        <f t="shared" si="0"/>
        <v>0</v>
      </c>
    </row>
    <row r="24" spans="1:10" ht="12" customHeight="1">
      <c r="A24" s="21"/>
      <c r="B24" s="575" t="s">
        <v>231</v>
      </c>
      <c r="C24" s="576"/>
      <c r="D24" s="577"/>
      <c r="E24" s="475">
        <v>0</v>
      </c>
      <c r="F24" s="475">
        <v>0</v>
      </c>
      <c r="G24" s="475">
        <f>+E24+F24</f>
        <v>0</v>
      </c>
      <c r="H24" s="475">
        <v>0</v>
      </c>
      <c r="I24" s="475">
        <v>0</v>
      </c>
      <c r="J24" s="475">
        <f t="shared" si="0"/>
        <v>0</v>
      </c>
    </row>
    <row r="25" spans="1:10" ht="12" customHeight="1">
      <c r="A25" s="21"/>
      <c r="B25" s="29"/>
      <c r="C25" s="30"/>
      <c r="D25" s="31"/>
      <c r="E25" s="476"/>
      <c r="F25" s="477"/>
      <c r="G25" s="477"/>
      <c r="H25" s="477"/>
      <c r="I25" s="477"/>
      <c r="J25" s="477"/>
    </row>
    <row r="26" spans="1:10" ht="12" customHeight="1">
      <c r="A26" s="18"/>
      <c r="B26" s="32"/>
      <c r="C26" s="33"/>
      <c r="D26" s="34" t="s">
        <v>232</v>
      </c>
      <c r="E26" s="404">
        <f>SUM(E11+E12+E13+E14+E15+E18+E21+E22+E23+E24)</f>
        <v>3500000</v>
      </c>
      <c r="F26" s="404">
        <f>SUM(F11+F12+F13+F14+F15+F18+F21+F22+F23+F24)</f>
        <v>20732515</v>
      </c>
      <c r="G26" s="404">
        <f>SUM(G11+G12+G13+G14+G15+G18+G21+G22+G23+G24)</f>
        <v>24232515</v>
      </c>
      <c r="H26" s="404">
        <f>SUM(H11+H12+H13+H14+H15+H18+H21+H22+H23+H24)</f>
        <v>24232515</v>
      </c>
      <c r="I26" s="404">
        <f>SUM(I11+I12+I13+I14+I15+I18+I21+I22+I23+I24)</f>
        <v>24232515</v>
      </c>
      <c r="J26" s="578">
        <f>J14+J15+J22</f>
        <v>20732515</v>
      </c>
    </row>
    <row r="27" spans="1:10" ht="12" customHeight="1">
      <c r="A27" s="21"/>
      <c r="B27" s="35"/>
      <c r="C27" s="35"/>
      <c r="D27" s="35"/>
      <c r="E27" s="406"/>
      <c r="F27" s="406"/>
      <c r="G27" s="406"/>
      <c r="H27" s="580" t="s">
        <v>412</v>
      </c>
      <c r="I27" s="581"/>
      <c r="J27" s="579"/>
    </row>
    <row r="28" spans="1:10" ht="12" customHeight="1">
      <c r="A28" s="18"/>
      <c r="B28" s="18"/>
      <c r="C28" s="18"/>
      <c r="D28" s="18"/>
      <c r="E28" s="19"/>
      <c r="F28" s="19"/>
      <c r="G28" s="19"/>
      <c r="H28" s="19"/>
      <c r="I28" s="19"/>
      <c r="J28" s="19"/>
    </row>
    <row r="29" spans="1:10" ht="12" customHeight="1">
      <c r="A29" s="18"/>
      <c r="B29" s="574" t="s">
        <v>233</v>
      </c>
      <c r="C29" s="574"/>
      <c r="D29" s="574"/>
      <c r="E29" s="582" t="s">
        <v>213</v>
      </c>
      <c r="F29" s="583"/>
      <c r="G29" s="583"/>
      <c r="H29" s="583"/>
      <c r="I29" s="584"/>
      <c r="J29" s="585" t="s">
        <v>214</v>
      </c>
    </row>
    <row r="30" spans="1:10" ht="22.5">
      <c r="A30" s="18"/>
      <c r="B30" s="574"/>
      <c r="C30" s="574"/>
      <c r="D30" s="574"/>
      <c r="E30" s="402" t="s">
        <v>215</v>
      </c>
      <c r="F30" s="44" t="s">
        <v>216</v>
      </c>
      <c r="G30" s="402" t="s">
        <v>217</v>
      </c>
      <c r="H30" s="402" t="s">
        <v>218</v>
      </c>
      <c r="I30" s="402" t="s">
        <v>219</v>
      </c>
      <c r="J30" s="586"/>
    </row>
    <row r="31" spans="1:10" ht="12" customHeight="1">
      <c r="A31" s="18"/>
      <c r="B31" s="574"/>
      <c r="C31" s="574"/>
      <c r="D31" s="574"/>
      <c r="E31" s="402" t="s">
        <v>220</v>
      </c>
      <c r="F31" s="402" t="s">
        <v>221</v>
      </c>
      <c r="G31" s="402" t="s">
        <v>222</v>
      </c>
      <c r="H31" s="402" t="s">
        <v>223</v>
      </c>
      <c r="I31" s="402" t="s">
        <v>224</v>
      </c>
      <c r="J31" s="402" t="s">
        <v>238</v>
      </c>
    </row>
    <row r="32" spans="1:10" ht="12" customHeight="1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>
      <c r="A33" s="21"/>
      <c r="B33" s="36" t="s">
        <v>234</v>
      </c>
      <c r="C33" s="37"/>
      <c r="D33" s="45"/>
      <c r="E33" s="478">
        <f t="shared" ref="E33:J33" si="2">+E34+E35+E36+E37+E40+E43+E44</f>
        <v>3500000</v>
      </c>
      <c r="F33" s="478">
        <f t="shared" si="2"/>
        <v>20732515</v>
      </c>
      <c r="G33" s="478">
        <f t="shared" si="2"/>
        <v>24232515</v>
      </c>
      <c r="H33" s="478">
        <f t="shared" si="2"/>
        <v>24232515</v>
      </c>
      <c r="I33" s="478">
        <f t="shared" si="2"/>
        <v>24232515</v>
      </c>
      <c r="J33" s="478">
        <f t="shared" si="2"/>
        <v>20732515</v>
      </c>
    </row>
    <row r="34" spans="1:10" ht="12" customHeight="1">
      <c r="A34" s="21"/>
      <c r="B34" s="27"/>
      <c r="C34" s="576" t="s">
        <v>90</v>
      </c>
      <c r="D34" s="577"/>
      <c r="E34" s="475">
        <v>0</v>
      </c>
      <c r="F34" s="475">
        <v>0</v>
      </c>
      <c r="G34" s="475">
        <f>+E34+F34</f>
        <v>0</v>
      </c>
      <c r="H34" s="475">
        <v>0</v>
      </c>
      <c r="I34" s="475">
        <v>0</v>
      </c>
      <c r="J34" s="475">
        <f t="shared" ref="J34:J44" si="3">+I34-E34</f>
        <v>0</v>
      </c>
    </row>
    <row r="35" spans="1:10" ht="12" customHeight="1">
      <c r="A35" s="21"/>
      <c r="B35" s="27"/>
      <c r="C35" s="576" t="s">
        <v>94</v>
      </c>
      <c r="D35" s="577"/>
      <c r="E35" s="475">
        <v>0</v>
      </c>
      <c r="F35" s="475">
        <v>0</v>
      </c>
      <c r="G35" s="475">
        <f>+E35+F35</f>
        <v>0</v>
      </c>
      <c r="H35" s="475">
        <v>0</v>
      </c>
      <c r="I35" s="475">
        <v>0</v>
      </c>
      <c r="J35" s="475">
        <f t="shared" si="3"/>
        <v>0</v>
      </c>
    </row>
    <row r="36" spans="1:10" ht="12" customHeight="1">
      <c r="A36" s="21"/>
      <c r="B36" s="27"/>
      <c r="C36" s="576" t="s">
        <v>96</v>
      </c>
      <c r="D36" s="577"/>
      <c r="E36" s="475">
        <v>0</v>
      </c>
      <c r="F36" s="475">
        <v>0</v>
      </c>
      <c r="G36" s="475">
        <f>+E36+F36</f>
        <v>0</v>
      </c>
      <c r="H36" s="475">
        <v>0</v>
      </c>
      <c r="I36" s="475">
        <v>0</v>
      </c>
      <c r="J36" s="475">
        <f t="shared" si="3"/>
        <v>0</v>
      </c>
    </row>
    <row r="37" spans="1:10" ht="12" customHeight="1">
      <c r="A37" s="21"/>
      <c r="B37" s="27"/>
      <c r="C37" s="576" t="s">
        <v>225</v>
      </c>
      <c r="D37" s="577"/>
      <c r="E37" s="475">
        <f>+E38+E39</f>
        <v>0</v>
      </c>
      <c r="F37" s="475">
        <f>+F38+F39</f>
        <v>52871</v>
      </c>
      <c r="G37" s="475">
        <f>+G38+G39</f>
        <v>52871</v>
      </c>
      <c r="H37" s="475">
        <f>+H38+H39</f>
        <v>52871</v>
      </c>
      <c r="I37" s="475">
        <f>+I38+I39</f>
        <v>52871</v>
      </c>
      <c r="J37" s="475">
        <f t="shared" si="3"/>
        <v>52871</v>
      </c>
    </row>
    <row r="38" spans="1:10" ht="12" customHeight="1">
      <c r="A38" s="21"/>
      <c r="B38" s="27"/>
      <c r="C38" s="46"/>
      <c r="D38" s="38" t="s">
        <v>226</v>
      </c>
      <c r="E38" s="475">
        <v>0</v>
      </c>
      <c r="F38" s="475">
        <v>52871</v>
      </c>
      <c r="G38" s="475">
        <f>+E38+F38</f>
        <v>52871</v>
      </c>
      <c r="H38" s="475">
        <v>52871</v>
      </c>
      <c r="I38" s="475">
        <v>52871</v>
      </c>
      <c r="J38" s="475">
        <f t="shared" si="3"/>
        <v>52871</v>
      </c>
    </row>
    <row r="39" spans="1:10" ht="12" customHeight="1">
      <c r="A39" s="21"/>
      <c r="B39" s="27"/>
      <c r="C39" s="46"/>
      <c r="D39" s="38" t="s">
        <v>227</v>
      </c>
      <c r="E39" s="475">
        <v>0</v>
      </c>
      <c r="F39" s="475">
        <v>0</v>
      </c>
      <c r="G39" s="475">
        <f>+E39+F39</f>
        <v>0</v>
      </c>
      <c r="H39" s="475">
        <v>0</v>
      </c>
      <c r="I39" s="475">
        <v>0</v>
      </c>
      <c r="J39" s="475">
        <f t="shared" si="3"/>
        <v>0</v>
      </c>
    </row>
    <row r="40" spans="1:10" ht="12" customHeight="1">
      <c r="A40" s="21"/>
      <c r="B40" s="27"/>
      <c r="C40" s="576" t="s">
        <v>228</v>
      </c>
      <c r="D40" s="577"/>
      <c r="E40" s="475">
        <f>+E41+E42</f>
        <v>0</v>
      </c>
      <c r="F40" s="475">
        <f>+F41+F42</f>
        <v>0</v>
      </c>
      <c r="G40" s="475">
        <f>+G41+G42</f>
        <v>0</v>
      </c>
      <c r="H40" s="475">
        <f>+H41+H42</f>
        <v>0</v>
      </c>
      <c r="I40" s="475">
        <f>+I41+I42</f>
        <v>0</v>
      </c>
      <c r="J40" s="475">
        <f t="shared" si="3"/>
        <v>0</v>
      </c>
    </row>
    <row r="41" spans="1:10" ht="12" customHeight="1">
      <c r="A41" s="21"/>
      <c r="B41" s="27"/>
      <c r="C41" s="46"/>
      <c r="D41" s="38" t="s">
        <v>226</v>
      </c>
      <c r="E41" s="475">
        <v>0</v>
      </c>
      <c r="F41" s="475">
        <v>0</v>
      </c>
      <c r="G41" s="475">
        <f>+E41+F41</f>
        <v>0</v>
      </c>
      <c r="H41" s="475">
        <v>0</v>
      </c>
      <c r="I41" s="475">
        <v>0</v>
      </c>
      <c r="J41" s="475">
        <f t="shared" si="3"/>
        <v>0</v>
      </c>
    </row>
    <row r="42" spans="1:10" ht="12" customHeight="1">
      <c r="A42" s="21"/>
      <c r="B42" s="27"/>
      <c r="C42" s="46"/>
      <c r="D42" s="38" t="s">
        <v>227</v>
      </c>
      <c r="E42" s="475">
        <v>0</v>
      </c>
      <c r="F42" s="475">
        <v>0</v>
      </c>
      <c r="G42" s="475">
        <f>+E42+F42</f>
        <v>0</v>
      </c>
      <c r="H42" s="475">
        <v>0</v>
      </c>
      <c r="I42" s="475">
        <v>0</v>
      </c>
      <c r="J42" s="475">
        <f t="shared" si="3"/>
        <v>0</v>
      </c>
    </row>
    <row r="43" spans="1:10" ht="12" customHeight="1">
      <c r="A43" s="21"/>
      <c r="B43" s="27"/>
      <c r="C43" s="576" t="s">
        <v>107</v>
      </c>
      <c r="D43" s="577"/>
      <c r="E43" s="475">
        <v>3500000</v>
      </c>
      <c r="F43" s="475">
        <v>20679644</v>
      </c>
      <c r="G43" s="475">
        <f>E43+F43</f>
        <v>24179644</v>
      </c>
      <c r="H43" s="475">
        <v>24179644</v>
      </c>
      <c r="I43" s="475">
        <v>24179644</v>
      </c>
      <c r="J43" s="475">
        <f t="shared" si="3"/>
        <v>20679644</v>
      </c>
    </row>
    <row r="44" spans="1:10" ht="12" customHeight="1">
      <c r="A44" s="21"/>
      <c r="B44" s="27"/>
      <c r="C44" s="576" t="s">
        <v>230</v>
      </c>
      <c r="D44" s="577"/>
      <c r="E44" s="475">
        <v>0</v>
      </c>
      <c r="F44" s="475">
        <v>0</v>
      </c>
      <c r="G44" s="475">
        <f>+E44+F44</f>
        <v>0</v>
      </c>
      <c r="H44" s="475">
        <v>0</v>
      </c>
      <c r="I44" s="475">
        <v>0</v>
      </c>
      <c r="J44" s="475">
        <f t="shared" si="3"/>
        <v>0</v>
      </c>
    </row>
    <row r="45" spans="1:10" ht="12" customHeight="1">
      <c r="A45" s="21"/>
      <c r="B45" s="27"/>
      <c r="C45" s="46"/>
      <c r="D45" s="38"/>
      <c r="E45" s="475"/>
      <c r="F45" s="475"/>
      <c r="G45" s="479"/>
      <c r="H45" s="475"/>
      <c r="I45" s="475"/>
      <c r="J45" s="479"/>
    </row>
    <row r="46" spans="1:10" ht="12" customHeight="1">
      <c r="A46" s="21"/>
      <c r="B46" s="36" t="s">
        <v>235</v>
      </c>
      <c r="C46" s="37"/>
      <c r="D46" s="38"/>
      <c r="E46" s="478">
        <f>+E47+E48+E49</f>
        <v>0</v>
      </c>
      <c r="F46" s="478">
        <f>+F47+F48+F49</f>
        <v>0</v>
      </c>
      <c r="G46" s="478">
        <f>+G47+G48+G49</f>
        <v>0</v>
      </c>
      <c r="H46" s="478">
        <f>+H47+H48+H49</f>
        <v>0</v>
      </c>
      <c r="I46" s="478">
        <f>+I47+I48+I49</f>
        <v>0</v>
      </c>
      <c r="J46" s="478">
        <f>+I46-E46</f>
        <v>0</v>
      </c>
    </row>
    <row r="47" spans="1:10" ht="12" customHeight="1">
      <c r="A47" s="21"/>
      <c r="B47" s="36"/>
      <c r="C47" s="576" t="s">
        <v>204</v>
      </c>
      <c r="D47" s="577"/>
      <c r="E47" s="475">
        <v>0</v>
      </c>
      <c r="F47" s="475">
        <v>0</v>
      </c>
      <c r="G47" s="475">
        <f>+E47+F47</f>
        <v>0</v>
      </c>
      <c r="H47" s="475">
        <v>0</v>
      </c>
      <c r="I47" s="475">
        <v>0</v>
      </c>
      <c r="J47" s="475">
        <f>+I47-E47</f>
        <v>0</v>
      </c>
    </row>
    <row r="48" spans="1:10" ht="12" customHeight="1">
      <c r="A48" s="21"/>
      <c r="B48" s="27"/>
      <c r="C48" s="576" t="s">
        <v>229</v>
      </c>
      <c r="D48" s="577"/>
      <c r="E48" s="475">
        <v>0</v>
      </c>
      <c r="F48" s="475">
        <v>0</v>
      </c>
      <c r="G48" s="475">
        <f>+E48+F48</f>
        <v>0</v>
      </c>
      <c r="H48" s="475">
        <v>0</v>
      </c>
      <c r="I48" s="475">
        <v>0</v>
      </c>
      <c r="J48" s="475">
        <f>+I48-E48</f>
        <v>0</v>
      </c>
    </row>
    <row r="49" spans="1:11" ht="12" customHeight="1">
      <c r="A49" s="21"/>
      <c r="B49" s="27"/>
      <c r="C49" s="576" t="s">
        <v>230</v>
      </c>
      <c r="D49" s="577"/>
      <c r="E49" s="475">
        <v>0</v>
      </c>
      <c r="F49" s="475">
        <v>0</v>
      </c>
      <c r="G49" s="475">
        <f>+E49+F49</f>
        <v>0</v>
      </c>
      <c r="H49" s="475">
        <v>0</v>
      </c>
      <c r="I49" s="475">
        <v>0</v>
      </c>
      <c r="J49" s="475">
        <f>+I49-E49</f>
        <v>0</v>
      </c>
    </row>
    <row r="50" spans="1:11" s="41" customFormat="1" ht="12" customHeight="1">
      <c r="A50" s="18"/>
      <c r="B50" s="39"/>
      <c r="C50" s="47"/>
      <c r="D50" s="48"/>
      <c r="E50" s="480"/>
      <c r="F50" s="480"/>
      <c r="G50" s="480"/>
      <c r="H50" s="480"/>
      <c r="I50" s="480"/>
      <c r="J50" s="480"/>
      <c r="K50" s="40"/>
    </row>
    <row r="51" spans="1:11" ht="12" customHeight="1">
      <c r="A51" s="21"/>
      <c r="B51" s="36" t="s">
        <v>236</v>
      </c>
      <c r="C51" s="42"/>
      <c r="D51" s="38"/>
      <c r="E51" s="478">
        <f>+E52</f>
        <v>0</v>
      </c>
      <c r="F51" s="478">
        <f>+F52</f>
        <v>0</v>
      </c>
      <c r="G51" s="478">
        <f>+G52</f>
        <v>0</v>
      </c>
      <c r="H51" s="478">
        <f>+H52</f>
        <v>0</v>
      </c>
      <c r="I51" s="478">
        <f>+I52</f>
        <v>0</v>
      </c>
      <c r="J51" s="478">
        <f>+I51-E51</f>
        <v>0</v>
      </c>
    </row>
    <row r="52" spans="1:11" ht="12" customHeight="1">
      <c r="A52" s="21"/>
      <c r="B52" s="27"/>
      <c r="C52" s="576" t="s">
        <v>231</v>
      </c>
      <c r="D52" s="577"/>
      <c r="E52" s="475">
        <v>0</v>
      </c>
      <c r="F52" s="475">
        <v>0</v>
      </c>
      <c r="G52" s="475">
        <f>+E52+F52</f>
        <v>0</v>
      </c>
      <c r="H52" s="475">
        <v>0</v>
      </c>
      <c r="I52" s="475">
        <v>0</v>
      </c>
      <c r="J52" s="475">
        <f>+I52-E52</f>
        <v>0</v>
      </c>
    </row>
    <row r="53" spans="1:11" ht="12" customHeight="1">
      <c r="A53" s="21"/>
      <c r="B53" s="29"/>
      <c r="C53" s="30"/>
      <c r="D53" s="31"/>
      <c r="E53" s="405"/>
      <c r="F53" s="405"/>
      <c r="G53" s="405"/>
      <c r="H53" s="405"/>
      <c r="I53" s="405"/>
      <c r="J53" s="405"/>
    </row>
    <row r="54" spans="1:11" ht="12" customHeight="1">
      <c r="A54" s="18"/>
      <c r="B54" s="32"/>
      <c r="C54" s="33"/>
      <c r="D54" s="43" t="s">
        <v>232</v>
      </c>
      <c r="E54" s="404">
        <f>+E34+E35+E36+E37+E40+E43+E44+E46+E51</f>
        <v>3500000</v>
      </c>
      <c r="F54" s="404">
        <f t="shared" ref="F54:I54" si="4">+F34+F35+F36+F37+F40+F43+F44+F46+F51</f>
        <v>20732515</v>
      </c>
      <c r="G54" s="404">
        <f t="shared" si="4"/>
        <v>24232515</v>
      </c>
      <c r="H54" s="404">
        <f t="shared" si="4"/>
        <v>24232515</v>
      </c>
      <c r="I54" s="404">
        <f t="shared" si="4"/>
        <v>24232515</v>
      </c>
      <c r="J54" s="588">
        <f>+J33+J46+J51</f>
        <v>20732515</v>
      </c>
    </row>
    <row r="55" spans="1:11">
      <c r="A55" s="21"/>
      <c r="B55" s="35"/>
      <c r="C55" s="35"/>
      <c r="D55" s="35"/>
      <c r="E55" s="406"/>
      <c r="F55" s="406"/>
      <c r="G55" s="406"/>
      <c r="H55" s="580" t="s">
        <v>412</v>
      </c>
      <c r="I55" s="581"/>
      <c r="J55" s="589"/>
    </row>
    <row r="56" spans="1:11">
      <c r="A56" s="21"/>
      <c r="B56" s="587"/>
      <c r="C56" s="587"/>
      <c r="D56" s="587"/>
      <c r="E56" s="587"/>
      <c r="F56" s="587"/>
      <c r="G56" s="587"/>
      <c r="H56" s="587"/>
      <c r="I56" s="587"/>
      <c r="J56" s="587"/>
    </row>
    <row r="57" spans="1:11">
      <c r="B57" s="16" t="s">
        <v>237</v>
      </c>
      <c r="C57" s="16"/>
      <c r="D57" s="16"/>
      <c r="E57" s="16"/>
      <c r="F57" s="16"/>
      <c r="G57" s="16"/>
      <c r="H57" s="16"/>
      <c r="I57" s="16"/>
      <c r="J57" s="16"/>
    </row>
    <row r="58" spans="1:11">
      <c r="B58" s="16"/>
      <c r="C58" s="16"/>
      <c r="D58" s="16"/>
      <c r="E58" s="16"/>
      <c r="F58" s="16"/>
      <c r="G58" s="16"/>
      <c r="H58" s="16"/>
      <c r="I58" s="16"/>
      <c r="J58" s="16"/>
    </row>
    <row r="59" spans="1:11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BIENES MUEBLES 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HpSlimLine</cp:lastModifiedBy>
  <cp:lastPrinted>2015-12-15T19:03:30Z</cp:lastPrinted>
  <dcterms:created xsi:type="dcterms:W3CDTF">2014-01-27T16:27:43Z</dcterms:created>
  <dcterms:modified xsi:type="dcterms:W3CDTF">2015-12-23T14:09:08Z</dcterms:modified>
</cp:coreProperties>
</file>