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 P ARTURO\EJERCICIO 2015\CUENTA PUBLICA\11-12 NOV-DIC 2015\ESTADOS FINANCIEROS DISCO ENTREGADO\ESTADOS FINANCIEROS BASICOS NOV-DIC 2015\"/>
    </mc:Choice>
  </mc:AlternateContent>
  <bookViews>
    <workbookView xWindow="7665" yWindow="405" windowWidth="7650" windowHeight="8235" tabRatio="960" activeTab="2"/>
  </bookViews>
  <sheets>
    <sheet name="EDO ING Y EGR" sheetId="22" r:id="rId1"/>
    <sheet name="EDO ORG Y APL" sheetId="32" r:id="rId2"/>
    <sheet name="EDO DE SIT FIN" sheetId="97" r:id="rId3"/>
    <sheet name="BZA DE COMP" sheetId="80" r:id="rId4"/>
  </sheets>
  <externalReferences>
    <externalReference r:id="rId5"/>
  </externalReferences>
  <definedNames>
    <definedName name="_xlnm.Print_Area" localSheetId="3">'BZA DE COMP'!$A$1:$I$85</definedName>
    <definedName name="_xlnm.Print_Area" localSheetId="2">'EDO DE SIT FIN'!$A$1:$K$53</definedName>
    <definedName name="_xlnm.Print_Area" localSheetId="0">'EDO ING Y EGR'!$A$1:$L$60</definedName>
    <definedName name="_xlnm.Print_Area" localSheetId="1">'EDO ORG Y APL'!$A$1:$N$70</definedName>
  </definedNames>
  <calcPr calcId="152511"/>
</workbook>
</file>

<file path=xl/calcChain.xml><?xml version="1.0" encoding="utf-8"?>
<calcChain xmlns="http://schemas.openxmlformats.org/spreadsheetml/2006/main">
  <c r="F67" i="80" l="1"/>
  <c r="K51" i="22" l="1"/>
  <c r="F18" i="80"/>
  <c r="E75" i="80" l="1"/>
  <c r="F40" i="80"/>
  <c r="E43" i="80"/>
  <c r="F17" i="80"/>
  <c r="E38" i="32" l="1"/>
  <c r="E77" i="80"/>
  <c r="E76" i="80"/>
  <c r="E74" i="80"/>
  <c r="F64" i="80"/>
  <c r="F63" i="80"/>
  <c r="F62" i="80"/>
  <c r="F43" i="80"/>
  <c r="F42" i="80"/>
  <c r="F41" i="80"/>
  <c r="E42" i="80"/>
  <c r="E41" i="80"/>
  <c r="E40" i="80"/>
  <c r="E25" i="80"/>
  <c r="F19" i="80"/>
  <c r="E19" i="80"/>
  <c r="E18" i="80"/>
  <c r="E17" i="80"/>
  <c r="C38" i="32" l="1"/>
  <c r="D55" i="80" l="1"/>
  <c r="D32" i="97" l="1"/>
  <c r="E31" i="97" s="1"/>
  <c r="C22" i="97"/>
  <c r="H21" i="97"/>
  <c r="C21" i="97"/>
  <c r="H20" i="97"/>
  <c r="C20" i="97"/>
  <c r="H19" i="97"/>
  <c r="C19" i="97"/>
  <c r="H18" i="97"/>
  <c r="C18" i="97"/>
  <c r="O56" i="32" l="1"/>
  <c r="C37" i="32"/>
  <c r="H29" i="22" l="1"/>
  <c r="E42" i="32" l="1"/>
  <c r="L37" i="32"/>
  <c r="I37" i="32"/>
  <c r="I39" i="32"/>
  <c r="I38" i="32"/>
  <c r="P38" i="32" l="1"/>
  <c r="C36" i="32" l="1"/>
  <c r="H42" i="80" l="1"/>
  <c r="H43" i="80"/>
  <c r="E37" i="32" s="1"/>
  <c r="H40" i="80"/>
  <c r="L36" i="32" s="1"/>
  <c r="H41" i="80"/>
  <c r="L38" i="32" s="1"/>
  <c r="L39" i="32" l="1"/>
  <c r="I21" i="97"/>
  <c r="I20" i="97"/>
  <c r="I19" i="97"/>
  <c r="I18" i="97"/>
  <c r="J17" i="97" l="1"/>
  <c r="H17" i="80" l="1"/>
  <c r="D18" i="97" l="1"/>
  <c r="F69" i="80"/>
  <c r="H53" i="80" l="1"/>
  <c r="I25" i="97" s="1"/>
  <c r="H54" i="80"/>
  <c r="I26" i="97" s="1"/>
  <c r="H55" i="80"/>
  <c r="I27" i="97" s="1"/>
  <c r="H28" i="22" l="1"/>
  <c r="H27" i="22"/>
  <c r="H64" i="80" l="1"/>
  <c r="H67" i="80"/>
  <c r="H75" i="80"/>
  <c r="H81" i="80" s="1"/>
  <c r="G74" i="80"/>
  <c r="I38" i="22" s="1"/>
  <c r="H62" i="80"/>
  <c r="H63" i="80"/>
  <c r="H65" i="80"/>
  <c r="H66" i="80"/>
  <c r="H74" i="80"/>
  <c r="H76" i="80"/>
  <c r="H77" i="80"/>
  <c r="H78" i="80"/>
  <c r="H79" i="80"/>
  <c r="H18" i="80"/>
  <c r="H21" i="80"/>
  <c r="H19" i="80"/>
  <c r="E36" i="32" s="1"/>
  <c r="I36" i="32"/>
  <c r="G66" i="80"/>
  <c r="I26" i="22" s="1"/>
  <c r="G67" i="80"/>
  <c r="I30" i="22" s="1"/>
  <c r="G64" i="80"/>
  <c r="I21" i="22" s="1"/>
  <c r="H25" i="80"/>
  <c r="D26" i="97" s="1"/>
  <c r="E25" i="97" s="1"/>
  <c r="H26" i="80"/>
  <c r="D27" i="97" s="1"/>
  <c r="H27" i="80"/>
  <c r="D28" i="97" s="1"/>
  <c r="G62" i="80"/>
  <c r="I16" i="22" s="1"/>
  <c r="G75" i="80"/>
  <c r="H41" i="22" s="1"/>
  <c r="K19" i="32" s="1"/>
  <c r="G76" i="80"/>
  <c r="H42" i="22" s="1"/>
  <c r="G77" i="80"/>
  <c r="J44" i="22" s="1"/>
  <c r="G78" i="80"/>
  <c r="I48" i="22" s="1"/>
  <c r="L26" i="32" s="1"/>
  <c r="H20" i="80"/>
  <c r="D21" i="97" s="1"/>
  <c r="D23" i="80"/>
  <c r="E23" i="80"/>
  <c r="F23" i="80"/>
  <c r="D29" i="80"/>
  <c r="E29" i="80"/>
  <c r="F29" i="80"/>
  <c r="G29" i="80"/>
  <c r="H31" i="80"/>
  <c r="D33" i="80"/>
  <c r="E33" i="80"/>
  <c r="F33" i="80"/>
  <c r="H33" i="80"/>
  <c r="D45" i="80"/>
  <c r="D47" i="80" s="1"/>
  <c r="E45" i="80"/>
  <c r="E47" i="80" s="1"/>
  <c r="G45" i="80"/>
  <c r="D57" i="80"/>
  <c r="E57" i="80"/>
  <c r="F57" i="80"/>
  <c r="G57" i="80"/>
  <c r="G63" i="80"/>
  <c r="I20" i="22" s="1"/>
  <c r="G65" i="80"/>
  <c r="I25" i="22" s="1"/>
  <c r="D69" i="80"/>
  <c r="E69" i="80"/>
  <c r="G79" i="80"/>
  <c r="I49" i="22" s="1"/>
  <c r="L27" i="32" s="1"/>
  <c r="D81" i="80"/>
  <c r="E81" i="80"/>
  <c r="F81" i="80"/>
  <c r="D22" i="97" l="1"/>
  <c r="M59" i="32"/>
  <c r="F34" i="32"/>
  <c r="M34" i="32"/>
  <c r="R38" i="32"/>
  <c r="D19" i="97"/>
  <c r="D20" i="97"/>
  <c r="J14" i="22"/>
  <c r="E21" i="32"/>
  <c r="E25" i="32"/>
  <c r="K20" i="32"/>
  <c r="L17" i="32" s="1"/>
  <c r="J18" i="22"/>
  <c r="M22" i="32"/>
  <c r="H69" i="80"/>
  <c r="H85" i="80" s="1"/>
  <c r="E30" i="32"/>
  <c r="H57" i="80"/>
  <c r="D85" i="80"/>
  <c r="E35" i="80"/>
  <c r="E84" i="80" s="1"/>
  <c r="F35" i="80"/>
  <c r="H29" i="80"/>
  <c r="L16" i="32"/>
  <c r="E26" i="32"/>
  <c r="M24" i="32"/>
  <c r="D35" i="80"/>
  <c r="E20" i="32"/>
  <c r="E16" i="32"/>
  <c r="F14" i="32" s="1"/>
  <c r="J23" i="22"/>
  <c r="H23" i="80"/>
  <c r="J46" i="22"/>
  <c r="I39" i="22"/>
  <c r="J36" i="22" s="1"/>
  <c r="E17" i="97" l="1"/>
  <c r="E44" i="97" s="1"/>
  <c r="D84" i="80"/>
  <c r="D87" i="80" s="1"/>
  <c r="F18" i="32"/>
  <c r="K32" i="22"/>
  <c r="F23" i="32"/>
  <c r="M14" i="32"/>
  <c r="H35" i="80"/>
  <c r="H84" i="80" s="1"/>
  <c r="F32" i="32" l="1"/>
  <c r="K54" i="22"/>
  <c r="M32" i="32"/>
  <c r="M57" i="32" l="1"/>
  <c r="M62" i="32" s="1"/>
  <c r="I28" i="97"/>
  <c r="J24" i="97" s="1"/>
  <c r="J44" i="97" s="1"/>
  <c r="F45" i="80" l="1"/>
  <c r="F47" i="80" s="1"/>
  <c r="F85" i="80" s="1"/>
  <c r="F57" i="32" l="1"/>
  <c r="F62" i="32" s="1"/>
  <c r="H45" i="80"/>
  <c r="H47" i="80" l="1"/>
</calcChain>
</file>

<file path=xl/sharedStrings.xml><?xml version="1.0" encoding="utf-8"?>
<sst xmlns="http://schemas.openxmlformats.org/spreadsheetml/2006/main" count="162" uniqueCount="105">
  <si>
    <t>PARTICIPACIONES</t>
  </si>
  <si>
    <t>RAMO XXXIII</t>
  </si>
  <si>
    <t xml:space="preserve"> </t>
  </si>
  <si>
    <t xml:space="preserve">GOBIERNO DEL ESTADO DE TLAXCALA  </t>
  </si>
  <si>
    <t>( PESOS )</t>
  </si>
  <si>
    <t>DERECHOS</t>
  </si>
  <si>
    <t>PRODUCTOS</t>
  </si>
  <si>
    <t>APROVECHAMIENTOS</t>
  </si>
  <si>
    <t xml:space="preserve">                    TOTAL INGRESOS</t>
  </si>
  <si>
    <t>SERVICIOS PERSONALES</t>
  </si>
  <si>
    <t>GASTO OPERATIVO</t>
  </si>
  <si>
    <t xml:space="preserve">                    TOTAL EGRESOS</t>
  </si>
  <si>
    <t xml:space="preserve">ESTADO  DE ORIGEN Y APLICACIÓN DE RECURSOS POR EL PERIODO COMPRENDIDO </t>
  </si>
  <si>
    <t>ORIGEN</t>
  </si>
  <si>
    <t>APLICACIÓN</t>
  </si>
  <si>
    <t>MATERIALES Y SUMINISTROS</t>
  </si>
  <si>
    <t>SERVICIOS GENERALES</t>
  </si>
  <si>
    <t>TOTAL EGRESOS</t>
  </si>
  <si>
    <t>OTRAS APLICACIONES</t>
  </si>
  <si>
    <t>TOTAL INGRESOS</t>
  </si>
  <si>
    <t>OTROS ORÍGENES</t>
  </si>
  <si>
    <t>TOTAL ORIGENES</t>
  </si>
  <si>
    <t>TOTAL APLICACIONES</t>
  </si>
  <si>
    <t>TOTAL GENERAL</t>
  </si>
  <si>
    <t xml:space="preserve">          OBRA PUBLICA</t>
  </si>
  <si>
    <t xml:space="preserve">          BIENES MUEBLES E INMUEBLES</t>
  </si>
  <si>
    <t xml:space="preserve">     INVERSION PUBLICA</t>
  </si>
  <si>
    <t xml:space="preserve">     TRANSFERENCIAS</t>
  </si>
  <si>
    <t xml:space="preserve">          SERVICIOS GENERALES</t>
  </si>
  <si>
    <t xml:space="preserve">          MATERIALES Y SUMINISTROS</t>
  </si>
  <si>
    <t xml:space="preserve">     GASTO CORRIENTE</t>
  </si>
  <si>
    <t xml:space="preserve">     PROPIOS</t>
  </si>
  <si>
    <t>CONVENIOS</t>
  </si>
  <si>
    <t xml:space="preserve">     DERIVADOS DE TRANSFERENCIAS FEDERALES</t>
  </si>
  <si>
    <t xml:space="preserve">     DERIVADOS DE TRANFERENCIAS ESTATALES</t>
  </si>
  <si>
    <t xml:space="preserve">          INGRESOS</t>
  </si>
  <si>
    <t xml:space="preserve">          GASTO OPERATIVO</t>
  </si>
  <si>
    <t xml:space="preserve">          SERVICIOS PERSONALES</t>
  </si>
  <si>
    <t>RESULTADO DEL EJERCICIO</t>
  </si>
  <si>
    <t>BIENES MUEBLES E INMUEBLES</t>
  </si>
  <si>
    <t>TRANSFERENCIAS</t>
  </si>
  <si>
    <t>OBRA PUBLICA</t>
  </si>
  <si>
    <t>BALANZA DE COMPROBACION</t>
  </si>
  <si>
    <t xml:space="preserve">          EGRESOS</t>
  </si>
  <si>
    <t>FONDO DE CONTINGENCIA</t>
  </si>
  <si>
    <t>UNIDAD DE SERVICIOS EDUCATIVOS DEL ESTADO DE TLAXCALA</t>
  </si>
  <si>
    <t>SALDO ANTERIOR</t>
  </si>
  <si>
    <t>MOVIMIENTOS ACUMULADOS</t>
  </si>
  <si>
    <t>SALDO ACTUAL</t>
  </si>
  <si>
    <t>DEBE</t>
  </si>
  <si>
    <t>HABER</t>
  </si>
  <si>
    <t>ACTUAL</t>
  </si>
  <si>
    <t>ACTIVO</t>
  </si>
  <si>
    <t>BANCOS</t>
  </si>
  <si>
    <t>CUENTAS POR COBRAR</t>
  </si>
  <si>
    <t>DEUDORES DIVERSOS</t>
  </si>
  <si>
    <t>ALMACEN GENERAL</t>
  </si>
  <si>
    <t>INVERSIONES</t>
  </si>
  <si>
    <t>ACTIVO CIRCULANTE</t>
  </si>
  <si>
    <t>BIENES MUEBLES</t>
  </si>
  <si>
    <t>BIENES INMUEBLES</t>
  </si>
  <si>
    <t>OBRAS EN PROCESO</t>
  </si>
  <si>
    <t>ACTIVO FIJO</t>
  </si>
  <si>
    <t>DEPOSITO EN GARANTIA</t>
  </si>
  <si>
    <t>ACTIVO DIFERIDO</t>
  </si>
  <si>
    <t>TOTAL ACTIVO</t>
  </si>
  <si>
    <t>PASIVO</t>
  </si>
  <si>
    <t>ACREEDORES DIVERSOS</t>
  </si>
  <si>
    <t>FONDOS AJENOS</t>
  </si>
  <si>
    <t>IMPUESTOS POR PAGAR</t>
  </si>
  <si>
    <t>PRESTACIONES DIVERSAS</t>
  </si>
  <si>
    <t>PASIVO CORTO PLAZO</t>
  </si>
  <si>
    <t>TOTAL PASIVO</t>
  </si>
  <si>
    <t>PARIMONIO</t>
  </si>
  <si>
    <t>RESULTADO DE EJ ANTERIORES</t>
  </si>
  <si>
    <t>TOTAL PATRIMONIO</t>
  </si>
  <si>
    <t>INGRESOS</t>
  </si>
  <si>
    <t xml:space="preserve">PARTICIPACIONES  </t>
  </si>
  <si>
    <t xml:space="preserve">PRODUCTOS </t>
  </si>
  <si>
    <t xml:space="preserve">   EGRESOS</t>
  </si>
  <si>
    <t xml:space="preserve">                                   SALDO DEUDOR</t>
  </si>
  <si>
    <t xml:space="preserve">                                   SALDO ACREEDOR</t>
  </si>
  <si>
    <t xml:space="preserve">     INVERSIONES USET</t>
  </si>
  <si>
    <t xml:space="preserve">     INVERSIONES SRIA. DE FINANZAS</t>
  </si>
  <si>
    <t xml:space="preserve">     OTROS PRODUCTOS</t>
  </si>
  <si>
    <t>ESTADO  DE INGRESOS Y EGRESOS POR EL PERIODO COMPRENDIDO</t>
  </si>
  <si>
    <t>PATRIMONIO</t>
  </si>
  <si>
    <t>PATRIMONIO BIENES MUEBLES E INMUEBLES</t>
  </si>
  <si>
    <t>DISPONIBLE AL 31 DE DICIEMBRE DE 2014</t>
  </si>
  <si>
    <t>ESTADO DE SITUACION FINANCIERA</t>
  </si>
  <si>
    <t>PASIVO Y PATRIMONIO</t>
  </si>
  <si>
    <t>CIRCULANTE</t>
  </si>
  <si>
    <t>A CORTO PLAZO</t>
  </si>
  <si>
    <t xml:space="preserve">                                       LEGISLATIVO</t>
  </si>
  <si>
    <t>FIJO</t>
  </si>
  <si>
    <t>EXCEDENTE/DEFICIT DE EJERCICIOS ANTERIORES</t>
  </si>
  <si>
    <t>OBRA EN PROCESO</t>
  </si>
  <si>
    <t>DIFERIDO</t>
  </si>
  <si>
    <t>TOTAL PASIVO Y PATRIMONIO</t>
  </si>
  <si>
    <t>ok</t>
  </si>
  <si>
    <t>SUPERAVIT</t>
  </si>
  <si>
    <t>AL 31 DE DICIEMBRE DE 2015</t>
  </si>
  <si>
    <t>AL  31  DE DICIEMBRE  DE  2015</t>
  </si>
  <si>
    <t>DEL 01 DE ENERO AL 31 DE DICIEMBRE DE 2015</t>
  </si>
  <si>
    <t>DISPONIBLE AL 31 DE DICIEMBRE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</si>
</sst>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\ &quot;Pts&quot;;[Red]\-#,##0.00\ &quot;Pts&quot;"/>
    <numFmt numFmtId="165" formatCode="_(* #,##0_);_(* \(#,##0\);_(* &quot;-&quot;??_);_(@_)"/>
    <numFmt numFmtId="166" formatCode="_(* #,##0.00_);_(* \(#,##0.00\);_(* &quot;-&quot;??_);_(@_)"/>
    <numFmt numFmtId="167" formatCode="_-* #,##0_-;\-* #,##0_-;_-* &quot;-&quot;??_-;_-@_-"/>
    <numFmt numFmtId="168" formatCode="_-[$€-2]* #,##0.00_-;\-[$€-2]* #,##0.00_-;_-[$€-2]* &quot;-&quot;??_-"/>
  </numFmts>
  <fonts count="8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u val="double"/>
      <sz val="12"/>
      <name val="Arial"/>
      <family val="2"/>
    </font>
    <font>
      <u/>
      <sz val="10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u/>
      <sz val="10.5"/>
      <name val="Arial"/>
      <family val="2"/>
    </font>
    <font>
      <sz val="10.5"/>
      <name val="MS Sans Serif"/>
      <family val="2"/>
    </font>
    <font>
      <b/>
      <u/>
      <sz val="15"/>
      <color indexed="9"/>
      <name val="Arial"/>
      <family val="2"/>
    </font>
    <font>
      <b/>
      <sz val="15"/>
      <color indexed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5"/>
      <name val="Arial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17"/>
      <name val="Calibri"/>
      <family val="2"/>
    </font>
    <font>
      <b/>
      <sz val="8"/>
      <color indexed="52"/>
      <name val="Calibri"/>
      <family val="2"/>
    </font>
    <font>
      <b/>
      <sz val="8"/>
      <color indexed="9"/>
      <name val="Calibri"/>
      <family val="2"/>
    </font>
    <font>
      <sz val="8"/>
      <color indexed="52"/>
      <name val="Calibri"/>
      <family val="2"/>
    </font>
    <font>
      <b/>
      <sz val="11"/>
      <color indexed="56"/>
      <name val="Calibri"/>
      <family val="2"/>
    </font>
    <font>
      <sz val="8"/>
      <color indexed="62"/>
      <name val="Calibri"/>
      <family val="2"/>
    </font>
    <font>
      <sz val="8"/>
      <color indexed="20"/>
      <name val="Calibri"/>
      <family val="2"/>
    </font>
    <font>
      <sz val="8"/>
      <color indexed="60"/>
      <name val="Calibri"/>
      <family val="2"/>
    </font>
    <font>
      <b/>
      <sz val="8"/>
      <color indexed="63"/>
      <name val="Calibri"/>
      <family val="2"/>
    </font>
    <font>
      <sz val="8"/>
      <color indexed="10"/>
      <name val="Calibri"/>
      <family val="2"/>
    </font>
    <font>
      <i/>
      <sz val="8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color indexed="8"/>
      <name val="Calibri"/>
      <family val="2"/>
    </font>
    <font>
      <u/>
      <sz val="13"/>
      <name val="Arial"/>
      <family val="2"/>
    </font>
    <font>
      <u/>
      <sz val="15"/>
      <color indexed="9"/>
      <name val="Arial"/>
      <family val="2"/>
    </font>
    <font>
      <sz val="15"/>
      <name val="Arial"/>
      <family val="2"/>
    </font>
    <font>
      <u val="double"/>
      <sz val="10"/>
      <name val="Arial"/>
      <family val="2"/>
    </font>
    <font>
      <sz val="15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00610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A7D00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5"/>
      <color theme="3"/>
      <name val="Calibri"/>
      <family val="2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</font>
    <font>
      <b/>
      <sz val="11"/>
      <color theme="1"/>
      <name val="Calibri"/>
      <family val="2"/>
    </font>
    <font>
      <b/>
      <sz val="10"/>
      <color indexed="9"/>
      <name val="Arial"/>
      <family val="2"/>
    </font>
    <font>
      <sz val="8.5"/>
      <name val="Arial"/>
      <family val="2"/>
    </font>
    <font>
      <sz val="8.5"/>
      <name val="MS Sans Serif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rgb="FF007A3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rgb="FF007A3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863D"/>
      </bottom>
      <diagonal/>
    </border>
  </borders>
  <cellStyleXfs count="945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4" fillId="4" borderId="0" applyNumberFormat="0" applyBorder="0" applyAlignment="0" applyProtection="0"/>
    <xf numFmtId="0" fontId="35" fillId="16" borderId="1" applyNumberFormat="0" applyAlignment="0" applyProtection="0"/>
    <xf numFmtId="0" fontId="36" fillId="17" borderId="2" applyNumberFormat="0" applyAlignment="0" applyProtection="0"/>
    <xf numFmtId="0" fontId="37" fillId="0" borderId="3" applyNumberFormat="0" applyFill="0" applyAlignment="0" applyProtection="0"/>
    <xf numFmtId="0" fontId="38" fillId="0" borderId="0" applyNumberFormat="0" applyFill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21" borderId="0" applyNumberFormat="0" applyBorder="0" applyAlignment="0" applyProtection="0"/>
    <xf numFmtId="0" fontId="39" fillId="7" borderId="1" applyNumberFormat="0" applyAlignment="0" applyProtection="0"/>
    <xf numFmtId="168" fontId="3" fillId="0" borderId="0" applyFont="0" applyFill="0" applyBorder="0" applyAlignment="0" applyProtection="0"/>
    <xf numFmtId="0" fontId="40" fillId="3" borderId="0" applyNumberFormat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1" fillId="22" borderId="0" applyNumberFormat="0" applyBorder="0" applyAlignment="0" applyProtection="0"/>
    <xf numFmtId="0" fontId="10" fillId="0" borderId="0"/>
    <xf numFmtId="0" fontId="3" fillId="23" borderId="4" applyNumberFormat="0" applyFont="0" applyAlignment="0" applyProtection="0"/>
    <xf numFmtId="0" fontId="42" fillId="16" borderId="5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6" applyNumberFormat="0" applyFill="0" applyAlignment="0" applyProtection="0"/>
    <xf numFmtId="0" fontId="47" fillId="0" borderId="7" applyNumberFormat="0" applyFill="0" applyAlignment="0" applyProtection="0"/>
    <xf numFmtId="0" fontId="38" fillId="0" borderId="8" applyNumberFormat="0" applyFill="0" applyAlignment="0" applyProtection="0"/>
    <xf numFmtId="0" fontId="48" fillId="0" borderId="9" applyNumberFormat="0" applyFill="0" applyAlignment="0" applyProtection="0"/>
    <xf numFmtId="0" fontId="54" fillId="6" borderId="0" applyNumberFormat="0" applyBorder="0" applyAlignment="0" applyProtection="0"/>
    <xf numFmtId="0" fontId="54" fillId="2" borderId="0" applyNumberFormat="0" applyBorder="0" applyAlignment="0" applyProtection="0"/>
    <xf numFmtId="0" fontId="54" fillId="3" borderId="0" applyNumberFormat="0" applyBorder="0" applyAlignment="0" applyProtection="0"/>
    <xf numFmtId="0" fontId="54" fillId="4" borderId="0" applyNumberFormat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5" borderId="0" applyNumberFormat="0" applyBorder="0" applyAlignment="0" applyProtection="0"/>
    <xf numFmtId="0" fontId="54" fillId="8" borderId="0" applyNumberFormat="0" applyBorder="0" applyAlignment="0" applyProtection="0"/>
    <xf numFmtId="0" fontId="54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6" fillId="4" borderId="0" applyNumberFormat="0" applyBorder="0" applyAlignment="0" applyProtection="0"/>
    <xf numFmtId="0" fontId="57" fillId="16" borderId="1" applyNumberFormat="0" applyAlignment="0" applyProtection="0"/>
    <xf numFmtId="0" fontId="58" fillId="17" borderId="2" applyNumberFormat="0" applyAlignment="0" applyProtection="0"/>
    <xf numFmtId="0" fontId="59" fillId="0" borderId="3" applyNumberFormat="0" applyFill="0" applyAlignment="0" applyProtection="0"/>
    <xf numFmtId="0" fontId="54" fillId="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21" borderId="0" applyNumberFormat="0" applyBorder="0" applyAlignment="0" applyProtection="0"/>
    <xf numFmtId="0" fontId="60" fillId="7" borderId="1" applyNumberFormat="0" applyAlignment="0" applyProtection="0"/>
    <xf numFmtId="0" fontId="61" fillId="3" borderId="0" applyNumberFormat="0" applyBorder="0" applyAlignment="0" applyProtection="0"/>
    <xf numFmtId="0" fontId="62" fillId="22" borderId="0" applyNumberFormat="0" applyBorder="0" applyAlignment="0" applyProtection="0"/>
    <xf numFmtId="0" fontId="54" fillId="5" borderId="0" applyNumberFormat="0" applyBorder="0" applyAlignment="0" applyProtection="0"/>
    <xf numFmtId="0" fontId="63" fillId="16" borderId="5" applyNumberFormat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4" fillId="4" borderId="0" applyNumberFormat="0" applyBorder="0" applyAlignment="0" applyProtection="0"/>
    <xf numFmtId="0" fontId="54" fillId="3" borderId="0" applyNumberFormat="0" applyBorder="0" applyAlignment="0" applyProtection="0"/>
    <xf numFmtId="0" fontId="54" fillId="2" borderId="0" applyNumberFormat="0" applyBorder="0" applyAlignment="0" applyProtection="0"/>
    <xf numFmtId="0" fontId="66" fillId="0" borderId="9" applyNumberFormat="0" applyFill="0" applyAlignment="0" applyProtection="0"/>
    <xf numFmtId="0" fontId="3" fillId="23" borderId="4" applyNumberFormat="0" applyFont="0" applyAlignment="0" applyProtection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5" borderId="0" applyNumberFormat="0" applyBorder="0" applyAlignment="0" applyProtection="0"/>
    <xf numFmtId="0" fontId="54" fillId="8" borderId="0" applyNumberFormat="0" applyBorder="0" applyAlignment="0" applyProtection="0"/>
    <xf numFmtId="0" fontId="54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6" fillId="4" borderId="0" applyNumberFormat="0" applyBorder="0" applyAlignment="0" applyProtection="0"/>
    <xf numFmtId="0" fontId="57" fillId="16" borderId="1" applyNumberFormat="0" applyAlignment="0" applyProtection="0"/>
    <xf numFmtId="0" fontId="58" fillId="17" borderId="2" applyNumberFormat="0" applyAlignment="0" applyProtection="0"/>
    <xf numFmtId="0" fontId="59" fillId="0" borderId="3" applyNumberFormat="0" applyFill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21" borderId="0" applyNumberFormat="0" applyBorder="0" applyAlignment="0" applyProtection="0"/>
    <xf numFmtId="0" fontId="60" fillId="7" borderId="1" applyNumberFormat="0" applyAlignment="0" applyProtection="0"/>
    <xf numFmtId="0" fontId="61" fillId="3" borderId="0" applyNumberFormat="0" applyBorder="0" applyAlignment="0" applyProtection="0"/>
    <xf numFmtId="0" fontId="62" fillId="22" borderId="0" applyNumberFormat="0" applyBorder="0" applyAlignment="0" applyProtection="0"/>
    <xf numFmtId="0" fontId="63" fillId="16" borderId="5" applyNumberFormat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9" applyNumberFormat="0" applyFill="0" applyAlignment="0" applyProtection="0"/>
    <xf numFmtId="0" fontId="67" fillId="0" borderId="0"/>
    <xf numFmtId="0" fontId="3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5" fillId="16" borderId="1" applyNumberFormat="0" applyAlignment="0" applyProtection="0"/>
    <xf numFmtId="0" fontId="35" fillId="16" borderId="1" applyNumberFormat="0" applyAlignment="0" applyProtection="0"/>
    <xf numFmtId="0" fontId="35" fillId="16" borderId="1" applyNumberFormat="0" applyAlignment="0" applyProtection="0"/>
    <xf numFmtId="0" fontId="35" fillId="16" borderId="1" applyNumberFormat="0" applyAlignment="0" applyProtection="0"/>
    <xf numFmtId="0" fontId="35" fillId="16" borderId="1" applyNumberFormat="0" applyAlignment="0" applyProtection="0"/>
    <xf numFmtId="0" fontId="36" fillId="17" borderId="2" applyNumberFormat="0" applyAlignment="0" applyProtection="0"/>
    <xf numFmtId="0" fontId="36" fillId="17" borderId="2" applyNumberFormat="0" applyAlignment="0" applyProtection="0"/>
    <xf numFmtId="0" fontId="36" fillId="17" borderId="2" applyNumberFormat="0" applyAlignment="0" applyProtection="0"/>
    <xf numFmtId="0" fontId="36" fillId="17" borderId="2" applyNumberFormat="0" applyAlignment="0" applyProtection="0"/>
    <xf numFmtId="0" fontId="36" fillId="17" borderId="2" applyNumberFormat="0" applyAlignment="0" applyProtection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168" fontId="3" fillId="0" borderId="0" applyFont="0" applyFill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3" fillId="0" borderId="0"/>
    <xf numFmtId="0" fontId="3" fillId="0" borderId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42" fillId="16" borderId="5" applyNumberFormat="0" applyAlignment="0" applyProtection="0"/>
    <xf numFmtId="0" fontId="42" fillId="16" borderId="5" applyNumberFormat="0" applyAlignment="0" applyProtection="0"/>
    <xf numFmtId="0" fontId="42" fillId="16" borderId="5" applyNumberFormat="0" applyAlignment="0" applyProtection="0"/>
    <xf numFmtId="0" fontId="42" fillId="16" borderId="5" applyNumberFormat="0" applyAlignment="0" applyProtection="0"/>
    <xf numFmtId="0" fontId="42" fillId="16" borderId="5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47" fillId="0" borderId="7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2" fillId="5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54" fillId="2" borderId="0" applyNumberFormat="0" applyBorder="0" applyAlignment="0" applyProtection="0"/>
    <xf numFmtId="0" fontId="54" fillId="2" borderId="0" applyNumberFormat="0" applyBorder="0" applyAlignment="0" applyProtection="0"/>
    <xf numFmtId="0" fontId="54" fillId="2" borderId="0" applyNumberFormat="0" applyBorder="0" applyAlignment="0" applyProtection="0"/>
    <xf numFmtId="0" fontId="54" fillId="2" borderId="0" applyNumberFormat="0" applyBorder="0" applyAlignment="0" applyProtection="0"/>
    <xf numFmtId="0" fontId="54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55" fillId="12" borderId="0" applyNumberFormat="0" applyBorder="0" applyAlignment="0" applyProtection="0"/>
    <xf numFmtId="0" fontId="55" fillId="12" borderId="0" applyNumberFormat="0" applyBorder="0" applyAlignment="0" applyProtection="0"/>
    <xf numFmtId="0" fontId="55" fillId="12" borderId="0" applyNumberFormat="0" applyBorder="0" applyAlignment="0" applyProtection="0"/>
    <xf numFmtId="0" fontId="55" fillId="12" borderId="0" applyNumberFormat="0" applyBorder="0" applyAlignment="0" applyProtection="0"/>
    <xf numFmtId="0" fontId="55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56" fillId="4" borderId="0" applyNumberFormat="0" applyBorder="0" applyAlignment="0" applyProtection="0"/>
    <xf numFmtId="0" fontId="56" fillId="4" borderId="0" applyNumberFormat="0" applyBorder="0" applyAlignment="0" applyProtection="0"/>
    <xf numFmtId="0" fontId="56" fillId="4" borderId="0" applyNumberFormat="0" applyBorder="0" applyAlignment="0" applyProtection="0"/>
    <xf numFmtId="0" fontId="56" fillId="4" borderId="0" applyNumberFormat="0" applyBorder="0" applyAlignment="0" applyProtection="0"/>
    <xf numFmtId="0" fontId="56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5" fillId="16" borderId="1" applyNumberFormat="0" applyAlignment="0" applyProtection="0"/>
    <xf numFmtId="0" fontId="35" fillId="16" borderId="1" applyNumberFormat="0" applyAlignment="0" applyProtection="0"/>
    <xf numFmtId="0" fontId="35" fillId="16" borderId="1" applyNumberFormat="0" applyAlignment="0" applyProtection="0"/>
    <xf numFmtId="0" fontId="35" fillId="16" borderId="1" applyNumberFormat="0" applyAlignment="0" applyProtection="0"/>
    <xf numFmtId="0" fontId="35" fillId="16" borderId="1" applyNumberFormat="0" applyAlignment="0" applyProtection="0"/>
    <xf numFmtId="0" fontId="35" fillId="16" borderId="1" applyNumberFormat="0" applyAlignment="0" applyProtection="0"/>
    <xf numFmtId="0" fontId="35" fillId="16" borderId="1" applyNumberFormat="0" applyAlignment="0" applyProtection="0"/>
    <xf numFmtId="0" fontId="57" fillId="16" borderId="1" applyNumberFormat="0" applyAlignment="0" applyProtection="0"/>
    <xf numFmtId="0" fontId="57" fillId="16" borderId="1" applyNumberFormat="0" applyAlignment="0" applyProtection="0"/>
    <xf numFmtId="0" fontId="57" fillId="16" borderId="1" applyNumberFormat="0" applyAlignment="0" applyProtection="0"/>
    <xf numFmtId="0" fontId="57" fillId="16" borderId="1" applyNumberFormat="0" applyAlignment="0" applyProtection="0"/>
    <xf numFmtId="0" fontId="57" fillId="16" borderId="1" applyNumberFormat="0" applyAlignment="0" applyProtection="0"/>
    <xf numFmtId="0" fontId="35" fillId="16" borderId="1" applyNumberFormat="0" applyAlignment="0" applyProtection="0"/>
    <xf numFmtId="0" fontId="35" fillId="16" borderId="1" applyNumberFormat="0" applyAlignment="0" applyProtection="0"/>
    <xf numFmtId="0" fontId="35" fillId="16" borderId="1" applyNumberFormat="0" applyAlignment="0" applyProtection="0"/>
    <xf numFmtId="0" fontId="36" fillId="17" borderId="2" applyNumberFormat="0" applyAlignment="0" applyProtection="0"/>
    <xf numFmtId="0" fontId="36" fillId="17" borderId="2" applyNumberFormat="0" applyAlignment="0" applyProtection="0"/>
    <xf numFmtId="0" fontId="36" fillId="17" borderId="2" applyNumberFormat="0" applyAlignment="0" applyProtection="0"/>
    <xf numFmtId="0" fontId="36" fillId="17" borderId="2" applyNumberFormat="0" applyAlignment="0" applyProtection="0"/>
    <xf numFmtId="0" fontId="36" fillId="17" borderId="2" applyNumberFormat="0" applyAlignment="0" applyProtection="0"/>
    <xf numFmtId="0" fontId="36" fillId="17" borderId="2" applyNumberFormat="0" applyAlignment="0" applyProtection="0"/>
    <xf numFmtId="0" fontId="36" fillId="17" borderId="2" applyNumberFormat="0" applyAlignment="0" applyProtection="0"/>
    <xf numFmtId="0" fontId="58" fillId="17" borderId="2" applyNumberFormat="0" applyAlignment="0" applyProtection="0"/>
    <xf numFmtId="0" fontId="58" fillId="17" borderId="2" applyNumberFormat="0" applyAlignment="0" applyProtection="0"/>
    <xf numFmtId="0" fontId="58" fillId="17" borderId="2" applyNumberFormat="0" applyAlignment="0" applyProtection="0"/>
    <xf numFmtId="0" fontId="58" fillId="17" borderId="2" applyNumberFormat="0" applyAlignment="0" applyProtection="0"/>
    <xf numFmtId="0" fontId="58" fillId="17" borderId="2" applyNumberFormat="0" applyAlignment="0" applyProtection="0"/>
    <xf numFmtId="0" fontId="36" fillId="17" borderId="2" applyNumberFormat="0" applyAlignment="0" applyProtection="0"/>
    <xf numFmtId="0" fontId="36" fillId="17" borderId="2" applyNumberFormat="0" applyAlignment="0" applyProtection="0"/>
    <xf numFmtId="0" fontId="36" fillId="17" borderId="2" applyNumberFormat="0" applyAlignment="0" applyProtection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59" fillId="0" borderId="3" applyNumberFormat="0" applyFill="0" applyAlignment="0" applyProtection="0"/>
    <xf numFmtId="0" fontId="59" fillId="0" borderId="3" applyNumberFormat="0" applyFill="0" applyAlignment="0" applyProtection="0"/>
    <xf numFmtId="0" fontId="59" fillId="0" borderId="3" applyNumberFormat="0" applyFill="0" applyAlignment="0" applyProtection="0"/>
    <xf numFmtId="0" fontId="59" fillId="0" borderId="3" applyNumberFormat="0" applyFill="0" applyAlignment="0" applyProtection="0"/>
    <xf numFmtId="0" fontId="59" fillId="0" borderId="3" applyNumberFormat="0" applyFill="0" applyAlignment="0" applyProtection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37" fillId="0" borderId="3" applyNumberFormat="0" applyFill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60" fillId="7" borderId="1" applyNumberFormat="0" applyAlignment="0" applyProtection="0"/>
    <xf numFmtId="0" fontId="60" fillId="7" borderId="1" applyNumberFormat="0" applyAlignment="0" applyProtection="0"/>
    <xf numFmtId="0" fontId="60" fillId="7" borderId="1" applyNumberFormat="0" applyAlignment="0" applyProtection="0"/>
    <xf numFmtId="0" fontId="60" fillId="7" borderId="1" applyNumberFormat="0" applyAlignment="0" applyProtection="0"/>
    <xf numFmtId="0" fontId="60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42" fillId="16" borderId="5" applyNumberFormat="0" applyAlignment="0" applyProtection="0"/>
    <xf numFmtId="0" fontId="42" fillId="16" borderId="5" applyNumberFormat="0" applyAlignment="0" applyProtection="0"/>
    <xf numFmtId="0" fontId="42" fillId="16" borderId="5" applyNumberFormat="0" applyAlignment="0" applyProtection="0"/>
    <xf numFmtId="0" fontId="42" fillId="16" borderId="5" applyNumberFormat="0" applyAlignment="0" applyProtection="0"/>
    <xf numFmtId="0" fontId="42" fillId="16" borderId="5" applyNumberFormat="0" applyAlignment="0" applyProtection="0"/>
    <xf numFmtId="0" fontId="42" fillId="16" borderId="5" applyNumberFormat="0" applyAlignment="0" applyProtection="0"/>
    <xf numFmtId="0" fontId="42" fillId="16" borderId="5" applyNumberFormat="0" applyAlignment="0" applyProtection="0"/>
    <xf numFmtId="0" fontId="63" fillId="16" borderId="5" applyNumberFormat="0" applyAlignment="0" applyProtection="0"/>
    <xf numFmtId="0" fontId="63" fillId="16" borderId="5" applyNumberFormat="0" applyAlignment="0" applyProtection="0"/>
    <xf numFmtId="0" fontId="63" fillId="16" borderId="5" applyNumberFormat="0" applyAlignment="0" applyProtection="0"/>
    <xf numFmtId="0" fontId="63" fillId="16" borderId="5" applyNumberFormat="0" applyAlignment="0" applyProtection="0"/>
    <xf numFmtId="0" fontId="63" fillId="16" borderId="5" applyNumberFormat="0" applyAlignment="0" applyProtection="0"/>
    <xf numFmtId="0" fontId="42" fillId="16" borderId="5" applyNumberFormat="0" applyAlignment="0" applyProtection="0"/>
    <xf numFmtId="0" fontId="42" fillId="16" borderId="5" applyNumberFormat="0" applyAlignment="0" applyProtection="0"/>
    <xf numFmtId="0" fontId="42" fillId="16" borderId="5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66" fillId="0" borderId="9" applyNumberFormat="0" applyFill="0" applyAlignment="0" applyProtection="0"/>
    <xf numFmtId="0" fontId="66" fillId="0" borderId="9" applyNumberFormat="0" applyFill="0" applyAlignment="0" applyProtection="0"/>
    <xf numFmtId="0" fontId="66" fillId="0" borderId="9" applyNumberFormat="0" applyFill="0" applyAlignment="0" applyProtection="0"/>
    <xf numFmtId="0" fontId="66" fillId="0" borderId="9" applyNumberFormat="0" applyFill="0" applyAlignment="0" applyProtection="0"/>
    <xf numFmtId="0" fontId="66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1" fillId="0" borderId="0"/>
    <xf numFmtId="0" fontId="1" fillId="0" borderId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0" fontId="70" fillId="44" borderId="0" applyNumberFormat="0" applyBorder="0" applyAlignment="0" applyProtection="0"/>
    <xf numFmtId="0" fontId="71" fillId="45" borderId="11" applyNumberFormat="0" applyAlignment="0" applyProtection="0"/>
    <xf numFmtId="0" fontId="72" fillId="46" borderId="12" applyNumberFormat="0" applyAlignment="0" applyProtection="0"/>
    <xf numFmtId="0" fontId="73" fillId="0" borderId="13" applyNumberFormat="0" applyFill="0" applyAlignment="0" applyProtection="0"/>
    <xf numFmtId="0" fontId="74" fillId="0" borderId="0" applyNumberFormat="0" applyFill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69" fillId="50" borderId="0" applyNumberFormat="0" applyBorder="0" applyAlignment="0" applyProtection="0"/>
    <xf numFmtId="0" fontId="69" fillId="51" borderId="0" applyNumberFormat="0" applyBorder="0" applyAlignment="0" applyProtection="0"/>
    <xf numFmtId="0" fontId="69" fillId="52" borderId="0" applyNumberFormat="0" applyBorder="0" applyAlignment="0" applyProtection="0"/>
    <xf numFmtId="0" fontId="75" fillId="53" borderId="11" applyNumberFormat="0" applyAlignment="0" applyProtection="0"/>
    <xf numFmtId="0" fontId="76" fillId="54" borderId="0" applyNumberFormat="0" applyBorder="0" applyAlignment="0" applyProtection="0"/>
    <xf numFmtId="43" fontId="3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7" fillId="55" borderId="0" applyNumberFormat="0" applyBorder="0" applyAlignment="0" applyProtection="0"/>
    <xf numFmtId="0" fontId="3" fillId="0" borderId="0"/>
    <xf numFmtId="0" fontId="3" fillId="0" borderId="0"/>
    <xf numFmtId="0" fontId="68" fillId="0" borderId="0"/>
    <xf numFmtId="0" fontId="68" fillId="56" borderId="14" applyNumberFormat="0" applyFont="0" applyAlignment="0" applyProtection="0"/>
    <xf numFmtId="0" fontId="78" fillId="45" borderId="15" applyNumberFormat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16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17" applyNumberFormat="0" applyFill="0" applyAlignment="0" applyProtection="0"/>
    <xf numFmtId="0" fontId="74" fillId="0" borderId="18" applyNumberFormat="0" applyFill="0" applyAlignment="0" applyProtection="0"/>
    <xf numFmtId="0" fontId="84" fillId="0" borderId="19" applyNumberFormat="0" applyFill="0" applyAlignment="0" applyProtection="0"/>
  </cellStyleXfs>
  <cellXfs count="286">
    <xf numFmtId="0" fontId="0" fillId="0" borderId="0" xfId="0"/>
    <xf numFmtId="0" fontId="10" fillId="0" borderId="0" xfId="0" applyFont="1" applyFill="1"/>
    <xf numFmtId="0" fontId="8" fillId="0" borderId="0" xfId="0" applyFont="1" applyBorder="1"/>
    <xf numFmtId="3" fontId="8" fillId="0" borderId="0" xfId="0" applyNumberFormat="1" applyFont="1" applyBorder="1"/>
    <xf numFmtId="0" fontId="8" fillId="0" borderId="0" xfId="0" applyFont="1"/>
    <xf numFmtId="0" fontId="8" fillId="0" borderId="0" xfId="0" applyFont="1" applyFill="1"/>
    <xf numFmtId="0" fontId="10" fillId="0" borderId="0" xfId="0" applyFont="1" applyBorder="1"/>
    <xf numFmtId="0" fontId="10" fillId="0" borderId="0" xfId="0" applyFont="1" applyFill="1" applyBorder="1"/>
    <xf numFmtId="0" fontId="10" fillId="0" borderId="0" xfId="0" applyFont="1"/>
    <xf numFmtId="0" fontId="10" fillId="0" borderId="0" xfId="0" applyFont="1" applyFill="1" applyBorder="1" applyAlignment="1">
      <alignment horizontal="left"/>
    </xf>
    <xf numFmtId="0" fontId="10" fillId="0" borderId="0" xfId="0" applyFont="1" applyBorder="1" applyAlignment="1"/>
    <xf numFmtId="0" fontId="13" fillId="0" borderId="0" xfId="0" applyFont="1"/>
    <xf numFmtId="0" fontId="13" fillId="0" borderId="0" xfId="0" applyFont="1" applyFill="1"/>
    <xf numFmtId="0" fontId="13" fillId="0" borderId="0" xfId="0" applyFont="1" applyFill="1" applyBorder="1"/>
    <xf numFmtId="0" fontId="15" fillId="0" borderId="0" xfId="0" applyFont="1" applyFill="1" applyBorder="1" applyAlignment="1">
      <alignment horizontal="centerContinuous"/>
    </xf>
    <xf numFmtId="0" fontId="13" fillId="0" borderId="0" xfId="0" applyFont="1" applyBorder="1"/>
    <xf numFmtId="166" fontId="13" fillId="0" borderId="0" xfId="36" applyFont="1"/>
    <xf numFmtId="0" fontId="7" fillId="0" borderId="0" xfId="0" applyFont="1" applyFill="1" applyBorder="1" applyAlignment="1">
      <alignment horizontal="centerContinuous"/>
    </xf>
    <xf numFmtId="0" fontId="15" fillId="0" borderId="0" xfId="0" applyFont="1" applyFill="1" applyBorder="1" applyAlignment="1"/>
    <xf numFmtId="164" fontId="13" fillId="0" borderId="0" xfId="0" applyNumberFormat="1" applyFont="1" applyFill="1" applyBorder="1" applyAlignment="1">
      <alignment horizontal="centerContinuous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Continuous"/>
    </xf>
    <xf numFmtId="0" fontId="13" fillId="0" borderId="0" xfId="0" applyFont="1" applyBorder="1" applyAlignment="1">
      <alignment vertical="center"/>
    </xf>
    <xf numFmtId="0" fontId="15" fillId="0" borderId="0" xfId="0" applyFont="1" applyFill="1" applyBorder="1" applyAlignment="1">
      <alignment horizontal="centerContinuous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65" fontId="7" fillId="0" borderId="0" xfId="33" applyNumberFormat="1" applyFont="1" applyBorder="1" applyAlignment="1">
      <alignment vertical="center"/>
    </xf>
    <xf numFmtId="3" fontId="7" fillId="0" borderId="0" xfId="33" applyNumberFormat="1" applyFont="1" applyBorder="1" applyAlignment="1">
      <alignment vertical="center"/>
    </xf>
    <xf numFmtId="165" fontId="7" fillId="0" borderId="0" xfId="33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3" fontId="10" fillId="0" borderId="0" xfId="33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165" fontId="10" fillId="0" borderId="0" xfId="33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18" fillId="0" borderId="0" xfId="33" applyNumberFormat="1" applyFont="1" applyBorder="1" applyAlignment="1">
      <alignment vertical="center"/>
    </xf>
    <xf numFmtId="3" fontId="19" fillId="0" borderId="0" xfId="33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21" fillId="0" borderId="0" xfId="0" applyFont="1"/>
    <xf numFmtId="0" fontId="22" fillId="0" borderId="0" xfId="0" applyFont="1" applyFill="1" applyBorder="1" applyAlignment="1"/>
    <xf numFmtId="0" fontId="21" fillId="0" borderId="0" xfId="0" applyFont="1" applyFill="1"/>
    <xf numFmtId="0" fontId="21" fillId="0" borderId="0" xfId="0" applyFont="1" applyFill="1" applyBorder="1"/>
    <xf numFmtId="0" fontId="22" fillId="0" borderId="0" xfId="0" applyFont="1" applyFill="1" applyBorder="1" applyAlignment="1">
      <alignment horizontal="centerContinuous"/>
    </xf>
    <xf numFmtId="164" fontId="21" fillId="0" borderId="0" xfId="0" applyNumberFormat="1" applyFont="1" applyFill="1" applyBorder="1" applyAlignment="1">
      <alignment horizontal="centerContinuous"/>
    </xf>
    <xf numFmtId="0" fontId="23" fillId="0" borderId="0" xfId="0" applyFont="1" applyBorder="1"/>
    <xf numFmtId="0" fontId="23" fillId="0" borderId="0" xfId="0" applyFont="1"/>
    <xf numFmtId="0" fontId="11" fillId="0" borderId="0" xfId="0" applyFont="1" applyFill="1" applyBorder="1" applyAlignment="1">
      <alignment horizontal="centerContinuous"/>
    </xf>
    <xf numFmtId="0" fontId="11" fillId="0" borderId="0" xfId="0" applyFont="1" applyBorder="1" applyAlignment="1"/>
    <xf numFmtId="3" fontId="11" fillId="0" borderId="0" xfId="33" applyNumberFormat="1" applyFont="1" applyBorder="1"/>
    <xf numFmtId="167" fontId="10" fillId="0" borderId="0" xfId="33" applyNumberFormat="1" applyFont="1" applyAlignment="1">
      <alignment horizontal="right" vertical="center" wrapText="1"/>
    </xf>
    <xf numFmtId="165" fontId="11" fillId="0" borderId="0" xfId="33" applyNumberFormat="1" applyFont="1" applyBorder="1"/>
    <xf numFmtId="165" fontId="10" fillId="0" borderId="0" xfId="33" applyNumberFormat="1" applyFont="1" applyBorder="1"/>
    <xf numFmtId="3" fontId="10" fillId="0" borderId="0" xfId="33" applyNumberFormat="1" applyFont="1" applyBorder="1"/>
    <xf numFmtId="165" fontId="10" fillId="0" borderId="0" xfId="33" applyNumberFormat="1" applyFont="1" applyBorder="1" applyAlignment="1">
      <alignment horizontal="center"/>
    </xf>
    <xf numFmtId="0" fontId="11" fillId="0" borderId="0" xfId="0" applyFont="1" applyFill="1" applyBorder="1"/>
    <xf numFmtId="165" fontId="20" fillId="0" borderId="0" xfId="33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165" fontId="23" fillId="0" borderId="0" xfId="33" applyNumberFormat="1" applyFont="1" applyBorder="1"/>
    <xf numFmtId="3" fontId="23" fillId="0" borderId="0" xfId="33" applyNumberFormat="1" applyFont="1" applyBorder="1"/>
    <xf numFmtId="165" fontId="23" fillId="0" borderId="0" xfId="33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" fontId="10" fillId="0" borderId="0" xfId="0" applyNumberFormat="1" applyFont="1"/>
    <xf numFmtId="0" fontId="24" fillId="0" borderId="0" xfId="0" applyFont="1"/>
    <xf numFmtId="4" fontId="23" fillId="0" borderId="0" xfId="35" applyNumberFormat="1" applyFont="1" applyFill="1" applyBorder="1"/>
    <xf numFmtId="4" fontId="23" fillId="0" borderId="0" xfId="0" applyNumberFormat="1" applyFont="1" applyBorder="1"/>
    <xf numFmtId="0" fontId="23" fillId="0" borderId="0" xfId="0" applyFont="1" applyFill="1" applyBorder="1"/>
    <xf numFmtId="4" fontId="23" fillId="0" borderId="0" xfId="0" applyNumberFormat="1" applyFont="1"/>
    <xf numFmtId="0" fontId="23" fillId="0" borderId="0" xfId="0" applyFont="1" applyBorder="1" applyAlignment="1">
      <alignment vertical="center"/>
    </xf>
    <xf numFmtId="4" fontId="23" fillId="0" borderId="0" xfId="35" applyNumberFormat="1" applyFont="1" applyBorder="1" applyAlignment="1"/>
    <xf numFmtId="165" fontId="25" fillId="0" borderId="0" xfId="33" applyNumberFormat="1" applyFont="1" applyBorder="1" applyAlignment="1">
      <alignment horizontal="center"/>
    </xf>
    <xf numFmtId="3" fontId="24" fillId="0" borderId="0" xfId="33" applyNumberFormat="1" applyFont="1" applyBorder="1"/>
    <xf numFmtId="0" fontId="24" fillId="0" borderId="0" xfId="0" applyFont="1" applyFill="1" applyBorder="1"/>
    <xf numFmtId="0" fontId="23" fillId="0" borderId="0" xfId="0" applyFont="1" applyAlignment="1">
      <alignment vertical="center"/>
    </xf>
    <xf numFmtId="0" fontId="24" fillId="0" borderId="0" xfId="0" applyFont="1" applyBorder="1" applyAlignment="1">
      <alignment horizontal="left" vertical="center"/>
    </xf>
    <xf numFmtId="4" fontId="21" fillId="0" borderId="0" xfId="0" applyNumberFormat="1" applyFont="1"/>
    <xf numFmtId="0" fontId="23" fillId="0" borderId="0" xfId="0" applyFont="1" applyFill="1" applyBorder="1" applyAlignment="1"/>
    <xf numFmtId="0" fontId="26" fillId="0" borderId="0" xfId="0" applyFont="1" applyBorder="1"/>
    <xf numFmtId="0" fontId="26" fillId="0" borderId="0" xfId="0" applyFont="1" applyFill="1" applyBorder="1"/>
    <xf numFmtId="4" fontId="23" fillId="0" borderId="0" xfId="35" applyNumberFormat="1" applyFont="1" applyFill="1" applyBorder="1" applyAlignment="1"/>
    <xf numFmtId="166" fontId="21" fillId="0" borderId="0" xfId="35" applyFont="1"/>
    <xf numFmtId="0" fontId="11" fillId="0" borderId="0" xfId="0" applyFont="1" applyBorder="1" applyAlignment="1">
      <alignment horizontal="center" vertical="center"/>
    </xf>
    <xf numFmtId="3" fontId="23" fillId="0" borderId="0" xfId="0" applyNumberFormat="1" applyFont="1"/>
    <xf numFmtId="0" fontId="15" fillId="0" borderId="0" xfId="0" applyFont="1" applyBorder="1" applyAlignment="1">
      <alignment horizontal="left" vertical="center"/>
    </xf>
    <xf numFmtId="165" fontId="29" fillId="0" borderId="0" xfId="33" applyNumberFormat="1" applyFont="1" applyBorder="1" applyAlignment="1">
      <alignment vertical="center"/>
    </xf>
    <xf numFmtId="3" fontId="29" fillId="0" borderId="0" xfId="33" applyNumberFormat="1" applyFont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3" fontId="8" fillId="0" borderId="0" xfId="33" applyNumberFormat="1" applyFont="1" applyBorder="1"/>
    <xf numFmtId="43" fontId="10" fillId="0" borderId="0" xfId="33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3" fontId="11" fillId="0" borderId="0" xfId="33" applyNumberFormat="1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Border="1" applyAlignment="1">
      <alignment vertical="center"/>
    </xf>
    <xf numFmtId="165" fontId="11" fillId="0" borderId="0" xfId="33" applyNumberFormat="1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43" fontId="10" fillId="0" borderId="0" xfId="33" applyFont="1" applyAlignment="1">
      <alignment horizontal="right" wrapText="1"/>
    </xf>
    <xf numFmtId="165" fontId="11" fillId="0" borderId="0" xfId="33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65" fontId="16" fillId="0" borderId="0" xfId="36" applyNumberFormat="1" applyFont="1" applyFill="1" applyBorder="1" applyAlignment="1">
      <alignment vertical="center"/>
    </xf>
    <xf numFmtId="165" fontId="6" fillId="0" borderId="0" xfId="36" applyNumberFormat="1" applyFont="1" applyBorder="1" applyAlignment="1">
      <alignment vertical="center"/>
    </xf>
    <xf numFmtId="165" fontId="16" fillId="0" borderId="0" xfId="36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165" fontId="6" fillId="0" borderId="0" xfId="33" applyNumberFormat="1" applyFont="1" applyBorder="1" applyAlignment="1">
      <alignment vertical="center"/>
    </xf>
    <xf numFmtId="3" fontId="6" fillId="0" borderId="0" xfId="33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65" fontId="6" fillId="0" borderId="0" xfId="33" applyNumberFormat="1" applyFont="1" applyBorder="1" applyAlignment="1">
      <alignment horizontal="center" vertical="center"/>
    </xf>
    <xf numFmtId="3" fontId="16" fillId="0" borderId="0" xfId="33" applyNumberFormat="1" applyFont="1" applyBorder="1" applyAlignment="1">
      <alignment vertical="center"/>
    </xf>
    <xf numFmtId="43" fontId="16" fillId="0" borderId="0" xfId="33" applyFont="1" applyAlignment="1">
      <alignment horizontal="right" wrapText="1"/>
    </xf>
    <xf numFmtId="0" fontId="16" fillId="0" borderId="0" xfId="0" applyFont="1" applyFill="1" applyBorder="1" applyAlignment="1">
      <alignment horizontal="center" vertical="center"/>
    </xf>
    <xf numFmtId="165" fontId="16" fillId="0" borderId="0" xfId="36" applyNumberFormat="1" applyFont="1" applyFill="1" applyBorder="1" applyAlignment="1">
      <alignment horizontal="center" vertical="center"/>
    </xf>
    <xf numFmtId="165" fontId="6" fillId="0" borderId="0" xfId="36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5" fontId="16" fillId="0" borderId="0" xfId="33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3" fillId="0" borderId="0" xfId="0" applyFont="1"/>
    <xf numFmtId="3" fontId="10" fillId="0" borderId="0" xfId="0" applyNumberFormat="1" applyFont="1" applyFill="1" applyBorder="1"/>
    <xf numFmtId="3" fontId="8" fillId="0" borderId="0" xfId="0" applyNumberFormat="1" applyFont="1"/>
    <xf numFmtId="3" fontId="13" fillId="0" borderId="0" xfId="0" applyNumberFormat="1" applyFont="1"/>
    <xf numFmtId="3" fontId="3" fillId="0" borderId="0" xfId="0" applyNumberFormat="1" applyFont="1"/>
    <xf numFmtId="0" fontId="8" fillId="0" borderId="0" xfId="0" applyFont="1" applyFill="1" applyBorder="1"/>
    <xf numFmtId="3" fontId="8" fillId="0" borderId="0" xfId="0" applyNumberFormat="1" applyFont="1" applyFill="1"/>
    <xf numFmtId="0" fontId="7" fillId="0" borderId="0" xfId="0" applyFont="1" applyBorder="1" applyAlignment="1">
      <alignment horizontal="center"/>
    </xf>
    <xf numFmtId="3" fontId="10" fillId="0" borderId="0" xfId="0" applyNumberFormat="1" applyFont="1" applyBorder="1"/>
    <xf numFmtId="3" fontId="11" fillId="0" borderId="0" xfId="0" applyNumberFormat="1" applyFont="1" applyBorder="1"/>
    <xf numFmtId="3" fontId="7" fillId="0" borderId="0" xfId="0" applyNumberFormat="1" applyFont="1" applyBorder="1"/>
    <xf numFmtId="0" fontId="30" fillId="0" borderId="0" xfId="0" applyFont="1" applyBorder="1" applyAlignment="1">
      <alignment horizontal="left" vertical="center"/>
    </xf>
    <xf numFmtId="3" fontId="30" fillId="0" borderId="0" xfId="0" applyNumberFormat="1" applyFont="1" applyBorder="1"/>
    <xf numFmtId="3" fontId="30" fillId="0" borderId="0" xfId="33" applyNumberFormat="1" applyFont="1" applyBorder="1"/>
    <xf numFmtId="3" fontId="30" fillId="0" borderId="0" xfId="0" applyNumberFormat="1" applyFont="1" applyFill="1" applyBorder="1"/>
    <xf numFmtId="167" fontId="30" fillId="0" borderId="0" xfId="0" applyNumberFormat="1" applyFont="1" applyBorder="1" applyAlignment="1">
      <alignment horizontal="left" vertical="center"/>
    </xf>
    <xf numFmtId="167" fontId="30" fillId="0" borderId="0" xfId="33" applyNumberFormat="1" applyFont="1" applyBorder="1"/>
    <xf numFmtId="0" fontId="29" fillId="0" borderId="0" xfId="0" applyFont="1" applyBorder="1" applyAlignment="1">
      <alignment horizontal="left" vertical="center"/>
    </xf>
    <xf numFmtId="3" fontId="49" fillId="0" borderId="0" xfId="33" applyNumberFormat="1" applyFont="1" applyBorder="1"/>
    <xf numFmtId="3" fontId="30" fillId="0" borderId="0" xfId="0" applyNumberFormat="1" applyFont="1" applyBorder="1" applyAlignment="1">
      <alignment horizontal="left" vertical="center"/>
    </xf>
    <xf numFmtId="0" fontId="30" fillId="0" borderId="0" xfId="0" applyFont="1" applyBorder="1"/>
    <xf numFmtId="41" fontId="30" fillId="0" borderId="0" xfId="0" applyNumberFormat="1" applyFont="1" applyBorder="1"/>
    <xf numFmtId="0" fontId="29" fillId="0" borderId="0" xfId="0" applyFont="1" applyBorder="1"/>
    <xf numFmtId="0" fontId="10" fillId="0" borderId="0" xfId="0" applyFont="1" applyBorder="1" applyAlignment="1">
      <alignment horizontal="left" vertical="center"/>
    </xf>
    <xf numFmtId="41" fontId="10" fillId="0" borderId="0" xfId="0" applyNumberFormat="1" applyFont="1" applyBorder="1"/>
    <xf numFmtId="3" fontId="10" fillId="0" borderId="0" xfId="0" applyNumberFormat="1" applyFont="1" applyBorder="1" applyAlignment="1">
      <alignment horizontal="left" vertical="center"/>
    </xf>
    <xf numFmtId="3" fontId="20" fillId="0" borderId="0" xfId="0" applyNumberFormat="1" applyFont="1" applyBorder="1"/>
    <xf numFmtId="0" fontId="51" fillId="0" borderId="0" xfId="0" applyFont="1" applyBorder="1" applyAlignment="1">
      <alignment horizontal="left" vertical="center"/>
    </xf>
    <xf numFmtId="41" fontId="8" fillId="0" borderId="0" xfId="0" applyNumberFormat="1" applyFont="1" applyBorder="1"/>
    <xf numFmtId="0" fontId="30" fillId="0" borderId="0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41" fontId="52" fillId="0" borderId="0" xfId="0" applyNumberFormat="1" applyFont="1" applyBorder="1"/>
    <xf numFmtId="3" fontId="52" fillId="0" borderId="0" xfId="0" applyNumberFormat="1" applyFont="1" applyBorder="1"/>
    <xf numFmtId="0" fontId="11" fillId="0" borderId="0" xfId="0" applyFont="1" applyBorder="1" applyAlignment="1">
      <alignment horizontal="left" vertical="center"/>
    </xf>
    <xf numFmtId="167" fontId="10" fillId="0" borderId="0" xfId="33" applyNumberFormat="1" applyFont="1" applyBorder="1"/>
    <xf numFmtId="167" fontId="51" fillId="0" borderId="0" xfId="33" applyNumberFormat="1" applyFont="1" applyBorder="1"/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" fontId="53" fillId="24" borderId="0" xfId="0" applyNumberFormat="1" applyFont="1" applyFill="1" applyBorder="1"/>
    <xf numFmtId="3" fontId="51" fillId="0" borderId="0" xfId="0" applyNumberFormat="1" applyFont="1" applyBorder="1"/>
    <xf numFmtId="3" fontId="51" fillId="0" borderId="0" xfId="0" applyNumberFormat="1" applyFont="1" applyBorder="1" applyAlignment="1">
      <alignment horizontal="right"/>
    </xf>
    <xf numFmtId="4" fontId="11" fillId="0" borderId="0" xfId="0" applyNumberFormat="1" applyFont="1"/>
    <xf numFmtId="4" fontId="8" fillId="0" borderId="0" xfId="0" applyNumberFormat="1" applyFont="1"/>
    <xf numFmtId="4" fontId="17" fillId="0" borderId="0" xfId="0" applyNumberFormat="1" applyFont="1" applyAlignment="1">
      <alignment vertical="center"/>
    </xf>
    <xf numFmtId="4" fontId="3" fillId="0" borderId="0" xfId="0" applyNumberFormat="1" applyFont="1"/>
    <xf numFmtId="164" fontId="8" fillId="0" borderId="0" xfId="0" applyNumberFormat="1" applyFont="1" applyFill="1" applyBorder="1" applyAlignment="1">
      <alignment horizontal="centerContinuous"/>
    </xf>
    <xf numFmtId="3" fontId="16" fillId="0" borderId="0" xfId="0" applyNumberFormat="1" applyFont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7" fillId="0" borderId="0" xfId="0" applyFont="1" applyFill="1" applyBorder="1" applyAlignment="1"/>
    <xf numFmtId="0" fontId="8" fillId="0" borderId="0" xfId="0" applyFont="1" applyBorder="1"/>
    <xf numFmtId="0" fontId="3" fillId="0" borderId="0" xfId="0" applyFont="1" applyBorder="1" applyAlignment="1">
      <alignment vertical="center"/>
    </xf>
    <xf numFmtId="4" fontId="17" fillId="0" borderId="0" xfId="0" applyNumberFormat="1" applyFont="1"/>
    <xf numFmtId="0" fontId="9" fillId="25" borderId="0" xfId="0" applyFont="1" applyFill="1" applyBorder="1" applyAlignment="1">
      <alignment vertical="center"/>
    </xf>
    <xf numFmtId="0" fontId="28" fillId="25" borderId="0" xfId="0" applyFont="1" applyFill="1" applyBorder="1" applyAlignment="1">
      <alignment vertical="center"/>
    </xf>
    <xf numFmtId="0" fontId="28" fillId="25" borderId="0" xfId="0" applyFont="1" applyFill="1" applyBorder="1" applyAlignment="1">
      <alignment horizontal="left" vertical="center"/>
    </xf>
    <xf numFmtId="0" fontId="28" fillId="25" borderId="0" xfId="0" applyFont="1" applyFill="1" applyBorder="1" applyAlignment="1">
      <alignment horizontal="center" vertical="center"/>
    </xf>
    <xf numFmtId="3" fontId="28" fillId="25" borderId="0" xfId="33" applyNumberFormat="1" applyFont="1" applyFill="1" applyBorder="1" applyAlignment="1">
      <alignment vertical="center"/>
    </xf>
    <xf numFmtId="3" fontId="27" fillId="25" borderId="0" xfId="33" applyNumberFormat="1" applyFont="1" applyFill="1" applyBorder="1" applyAlignment="1">
      <alignment vertical="center"/>
    </xf>
    <xf numFmtId="0" fontId="9" fillId="25" borderId="0" xfId="0" applyFont="1" applyFill="1" applyBorder="1" applyAlignment="1">
      <alignment horizontal="center"/>
    </xf>
    <xf numFmtId="3" fontId="9" fillId="25" borderId="0" xfId="33" applyNumberFormat="1" applyFont="1" applyFill="1" applyBorder="1"/>
    <xf numFmtId="0" fontId="9" fillId="25" borderId="0" xfId="0" applyFont="1" applyFill="1" applyBorder="1" applyAlignment="1">
      <alignment horizontal="center" vertical="center"/>
    </xf>
    <xf numFmtId="3" fontId="50" fillId="25" borderId="0" xfId="33" applyNumberFormat="1" applyFont="1" applyFill="1" applyBorder="1"/>
    <xf numFmtId="3" fontId="53" fillId="25" borderId="0" xfId="0" applyNumberFormat="1" applyFont="1" applyFill="1" applyBorder="1"/>
    <xf numFmtId="3" fontId="16" fillId="0" borderId="10" xfId="33" applyNumberFormat="1" applyFont="1" applyBorder="1" applyAlignment="1">
      <alignment vertical="center"/>
    </xf>
    <xf numFmtId="3" fontId="10" fillId="0" borderId="10" xfId="33" applyNumberFormat="1" applyFont="1" applyBorder="1" applyAlignment="1">
      <alignment vertical="center"/>
    </xf>
    <xf numFmtId="3" fontId="10" fillId="0" borderId="10" xfId="0" applyNumberFormat="1" applyFont="1" applyBorder="1"/>
    <xf numFmtId="3" fontId="13" fillId="0" borderId="0" xfId="0" applyNumberFormat="1" applyFont="1" applyBorder="1"/>
    <xf numFmtId="4" fontId="17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43" fontId="10" fillId="0" borderId="0" xfId="33" applyFont="1" applyBorder="1"/>
    <xf numFmtId="43" fontId="13" fillId="0" borderId="0" xfId="33" applyFont="1" applyBorder="1"/>
    <xf numFmtId="43" fontId="13" fillId="0" borderId="0" xfId="33" applyFont="1"/>
    <xf numFmtId="43" fontId="3" fillId="0" borderId="0" xfId="33" applyFont="1"/>
    <xf numFmtId="43" fontId="8" fillId="0" borderId="0" xfId="33" applyFont="1"/>
    <xf numFmtId="43" fontId="8" fillId="0" borderId="0" xfId="33" applyFont="1" applyAlignment="1">
      <alignment vertical="center"/>
    </xf>
    <xf numFmtId="43" fontId="13" fillId="0" borderId="0" xfId="33" applyFont="1" applyAlignment="1">
      <alignment vertical="center"/>
    </xf>
    <xf numFmtId="43" fontId="17" fillId="0" borderId="0" xfId="33" applyFont="1" applyAlignment="1">
      <alignment vertical="center"/>
    </xf>
    <xf numFmtId="43" fontId="17" fillId="0" borderId="0" xfId="33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23" fillId="0" borderId="0" xfId="0" applyFont="1" applyFill="1"/>
    <xf numFmtId="165" fontId="10" fillId="0" borderId="0" xfId="33" applyNumberFormat="1" applyFont="1" applyFill="1" applyBorder="1"/>
    <xf numFmtId="3" fontId="10" fillId="0" borderId="0" xfId="33" applyNumberFormat="1" applyFont="1" applyFill="1" applyBorder="1"/>
    <xf numFmtId="3" fontId="23" fillId="0" borderId="0" xfId="0" applyNumberFormat="1" applyFont="1" applyFill="1"/>
    <xf numFmtId="0" fontId="3" fillId="0" borderId="0" xfId="0" applyFont="1" applyFill="1" applyBorder="1" applyAlignment="1"/>
    <xf numFmtId="0" fontId="21" fillId="0" borderId="0" xfId="0" applyFont="1" applyBorder="1" applyAlignment="1"/>
    <xf numFmtId="0" fontId="23" fillId="0" borderId="0" xfId="0" applyFont="1" applyBorder="1" applyAlignment="1"/>
    <xf numFmtId="3" fontId="10" fillId="0" borderId="0" xfId="33" applyNumberFormat="1" applyFont="1" applyFill="1" applyBorder="1" applyAlignment="1">
      <alignment vertical="center"/>
    </xf>
    <xf numFmtId="43" fontId="17" fillId="0" borderId="0" xfId="33" applyFont="1"/>
    <xf numFmtId="43" fontId="10" fillId="0" borderId="0" xfId="33" applyFont="1" applyAlignment="1">
      <alignment vertical="center"/>
    </xf>
    <xf numFmtId="3" fontId="7" fillId="0" borderId="0" xfId="0" applyNumberFormat="1" applyFont="1" applyFill="1" applyBorder="1" applyAlignment="1">
      <alignment horizontal="centerContinuous"/>
    </xf>
    <xf numFmtId="3" fontId="8" fillId="0" borderId="0" xfId="0" applyNumberFormat="1" applyFont="1" applyFill="1" applyBorder="1" applyAlignment="1">
      <alignment horizontal="centerContinuous"/>
    </xf>
    <xf numFmtId="0" fontId="51" fillId="0" borderId="0" xfId="0" applyFont="1" applyBorder="1"/>
    <xf numFmtId="0" fontId="31" fillId="0" borderId="0" xfId="0" applyFont="1" applyFill="1" applyBorder="1" applyAlignment="1">
      <alignment horizontal="centerContinuous"/>
    </xf>
    <xf numFmtId="0" fontId="51" fillId="0" borderId="0" xfId="0" applyFont="1"/>
    <xf numFmtId="0" fontId="29" fillId="0" borderId="0" xfId="0" applyFont="1" applyFill="1" applyBorder="1" applyAlignment="1">
      <alignment horizontal="centerContinuous"/>
    </xf>
    <xf numFmtId="3" fontId="29" fillId="0" borderId="0" xfId="0" applyNumberFormat="1" applyFont="1" applyFill="1" applyBorder="1" applyAlignment="1">
      <alignment horizontal="centerContinuous"/>
    </xf>
    <xf numFmtId="0" fontId="30" fillId="0" borderId="0" xfId="0" applyFont="1"/>
    <xf numFmtId="0" fontId="85" fillId="0" borderId="0" xfId="0" applyFont="1" applyFill="1" applyBorder="1" applyAlignment="1"/>
    <xf numFmtId="3" fontId="85" fillId="0" borderId="0" xfId="0" applyNumberFormat="1" applyFont="1" applyFill="1" applyBorder="1" applyAlignment="1"/>
    <xf numFmtId="0" fontId="85" fillId="0" borderId="0" xfId="0" applyFont="1" applyFill="1" applyBorder="1" applyAlignment="1">
      <alignment horizontal="center"/>
    </xf>
    <xf numFmtId="3" fontId="85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/>
    <xf numFmtId="3" fontId="11" fillId="0" borderId="0" xfId="35" applyNumberFormat="1" applyFont="1" applyFill="1" applyBorder="1" applyAlignment="1"/>
    <xf numFmtId="4" fontId="11" fillId="0" borderId="0" xfId="35" applyNumberFormat="1" applyFont="1" applyFill="1" applyBorder="1" applyAlignment="1"/>
    <xf numFmtId="3" fontId="11" fillId="0" borderId="0" xfId="35" applyNumberFormat="1" applyFont="1" applyBorder="1" applyAlignment="1"/>
    <xf numFmtId="0" fontId="3" fillId="0" borderId="0" xfId="0" applyFont="1" applyBorder="1"/>
    <xf numFmtId="0" fontId="86" fillId="0" borderId="0" xfId="0" applyFont="1"/>
    <xf numFmtId="0" fontId="3" fillId="0" borderId="0" xfId="0" applyFont="1" applyBorder="1" applyAlignment="1">
      <alignment horizontal="left" vertical="center"/>
    </xf>
    <xf numFmtId="3" fontId="3" fillId="0" borderId="0" xfId="35" applyNumberFormat="1" applyFont="1" applyFill="1" applyBorder="1" applyAlignment="1"/>
    <xf numFmtId="4" fontId="3" fillId="0" borderId="0" xfId="35" applyNumberFormat="1" applyFont="1" applyFill="1" applyBorder="1" applyAlignment="1"/>
    <xf numFmtId="3" fontId="3" fillId="0" borderId="0" xfId="35" applyNumberFormat="1" applyFont="1" applyBorder="1" applyAlignment="1"/>
    <xf numFmtId="3" fontId="3" fillId="0" borderId="20" xfId="35" applyNumberFormat="1" applyFont="1" applyFill="1" applyBorder="1" applyAlignment="1"/>
    <xf numFmtId="4" fontId="3" fillId="0" borderId="0" xfId="35" applyNumberFormat="1" applyFont="1" applyBorder="1" applyAlignment="1"/>
    <xf numFmtId="4" fontId="0" fillId="0" borderId="0" xfId="35" applyNumberFormat="1" applyFont="1" applyFill="1" applyBorder="1" applyAlignment="1"/>
    <xf numFmtId="4" fontId="3" fillId="0" borderId="0" xfId="35" applyNumberFormat="1" applyFont="1" applyFill="1" applyBorder="1"/>
    <xf numFmtId="3" fontId="3" fillId="0" borderId="0" xfId="0" applyNumberFormat="1" applyFont="1" applyBorder="1"/>
    <xf numFmtId="4" fontId="11" fillId="0" borderId="0" xfId="35" applyNumberFormat="1" applyFont="1" applyFill="1" applyBorder="1"/>
    <xf numFmtId="4" fontId="51" fillId="0" borderId="0" xfId="35" applyNumberFormat="1" applyFont="1" applyFill="1" applyBorder="1"/>
    <xf numFmtId="3" fontId="28" fillId="25" borderId="0" xfId="0" applyNumberFormat="1" applyFont="1" applyFill="1" applyBorder="1" applyAlignment="1">
      <alignment vertical="center"/>
    </xf>
    <xf numFmtId="4" fontId="51" fillId="0" borderId="0" xfId="0" applyNumberFormat="1" applyFont="1"/>
    <xf numFmtId="4" fontId="86" fillId="0" borderId="0" xfId="35" applyNumberFormat="1" applyFont="1" applyFill="1" applyBorder="1"/>
    <xf numFmtId="3" fontId="86" fillId="0" borderId="0" xfId="0" applyNumberFormat="1" applyFont="1" applyFill="1" applyBorder="1"/>
    <xf numFmtId="4" fontId="86" fillId="0" borderId="0" xfId="0" applyNumberFormat="1" applyFont="1"/>
    <xf numFmtId="4" fontId="86" fillId="0" borderId="0" xfId="35" applyNumberFormat="1" applyFont="1" applyBorder="1" applyAlignment="1"/>
    <xf numFmtId="3" fontId="86" fillId="0" borderId="0" xfId="35" applyNumberFormat="1" applyFont="1" applyBorder="1" applyAlignment="1"/>
    <xf numFmtId="0" fontId="86" fillId="0" borderId="0" xfId="0" applyFont="1" applyBorder="1"/>
    <xf numFmtId="3" fontId="86" fillId="0" borderId="0" xfId="0" applyNumberFormat="1" applyFont="1" applyBorder="1"/>
    <xf numFmtId="4" fontId="86" fillId="0" borderId="0" xfId="35" applyNumberFormat="1" applyFont="1" applyFill="1" applyBorder="1" applyAlignment="1"/>
    <xf numFmtId="4" fontId="8" fillId="0" borderId="0" xfId="35" applyNumberFormat="1" applyFont="1" applyFill="1" applyBorder="1"/>
    <xf numFmtId="4" fontId="8" fillId="0" borderId="0" xfId="35" applyNumberFormat="1" applyFont="1" applyBorder="1" applyAlignment="1"/>
    <xf numFmtId="3" fontId="8" fillId="0" borderId="0" xfId="35" applyNumberFormat="1" applyFont="1" applyBorder="1" applyAlignment="1"/>
    <xf numFmtId="0" fontId="7" fillId="0" borderId="0" xfId="0" applyFont="1" applyBorder="1" applyAlignment="1">
      <alignment horizontal="center" vertical="center"/>
    </xf>
    <xf numFmtId="3" fontId="86" fillId="0" borderId="0" xfId="0" applyNumberFormat="1" applyFont="1"/>
    <xf numFmtId="0" fontId="86" fillId="0" borderId="0" xfId="0" applyFont="1" applyFill="1" applyBorder="1" applyAlignment="1"/>
    <xf numFmtId="3" fontId="86" fillId="0" borderId="0" xfId="35" applyNumberFormat="1" applyFont="1" applyFill="1" applyBorder="1"/>
    <xf numFmtId="0" fontId="87" fillId="0" borderId="0" xfId="0" applyFont="1" applyBorder="1"/>
    <xf numFmtId="0" fontId="87" fillId="0" borderId="0" xfId="0" applyFont="1" applyFill="1" applyBorder="1"/>
    <xf numFmtId="3" fontId="8" fillId="0" borderId="0" xfId="35" applyNumberFormat="1" applyFont="1"/>
    <xf numFmtId="43" fontId="86" fillId="0" borderId="0" xfId="33" applyFont="1"/>
    <xf numFmtId="3" fontId="30" fillId="0" borderId="0" xfId="33" applyNumberFormat="1" applyFont="1" applyFill="1" applyBorder="1"/>
    <xf numFmtId="167" fontId="30" fillId="0" borderId="0" xfId="33" applyNumberFormat="1" applyFont="1" applyFill="1" applyBorder="1"/>
    <xf numFmtId="41" fontId="30" fillId="0" borderId="0" xfId="0" applyNumberFormat="1" applyFont="1" applyFill="1" applyBorder="1"/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Fill="1" applyAlignment="1"/>
    <xf numFmtId="0" fontId="28" fillId="25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9" fillId="25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1" fillId="0" borderId="0" xfId="0" applyFont="1" applyFill="1" applyAlignment="1"/>
    <xf numFmtId="0" fontId="9" fillId="25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7" fillId="0" borderId="0" xfId="0" applyFont="1" applyBorder="1" applyAlignment="1">
      <alignment horizontal="center" vertical="center"/>
    </xf>
    <xf numFmtId="0" fontId="28" fillId="25" borderId="0" xfId="0" applyFont="1" applyFill="1" applyBorder="1" applyAlignment="1">
      <alignment horizontal="center" vertical="center" wrapText="1"/>
    </xf>
  </cellXfs>
  <cellStyles count="945">
    <cellStyle name="20% - Énfasis1" xfId="1" builtinId="30" customBuiltin="1"/>
    <cellStyle name="20% - Énfasis1 10" xfId="404"/>
    <cellStyle name="20% - Énfasis1 10 2" xfId="345"/>
    <cellStyle name="20% - Énfasis1 11" xfId="346"/>
    <cellStyle name="20% - Énfasis1 11 2" xfId="347"/>
    <cellStyle name="20% - Énfasis1 12" xfId="348"/>
    <cellStyle name="20% - Énfasis1 12 2" xfId="349"/>
    <cellStyle name="20% - Énfasis1 13" xfId="898"/>
    <cellStyle name="20% - Énfasis1 2" xfId="51"/>
    <cellStyle name="20% - Énfasis1 2 2" xfId="351"/>
    <cellStyle name="20% - Énfasis1 2 3" xfId="352"/>
    <cellStyle name="20% - Énfasis1 2 4" xfId="353"/>
    <cellStyle name="20% - Énfasis1 2 5" xfId="354"/>
    <cellStyle name="20% - Énfasis1 2 6" xfId="355"/>
    <cellStyle name="20% - Énfasis1 2 7" xfId="356"/>
    <cellStyle name="20% - Énfasis1 2 8" xfId="350"/>
    <cellStyle name="20% - Énfasis1 3" xfId="89"/>
    <cellStyle name="20% - Énfasis1 4" xfId="123"/>
    <cellStyle name="20% - Énfasis1 5" xfId="124"/>
    <cellStyle name="20% - Énfasis1 6" xfId="125"/>
    <cellStyle name="20% - Énfasis1 7" xfId="126"/>
    <cellStyle name="20% - Énfasis1 8" xfId="127"/>
    <cellStyle name="20% - Énfasis1 9" xfId="403"/>
    <cellStyle name="20% - Énfasis1 9 2" xfId="357"/>
    <cellStyle name="20% - Énfasis2" xfId="2" builtinId="34" customBuiltin="1"/>
    <cellStyle name="20% - Énfasis2 10" xfId="358"/>
    <cellStyle name="20% - Énfasis2 10 2" xfId="359"/>
    <cellStyle name="20% - Énfasis2 11" xfId="360"/>
    <cellStyle name="20% - Énfasis2 11 2" xfId="361"/>
    <cellStyle name="20% - Énfasis2 12" xfId="362"/>
    <cellStyle name="20% - Énfasis2 12 2" xfId="363"/>
    <cellStyle name="20% - Énfasis2 13" xfId="899"/>
    <cellStyle name="20% - Énfasis2 2" xfId="52"/>
    <cellStyle name="20% - Énfasis2 2 2" xfId="365"/>
    <cellStyle name="20% - Énfasis2 2 3" xfId="366"/>
    <cellStyle name="20% - Énfasis2 2 4" xfId="367"/>
    <cellStyle name="20% - Énfasis2 2 5" xfId="368"/>
    <cellStyle name="20% - Énfasis2 2 6" xfId="369"/>
    <cellStyle name="20% - Énfasis2 2 7" xfId="370"/>
    <cellStyle name="20% - Énfasis2 2 8" xfId="364"/>
    <cellStyle name="20% - Énfasis2 3" xfId="88"/>
    <cellStyle name="20% - Énfasis2 4" xfId="128"/>
    <cellStyle name="20% - Énfasis2 5" xfId="129"/>
    <cellStyle name="20% - Énfasis2 6" xfId="130"/>
    <cellStyle name="20% - Énfasis2 7" xfId="131"/>
    <cellStyle name="20% - Énfasis2 8" xfId="132"/>
    <cellStyle name="20% - Énfasis2 9" xfId="371"/>
    <cellStyle name="20% - Énfasis2 9 2" xfId="372"/>
    <cellStyle name="20% - Énfasis3" xfId="3" builtinId="38" customBuiltin="1"/>
    <cellStyle name="20% - Énfasis3 10" xfId="373"/>
    <cellStyle name="20% - Énfasis3 10 2" xfId="374"/>
    <cellStyle name="20% - Énfasis3 11" xfId="375"/>
    <cellStyle name="20% - Énfasis3 11 2" xfId="376"/>
    <cellStyle name="20% - Énfasis3 12" xfId="377"/>
    <cellStyle name="20% - Énfasis3 12 2" xfId="378"/>
    <cellStyle name="20% - Énfasis3 13" xfId="900"/>
    <cellStyle name="20% - Énfasis3 2" xfId="53"/>
    <cellStyle name="20% - Énfasis3 2 2" xfId="380"/>
    <cellStyle name="20% - Énfasis3 2 3" xfId="381"/>
    <cellStyle name="20% - Énfasis3 2 4" xfId="382"/>
    <cellStyle name="20% - Énfasis3 2 5" xfId="383"/>
    <cellStyle name="20% - Énfasis3 2 6" xfId="384"/>
    <cellStyle name="20% - Énfasis3 2 7" xfId="385"/>
    <cellStyle name="20% - Énfasis3 2 8" xfId="379"/>
    <cellStyle name="20% - Énfasis3 3" xfId="87"/>
    <cellStyle name="20% - Énfasis3 4" xfId="133"/>
    <cellStyle name="20% - Énfasis3 5" xfId="134"/>
    <cellStyle name="20% - Énfasis3 6" xfId="135"/>
    <cellStyle name="20% - Énfasis3 7" xfId="136"/>
    <cellStyle name="20% - Énfasis3 8" xfId="137"/>
    <cellStyle name="20% - Énfasis3 9" xfId="386"/>
    <cellStyle name="20% - Énfasis3 9 2" xfId="387"/>
    <cellStyle name="20% - Énfasis4" xfId="4" builtinId="42" customBuiltin="1"/>
    <cellStyle name="20% - Énfasis4 10" xfId="388"/>
    <cellStyle name="20% - Énfasis4 10 2" xfId="344"/>
    <cellStyle name="20% - Énfasis4 11" xfId="392"/>
    <cellStyle name="20% - Énfasis4 11 2" xfId="393"/>
    <cellStyle name="20% - Énfasis4 12" xfId="394"/>
    <cellStyle name="20% - Énfasis4 12 2" xfId="395"/>
    <cellStyle name="20% - Énfasis4 13" xfId="901"/>
    <cellStyle name="20% - Énfasis4 2" xfId="54"/>
    <cellStyle name="20% - Énfasis4 2 2" xfId="397"/>
    <cellStyle name="20% - Énfasis4 2 3" xfId="398"/>
    <cellStyle name="20% - Énfasis4 2 4" xfId="399"/>
    <cellStyle name="20% - Énfasis4 2 5" xfId="400"/>
    <cellStyle name="20% - Énfasis4 2 6" xfId="401"/>
    <cellStyle name="20% - Énfasis4 2 7" xfId="402"/>
    <cellStyle name="20% - Énfasis4 2 8" xfId="396"/>
    <cellStyle name="20% - Énfasis4 3" xfId="83"/>
    <cellStyle name="20% - Énfasis4 4" xfId="138"/>
    <cellStyle name="20% - Énfasis4 5" xfId="139"/>
    <cellStyle name="20% - Énfasis4 6" xfId="140"/>
    <cellStyle name="20% - Énfasis4 7" xfId="141"/>
    <cellStyle name="20% - Énfasis4 8" xfId="142"/>
    <cellStyle name="20% - Énfasis4 9" xfId="405"/>
    <cellStyle name="20% - Énfasis4 9 2" xfId="406"/>
    <cellStyle name="20% - Énfasis5" xfId="5" builtinId="46" customBuiltin="1"/>
    <cellStyle name="20% - Énfasis5 10" xfId="407"/>
    <cellStyle name="20% - Énfasis5 10 2" xfId="408"/>
    <cellStyle name="20% - Énfasis5 11" xfId="409"/>
    <cellStyle name="20% - Énfasis5 11 2" xfId="410"/>
    <cellStyle name="20% - Énfasis5 12" xfId="411"/>
    <cellStyle name="20% - Énfasis5 12 2" xfId="412"/>
    <cellStyle name="20% - Énfasis5 13" xfId="902"/>
    <cellStyle name="20% - Énfasis5 2" xfId="55"/>
    <cellStyle name="20% - Énfasis5 2 2" xfId="414"/>
    <cellStyle name="20% - Énfasis5 2 3" xfId="415"/>
    <cellStyle name="20% - Énfasis5 2 4" xfId="416"/>
    <cellStyle name="20% - Énfasis5 2 5" xfId="417"/>
    <cellStyle name="20% - Énfasis5 2 6" xfId="418"/>
    <cellStyle name="20% - Énfasis5 2 7" xfId="419"/>
    <cellStyle name="20% - Énfasis5 2 8" xfId="413"/>
    <cellStyle name="20% - Énfasis5 3" xfId="50"/>
    <cellStyle name="20% - Énfasis5 4" xfId="143"/>
    <cellStyle name="20% - Énfasis5 5" xfId="144"/>
    <cellStyle name="20% - Énfasis5 6" xfId="145"/>
    <cellStyle name="20% - Énfasis5 7" xfId="146"/>
    <cellStyle name="20% - Énfasis5 8" xfId="147"/>
    <cellStyle name="20% - Énfasis5 9" xfId="420"/>
    <cellStyle name="20% - Énfasis5 9 2" xfId="421"/>
    <cellStyle name="20% - Énfasis6" xfId="6" builtinId="50" customBuiltin="1"/>
    <cellStyle name="20% - Énfasis6 10" xfId="422"/>
    <cellStyle name="20% - Énfasis6 10 2" xfId="423"/>
    <cellStyle name="20% - Énfasis6 11" xfId="424"/>
    <cellStyle name="20% - Énfasis6 11 2" xfId="425"/>
    <cellStyle name="20% - Énfasis6 12" xfId="426"/>
    <cellStyle name="20% - Énfasis6 12 2" xfId="427"/>
    <cellStyle name="20% - Énfasis6 13" xfId="903"/>
    <cellStyle name="20% - Énfasis6 2" xfId="56"/>
    <cellStyle name="20% - Énfasis6 2 2" xfId="429"/>
    <cellStyle name="20% - Énfasis6 2 3" xfId="430"/>
    <cellStyle name="20% - Énfasis6 2 4" xfId="431"/>
    <cellStyle name="20% - Énfasis6 2 5" xfId="432"/>
    <cellStyle name="20% - Énfasis6 2 6" xfId="433"/>
    <cellStyle name="20% - Énfasis6 2 7" xfId="434"/>
    <cellStyle name="20% - Énfasis6 2 8" xfId="428"/>
    <cellStyle name="20% - Énfasis6 3" xfId="73"/>
    <cellStyle name="20% - Énfasis6 4" xfId="148"/>
    <cellStyle name="20% - Énfasis6 5" xfId="149"/>
    <cellStyle name="20% - Énfasis6 6" xfId="150"/>
    <cellStyle name="20% - Énfasis6 7" xfId="151"/>
    <cellStyle name="20% - Énfasis6 8" xfId="152"/>
    <cellStyle name="20% - Énfasis6 9" xfId="435"/>
    <cellStyle name="20% - Énfasis6 9 2" xfId="436"/>
    <cellStyle name="40% - Énfasis1" xfId="7" builtinId="31" customBuiltin="1"/>
    <cellStyle name="40% - Énfasis1 10" xfId="437"/>
    <cellStyle name="40% - Énfasis1 10 2" xfId="438"/>
    <cellStyle name="40% - Énfasis1 11" xfId="439"/>
    <cellStyle name="40% - Énfasis1 11 2" xfId="440"/>
    <cellStyle name="40% - Énfasis1 12" xfId="441"/>
    <cellStyle name="40% - Énfasis1 12 2" xfId="442"/>
    <cellStyle name="40% - Énfasis1 13" xfId="904"/>
    <cellStyle name="40% - Énfasis1 2" xfId="57"/>
    <cellStyle name="40% - Énfasis1 2 2" xfId="444"/>
    <cellStyle name="40% - Énfasis1 2 3" xfId="445"/>
    <cellStyle name="40% - Énfasis1 2 4" xfId="446"/>
    <cellStyle name="40% - Énfasis1 2 5" xfId="447"/>
    <cellStyle name="40% - Énfasis1 2 6" xfId="448"/>
    <cellStyle name="40% - Énfasis1 2 7" xfId="449"/>
    <cellStyle name="40% - Énfasis1 2 8" xfId="443"/>
    <cellStyle name="40% - Énfasis1 3" xfId="92"/>
    <cellStyle name="40% - Énfasis1 4" xfId="153"/>
    <cellStyle name="40% - Énfasis1 5" xfId="154"/>
    <cellStyle name="40% - Énfasis1 6" xfId="155"/>
    <cellStyle name="40% - Énfasis1 7" xfId="156"/>
    <cellStyle name="40% - Énfasis1 8" xfId="157"/>
    <cellStyle name="40% - Énfasis1 9" xfId="450"/>
    <cellStyle name="40% - Énfasis1 9 2" xfId="451"/>
    <cellStyle name="40% - Énfasis2" xfId="8" builtinId="35" customBuiltin="1"/>
    <cellStyle name="40% - Énfasis2 10" xfId="452"/>
    <cellStyle name="40% - Énfasis2 10 2" xfId="453"/>
    <cellStyle name="40% - Énfasis2 11" xfId="454"/>
    <cellStyle name="40% - Énfasis2 11 2" xfId="455"/>
    <cellStyle name="40% - Énfasis2 12" xfId="456"/>
    <cellStyle name="40% - Énfasis2 12 2" xfId="457"/>
    <cellStyle name="40% - Énfasis2 13" xfId="905"/>
    <cellStyle name="40% - Énfasis2 2" xfId="58"/>
    <cellStyle name="40% - Énfasis2 2 2" xfId="459"/>
    <cellStyle name="40% - Énfasis2 2 3" xfId="460"/>
    <cellStyle name="40% - Énfasis2 2 4" xfId="461"/>
    <cellStyle name="40% - Énfasis2 2 5" xfId="462"/>
    <cellStyle name="40% - Énfasis2 2 6" xfId="463"/>
    <cellStyle name="40% - Énfasis2 2 7" xfId="464"/>
    <cellStyle name="40% - Énfasis2 2 8" xfId="458"/>
    <cellStyle name="40% - Énfasis2 3" xfId="93"/>
    <cellStyle name="40% - Énfasis2 4" xfId="158"/>
    <cellStyle name="40% - Énfasis2 5" xfId="159"/>
    <cellStyle name="40% - Énfasis2 6" xfId="160"/>
    <cellStyle name="40% - Énfasis2 7" xfId="161"/>
    <cellStyle name="40% - Énfasis2 8" xfId="162"/>
    <cellStyle name="40% - Énfasis2 9" xfId="465"/>
    <cellStyle name="40% - Énfasis2 9 2" xfId="466"/>
    <cellStyle name="40% - Énfasis3" xfId="9" builtinId="39" customBuiltin="1"/>
    <cellStyle name="40% - Énfasis3 10" xfId="467"/>
    <cellStyle name="40% - Énfasis3 10 2" xfId="468"/>
    <cellStyle name="40% - Énfasis3 11" xfId="469"/>
    <cellStyle name="40% - Énfasis3 11 2" xfId="470"/>
    <cellStyle name="40% - Énfasis3 12" xfId="471"/>
    <cellStyle name="40% - Énfasis3 12 2" xfId="472"/>
    <cellStyle name="40% - Énfasis3 13" xfId="906"/>
    <cellStyle name="40% - Énfasis3 2" xfId="59"/>
    <cellStyle name="40% - Énfasis3 2 2" xfId="474"/>
    <cellStyle name="40% - Énfasis3 2 3" xfId="475"/>
    <cellStyle name="40% - Énfasis3 2 4" xfId="476"/>
    <cellStyle name="40% - Énfasis3 2 5" xfId="477"/>
    <cellStyle name="40% - Énfasis3 2 6" xfId="478"/>
    <cellStyle name="40% - Énfasis3 2 7" xfId="479"/>
    <cellStyle name="40% - Énfasis3 2 8" xfId="473"/>
    <cellStyle name="40% - Énfasis3 3" xfId="94"/>
    <cellStyle name="40% - Énfasis3 4" xfId="163"/>
    <cellStyle name="40% - Énfasis3 5" xfId="164"/>
    <cellStyle name="40% - Énfasis3 6" xfId="165"/>
    <cellStyle name="40% - Énfasis3 7" xfId="166"/>
    <cellStyle name="40% - Énfasis3 8" xfId="167"/>
    <cellStyle name="40% - Énfasis3 9" xfId="480"/>
    <cellStyle name="40% - Énfasis3 9 2" xfId="481"/>
    <cellStyle name="40% - Énfasis4" xfId="10" builtinId="43" customBuiltin="1"/>
    <cellStyle name="40% - Énfasis4 10" xfId="482"/>
    <cellStyle name="40% - Énfasis4 10 2" xfId="483"/>
    <cellStyle name="40% - Énfasis4 11" xfId="484"/>
    <cellStyle name="40% - Énfasis4 11 2" xfId="485"/>
    <cellStyle name="40% - Énfasis4 12" xfId="486"/>
    <cellStyle name="40% - Énfasis4 12 2" xfId="487"/>
    <cellStyle name="40% - Énfasis4 13" xfId="907"/>
    <cellStyle name="40% - Énfasis4 2" xfId="60"/>
    <cellStyle name="40% - Énfasis4 2 2" xfId="489"/>
    <cellStyle name="40% - Énfasis4 2 3" xfId="490"/>
    <cellStyle name="40% - Énfasis4 2 4" xfId="491"/>
    <cellStyle name="40% - Énfasis4 2 5" xfId="492"/>
    <cellStyle name="40% - Énfasis4 2 6" xfId="493"/>
    <cellStyle name="40% - Énfasis4 2 7" xfId="494"/>
    <cellStyle name="40% - Énfasis4 2 8" xfId="488"/>
    <cellStyle name="40% - Énfasis4 3" xfId="95"/>
    <cellStyle name="40% - Énfasis4 4" xfId="168"/>
    <cellStyle name="40% - Énfasis4 5" xfId="169"/>
    <cellStyle name="40% - Énfasis4 6" xfId="170"/>
    <cellStyle name="40% - Énfasis4 7" xfId="171"/>
    <cellStyle name="40% - Énfasis4 8" xfId="172"/>
    <cellStyle name="40% - Énfasis4 9" xfId="495"/>
    <cellStyle name="40% - Énfasis4 9 2" xfId="496"/>
    <cellStyle name="40% - Énfasis5" xfId="11" builtinId="47" customBuiltin="1"/>
    <cellStyle name="40% - Énfasis5 10" xfId="497"/>
    <cellStyle name="40% - Énfasis5 10 2" xfId="498"/>
    <cellStyle name="40% - Énfasis5 11" xfId="499"/>
    <cellStyle name="40% - Énfasis5 11 2" xfId="500"/>
    <cellStyle name="40% - Énfasis5 12" xfId="501"/>
    <cellStyle name="40% - Énfasis5 12 2" xfId="502"/>
    <cellStyle name="40% - Énfasis5 13" xfId="908"/>
    <cellStyle name="40% - Énfasis5 2" xfId="61"/>
    <cellStyle name="40% - Énfasis5 2 2" xfId="504"/>
    <cellStyle name="40% - Énfasis5 2 3" xfId="505"/>
    <cellStyle name="40% - Énfasis5 2 4" xfId="506"/>
    <cellStyle name="40% - Énfasis5 2 5" xfId="507"/>
    <cellStyle name="40% - Énfasis5 2 6" xfId="508"/>
    <cellStyle name="40% - Énfasis5 2 7" xfId="509"/>
    <cellStyle name="40% - Énfasis5 2 8" xfId="503"/>
    <cellStyle name="40% - Énfasis5 3" xfId="96"/>
    <cellStyle name="40% - Énfasis5 4" xfId="173"/>
    <cellStyle name="40% - Énfasis5 5" xfId="174"/>
    <cellStyle name="40% - Énfasis5 6" xfId="175"/>
    <cellStyle name="40% - Énfasis5 7" xfId="176"/>
    <cellStyle name="40% - Énfasis5 8" xfId="177"/>
    <cellStyle name="40% - Énfasis5 9" xfId="510"/>
    <cellStyle name="40% - Énfasis5 9 2" xfId="511"/>
    <cellStyle name="40% - Énfasis6" xfId="12" builtinId="51" customBuiltin="1"/>
    <cellStyle name="40% - Énfasis6 10" xfId="512"/>
    <cellStyle name="40% - Énfasis6 10 2" xfId="513"/>
    <cellStyle name="40% - Énfasis6 11" xfId="514"/>
    <cellStyle name="40% - Énfasis6 11 2" xfId="515"/>
    <cellStyle name="40% - Énfasis6 12" xfId="516"/>
    <cellStyle name="40% - Énfasis6 12 2" xfId="517"/>
    <cellStyle name="40% - Énfasis6 13" xfId="909"/>
    <cellStyle name="40% - Énfasis6 2" xfId="62"/>
    <cellStyle name="40% - Énfasis6 2 2" xfId="519"/>
    <cellStyle name="40% - Énfasis6 2 3" xfId="520"/>
    <cellStyle name="40% - Énfasis6 2 4" xfId="521"/>
    <cellStyle name="40% - Énfasis6 2 5" xfId="522"/>
    <cellStyle name="40% - Énfasis6 2 6" xfId="523"/>
    <cellStyle name="40% - Énfasis6 2 7" xfId="524"/>
    <cellStyle name="40% - Énfasis6 2 8" xfId="518"/>
    <cellStyle name="40% - Énfasis6 3" xfId="97"/>
    <cellStyle name="40% - Énfasis6 4" xfId="178"/>
    <cellStyle name="40% - Énfasis6 5" xfId="179"/>
    <cellStyle name="40% - Énfasis6 6" xfId="180"/>
    <cellStyle name="40% - Énfasis6 7" xfId="181"/>
    <cellStyle name="40% - Énfasis6 8" xfId="182"/>
    <cellStyle name="40% - Énfasis6 9" xfId="525"/>
    <cellStyle name="40% - Énfasis6 9 2" xfId="526"/>
    <cellStyle name="60% - Énfasis1" xfId="13" builtinId="32" customBuiltin="1"/>
    <cellStyle name="60% - Énfasis1 10" xfId="527"/>
    <cellStyle name="60% - Énfasis1 10 2" xfId="528"/>
    <cellStyle name="60% - Énfasis1 11" xfId="529"/>
    <cellStyle name="60% - Énfasis1 11 2" xfId="530"/>
    <cellStyle name="60% - Énfasis1 12" xfId="531"/>
    <cellStyle name="60% - Énfasis1 12 2" xfId="532"/>
    <cellStyle name="60% - Énfasis1 13" xfId="910"/>
    <cellStyle name="60% - Énfasis1 2" xfId="63"/>
    <cellStyle name="60% - Énfasis1 2 2" xfId="534"/>
    <cellStyle name="60% - Énfasis1 2 3" xfId="535"/>
    <cellStyle name="60% - Énfasis1 2 4" xfId="536"/>
    <cellStyle name="60% - Énfasis1 2 5" xfId="537"/>
    <cellStyle name="60% - Énfasis1 2 6" xfId="538"/>
    <cellStyle name="60% - Énfasis1 2 7" xfId="539"/>
    <cellStyle name="60% - Énfasis1 2 8" xfId="533"/>
    <cellStyle name="60% - Énfasis1 3" xfId="98"/>
    <cellStyle name="60% - Énfasis1 4" xfId="183"/>
    <cellStyle name="60% - Énfasis1 5" xfId="184"/>
    <cellStyle name="60% - Énfasis1 6" xfId="185"/>
    <cellStyle name="60% - Énfasis1 7" xfId="186"/>
    <cellStyle name="60% - Énfasis1 8" xfId="187"/>
    <cellStyle name="60% - Énfasis1 9" xfId="540"/>
    <cellStyle name="60% - Énfasis1 9 2" xfId="541"/>
    <cellStyle name="60% - Énfasis2" xfId="14" builtinId="36" customBuiltin="1"/>
    <cellStyle name="60% - Énfasis2 10" xfId="542"/>
    <cellStyle name="60% - Énfasis2 10 2" xfId="543"/>
    <cellStyle name="60% - Énfasis2 11" xfId="544"/>
    <cellStyle name="60% - Énfasis2 11 2" xfId="545"/>
    <cellStyle name="60% - Énfasis2 12" xfId="546"/>
    <cellStyle name="60% - Énfasis2 12 2" xfId="547"/>
    <cellStyle name="60% - Énfasis2 13" xfId="911"/>
    <cellStyle name="60% - Énfasis2 2" xfId="64"/>
    <cellStyle name="60% - Énfasis2 2 2" xfId="549"/>
    <cellStyle name="60% - Énfasis2 2 3" xfId="550"/>
    <cellStyle name="60% - Énfasis2 2 4" xfId="551"/>
    <cellStyle name="60% - Énfasis2 2 5" xfId="552"/>
    <cellStyle name="60% - Énfasis2 2 6" xfId="553"/>
    <cellStyle name="60% - Énfasis2 2 7" xfId="554"/>
    <cellStyle name="60% - Énfasis2 2 8" xfId="548"/>
    <cellStyle name="60% - Énfasis2 3" xfId="99"/>
    <cellStyle name="60% - Énfasis2 4" xfId="188"/>
    <cellStyle name="60% - Énfasis2 5" xfId="189"/>
    <cellStyle name="60% - Énfasis2 6" xfId="190"/>
    <cellStyle name="60% - Énfasis2 7" xfId="191"/>
    <cellStyle name="60% - Énfasis2 8" xfId="192"/>
    <cellStyle name="60% - Énfasis2 9" xfId="555"/>
    <cellStyle name="60% - Énfasis2 9 2" xfId="556"/>
    <cellStyle name="60% - Énfasis3" xfId="15" builtinId="40" customBuiltin="1"/>
    <cellStyle name="60% - Énfasis3 10" xfId="557"/>
    <cellStyle name="60% - Énfasis3 10 2" xfId="558"/>
    <cellStyle name="60% - Énfasis3 11" xfId="559"/>
    <cellStyle name="60% - Énfasis3 11 2" xfId="560"/>
    <cellStyle name="60% - Énfasis3 12" xfId="561"/>
    <cellStyle name="60% - Énfasis3 12 2" xfId="562"/>
    <cellStyle name="60% - Énfasis3 13" xfId="912"/>
    <cellStyle name="60% - Énfasis3 2" xfId="65"/>
    <cellStyle name="60% - Énfasis3 2 2" xfId="564"/>
    <cellStyle name="60% - Énfasis3 2 3" xfId="565"/>
    <cellStyle name="60% - Énfasis3 2 4" xfId="566"/>
    <cellStyle name="60% - Énfasis3 2 5" xfId="567"/>
    <cellStyle name="60% - Énfasis3 2 6" xfId="568"/>
    <cellStyle name="60% - Énfasis3 2 7" xfId="569"/>
    <cellStyle name="60% - Énfasis3 2 8" xfId="563"/>
    <cellStyle name="60% - Énfasis3 3" xfId="100"/>
    <cellStyle name="60% - Énfasis3 4" xfId="193"/>
    <cellStyle name="60% - Énfasis3 5" xfId="194"/>
    <cellStyle name="60% - Énfasis3 6" xfId="195"/>
    <cellStyle name="60% - Énfasis3 7" xfId="196"/>
    <cellStyle name="60% - Énfasis3 8" xfId="197"/>
    <cellStyle name="60% - Énfasis3 9" xfId="570"/>
    <cellStyle name="60% - Énfasis3 9 2" xfId="571"/>
    <cellStyle name="60% - Énfasis4" xfId="16" builtinId="44" customBuiltin="1"/>
    <cellStyle name="60% - Énfasis4 10" xfId="572"/>
    <cellStyle name="60% - Énfasis4 10 2" xfId="573"/>
    <cellStyle name="60% - Énfasis4 11" xfId="574"/>
    <cellStyle name="60% - Énfasis4 11 2" xfId="575"/>
    <cellStyle name="60% - Énfasis4 12" xfId="576"/>
    <cellStyle name="60% - Énfasis4 12 2" xfId="577"/>
    <cellStyle name="60% - Énfasis4 13" xfId="913"/>
    <cellStyle name="60% - Énfasis4 2" xfId="66"/>
    <cellStyle name="60% - Énfasis4 2 2" xfId="579"/>
    <cellStyle name="60% - Énfasis4 2 3" xfId="580"/>
    <cellStyle name="60% - Énfasis4 2 4" xfId="581"/>
    <cellStyle name="60% - Énfasis4 2 5" xfId="582"/>
    <cellStyle name="60% - Énfasis4 2 6" xfId="583"/>
    <cellStyle name="60% - Énfasis4 2 7" xfId="584"/>
    <cellStyle name="60% - Énfasis4 2 8" xfId="578"/>
    <cellStyle name="60% - Énfasis4 3" xfId="101"/>
    <cellStyle name="60% - Énfasis4 4" xfId="198"/>
    <cellStyle name="60% - Énfasis4 5" xfId="199"/>
    <cellStyle name="60% - Énfasis4 6" xfId="200"/>
    <cellStyle name="60% - Énfasis4 7" xfId="201"/>
    <cellStyle name="60% - Énfasis4 8" xfId="202"/>
    <cellStyle name="60% - Énfasis4 9" xfId="585"/>
    <cellStyle name="60% - Énfasis4 9 2" xfId="586"/>
    <cellStyle name="60% - Énfasis5" xfId="17" builtinId="48" customBuiltin="1"/>
    <cellStyle name="60% - Énfasis5 10" xfId="587"/>
    <cellStyle name="60% - Énfasis5 10 2" xfId="588"/>
    <cellStyle name="60% - Énfasis5 11" xfId="589"/>
    <cellStyle name="60% - Énfasis5 11 2" xfId="590"/>
    <cellStyle name="60% - Énfasis5 12" xfId="591"/>
    <cellStyle name="60% - Énfasis5 12 2" xfId="592"/>
    <cellStyle name="60% - Énfasis5 13" xfId="914"/>
    <cellStyle name="60% - Énfasis5 2" xfId="67"/>
    <cellStyle name="60% - Énfasis5 2 2" xfId="594"/>
    <cellStyle name="60% - Énfasis5 2 3" xfId="595"/>
    <cellStyle name="60% - Énfasis5 2 4" xfId="596"/>
    <cellStyle name="60% - Énfasis5 2 5" xfId="597"/>
    <cellStyle name="60% - Énfasis5 2 6" xfId="598"/>
    <cellStyle name="60% - Énfasis5 2 7" xfId="599"/>
    <cellStyle name="60% - Énfasis5 2 8" xfId="593"/>
    <cellStyle name="60% - Énfasis5 3" xfId="102"/>
    <cellStyle name="60% - Énfasis5 4" xfId="203"/>
    <cellStyle name="60% - Énfasis5 5" xfId="204"/>
    <cellStyle name="60% - Énfasis5 6" xfId="205"/>
    <cellStyle name="60% - Énfasis5 7" xfId="206"/>
    <cellStyle name="60% - Énfasis5 8" xfId="207"/>
    <cellStyle name="60% - Énfasis5 9" xfId="600"/>
    <cellStyle name="60% - Énfasis5 9 2" xfId="601"/>
    <cellStyle name="60% - Énfasis6" xfId="18" builtinId="52" customBuiltin="1"/>
    <cellStyle name="60% - Énfasis6 10" xfId="602"/>
    <cellStyle name="60% - Énfasis6 10 2" xfId="603"/>
    <cellStyle name="60% - Énfasis6 11" xfId="604"/>
    <cellStyle name="60% - Énfasis6 11 2" xfId="605"/>
    <cellStyle name="60% - Énfasis6 12" xfId="606"/>
    <cellStyle name="60% - Énfasis6 12 2" xfId="607"/>
    <cellStyle name="60% - Énfasis6 13" xfId="915"/>
    <cellStyle name="60% - Énfasis6 2" xfId="68"/>
    <cellStyle name="60% - Énfasis6 2 2" xfId="609"/>
    <cellStyle name="60% - Énfasis6 2 3" xfId="610"/>
    <cellStyle name="60% - Énfasis6 2 4" xfId="611"/>
    <cellStyle name="60% - Énfasis6 2 5" xfId="612"/>
    <cellStyle name="60% - Énfasis6 2 6" xfId="613"/>
    <cellStyle name="60% - Énfasis6 2 7" xfId="614"/>
    <cellStyle name="60% - Énfasis6 2 8" xfId="608"/>
    <cellStyle name="60% - Énfasis6 3" xfId="103"/>
    <cellStyle name="60% - Énfasis6 4" xfId="208"/>
    <cellStyle name="60% - Énfasis6 5" xfId="209"/>
    <cellStyle name="60% - Énfasis6 6" xfId="210"/>
    <cellStyle name="60% - Énfasis6 7" xfId="211"/>
    <cellStyle name="60% - Énfasis6 8" xfId="212"/>
    <cellStyle name="60% - Énfasis6 9" xfId="615"/>
    <cellStyle name="60% - Énfasis6 9 2" xfId="616"/>
    <cellStyle name="Buena" xfId="19" builtinId="26" customBuiltin="1"/>
    <cellStyle name="Buena 10" xfId="617"/>
    <cellStyle name="Buena 10 2" xfId="618"/>
    <cellStyle name="Buena 11" xfId="619"/>
    <cellStyle name="Buena 11 2" xfId="620"/>
    <cellStyle name="Buena 12" xfId="621"/>
    <cellStyle name="Buena 12 2" xfId="622"/>
    <cellStyle name="Buena 13" xfId="916"/>
    <cellStyle name="Buena 2" xfId="69"/>
    <cellStyle name="Buena 2 2" xfId="624"/>
    <cellStyle name="Buena 2 3" xfId="625"/>
    <cellStyle name="Buena 2 4" xfId="626"/>
    <cellStyle name="Buena 2 5" xfId="627"/>
    <cellStyle name="Buena 2 6" xfId="628"/>
    <cellStyle name="Buena 2 7" xfId="629"/>
    <cellStyle name="Buena 2 8" xfId="623"/>
    <cellStyle name="Buena 3" xfId="104"/>
    <cellStyle name="Buena 4" xfId="213"/>
    <cellStyle name="Buena 5" xfId="214"/>
    <cellStyle name="Buena 6" xfId="215"/>
    <cellStyle name="Buena 7" xfId="216"/>
    <cellStyle name="Buena 8" xfId="217"/>
    <cellStyle name="Buena 9" xfId="630"/>
    <cellStyle name="Buena 9 2" xfId="631"/>
    <cellStyle name="Cálculo" xfId="20" builtinId="22" customBuiltin="1"/>
    <cellStyle name="Cálculo 10" xfId="632"/>
    <cellStyle name="Cálculo 10 2" xfId="633"/>
    <cellStyle name="Cálculo 11" xfId="634"/>
    <cellStyle name="Cálculo 11 2" xfId="635"/>
    <cellStyle name="Cálculo 12" xfId="636"/>
    <cellStyle name="Cálculo 12 2" xfId="637"/>
    <cellStyle name="Cálculo 13" xfId="917"/>
    <cellStyle name="Cálculo 2" xfId="70"/>
    <cellStyle name="Cálculo 2 2" xfId="639"/>
    <cellStyle name="Cálculo 2 3" xfId="640"/>
    <cellStyle name="Cálculo 2 4" xfId="641"/>
    <cellStyle name="Cálculo 2 5" xfId="642"/>
    <cellStyle name="Cálculo 2 6" xfId="643"/>
    <cellStyle name="Cálculo 2 7" xfId="644"/>
    <cellStyle name="Cálculo 2 8" xfId="638"/>
    <cellStyle name="Cálculo 3" xfId="105"/>
    <cellStyle name="Cálculo 4" xfId="218"/>
    <cellStyle name="Cálculo 5" xfId="219"/>
    <cellStyle name="Cálculo 6" xfId="220"/>
    <cellStyle name="Cálculo 7" xfId="221"/>
    <cellStyle name="Cálculo 8" xfId="222"/>
    <cellStyle name="Cálculo 9" xfId="645"/>
    <cellStyle name="Cálculo 9 2" xfId="646"/>
    <cellStyle name="Celda de comprobación" xfId="21" builtinId="23" customBuiltin="1"/>
    <cellStyle name="Celda de comprobación 10" xfId="647"/>
    <cellStyle name="Celda de comprobación 10 2" xfId="648"/>
    <cellStyle name="Celda de comprobación 11" xfId="649"/>
    <cellStyle name="Celda de comprobación 11 2" xfId="650"/>
    <cellStyle name="Celda de comprobación 12" xfId="651"/>
    <cellStyle name="Celda de comprobación 12 2" xfId="652"/>
    <cellStyle name="Celda de comprobación 13" xfId="918"/>
    <cellStyle name="Celda de comprobación 2" xfId="71"/>
    <cellStyle name="Celda de comprobación 2 2" xfId="654"/>
    <cellStyle name="Celda de comprobación 2 3" xfId="655"/>
    <cellStyle name="Celda de comprobación 2 4" xfId="656"/>
    <cellStyle name="Celda de comprobación 2 5" xfId="657"/>
    <cellStyle name="Celda de comprobación 2 6" xfId="658"/>
    <cellStyle name="Celda de comprobación 2 7" xfId="659"/>
    <cellStyle name="Celda de comprobación 2 8" xfId="653"/>
    <cellStyle name="Celda de comprobación 3" xfId="106"/>
    <cellStyle name="Celda de comprobación 4" xfId="223"/>
    <cellStyle name="Celda de comprobación 5" xfId="224"/>
    <cellStyle name="Celda de comprobación 6" xfId="225"/>
    <cellStyle name="Celda de comprobación 7" xfId="226"/>
    <cellStyle name="Celda de comprobación 8" xfId="227"/>
    <cellStyle name="Celda de comprobación 9" xfId="660"/>
    <cellStyle name="Celda de comprobación 9 2" xfId="661"/>
    <cellStyle name="Celda vinculada" xfId="22" builtinId="24" customBuiltin="1"/>
    <cellStyle name="Celda vinculada 10" xfId="662"/>
    <cellStyle name="Celda vinculada 10 2" xfId="663"/>
    <cellStyle name="Celda vinculada 11" xfId="664"/>
    <cellStyle name="Celda vinculada 11 2" xfId="665"/>
    <cellStyle name="Celda vinculada 12" xfId="666"/>
    <cellStyle name="Celda vinculada 12 2" xfId="667"/>
    <cellStyle name="Celda vinculada 13" xfId="919"/>
    <cellStyle name="Celda vinculada 2" xfId="72"/>
    <cellStyle name="Celda vinculada 2 2" xfId="669"/>
    <cellStyle name="Celda vinculada 2 3" xfId="670"/>
    <cellStyle name="Celda vinculada 2 4" xfId="671"/>
    <cellStyle name="Celda vinculada 2 5" xfId="672"/>
    <cellStyle name="Celda vinculada 2 6" xfId="673"/>
    <cellStyle name="Celda vinculada 2 7" xfId="674"/>
    <cellStyle name="Celda vinculada 2 8" xfId="668"/>
    <cellStyle name="Celda vinculada 3" xfId="107"/>
    <cellStyle name="Celda vinculada 4" xfId="228"/>
    <cellStyle name="Celda vinculada 5" xfId="229"/>
    <cellStyle name="Celda vinculada 6" xfId="230"/>
    <cellStyle name="Celda vinculada 7" xfId="231"/>
    <cellStyle name="Celda vinculada 8" xfId="232"/>
    <cellStyle name="Celda vinculada 9" xfId="675"/>
    <cellStyle name="Celda vinculada 9 2" xfId="676"/>
    <cellStyle name="Encabezado 1" xfId="46" builtinId="16" customBuiltin="1"/>
    <cellStyle name="Encabezado 4" xfId="23" builtinId="19" customBuiltin="1"/>
    <cellStyle name="Encabezado 4 2" xfId="233"/>
    <cellStyle name="Encabezado 4 3" xfId="234"/>
    <cellStyle name="Encabezado 4 4" xfId="235"/>
    <cellStyle name="Encabezado 4 5" xfId="236"/>
    <cellStyle name="Encabezado 4 6" xfId="237"/>
    <cellStyle name="Encabezado 4 7" xfId="238"/>
    <cellStyle name="Encabezado 4 8" xfId="239"/>
    <cellStyle name="Encabezado 4 9" xfId="920"/>
    <cellStyle name="Énfasis1" xfId="24" builtinId="29" customBuiltin="1"/>
    <cellStyle name="Énfasis1 10" xfId="677"/>
    <cellStyle name="Énfasis1 10 2" xfId="678"/>
    <cellStyle name="Énfasis1 11" xfId="679"/>
    <cellStyle name="Énfasis1 11 2" xfId="680"/>
    <cellStyle name="Énfasis1 12" xfId="681"/>
    <cellStyle name="Énfasis1 12 2" xfId="682"/>
    <cellStyle name="Énfasis1 13" xfId="921"/>
    <cellStyle name="Énfasis1 2" xfId="74"/>
    <cellStyle name="Énfasis1 2 2" xfId="684"/>
    <cellStyle name="Énfasis1 2 3" xfId="685"/>
    <cellStyle name="Énfasis1 2 4" xfId="686"/>
    <cellStyle name="Énfasis1 2 5" xfId="687"/>
    <cellStyle name="Énfasis1 2 6" xfId="688"/>
    <cellStyle name="Énfasis1 2 7" xfId="689"/>
    <cellStyle name="Énfasis1 2 8" xfId="683"/>
    <cellStyle name="Énfasis1 3" xfId="108"/>
    <cellStyle name="Énfasis1 4" xfId="240"/>
    <cellStyle name="Énfasis1 5" xfId="241"/>
    <cellStyle name="Énfasis1 6" xfId="242"/>
    <cellStyle name="Énfasis1 7" xfId="243"/>
    <cellStyle name="Énfasis1 8" xfId="244"/>
    <cellStyle name="Énfasis1 9" xfId="690"/>
    <cellStyle name="Énfasis1 9 2" xfId="691"/>
    <cellStyle name="Énfasis2" xfId="25" builtinId="33" customBuiltin="1"/>
    <cellStyle name="Énfasis2 10" xfId="692"/>
    <cellStyle name="Énfasis2 10 2" xfId="693"/>
    <cellStyle name="Énfasis2 11" xfId="694"/>
    <cellStyle name="Énfasis2 11 2" xfId="695"/>
    <cellStyle name="Énfasis2 12" xfId="696"/>
    <cellStyle name="Énfasis2 12 2" xfId="697"/>
    <cellStyle name="Énfasis2 13" xfId="922"/>
    <cellStyle name="Énfasis2 2" xfId="75"/>
    <cellStyle name="Énfasis2 2 2" xfId="699"/>
    <cellStyle name="Énfasis2 2 3" xfId="700"/>
    <cellStyle name="Énfasis2 2 4" xfId="701"/>
    <cellStyle name="Énfasis2 2 5" xfId="702"/>
    <cellStyle name="Énfasis2 2 6" xfId="703"/>
    <cellStyle name="Énfasis2 2 7" xfId="704"/>
    <cellStyle name="Énfasis2 2 8" xfId="698"/>
    <cellStyle name="Énfasis2 3" xfId="109"/>
    <cellStyle name="Énfasis2 4" xfId="245"/>
    <cellStyle name="Énfasis2 5" xfId="246"/>
    <cellStyle name="Énfasis2 6" xfId="247"/>
    <cellStyle name="Énfasis2 7" xfId="248"/>
    <cellStyle name="Énfasis2 8" xfId="249"/>
    <cellStyle name="Énfasis2 9" xfId="705"/>
    <cellStyle name="Énfasis2 9 2" xfId="706"/>
    <cellStyle name="Énfasis3" xfId="26" builtinId="37" customBuiltin="1"/>
    <cellStyle name="Énfasis3 10" xfId="707"/>
    <cellStyle name="Énfasis3 10 2" xfId="708"/>
    <cellStyle name="Énfasis3 11" xfId="709"/>
    <cellStyle name="Énfasis3 11 2" xfId="710"/>
    <cellStyle name="Énfasis3 12" xfId="711"/>
    <cellStyle name="Énfasis3 12 2" xfId="712"/>
    <cellStyle name="Énfasis3 13" xfId="923"/>
    <cellStyle name="Énfasis3 2" xfId="76"/>
    <cellStyle name="Énfasis3 2 2" xfId="714"/>
    <cellStyle name="Énfasis3 2 3" xfId="715"/>
    <cellStyle name="Énfasis3 2 4" xfId="716"/>
    <cellStyle name="Énfasis3 2 5" xfId="717"/>
    <cellStyle name="Énfasis3 2 6" xfId="718"/>
    <cellStyle name="Énfasis3 2 7" xfId="719"/>
    <cellStyle name="Énfasis3 2 8" xfId="713"/>
    <cellStyle name="Énfasis3 3" xfId="110"/>
    <cellStyle name="Énfasis3 4" xfId="250"/>
    <cellStyle name="Énfasis3 5" xfId="251"/>
    <cellStyle name="Énfasis3 6" xfId="252"/>
    <cellStyle name="Énfasis3 7" xfId="253"/>
    <cellStyle name="Énfasis3 8" xfId="254"/>
    <cellStyle name="Énfasis3 9" xfId="720"/>
    <cellStyle name="Énfasis3 9 2" xfId="721"/>
    <cellStyle name="Énfasis4" xfId="27" builtinId="41" customBuiltin="1"/>
    <cellStyle name="Énfasis4 10" xfId="722"/>
    <cellStyle name="Énfasis4 10 2" xfId="723"/>
    <cellStyle name="Énfasis4 11" xfId="724"/>
    <cellStyle name="Énfasis4 11 2" xfId="725"/>
    <cellStyle name="Énfasis4 12" xfId="726"/>
    <cellStyle name="Énfasis4 12 2" xfId="727"/>
    <cellStyle name="Énfasis4 13" xfId="924"/>
    <cellStyle name="Énfasis4 2" xfId="77"/>
    <cellStyle name="Énfasis4 2 2" xfId="729"/>
    <cellStyle name="Énfasis4 2 3" xfId="730"/>
    <cellStyle name="Énfasis4 2 4" xfId="731"/>
    <cellStyle name="Énfasis4 2 5" xfId="732"/>
    <cellStyle name="Énfasis4 2 6" xfId="733"/>
    <cellStyle name="Énfasis4 2 7" xfId="734"/>
    <cellStyle name="Énfasis4 2 8" xfId="728"/>
    <cellStyle name="Énfasis4 3" xfId="111"/>
    <cellStyle name="Énfasis4 4" xfId="255"/>
    <cellStyle name="Énfasis4 5" xfId="256"/>
    <cellStyle name="Énfasis4 6" xfId="257"/>
    <cellStyle name="Énfasis4 7" xfId="258"/>
    <cellStyle name="Énfasis4 8" xfId="259"/>
    <cellStyle name="Énfasis4 9" xfId="735"/>
    <cellStyle name="Énfasis4 9 2" xfId="736"/>
    <cellStyle name="Énfasis5" xfId="28" builtinId="45" customBuiltin="1"/>
    <cellStyle name="Énfasis5 10" xfId="737"/>
    <cellStyle name="Énfasis5 10 2" xfId="738"/>
    <cellStyle name="Énfasis5 11" xfId="739"/>
    <cellStyle name="Énfasis5 11 2" xfId="740"/>
    <cellStyle name="Énfasis5 12" xfId="741"/>
    <cellStyle name="Énfasis5 12 2" xfId="742"/>
    <cellStyle name="Énfasis5 13" xfId="925"/>
    <cellStyle name="Énfasis5 2" xfId="78"/>
    <cellStyle name="Énfasis5 2 2" xfId="744"/>
    <cellStyle name="Énfasis5 2 3" xfId="745"/>
    <cellStyle name="Énfasis5 2 4" xfId="746"/>
    <cellStyle name="Énfasis5 2 5" xfId="747"/>
    <cellStyle name="Énfasis5 2 6" xfId="748"/>
    <cellStyle name="Énfasis5 2 7" xfId="749"/>
    <cellStyle name="Énfasis5 2 8" xfId="743"/>
    <cellStyle name="Énfasis5 3" xfId="112"/>
    <cellStyle name="Énfasis5 4" xfId="260"/>
    <cellStyle name="Énfasis5 5" xfId="261"/>
    <cellStyle name="Énfasis5 6" xfId="262"/>
    <cellStyle name="Énfasis5 7" xfId="263"/>
    <cellStyle name="Énfasis5 8" xfId="264"/>
    <cellStyle name="Énfasis5 9" xfId="750"/>
    <cellStyle name="Énfasis5 9 2" xfId="751"/>
    <cellStyle name="Énfasis6" xfId="29" builtinId="49" customBuiltin="1"/>
    <cellStyle name="Énfasis6 10" xfId="752"/>
    <cellStyle name="Énfasis6 10 2" xfId="753"/>
    <cellStyle name="Énfasis6 11" xfId="754"/>
    <cellStyle name="Énfasis6 11 2" xfId="755"/>
    <cellStyle name="Énfasis6 12" xfId="756"/>
    <cellStyle name="Énfasis6 12 2" xfId="757"/>
    <cellStyle name="Énfasis6 13" xfId="926"/>
    <cellStyle name="Énfasis6 2" xfId="79"/>
    <cellStyle name="Énfasis6 2 2" xfId="759"/>
    <cellStyle name="Énfasis6 2 3" xfId="760"/>
    <cellStyle name="Énfasis6 2 4" xfId="761"/>
    <cellStyle name="Énfasis6 2 5" xfId="762"/>
    <cellStyle name="Énfasis6 2 6" xfId="763"/>
    <cellStyle name="Énfasis6 2 7" xfId="764"/>
    <cellStyle name="Énfasis6 2 8" xfId="758"/>
    <cellStyle name="Énfasis6 3" xfId="113"/>
    <cellStyle name="Énfasis6 4" xfId="265"/>
    <cellStyle name="Énfasis6 5" xfId="266"/>
    <cellStyle name="Énfasis6 6" xfId="267"/>
    <cellStyle name="Énfasis6 7" xfId="268"/>
    <cellStyle name="Énfasis6 8" xfId="269"/>
    <cellStyle name="Énfasis6 9" xfId="765"/>
    <cellStyle name="Énfasis6 9 2" xfId="766"/>
    <cellStyle name="Entrada" xfId="30" builtinId="20" customBuiltin="1"/>
    <cellStyle name="Entrada 10" xfId="767"/>
    <cellStyle name="Entrada 10 2" xfId="768"/>
    <cellStyle name="Entrada 11" xfId="769"/>
    <cellStyle name="Entrada 11 2" xfId="770"/>
    <cellStyle name="Entrada 12" xfId="771"/>
    <cellStyle name="Entrada 12 2" xfId="772"/>
    <cellStyle name="Entrada 13" xfId="927"/>
    <cellStyle name="Entrada 2" xfId="80"/>
    <cellStyle name="Entrada 2 2" xfId="774"/>
    <cellStyle name="Entrada 2 3" xfId="775"/>
    <cellStyle name="Entrada 2 4" xfId="776"/>
    <cellStyle name="Entrada 2 5" xfId="777"/>
    <cellStyle name="Entrada 2 6" xfId="778"/>
    <cellStyle name="Entrada 2 7" xfId="779"/>
    <cellStyle name="Entrada 2 8" xfId="773"/>
    <cellStyle name="Entrada 3" xfId="114"/>
    <cellStyle name="Entrada 4" xfId="270"/>
    <cellStyle name="Entrada 5" xfId="271"/>
    <cellStyle name="Entrada 6" xfId="272"/>
    <cellStyle name="Entrada 7" xfId="273"/>
    <cellStyle name="Entrada 8" xfId="274"/>
    <cellStyle name="Entrada 9" xfId="780"/>
    <cellStyle name="Entrada 9 2" xfId="781"/>
    <cellStyle name="Euro" xfId="31"/>
    <cellStyle name="Euro 2" xfId="275"/>
    <cellStyle name="Incorrecto" xfId="32" builtinId="27" customBuiltin="1"/>
    <cellStyle name="Incorrecto 10" xfId="782"/>
    <cellStyle name="Incorrecto 10 2" xfId="783"/>
    <cellStyle name="Incorrecto 11" xfId="784"/>
    <cellStyle name="Incorrecto 11 2" xfId="785"/>
    <cellStyle name="Incorrecto 12" xfId="786"/>
    <cellStyle name="Incorrecto 12 2" xfId="787"/>
    <cellStyle name="Incorrecto 13" xfId="928"/>
    <cellStyle name="Incorrecto 2" xfId="81"/>
    <cellStyle name="Incorrecto 2 2" xfId="789"/>
    <cellStyle name="Incorrecto 2 3" xfId="790"/>
    <cellStyle name="Incorrecto 2 4" xfId="791"/>
    <cellStyle name="Incorrecto 2 5" xfId="792"/>
    <cellStyle name="Incorrecto 2 6" xfId="793"/>
    <cellStyle name="Incorrecto 2 7" xfId="794"/>
    <cellStyle name="Incorrecto 2 8" xfId="788"/>
    <cellStyle name="Incorrecto 3" xfId="115"/>
    <cellStyle name="Incorrecto 4" xfId="276"/>
    <cellStyle name="Incorrecto 5" xfId="277"/>
    <cellStyle name="Incorrecto 6" xfId="278"/>
    <cellStyle name="Incorrecto 7" xfId="279"/>
    <cellStyle name="Incorrecto 8" xfId="280"/>
    <cellStyle name="Incorrecto 9" xfId="795"/>
    <cellStyle name="Incorrecto 9 2" xfId="796"/>
    <cellStyle name="Millares" xfId="33" builtinId="3"/>
    <cellStyle name="Millares 2" xfId="34"/>
    <cellStyle name="Millares 2 2" xfId="342"/>
    <cellStyle name="Millares 2 3" xfId="797"/>
    <cellStyle name="Millares 2 4" xfId="798"/>
    <cellStyle name="Millares 2 5" xfId="799"/>
    <cellStyle name="Millares 2 6" xfId="800"/>
    <cellStyle name="Millares 2 7" xfId="929"/>
    <cellStyle name="Millares 3" xfId="930"/>
    <cellStyle name="Millares_FORMATO EGRESOS" xfId="35"/>
    <cellStyle name="Millares_POLITICA DE INGRESOS-MENSUAL-FEBRERO" xfId="36"/>
    <cellStyle name="Moneda 2" xfId="37"/>
    <cellStyle name="Moneda 2 2" xfId="343"/>
    <cellStyle name="Moneda 2 3" xfId="931"/>
    <cellStyle name="Moneda 3" xfId="38"/>
    <cellStyle name="Neutral" xfId="39" builtinId="28" customBuiltin="1"/>
    <cellStyle name="Neutral 10" xfId="801"/>
    <cellStyle name="Neutral 10 2" xfId="802"/>
    <cellStyle name="Neutral 11" xfId="803"/>
    <cellStyle name="Neutral 11 2" xfId="804"/>
    <cellStyle name="Neutral 12" xfId="805"/>
    <cellStyle name="Neutral 12 2" xfId="806"/>
    <cellStyle name="Neutral 13" xfId="932"/>
    <cellStyle name="Neutral 2" xfId="82"/>
    <cellStyle name="Neutral 2 2" xfId="808"/>
    <cellStyle name="Neutral 2 3" xfId="809"/>
    <cellStyle name="Neutral 2 4" xfId="810"/>
    <cellStyle name="Neutral 2 5" xfId="811"/>
    <cellStyle name="Neutral 2 6" xfId="812"/>
    <cellStyle name="Neutral 2 7" xfId="813"/>
    <cellStyle name="Neutral 2 8" xfId="807"/>
    <cellStyle name="Neutral 3" xfId="116"/>
    <cellStyle name="Neutral 4" xfId="281"/>
    <cellStyle name="Neutral 5" xfId="282"/>
    <cellStyle name="Neutral 6" xfId="283"/>
    <cellStyle name="Neutral 7" xfId="284"/>
    <cellStyle name="Neutral 8" xfId="285"/>
    <cellStyle name="Neutral 9" xfId="814"/>
    <cellStyle name="Neutral 9 2" xfId="815"/>
    <cellStyle name="Normal" xfId="0" builtinId="0"/>
    <cellStyle name="Normal 2" xfId="40"/>
    <cellStyle name="Normal 2 2" xfId="286"/>
    <cellStyle name="Normal 2 3" xfId="287"/>
    <cellStyle name="Normal 2 4" xfId="389"/>
    <cellStyle name="Normal 2 5" xfId="896"/>
    <cellStyle name="Normal 2 6" xfId="933"/>
    <cellStyle name="Normal 3" xfId="121"/>
    <cellStyle name="Normal 3 2" xfId="390"/>
    <cellStyle name="Normal 4" xfId="122"/>
    <cellStyle name="Normal 4 2" xfId="391"/>
    <cellStyle name="Normal 4 3" xfId="897"/>
    <cellStyle name="Normal 5" xfId="934"/>
    <cellStyle name="Normal 6" xfId="935"/>
    <cellStyle name="Notas" xfId="41" builtinId="10" customBuiltin="1"/>
    <cellStyle name="Notas 10" xfId="816"/>
    <cellStyle name="Notas 10 2" xfId="817"/>
    <cellStyle name="Notas 11" xfId="818"/>
    <cellStyle name="Notas 11 2" xfId="819"/>
    <cellStyle name="Notas 12" xfId="820"/>
    <cellStyle name="Notas 12 2" xfId="821"/>
    <cellStyle name="Notas 13" xfId="822"/>
    <cellStyle name="Notas 14" xfId="936"/>
    <cellStyle name="Notas 2" xfId="91"/>
    <cellStyle name="Notas 2 2" xfId="823"/>
    <cellStyle name="Notas 2 3" xfId="824"/>
    <cellStyle name="Notas 2 4" xfId="825"/>
    <cellStyle name="Notas 2 5" xfId="826"/>
    <cellStyle name="Notas 2 6" xfId="827"/>
    <cellStyle name="Notas 2 7" xfId="828"/>
    <cellStyle name="Notas 3" xfId="288"/>
    <cellStyle name="Notas 3 2" xfId="829"/>
    <cellStyle name="Notas 3 3" xfId="830"/>
    <cellStyle name="Notas 3 4" xfId="831"/>
    <cellStyle name="Notas 3 5" xfId="832"/>
    <cellStyle name="Notas 3 6" xfId="833"/>
    <cellStyle name="Notas 4" xfId="289"/>
    <cellStyle name="Notas 5" xfId="290"/>
    <cellStyle name="Notas 6" xfId="291"/>
    <cellStyle name="Notas 7" xfId="292"/>
    <cellStyle name="Notas 8" xfId="293"/>
    <cellStyle name="Notas 9" xfId="834"/>
    <cellStyle name="Notas 9 2" xfId="835"/>
    <cellStyle name="Salida" xfId="42" builtinId="21" customBuiltin="1"/>
    <cellStyle name="Salida 10" xfId="836"/>
    <cellStyle name="Salida 10 2" xfId="837"/>
    <cellStyle name="Salida 11" xfId="838"/>
    <cellStyle name="Salida 11 2" xfId="839"/>
    <cellStyle name="Salida 12" xfId="840"/>
    <cellStyle name="Salida 12 2" xfId="841"/>
    <cellStyle name="Salida 13" xfId="937"/>
    <cellStyle name="Salida 2" xfId="84"/>
    <cellStyle name="Salida 2 2" xfId="843"/>
    <cellStyle name="Salida 2 3" xfId="844"/>
    <cellStyle name="Salida 2 4" xfId="845"/>
    <cellStyle name="Salida 2 5" xfId="846"/>
    <cellStyle name="Salida 2 6" xfId="847"/>
    <cellStyle name="Salida 2 7" xfId="848"/>
    <cellStyle name="Salida 2 8" xfId="842"/>
    <cellStyle name="Salida 3" xfId="117"/>
    <cellStyle name="Salida 4" xfId="294"/>
    <cellStyle name="Salida 5" xfId="295"/>
    <cellStyle name="Salida 6" xfId="296"/>
    <cellStyle name="Salida 7" xfId="297"/>
    <cellStyle name="Salida 8" xfId="298"/>
    <cellStyle name="Salida 9" xfId="849"/>
    <cellStyle name="Salida 9 2" xfId="850"/>
    <cellStyle name="Texto de advertencia" xfId="43" builtinId="11" customBuiltin="1"/>
    <cellStyle name="Texto de advertencia 10" xfId="851"/>
    <cellStyle name="Texto de advertencia 10 2" xfId="852"/>
    <cellStyle name="Texto de advertencia 11" xfId="853"/>
    <cellStyle name="Texto de advertencia 11 2" xfId="854"/>
    <cellStyle name="Texto de advertencia 12" xfId="855"/>
    <cellStyle name="Texto de advertencia 12 2" xfId="856"/>
    <cellStyle name="Texto de advertencia 13" xfId="938"/>
    <cellStyle name="Texto de advertencia 2" xfId="85"/>
    <cellStyle name="Texto de advertencia 2 2" xfId="858"/>
    <cellStyle name="Texto de advertencia 2 3" xfId="859"/>
    <cellStyle name="Texto de advertencia 2 4" xfId="860"/>
    <cellStyle name="Texto de advertencia 2 5" xfId="861"/>
    <cellStyle name="Texto de advertencia 2 6" xfId="862"/>
    <cellStyle name="Texto de advertencia 2 7" xfId="863"/>
    <cellStyle name="Texto de advertencia 2 8" xfId="857"/>
    <cellStyle name="Texto de advertencia 3" xfId="118"/>
    <cellStyle name="Texto de advertencia 4" xfId="299"/>
    <cellStyle name="Texto de advertencia 5" xfId="300"/>
    <cellStyle name="Texto de advertencia 6" xfId="301"/>
    <cellStyle name="Texto de advertencia 7" xfId="302"/>
    <cellStyle name="Texto de advertencia 8" xfId="303"/>
    <cellStyle name="Texto de advertencia 9" xfId="864"/>
    <cellStyle name="Texto de advertencia 9 2" xfId="865"/>
    <cellStyle name="Texto explicativo" xfId="44" builtinId="53" customBuiltin="1"/>
    <cellStyle name="Texto explicativo 10" xfId="866"/>
    <cellStyle name="Texto explicativo 10 2" xfId="867"/>
    <cellStyle name="Texto explicativo 11" xfId="868"/>
    <cellStyle name="Texto explicativo 11 2" xfId="869"/>
    <cellStyle name="Texto explicativo 12" xfId="870"/>
    <cellStyle name="Texto explicativo 12 2" xfId="871"/>
    <cellStyle name="Texto explicativo 13" xfId="939"/>
    <cellStyle name="Texto explicativo 2" xfId="86"/>
    <cellStyle name="Texto explicativo 2 2" xfId="873"/>
    <cellStyle name="Texto explicativo 2 3" xfId="874"/>
    <cellStyle name="Texto explicativo 2 4" xfId="875"/>
    <cellStyle name="Texto explicativo 2 5" xfId="876"/>
    <cellStyle name="Texto explicativo 2 6" xfId="877"/>
    <cellStyle name="Texto explicativo 2 7" xfId="878"/>
    <cellStyle name="Texto explicativo 2 8" xfId="872"/>
    <cellStyle name="Texto explicativo 3" xfId="119"/>
    <cellStyle name="Texto explicativo 4" xfId="304"/>
    <cellStyle name="Texto explicativo 5" xfId="305"/>
    <cellStyle name="Texto explicativo 6" xfId="306"/>
    <cellStyle name="Texto explicativo 7" xfId="307"/>
    <cellStyle name="Texto explicativo 8" xfId="308"/>
    <cellStyle name="Texto explicativo 9" xfId="879"/>
    <cellStyle name="Texto explicativo 9 2" xfId="880"/>
    <cellStyle name="Título" xfId="45" builtinId="15" customBuiltin="1"/>
    <cellStyle name="Título 1 2" xfId="309"/>
    <cellStyle name="Título 1 3" xfId="310"/>
    <cellStyle name="Título 1 4" xfId="311"/>
    <cellStyle name="Título 1 5" xfId="312"/>
    <cellStyle name="Título 1 6" xfId="313"/>
    <cellStyle name="Título 1 7" xfId="314"/>
    <cellStyle name="Título 1 8" xfId="315"/>
    <cellStyle name="Título 1 9" xfId="940"/>
    <cellStyle name="Título 10" xfId="316"/>
    <cellStyle name="Título 11" xfId="941"/>
    <cellStyle name="Título 2" xfId="47" builtinId="17" customBuiltin="1"/>
    <cellStyle name="Título 2 2" xfId="317"/>
    <cellStyle name="Título 2 3" xfId="318"/>
    <cellStyle name="Título 2 4" xfId="319"/>
    <cellStyle name="Título 2 5" xfId="320"/>
    <cellStyle name="Título 2 6" xfId="321"/>
    <cellStyle name="Título 2 7" xfId="322"/>
    <cellStyle name="Título 2 8" xfId="323"/>
    <cellStyle name="Título 2 9" xfId="942"/>
    <cellStyle name="Título 3" xfId="48" builtinId="18" customBuiltin="1"/>
    <cellStyle name="Título 3 2" xfId="324"/>
    <cellStyle name="Título 3 3" xfId="325"/>
    <cellStyle name="Título 3 4" xfId="326"/>
    <cellStyle name="Título 3 5" xfId="327"/>
    <cellStyle name="Título 3 6" xfId="328"/>
    <cellStyle name="Título 3 7" xfId="329"/>
    <cellStyle name="Título 3 8" xfId="330"/>
    <cellStyle name="Título 3 9" xfId="943"/>
    <cellStyle name="Título 4" xfId="331"/>
    <cellStyle name="Título 5" xfId="332"/>
    <cellStyle name="Título 6" xfId="333"/>
    <cellStyle name="Título 7" xfId="334"/>
    <cellStyle name="Título 8" xfId="335"/>
    <cellStyle name="Título 9" xfId="336"/>
    <cellStyle name="Total" xfId="49" builtinId="25" customBuiltin="1"/>
    <cellStyle name="Total 10" xfId="881"/>
    <cellStyle name="Total 10 2" xfId="882"/>
    <cellStyle name="Total 11" xfId="883"/>
    <cellStyle name="Total 11 2" xfId="884"/>
    <cellStyle name="Total 12" xfId="885"/>
    <cellStyle name="Total 12 2" xfId="886"/>
    <cellStyle name="Total 13" xfId="944"/>
    <cellStyle name="Total 2" xfId="90"/>
    <cellStyle name="Total 2 2" xfId="888"/>
    <cellStyle name="Total 2 3" xfId="889"/>
    <cellStyle name="Total 2 4" xfId="890"/>
    <cellStyle name="Total 2 5" xfId="891"/>
    <cellStyle name="Total 2 6" xfId="892"/>
    <cellStyle name="Total 2 7" xfId="893"/>
    <cellStyle name="Total 2 8" xfId="887"/>
    <cellStyle name="Total 3" xfId="120"/>
    <cellStyle name="Total 4" xfId="337"/>
    <cellStyle name="Total 5" xfId="338"/>
    <cellStyle name="Total 6" xfId="339"/>
    <cellStyle name="Total 7" xfId="340"/>
    <cellStyle name="Total 8" xfId="341"/>
    <cellStyle name="Total 9" xfId="894"/>
    <cellStyle name="Total 9 2" xfId="895"/>
  </cellStyles>
  <dxfs count="0"/>
  <tableStyles count="0" defaultTableStyle="TableStyleMedium9" defaultPivotStyle="PivotStyleLight16"/>
  <colors>
    <mruColors>
      <color rgb="FF007A37"/>
      <color rgb="FF007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171450</xdr:rowOff>
    </xdr:from>
    <xdr:to>
      <xdr:col>11</xdr:col>
      <xdr:colOff>552450</xdr:colOff>
      <xdr:row>3</xdr:row>
      <xdr:rowOff>171450</xdr:rowOff>
    </xdr:to>
    <xdr:sp macro="" textlink="">
      <xdr:nvSpPr>
        <xdr:cNvPr id="26631" name="Line 7"/>
        <xdr:cNvSpPr>
          <a:spLocks noChangeShapeType="1"/>
        </xdr:cNvSpPr>
      </xdr:nvSpPr>
      <xdr:spPr bwMode="auto">
        <a:xfrm>
          <a:off x="9525" y="1419225"/>
          <a:ext cx="14544675" cy="0"/>
        </a:xfrm>
        <a:prstGeom prst="line">
          <a:avLst/>
        </a:prstGeom>
        <a:noFill/>
        <a:ln w="57150" cmpd="thickThin">
          <a:solidFill>
            <a:srgbClr val="007A37"/>
          </a:solidFill>
          <a:round/>
          <a:headEnd/>
          <a:tailEnd/>
        </a:ln>
      </xdr:spPr>
    </xdr:sp>
    <xdr:clientData/>
  </xdr:twoCellAnchor>
  <xdr:twoCellAnchor>
    <xdr:from>
      <xdr:col>0</xdr:col>
      <xdr:colOff>1028700</xdr:colOff>
      <xdr:row>8</xdr:row>
      <xdr:rowOff>133350</xdr:rowOff>
    </xdr:from>
    <xdr:to>
      <xdr:col>11</xdr:col>
      <xdr:colOff>19050</xdr:colOff>
      <xdr:row>8</xdr:row>
      <xdr:rowOff>133350</xdr:rowOff>
    </xdr:to>
    <xdr:sp macro="" textlink="">
      <xdr:nvSpPr>
        <xdr:cNvPr id="26632" name="Line 8"/>
        <xdr:cNvSpPr>
          <a:spLocks noChangeShapeType="1"/>
        </xdr:cNvSpPr>
      </xdr:nvSpPr>
      <xdr:spPr bwMode="auto">
        <a:xfrm>
          <a:off x="571500" y="2857500"/>
          <a:ext cx="13449300" cy="0"/>
        </a:xfrm>
        <a:prstGeom prst="line">
          <a:avLst/>
        </a:prstGeom>
        <a:noFill/>
        <a:ln w="19050">
          <a:solidFill>
            <a:srgbClr val="007A37"/>
          </a:solidFill>
          <a:round/>
          <a:headEnd/>
          <a:tailEnd/>
        </a:ln>
      </xdr:spPr>
    </xdr:sp>
    <xdr:clientData/>
  </xdr:twoCellAnchor>
  <xdr:twoCellAnchor editAs="oneCell">
    <xdr:from>
      <xdr:col>9</xdr:col>
      <xdr:colOff>307973</xdr:colOff>
      <xdr:row>0</xdr:row>
      <xdr:rowOff>79375</xdr:rowOff>
    </xdr:from>
    <xdr:to>
      <xdr:col>11</xdr:col>
      <xdr:colOff>31750</xdr:colOff>
      <xdr:row>2</xdr:row>
      <xdr:rowOff>73025</xdr:rowOff>
    </xdr:to>
    <xdr:pic>
      <xdr:nvPicPr>
        <xdr:cNvPr id="14" name="13 Imagen" descr="1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6348" y="79375"/>
          <a:ext cx="2581277" cy="7556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88901</xdr:rowOff>
    </xdr:from>
    <xdr:to>
      <xdr:col>3</xdr:col>
      <xdr:colOff>640291</xdr:colOff>
      <xdr:row>2</xdr:row>
      <xdr:rowOff>101993</xdr:rowOff>
    </xdr:to>
    <xdr:pic>
      <xdr:nvPicPr>
        <xdr:cNvPr id="15" name="14 Imagen" descr="logo completo sgobedo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0" y="88901"/>
          <a:ext cx="1989666" cy="775092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1419225</xdr:colOff>
          <xdr:row>57</xdr:row>
          <xdr:rowOff>200025</xdr:rowOff>
        </xdr:from>
        <xdr:to>
          <xdr:col>9</xdr:col>
          <xdr:colOff>1009650</xdr:colOff>
          <xdr:row>59</xdr:row>
          <xdr:rowOff>228600</xdr:rowOff>
        </xdr:to>
        <xdr:sp macro="" textlink="">
          <xdr:nvSpPr>
            <xdr:cNvPr id="26649" name="Object 25" hidden="1">
              <a:extLst>
                <a:ext uri="{63B3BB69-23CF-44E3-9099-C40C66FF867C}">
                  <a14:compatExt spid="_x0000_s26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BBE0E3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304800</xdr:colOff>
          <xdr:row>57</xdr:row>
          <xdr:rowOff>200025</xdr:rowOff>
        </xdr:from>
        <xdr:to>
          <xdr:col>5</xdr:col>
          <xdr:colOff>2085975</xdr:colOff>
          <xdr:row>59</xdr:row>
          <xdr:rowOff>228600</xdr:rowOff>
        </xdr:to>
        <xdr:sp macro="" textlink="">
          <xdr:nvSpPr>
            <xdr:cNvPr id="26650" name="Object 26" hidden="1">
              <a:extLst>
                <a:ext uri="{63B3BB69-23CF-44E3-9099-C40C66FF867C}">
                  <a14:compatExt spid="_x0000_s26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BBE0E3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171450</xdr:rowOff>
    </xdr:from>
    <xdr:to>
      <xdr:col>13</xdr:col>
      <xdr:colOff>552450</xdr:colOff>
      <xdr:row>3</xdr:row>
      <xdr:rowOff>171450</xdr:rowOff>
    </xdr:to>
    <xdr:sp macro="" textlink="">
      <xdr:nvSpPr>
        <xdr:cNvPr id="38924" name="Line 12"/>
        <xdr:cNvSpPr>
          <a:spLocks noChangeShapeType="1"/>
        </xdr:cNvSpPr>
      </xdr:nvSpPr>
      <xdr:spPr bwMode="auto">
        <a:xfrm>
          <a:off x="9525" y="1009650"/>
          <a:ext cx="15020925" cy="0"/>
        </a:xfrm>
        <a:prstGeom prst="line">
          <a:avLst/>
        </a:prstGeom>
        <a:noFill/>
        <a:ln w="57150" cmpd="thickThin">
          <a:solidFill>
            <a:srgbClr val="007A37"/>
          </a:solidFill>
          <a:round/>
          <a:headEnd/>
          <a:tailEnd/>
        </a:ln>
      </xdr:spPr>
    </xdr:sp>
    <xdr:clientData/>
  </xdr:twoCellAnchor>
  <xdr:twoCellAnchor>
    <xdr:from>
      <xdr:col>0</xdr:col>
      <xdr:colOff>1028700</xdr:colOff>
      <xdr:row>8</xdr:row>
      <xdr:rowOff>133350</xdr:rowOff>
    </xdr:from>
    <xdr:to>
      <xdr:col>13</xdr:col>
      <xdr:colOff>19050</xdr:colOff>
      <xdr:row>8</xdr:row>
      <xdr:rowOff>133350</xdr:rowOff>
    </xdr:to>
    <xdr:sp macro="" textlink="">
      <xdr:nvSpPr>
        <xdr:cNvPr id="38925" name="Line 13"/>
        <xdr:cNvSpPr>
          <a:spLocks noChangeShapeType="1"/>
        </xdr:cNvSpPr>
      </xdr:nvSpPr>
      <xdr:spPr bwMode="auto">
        <a:xfrm>
          <a:off x="342900" y="1924050"/>
          <a:ext cx="14363700" cy="0"/>
        </a:xfrm>
        <a:prstGeom prst="line">
          <a:avLst/>
        </a:prstGeom>
        <a:noFill/>
        <a:ln w="19050">
          <a:solidFill>
            <a:srgbClr val="007A37"/>
          </a:solidFill>
          <a:round/>
          <a:headEnd/>
          <a:tailEnd/>
        </a:ln>
      </xdr:spPr>
    </xdr:sp>
    <xdr:clientData/>
  </xdr:twoCellAnchor>
  <xdr:twoCellAnchor editAs="oneCell">
    <xdr:from>
      <xdr:col>10</xdr:col>
      <xdr:colOff>745656</xdr:colOff>
      <xdr:row>0</xdr:row>
      <xdr:rowOff>40821</xdr:rowOff>
    </xdr:from>
    <xdr:to>
      <xdr:col>13</xdr:col>
      <xdr:colOff>27200</xdr:colOff>
      <xdr:row>2</xdr:row>
      <xdr:rowOff>190500</xdr:rowOff>
    </xdr:to>
    <xdr:pic>
      <xdr:nvPicPr>
        <xdr:cNvPr id="13" name="12 Imagen" descr="1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79763" y="40821"/>
          <a:ext cx="2343151" cy="666750"/>
        </a:xfrm>
        <a:prstGeom prst="rect">
          <a:avLst/>
        </a:prstGeom>
      </xdr:spPr>
    </xdr:pic>
    <xdr:clientData/>
  </xdr:twoCellAnchor>
  <xdr:twoCellAnchor>
    <xdr:from>
      <xdr:col>0</xdr:col>
      <xdr:colOff>285750</xdr:colOff>
      <xdr:row>0</xdr:row>
      <xdr:rowOff>40821</xdr:rowOff>
    </xdr:from>
    <xdr:to>
      <xdr:col>2</xdr:col>
      <xdr:colOff>771072</xdr:colOff>
      <xdr:row>2</xdr:row>
      <xdr:rowOff>216386</xdr:rowOff>
    </xdr:to>
    <xdr:pic>
      <xdr:nvPicPr>
        <xdr:cNvPr id="14" name="13 Imagen" descr="logo completo sgobedo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5750" y="40821"/>
          <a:ext cx="1778001" cy="692636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390525</xdr:colOff>
          <xdr:row>66</xdr:row>
          <xdr:rowOff>114300</xdr:rowOff>
        </xdr:from>
        <xdr:to>
          <xdr:col>10</xdr:col>
          <xdr:colOff>695325</xdr:colOff>
          <xdr:row>70</xdr:row>
          <xdr:rowOff>47625</xdr:rowOff>
        </xdr:to>
        <xdr:sp macro="" textlink="">
          <xdr:nvSpPr>
            <xdr:cNvPr id="38941" name="Object 29" hidden="1">
              <a:extLst>
                <a:ext uri="{63B3BB69-23CF-44E3-9099-C40C66FF867C}">
                  <a14:compatExt spid="_x0000_s38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BBE0E3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1171575</xdr:colOff>
          <xdr:row>66</xdr:row>
          <xdr:rowOff>114300</xdr:rowOff>
        </xdr:from>
        <xdr:to>
          <xdr:col>4</xdr:col>
          <xdr:colOff>971550</xdr:colOff>
          <xdr:row>70</xdr:row>
          <xdr:rowOff>47625</xdr:rowOff>
        </xdr:to>
        <xdr:sp macro="" textlink="">
          <xdr:nvSpPr>
            <xdr:cNvPr id="38942" name="Object 30" hidden="1">
              <a:extLst>
                <a:ext uri="{63B3BB69-23CF-44E3-9099-C40C66FF867C}">
                  <a14:compatExt spid="_x0000_s38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BBE0E3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525" y="1276350"/>
          <a:ext cx="12906375" cy="0"/>
        </a:xfrm>
        <a:prstGeom prst="line">
          <a:avLst/>
        </a:prstGeom>
        <a:noFill/>
        <a:ln w="57150" cmpd="thickThin">
          <a:solidFill>
            <a:srgbClr val="00863D"/>
          </a:solidFill>
          <a:round/>
          <a:headEnd/>
          <a:tailEnd/>
        </a:ln>
      </xdr:spPr>
    </xdr:sp>
    <xdr:clientData/>
  </xdr:twoCellAnchor>
  <xdr:twoCellAnchor>
    <xdr:from>
      <xdr:col>0</xdr:col>
      <xdr:colOff>1028700</xdr:colOff>
      <xdr:row>10</xdr:row>
      <xdr:rowOff>133350</xdr:rowOff>
    </xdr:from>
    <xdr:to>
      <xdr:col>10</xdr:col>
      <xdr:colOff>19050</xdr:colOff>
      <xdr:row>10</xdr:row>
      <xdr:rowOff>133350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47650" y="2562225"/>
          <a:ext cx="12439650" cy="0"/>
        </a:xfrm>
        <a:prstGeom prst="line">
          <a:avLst/>
        </a:prstGeom>
        <a:noFill/>
        <a:ln w="19050">
          <a:solidFill>
            <a:srgbClr val="00863D"/>
          </a:solidFill>
          <a:round/>
          <a:headEnd/>
          <a:tailEnd/>
        </a:ln>
      </xdr:spPr>
    </xdr:sp>
    <xdr:clientData/>
  </xdr:twoCellAnchor>
  <xdr:twoCellAnchor editAs="oneCell">
    <xdr:from>
      <xdr:col>8</xdr:col>
      <xdr:colOff>42084</xdr:colOff>
      <xdr:row>0</xdr:row>
      <xdr:rowOff>0</xdr:rowOff>
    </xdr:from>
    <xdr:to>
      <xdr:col>9</xdr:col>
      <xdr:colOff>1297779</xdr:colOff>
      <xdr:row>2</xdr:row>
      <xdr:rowOff>428625</xdr:rowOff>
    </xdr:to>
    <xdr:pic>
      <xdr:nvPicPr>
        <xdr:cNvPr id="4" name="3 Imagen" descr="1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14784" y="0"/>
          <a:ext cx="2501089" cy="7143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9526</xdr:rowOff>
    </xdr:from>
    <xdr:to>
      <xdr:col>2</xdr:col>
      <xdr:colOff>1309688</xdr:colOff>
      <xdr:row>3</xdr:row>
      <xdr:rowOff>35688</xdr:rowOff>
    </xdr:to>
    <xdr:pic>
      <xdr:nvPicPr>
        <xdr:cNvPr id="5" name="4 Imagen" descr="logo completo sgobedo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7650" y="9526"/>
          <a:ext cx="1690688" cy="750062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571500</xdr:colOff>
          <xdr:row>48</xdr:row>
          <xdr:rowOff>152400</xdr:rowOff>
        </xdr:from>
        <xdr:to>
          <xdr:col>8</xdr:col>
          <xdr:colOff>1219200</xdr:colOff>
          <xdr:row>52</xdr:row>
          <xdr:rowOff>171450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BBE0E3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885825</xdr:colOff>
          <xdr:row>48</xdr:row>
          <xdr:rowOff>152400</xdr:rowOff>
        </xdr:from>
        <xdr:to>
          <xdr:col>4</xdr:col>
          <xdr:colOff>285750</xdr:colOff>
          <xdr:row>52</xdr:row>
          <xdr:rowOff>171450</xdr:rowOff>
        </xdr:to>
        <xdr:sp macro="" textlink="">
          <xdr:nvSpPr>
            <xdr:cNvPr id="58370" name="Object 2" hidden="1">
              <a:extLst>
                <a:ext uri="{63B3BB69-23CF-44E3-9099-C40C66FF867C}">
                  <a14:compatExt spid="_x0000_s58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BBE0E3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171450</xdr:rowOff>
    </xdr:from>
    <xdr:to>
      <xdr:col>8</xdr:col>
      <xdr:colOff>552450</xdr:colOff>
      <xdr:row>4</xdr:row>
      <xdr:rowOff>171450</xdr:rowOff>
    </xdr:to>
    <xdr:sp macro="" textlink="">
      <xdr:nvSpPr>
        <xdr:cNvPr id="83969" name="Line 1"/>
        <xdr:cNvSpPr>
          <a:spLocks noChangeShapeType="1"/>
        </xdr:cNvSpPr>
      </xdr:nvSpPr>
      <xdr:spPr bwMode="auto">
        <a:xfrm>
          <a:off x="9525" y="971550"/>
          <a:ext cx="12868275" cy="0"/>
        </a:xfrm>
        <a:prstGeom prst="line">
          <a:avLst/>
        </a:prstGeom>
        <a:noFill/>
        <a:ln w="57150" cmpd="thickThin">
          <a:solidFill>
            <a:srgbClr val="007A37"/>
          </a:solidFill>
          <a:round/>
          <a:headEnd/>
          <a:tailEnd/>
        </a:ln>
      </xdr:spPr>
    </xdr:sp>
    <xdr:clientData/>
  </xdr:twoCellAnchor>
  <xdr:twoCellAnchor>
    <xdr:from>
      <xdr:col>0</xdr:col>
      <xdr:colOff>1028700</xdr:colOff>
      <xdr:row>9</xdr:row>
      <xdr:rowOff>133350</xdr:rowOff>
    </xdr:from>
    <xdr:to>
      <xdr:col>8</xdr:col>
      <xdr:colOff>19050</xdr:colOff>
      <xdr:row>9</xdr:row>
      <xdr:rowOff>133350</xdr:rowOff>
    </xdr:to>
    <xdr:sp macro="" textlink="">
      <xdr:nvSpPr>
        <xdr:cNvPr id="83970" name="Line 2"/>
        <xdr:cNvSpPr>
          <a:spLocks noChangeShapeType="1"/>
        </xdr:cNvSpPr>
      </xdr:nvSpPr>
      <xdr:spPr bwMode="auto">
        <a:xfrm>
          <a:off x="504825" y="1905000"/>
          <a:ext cx="11887200" cy="0"/>
        </a:xfrm>
        <a:prstGeom prst="line">
          <a:avLst/>
        </a:prstGeom>
        <a:noFill/>
        <a:ln w="19050">
          <a:solidFill>
            <a:srgbClr val="007A37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582076</xdr:colOff>
      <xdr:row>0</xdr:row>
      <xdr:rowOff>0</xdr:rowOff>
    </xdr:from>
    <xdr:to>
      <xdr:col>8</xdr:col>
      <xdr:colOff>502678</xdr:colOff>
      <xdr:row>2</xdr:row>
      <xdr:rowOff>170392</xdr:rowOff>
    </xdr:to>
    <xdr:pic>
      <xdr:nvPicPr>
        <xdr:cNvPr id="8" name="7 Imagen" descr="1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46347" y="0"/>
          <a:ext cx="1825602" cy="5143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551392</xdr:colOff>
      <xdr:row>2</xdr:row>
      <xdr:rowOff>190361</xdr:rowOff>
    </xdr:to>
    <xdr:pic>
      <xdr:nvPicPr>
        <xdr:cNvPr id="9" name="8 Imagen" descr="logo completo sgobedo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371600" cy="534319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%20P%20ARTURO/EJERCICIO%202014/CUENTA%20PUBLICA/11-12%20NOV-DIC%202014/ESTADOS%20FINANCIEROS%20BASICOS%20NOV-DIC%202014/ESTADOS%20FINANCIEROS%20DE%20NOV-DIC%20DE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DE SIT FIN"/>
      <sheetName val="EDO DE ING Y EGR ACUM"/>
      <sheetName val="EDO DE ORG Y APL ACUM"/>
      <sheetName val="BZA DE COMP"/>
    </sheetNames>
    <sheetDataSet>
      <sheetData sheetId="0"/>
      <sheetData sheetId="1"/>
      <sheetData sheetId="2"/>
      <sheetData sheetId="3">
        <row r="17">
          <cell r="C17" t="str">
            <v>BANCOS</v>
          </cell>
        </row>
        <row r="18">
          <cell r="C18" t="str">
            <v>CUENTAS POR COBRAR</v>
          </cell>
        </row>
        <row r="19">
          <cell r="C19" t="str">
            <v>DEUDORES DIVERSOS</v>
          </cell>
        </row>
        <row r="20">
          <cell r="C20" t="str">
            <v>ALMACEN GENERAL</v>
          </cell>
        </row>
        <row r="21">
          <cell r="C21" t="str">
            <v>INVERSIONES</v>
          </cell>
        </row>
        <row r="31">
          <cell r="H31">
            <v>0</v>
          </cell>
        </row>
        <row r="40">
          <cell r="C40" t="str">
            <v>ACREEDORES DIVERSOS</v>
          </cell>
        </row>
        <row r="41">
          <cell r="C41" t="str">
            <v>FONDOS AJENOS</v>
          </cell>
        </row>
        <row r="42">
          <cell r="C42" t="str">
            <v>IMPUESTOS POR PAGAR</v>
          </cell>
        </row>
        <row r="43">
          <cell r="C43" t="str">
            <v>PRESTACIONES DIVERSAS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Hoja_de_c_lculo_de_Microsoft_Excel_97-20032.xls"/><Relationship Id="rId5" Type="http://schemas.openxmlformats.org/officeDocument/2006/relationships/image" Target="../media/image1.emf"/><Relationship Id="rId4" Type="http://schemas.openxmlformats.org/officeDocument/2006/relationships/oleObject" Target="../embeddings/Hoja_de_c_lculo_de_Microsoft_Excel_97-20031.xls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Hoja_de_c_lculo_de_Microsoft_Excel_97-20034.xls"/><Relationship Id="rId5" Type="http://schemas.openxmlformats.org/officeDocument/2006/relationships/image" Target="../media/image5.emf"/><Relationship Id="rId4" Type="http://schemas.openxmlformats.org/officeDocument/2006/relationships/oleObject" Target="../embeddings/Hoja_de_c_lculo_de_Microsoft_Excel_97-20033.xls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Hoja_de_c_lculo_de_Microsoft_Excel_97-20036.xls"/><Relationship Id="rId5" Type="http://schemas.openxmlformats.org/officeDocument/2006/relationships/image" Target="../media/image6.emf"/><Relationship Id="rId4" Type="http://schemas.openxmlformats.org/officeDocument/2006/relationships/oleObject" Target="../embeddings/Hoja_de_c_lculo_de_Microsoft_Excel_97-20035.xls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93"/>
  <sheetViews>
    <sheetView view="pageBreakPreview" topLeftCell="A10" zoomScale="60" zoomScaleNormal="65" workbookViewId="0">
      <selection activeCell="D22" sqref="D22"/>
    </sheetView>
  </sheetViews>
  <sheetFormatPr baseColWidth="10" defaultRowHeight="15.75" customHeight="1" x14ac:dyDescent="0.2"/>
  <cols>
    <col min="1" max="1" width="8.5703125" style="11" customWidth="1"/>
    <col min="2" max="2" width="4.7109375" style="11" customWidth="1"/>
    <col min="3" max="5" width="15.5703125" style="11" customWidth="1"/>
    <col min="6" max="6" width="42.85546875" style="11" customWidth="1"/>
    <col min="7" max="11" width="21.42578125" style="11" customWidth="1"/>
    <col min="12" max="12" width="8.5703125" style="11" customWidth="1"/>
    <col min="13" max="13" width="11.42578125" style="11"/>
    <col min="14" max="14" width="17.5703125" style="11" customWidth="1"/>
    <col min="15" max="15" width="11.42578125" style="11"/>
    <col min="16" max="16" width="21.140625" style="11" bestFit="1" customWidth="1"/>
    <col min="17" max="16384" width="11.42578125" style="11"/>
  </cols>
  <sheetData>
    <row r="1" spans="1:14" ht="21.7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4" ht="38.25" customHeight="1" x14ac:dyDescent="0.2">
      <c r="A2" s="271" t="s">
        <v>3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12"/>
    </row>
    <row r="3" spans="1:14" ht="38.25" customHeight="1" x14ac:dyDescent="0.2">
      <c r="A3" s="272" t="s">
        <v>45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12"/>
    </row>
    <row r="4" spans="1:14" ht="23.25" customHeight="1" x14ac:dyDescent="0.25">
      <c r="A4" s="274"/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18"/>
      <c r="M4" s="12"/>
    </row>
    <row r="5" spans="1:14" ht="23.25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4" ht="23.25" customHeight="1" x14ac:dyDescent="0.25">
      <c r="A6" s="13"/>
      <c r="B6" s="17" t="s">
        <v>85</v>
      </c>
      <c r="C6" s="14"/>
      <c r="D6" s="14"/>
      <c r="E6" s="14"/>
      <c r="F6" s="14"/>
      <c r="G6" s="14"/>
      <c r="H6" s="19"/>
      <c r="I6" s="19"/>
      <c r="J6" s="19"/>
      <c r="K6" s="22"/>
      <c r="L6" s="13"/>
      <c r="M6" s="12"/>
    </row>
    <row r="7" spans="1:14" ht="23.25" customHeight="1" x14ac:dyDescent="0.25">
      <c r="A7" s="13"/>
      <c r="B7" s="17" t="s">
        <v>103</v>
      </c>
      <c r="C7" s="14"/>
      <c r="D7" s="14"/>
      <c r="E7" s="14"/>
      <c r="F7" s="14"/>
      <c r="G7" s="14"/>
      <c r="H7" s="19"/>
      <c r="I7" s="19"/>
      <c r="J7" s="19"/>
      <c r="K7" s="22"/>
      <c r="L7" s="13"/>
      <c r="M7" s="12"/>
    </row>
    <row r="8" spans="1:14" ht="23.25" customHeight="1" x14ac:dyDescent="0.25">
      <c r="A8" s="13"/>
      <c r="B8" s="17" t="s">
        <v>4</v>
      </c>
      <c r="C8" s="14"/>
      <c r="D8" s="14"/>
      <c r="E8" s="14"/>
      <c r="F8" s="14"/>
      <c r="G8" s="14"/>
      <c r="H8" s="19"/>
      <c r="I8" s="19"/>
      <c r="J8" s="19"/>
      <c r="K8" s="22"/>
      <c r="L8" s="13"/>
      <c r="M8" s="12"/>
    </row>
    <row r="9" spans="1:14" ht="23.25" customHeight="1" x14ac:dyDescent="0.25">
      <c r="A9" s="13"/>
      <c r="B9" s="14"/>
      <c r="C9" s="14"/>
      <c r="D9" s="14"/>
      <c r="E9" s="14"/>
      <c r="F9" s="14"/>
      <c r="G9" s="14"/>
      <c r="H9" s="19"/>
      <c r="I9" s="19"/>
      <c r="J9" s="19"/>
      <c r="K9" s="22"/>
      <c r="L9" s="13"/>
      <c r="M9" s="12"/>
    </row>
    <row r="10" spans="1:14" s="20" customFormat="1" ht="28.5" customHeight="1" x14ac:dyDescent="0.2">
      <c r="A10" s="96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96"/>
      <c r="M10" s="95"/>
    </row>
    <row r="11" spans="1:14" s="20" customFormat="1" ht="28.5" customHeight="1" x14ac:dyDescent="0.2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3"/>
    </row>
    <row r="12" spans="1:14" s="27" customFormat="1" ht="28.5" customHeight="1" x14ac:dyDescent="0.2">
      <c r="A12" s="25"/>
      <c r="B12" s="182" t="s">
        <v>35</v>
      </c>
      <c r="C12" s="182"/>
      <c r="D12" s="182"/>
      <c r="E12" s="181"/>
      <c r="F12" s="181"/>
      <c r="G12" s="26"/>
      <c r="H12" s="26"/>
      <c r="I12" s="26"/>
      <c r="J12" s="26"/>
      <c r="K12" s="25"/>
      <c r="L12" s="25"/>
    </row>
    <row r="13" spans="1:14" s="27" customFormat="1" ht="28.5" customHeight="1" x14ac:dyDescent="0.2">
      <c r="A13" s="93"/>
      <c r="B13" s="107"/>
      <c r="C13" s="107"/>
      <c r="D13" s="107"/>
      <c r="E13" s="107"/>
      <c r="F13" s="107"/>
      <c r="G13" s="108"/>
      <c r="H13" s="108"/>
      <c r="I13" s="109"/>
      <c r="J13" s="109"/>
      <c r="K13" s="110"/>
      <c r="L13" s="111"/>
    </row>
    <row r="14" spans="1:14" s="27" customFormat="1" ht="28.5" customHeight="1" x14ac:dyDescent="0.2">
      <c r="A14" s="93"/>
      <c r="B14" s="112" t="s">
        <v>34</v>
      </c>
      <c r="C14" s="112"/>
      <c r="D14" s="112"/>
      <c r="E14" s="112"/>
      <c r="F14" s="112"/>
      <c r="G14" s="113"/>
      <c r="H14" s="113"/>
      <c r="I14" s="114"/>
      <c r="J14" s="115">
        <f>SUM(I16)</f>
        <v>478997932</v>
      </c>
      <c r="K14" s="114"/>
      <c r="L14" s="111"/>
    </row>
    <row r="15" spans="1:14" s="27" customFormat="1" ht="28.5" customHeight="1" x14ac:dyDescent="0.2">
      <c r="A15" s="93"/>
      <c r="B15" s="116"/>
      <c r="C15" s="116"/>
      <c r="D15" s="116"/>
      <c r="E15" s="116"/>
      <c r="F15" s="116"/>
      <c r="G15" s="113"/>
      <c r="H15" s="113"/>
      <c r="I15" s="117"/>
      <c r="J15" s="117"/>
      <c r="K15" s="117"/>
      <c r="L15" s="111"/>
    </row>
    <row r="16" spans="1:14" s="31" customFormat="1" ht="28.5" customHeight="1" x14ac:dyDescent="0.2">
      <c r="A16" s="93"/>
      <c r="B16" s="113"/>
      <c r="C16" s="113"/>
      <c r="D16" s="111" t="s">
        <v>0</v>
      </c>
      <c r="E16" s="111"/>
      <c r="F16" s="111"/>
      <c r="G16" s="113"/>
      <c r="H16" s="113"/>
      <c r="I16" s="192">
        <f>+'BZA DE COMP'!G62</f>
        <v>478997932</v>
      </c>
      <c r="J16" s="114"/>
      <c r="K16" s="114"/>
      <c r="L16" s="111"/>
      <c r="N16" s="32"/>
    </row>
    <row r="17" spans="1:14" s="31" customFormat="1" ht="28.5" customHeight="1" x14ac:dyDescent="0.2">
      <c r="A17" s="93"/>
      <c r="B17" s="113"/>
      <c r="C17" s="113"/>
      <c r="D17" s="111"/>
      <c r="E17" s="111"/>
      <c r="F17" s="111"/>
      <c r="G17" s="113"/>
      <c r="H17" s="113"/>
      <c r="I17" s="118"/>
      <c r="J17" s="114"/>
      <c r="K17" s="114"/>
      <c r="L17" s="111"/>
    </row>
    <row r="18" spans="1:14" s="27" customFormat="1" ht="28.5" customHeight="1" x14ac:dyDescent="0.2">
      <c r="A18" s="93"/>
      <c r="B18" s="112" t="s">
        <v>33</v>
      </c>
      <c r="C18" s="112"/>
      <c r="D18" s="112"/>
      <c r="E18" s="112"/>
      <c r="F18" s="112"/>
      <c r="G18" s="111"/>
      <c r="H18" s="111"/>
      <c r="I18" s="114"/>
      <c r="J18" s="115">
        <f>SUM(I20:I21)</f>
        <v>5303887606</v>
      </c>
      <c r="K18" s="114"/>
      <c r="L18" s="111"/>
    </row>
    <row r="19" spans="1:14" s="27" customFormat="1" ht="28.5" customHeight="1" x14ac:dyDescent="0.2">
      <c r="A19" s="93"/>
      <c r="B19" s="112"/>
      <c r="C19" s="112"/>
      <c r="D19" s="112"/>
      <c r="E19" s="112"/>
      <c r="F19" s="112"/>
      <c r="G19" s="111"/>
      <c r="H19" s="111"/>
      <c r="I19" s="114"/>
      <c r="J19" s="114"/>
      <c r="K19" s="114"/>
      <c r="L19" s="111"/>
    </row>
    <row r="20" spans="1:14" s="27" customFormat="1" ht="28.5" customHeight="1" x14ac:dyDescent="0.2">
      <c r="A20" s="93"/>
      <c r="B20" s="112"/>
      <c r="C20" s="112"/>
      <c r="D20" s="111" t="s">
        <v>32</v>
      </c>
      <c r="E20" s="112"/>
      <c r="F20" s="112"/>
      <c r="G20" s="111"/>
      <c r="H20" s="111"/>
      <c r="I20" s="118">
        <f>+'BZA DE COMP'!G63</f>
        <v>167540578</v>
      </c>
      <c r="J20" s="114"/>
      <c r="K20" s="114"/>
      <c r="L20" s="111"/>
    </row>
    <row r="21" spans="1:14" s="27" customFormat="1" ht="28.5" customHeight="1" x14ac:dyDescent="0.2">
      <c r="A21" s="93"/>
      <c r="B21" s="112"/>
      <c r="C21" s="112"/>
      <c r="D21" s="111" t="s">
        <v>1</v>
      </c>
      <c r="E21" s="112"/>
      <c r="F21" s="112"/>
      <c r="G21" s="174"/>
      <c r="H21" s="111"/>
      <c r="I21" s="192">
        <f>+'BZA DE COMP'!G64</f>
        <v>5136347028</v>
      </c>
      <c r="J21" s="114"/>
      <c r="K21" s="114"/>
      <c r="L21" s="111"/>
    </row>
    <row r="22" spans="1:14" s="27" customFormat="1" ht="28.5" customHeight="1" x14ac:dyDescent="0.25">
      <c r="A22" s="93"/>
      <c r="B22" s="112"/>
      <c r="C22" s="112"/>
      <c r="D22" s="112"/>
      <c r="E22" s="112"/>
      <c r="F22" s="112"/>
      <c r="G22" s="111"/>
      <c r="H22" s="111"/>
      <c r="I22" s="119"/>
      <c r="J22" s="114"/>
      <c r="K22" s="114"/>
      <c r="L22" s="111"/>
      <c r="N22" s="34"/>
    </row>
    <row r="23" spans="1:14" s="27" customFormat="1" ht="28.5" customHeight="1" x14ac:dyDescent="0.2">
      <c r="A23" s="93"/>
      <c r="B23" s="112" t="s">
        <v>31</v>
      </c>
      <c r="C23" s="112"/>
      <c r="D23" s="112"/>
      <c r="E23" s="112"/>
      <c r="F23" s="112"/>
      <c r="G23" s="111"/>
      <c r="H23" s="111"/>
      <c r="I23" s="114"/>
      <c r="J23" s="115">
        <f>SUM(I25:I30)</f>
        <v>11744786</v>
      </c>
      <c r="K23" s="115"/>
      <c r="L23" s="111"/>
    </row>
    <row r="24" spans="1:14" s="27" customFormat="1" ht="28.5" customHeight="1" x14ac:dyDescent="0.2">
      <c r="A24" s="93"/>
      <c r="B24" s="112"/>
      <c r="C24" s="112"/>
      <c r="D24" s="112"/>
      <c r="E24" s="112"/>
      <c r="F24" s="112"/>
      <c r="G24" s="111"/>
      <c r="H24" s="111"/>
      <c r="I24" s="114"/>
      <c r="J24" s="114"/>
      <c r="K24" s="114"/>
      <c r="L24" s="111"/>
    </row>
    <row r="25" spans="1:14" s="31" customFormat="1" ht="28.5" customHeight="1" x14ac:dyDescent="0.2">
      <c r="A25" s="93"/>
      <c r="B25" s="113"/>
      <c r="C25" s="113"/>
      <c r="D25" s="111" t="s">
        <v>5</v>
      </c>
      <c r="E25" s="111"/>
      <c r="F25" s="111"/>
      <c r="G25" s="111"/>
      <c r="H25" s="111"/>
      <c r="I25" s="118">
        <f>+'BZA DE COMP'!G65</f>
        <v>0</v>
      </c>
      <c r="J25" s="114" t="s">
        <v>2</v>
      </c>
      <c r="K25" s="114"/>
      <c r="L25" s="111"/>
    </row>
    <row r="26" spans="1:14" s="31" customFormat="1" ht="28.5" customHeight="1" x14ac:dyDescent="0.2">
      <c r="A26" s="93"/>
      <c r="B26" s="113"/>
      <c r="C26" s="113"/>
      <c r="D26" s="111" t="s">
        <v>6</v>
      </c>
      <c r="E26" s="111"/>
      <c r="F26" s="111"/>
      <c r="G26" s="111"/>
      <c r="H26" s="174"/>
      <c r="I26" s="118">
        <f>+'BZA DE COMP'!G66</f>
        <v>127022</v>
      </c>
      <c r="J26" s="114"/>
      <c r="K26" s="114"/>
      <c r="L26" s="111"/>
    </row>
    <row r="27" spans="1:14" s="31" customFormat="1" ht="28.5" customHeight="1" x14ac:dyDescent="0.2">
      <c r="A27" s="93"/>
      <c r="B27" s="113"/>
      <c r="C27" s="113"/>
      <c r="D27" s="113" t="s">
        <v>82</v>
      </c>
      <c r="E27" s="113"/>
      <c r="F27" s="113"/>
      <c r="G27" s="113"/>
      <c r="H27" s="174">
        <f>+'EDO ORG Y APL'!D27</f>
        <v>0</v>
      </c>
      <c r="J27" s="115"/>
      <c r="K27" s="114"/>
      <c r="L27" s="111"/>
      <c r="N27" s="32" t="s">
        <v>2</v>
      </c>
    </row>
    <row r="28" spans="1:14" s="27" customFormat="1" ht="28.5" customHeight="1" x14ac:dyDescent="0.2">
      <c r="A28" s="93"/>
      <c r="D28" s="113" t="s">
        <v>83</v>
      </c>
      <c r="E28" s="113"/>
      <c r="F28" s="113"/>
      <c r="G28" s="113"/>
      <c r="H28" s="174">
        <f>+'EDO ORG Y APL'!D28</f>
        <v>0</v>
      </c>
      <c r="K28" s="34"/>
      <c r="L28" s="111"/>
    </row>
    <row r="29" spans="1:14" s="27" customFormat="1" ht="28.5" customHeight="1" x14ac:dyDescent="0.2">
      <c r="A29" s="93"/>
      <c r="D29" s="113" t="s">
        <v>84</v>
      </c>
      <c r="E29" s="113"/>
      <c r="F29" s="113"/>
      <c r="G29" s="113"/>
      <c r="H29" s="192">
        <f>+'EDO ORG Y APL'!D29</f>
        <v>0</v>
      </c>
      <c r="I29" s="34"/>
      <c r="L29" s="25"/>
    </row>
    <row r="30" spans="1:14" s="27" customFormat="1" ht="28.5" customHeight="1" x14ac:dyDescent="0.2">
      <c r="A30" s="25"/>
      <c r="B30" s="112"/>
      <c r="C30" s="112"/>
      <c r="D30" s="111" t="s">
        <v>7</v>
      </c>
      <c r="E30" s="111"/>
      <c r="F30" s="111"/>
      <c r="G30" s="111"/>
      <c r="H30" s="174"/>
      <c r="I30" s="192">
        <f>+'BZA DE COMP'!G67</f>
        <v>11617764</v>
      </c>
      <c r="J30" s="114"/>
      <c r="K30" s="114"/>
      <c r="L30" s="25"/>
      <c r="N30" s="34" t="s">
        <v>2</v>
      </c>
    </row>
    <row r="31" spans="1:14" s="27" customFormat="1" ht="28.5" customHeight="1" x14ac:dyDescent="0.2">
      <c r="A31" s="25"/>
      <c r="B31" s="94"/>
      <c r="C31" s="94"/>
      <c r="D31" s="94"/>
      <c r="E31" s="94"/>
      <c r="F31" s="94"/>
      <c r="G31" s="89"/>
      <c r="H31" s="89"/>
      <c r="I31" s="89"/>
      <c r="J31" s="89"/>
      <c r="K31" s="89"/>
      <c r="L31" s="111"/>
    </row>
    <row r="32" spans="1:14" s="27" customFormat="1" ht="28.5" customHeight="1" x14ac:dyDescent="0.2">
      <c r="A32" s="25"/>
      <c r="B32" s="183" t="s">
        <v>8</v>
      </c>
      <c r="C32" s="184"/>
      <c r="D32" s="184"/>
      <c r="E32" s="184"/>
      <c r="F32" s="184"/>
      <c r="G32" s="30"/>
      <c r="H32" s="30" t="s">
        <v>2</v>
      </c>
      <c r="I32" s="30" t="s">
        <v>2</v>
      </c>
      <c r="J32" s="29"/>
      <c r="K32" s="185">
        <f>+J14+J18+J23</f>
        <v>5794630324</v>
      </c>
      <c r="L32" s="25"/>
    </row>
    <row r="33" spans="1:14" s="27" customFormat="1" ht="28.5" customHeight="1" x14ac:dyDescent="0.2">
      <c r="A33" s="93"/>
      <c r="B33" s="120"/>
      <c r="C33" s="120"/>
      <c r="D33" s="120"/>
      <c r="E33" s="120"/>
      <c r="F33" s="120"/>
      <c r="G33" s="121"/>
      <c r="H33" s="121"/>
      <c r="I33" s="122"/>
      <c r="J33" s="122"/>
      <c r="K33" s="110"/>
      <c r="L33" s="111"/>
    </row>
    <row r="34" spans="1:14" s="27" customFormat="1" ht="28.5" customHeight="1" x14ac:dyDescent="0.2">
      <c r="A34" s="93"/>
      <c r="B34" s="182" t="s">
        <v>43</v>
      </c>
      <c r="C34" s="182"/>
      <c r="D34" s="182"/>
      <c r="E34" s="181"/>
      <c r="F34" s="181"/>
      <c r="G34" s="26"/>
      <c r="H34" s="26"/>
      <c r="I34" s="26"/>
      <c r="J34" s="26"/>
      <c r="K34" s="25"/>
      <c r="L34" s="111"/>
    </row>
    <row r="35" spans="1:14" s="27" customFormat="1" ht="28.5" customHeight="1" x14ac:dyDescent="0.2">
      <c r="A35" s="93"/>
      <c r="B35" s="112"/>
      <c r="C35" s="112"/>
      <c r="D35" s="112"/>
      <c r="E35" s="112"/>
      <c r="F35" s="112"/>
      <c r="G35" s="122"/>
      <c r="H35" s="122"/>
      <c r="I35" s="122"/>
      <c r="J35" s="122"/>
      <c r="K35" s="122"/>
      <c r="L35" s="111"/>
    </row>
    <row r="36" spans="1:14" s="27" customFormat="1" ht="28.5" customHeight="1" x14ac:dyDescent="0.2">
      <c r="A36" s="93"/>
      <c r="B36" s="112" t="s">
        <v>30</v>
      </c>
      <c r="C36" s="112"/>
      <c r="D36" s="112"/>
      <c r="E36" s="112"/>
      <c r="F36" s="112"/>
      <c r="G36" s="114"/>
      <c r="H36" s="115"/>
      <c r="I36" s="114"/>
      <c r="J36" s="115">
        <f>+SUM(I38:I39)</f>
        <v>5283813628</v>
      </c>
      <c r="K36" s="115"/>
      <c r="L36" s="111"/>
    </row>
    <row r="37" spans="1:14" s="31" customFormat="1" ht="28.5" customHeight="1" x14ac:dyDescent="0.2">
      <c r="A37" s="93"/>
      <c r="B37" s="123"/>
      <c r="C37" s="123"/>
      <c r="D37" s="123"/>
      <c r="E37" s="123"/>
      <c r="F37" s="123"/>
      <c r="G37" s="114"/>
      <c r="H37" s="114"/>
      <c r="I37" s="114"/>
      <c r="J37" s="114"/>
      <c r="K37" s="114"/>
      <c r="L37" s="111"/>
    </row>
    <row r="38" spans="1:14" s="31" customFormat="1" ht="28.5" customHeight="1" x14ac:dyDescent="0.2">
      <c r="A38" s="93"/>
      <c r="B38" s="123"/>
      <c r="C38" s="123"/>
      <c r="D38" s="111" t="s">
        <v>9</v>
      </c>
      <c r="E38" s="123"/>
      <c r="F38" s="123"/>
      <c r="G38" s="114"/>
      <c r="H38" s="114"/>
      <c r="I38" s="118">
        <f>+'BZA DE COMP'!G74</f>
        <v>5043915356</v>
      </c>
      <c r="J38" s="114"/>
      <c r="K38" s="114"/>
      <c r="L38" s="111"/>
    </row>
    <row r="39" spans="1:14" s="31" customFormat="1" ht="28.5" customHeight="1" x14ac:dyDescent="0.2">
      <c r="A39" s="93"/>
      <c r="B39" s="113"/>
      <c r="C39" s="113"/>
      <c r="D39" s="111" t="s">
        <v>10</v>
      </c>
      <c r="E39" s="111"/>
      <c r="F39" s="111"/>
      <c r="G39" s="118"/>
      <c r="H39" s="124"/>
      <c r="I39" s="192">
        <f>+H41+H42</f>
        <v>239898272</v>
      </c>
      <c r="J39" s="125"/>
      <c r="K39" s="124"/>
      <c r="L39" s="111"/>
      <c r="N39" s="32" t="s">
        <v>2</v>
      </c>
    </row>
    <row r="40" spans="1:14" s="27" customFormat="1" ht="28.5" customHeight="1" x14ac:dyDescent="0.2">
      <c r="A40" s="93"/>
      <c r="B40" s="113"/>
      <c r="C40" s="113"/>
      <c r="D40" s="111"/>
      <c r="E40" s="111"/>
      <c r="F40" s="111"/>
      <c r="G40" s="118"/>
      <c r="H40" s="124"/>
      <c r="I40" s="118"/>
      <c r="J40" s="125"/>
      <c r="K40" s="124"/>
      <c r="L40" s="111"/>
    </row>
    <row r="41" spans="1:14" s="27" customFormat="1" ht="28.5" customHeight="1" x14ac:dyDescent="0.2">
      <c r="A41" s="93"/>
      <c r="B41" s="113"/>
      <c r="C41" s="113" t="s">
        <v>29</v>
      </c>
      <c r="D41" s="111"/>
      <c r="E41" s="111"/>
      <c r="F41" s="111"/>
      <c r="G41" s="118"/>
      <c r="H41" s="118">
        <f>+'BZA DE COMP'!G75</f>
        <v>77136402</v>
      </c>
      <c r="I41" s="118"/>
      <c r="J41" s="125"/>
      <c r="K41" s="124"/>
      <c r="L41" s="111"/>
    </row>
    <row r="42" spans="1:14" s="27" customFormat="1" ht="28.5" customHeight="1" x14ac:dyDescent="0.2">
      <c r="A42" s="93"/>
      <c r="B42" s="123" t="s">
        <v>2</v>
      </c>
      <c r="C42" s="107" t="s">
        <v>28</v>
      </c>
      <c r="D42" s="123"/>
      <c r="E42" s="123"/>
      <c r="F42" s="123"/>
      <c r="G42" s="114"/>
      <c r="H42" s="192">
        <f>+'BZA DE COMP'!G76</f>
        <v>162761870</v>
      </c>
      <c r="I42" s="124"/>
      <c r="J42" s="125"/>
      <c r="K42" s="124"/>
      <c r="L42" s="111"/>
    </row>
    <row r="43" spans="1:14" s="27" customFormat="1" ht="28.5" customHeight="1" x14ac:dyDescent="0.2">
      <c r="A43" s="93"/>
      <c r="B43" s="112"/>
      <c r="C43" s="112"/>
      <c r="D43" s="112"/>
      <c r="E43" s="112"/>
      <c r="F43" s="112"/>
      <c r="G43" s="114"/>
      <c r="H43" s="124"/>
      <c r="I43" s="118"/>
      <c r="J43" s="125"/>
      <c r="K43" s="118"/>
      <c r="L43" s="111"/>
    </row>
    <row r="44" spans="1:14" s="36" customFormat="1" ht="28.5" customHeight="1" x14ac:dyDescent="0.2">
      <c r="A44" s="93"/>
      <c r="B44" s="112" t="s">
        <v>27</v>
      </c>
      <c r="C44" s="113"/>
      <c r="D44" s="112"/>
      <c r="E44" s="112"/>
      <c r="F44" s="112"/>
      <c r="G44" s="115"/>
      <c r="H44" s="124"/>
      <c r="I44" s="118"/>
      <c r="J44" s="126">
        <f>+'BZA DE COMP'!G77</f>
        <v>232382610</v>
      </c>
      <c r="K44" s="118"/>
      <c r="L44" s="111"/>
    </row>
    <row r="45" spans="1:14" s="36" customFormat="1" ht="28.5" customHeight="1" x14ac:dyDescent="0.2">
      <c r="A45" s="93"/>
      <c r="B45" s="112"/>
      <c r="C45" s="113"/>
      <c r="D45" s="112"/>
      <c r="E45" s="112"/>
      <c r="F45" s="112"/>
      <c r="G45" s="115"/>
      <c r="H45" s="124"/>
      <c r="I45" s="124"/>
      <c r="J45" s="125"/>
      <c r="K45" s="124"/>
      <c r="L45" s="111"/>
    </row>
    <row r="46" spans="1:14" s="39" customFormat="1" ht="28.5" customHeight="1" x14ac:dyDescent="0.2">
      <c r="A46" s="93"/>
      <c r="B46" s="112" t="s">
        <v>26</v>
      </c>
      <c r="C46" s="113"/>
      <c r="D46" s="107"/>
      <c r="E46" s="107"/>
      <c r="F46" s="107"/>
      <c r="G46" s="118"/>
      <c r="H46" s="118"/>
      <c r="I46" s="118"/>
      <c r="J46" s="126">
        <f>+I48+I49</f>
        <v>0</v>
      </c>
      <c r="K46" s="124"/>
      <c r="L46" s="111"/>
    </row>
    <row r="47" spans="1:14" s="39" customFormat="1" ht="28.5" customHeight="1" x14ac:dyDescent="0.2">
      <c r="A47" s="93"/>
      <c r="B47" s="113"/>
      <c r="C47" s="113"/>
      <c r="D47" s="107"/>
      <c r="E47" s="107"/>
      <c r="F47" s="107"/>
      <c r="G47" s="118"/>
      <c r="H47" s="118"/>
      <c r="I47" s="118"/>
      <c r="J47" s="125"/>
      <c r="K47" s="124"/>
      <c r="L47" s="111"/>
    </row>
    <row r="48" spans="1:14" s="27" customFormat="1" ht="28.5" customHeight="1" x14ac:dyDescent="0.2">
      <c r="A48" s="93"/>
      <c r="B48" s="113"/>
      <c r="C48" s="113" t="s">
        <v>25</v>
      </c>
      <c r="D48" s="107"/>
      <c r="E48" s="107"/>
      <c r="F48" s="107"/>
      <c r="G48" s="118"/>
      <c r="H48" s="113"/>
      <c r="I48" s="118">
        <f>+'BZA DE COMP'!G78</f>
        <v>0</v>
      </c>
      <c r="J48" s="113"/>
      <c r="K48" s="124"/>
      <c r="L48" s="111"/>
    </row>
    <row r="49" spans="1:18" s="27" customFormat="1" ht="28.5" customHeight="1" x14ac:dyDescent="0.2">
      <c r="A49" s="93"/>
      <c r="B49" s="113"/>
      <c r="C49" s="113" t="s">
        <v>24</v>
      </c>
      <c r="D49" s="107"/>
      <c r="E49" s="107"/>
      <c r="F49" s="107"/>
      <c r="G49" s="118"/>
      <c r="H49" s="113"/>
      <c r="I49" s="192">
        <f>+'BZA DE COMP'!G79</f>
        <v>0</v>
      </c>
      <c r="J49" s="113"/>
      <c r="K49" s="124"/>
      <c r="L49" s="35"/>
    </row>
    <row r="50" spans="1:18" s="27" customFormat="1" ht="28.5" customHeight="1" x14ac:dyDescent="0.2">
      <c r="A50" s="26"/>
      <c r="B50" s="92"/>
      <c r="C50" s="92"/>
      <c r="D50" s="91"/>
      <c r="E50" s="91"/>
      <c r="F50" s="91"/>
      <c r="G50" s="90"/>
      <c r="H50" s="90"/>
      <c r="I50" s="90"/>
      <c r="J50" s="90"/>
      <c r="K50" s="89"/>
      <c r="L50" s="25"/>
    </row>
    <row r="51" spans="1:18" s="27" customFormat="1" ht="28.5" customHeight="1" x14ac:dyDescent="0.2">
      <c r="A51" s="26"/>
      <c r="B51" s="183" t="s">
        <v>11</v>
      </c>
      <c r="C51" s="184"/>
      <c r="D51" s="184"/>
      <c r="E51" s="184"/>
      <c r="F51" s="184"/>
      <c r="G51" s="28"/>
      <c r="H51" s="29" t="s">
        <v>2</v>
      </c>
      <c r="I51" s="29"/>
      <c r="J51" s="40"/>
      <c r="K51" s="185">
        <f>SUM(J36+J44+J46)</f>
        <v>5516196238</v>
      </c>
      <c r="L51" s="25"/>
    </row>
    <row r="52" spans="1:18" s="27" customFormat="1" ht="28.5" customHeight="1" x14ac:dyDescent="0.2">
      <c r="A52" s="26"/>
      <c r="B52" s="26"/>
      <c r="C52" s="26"/>
      <c r="D52" s="26"/>
      <c r="E52" s="26"/>
      <c r="F52" s="26"/>
      <c r="G52" s="28"/>
      <c r="H52" s="29"/>
      <c r="I52" s="28"/>
      <c r="J52" s="28"/>
      <c r="K52" s="28"/>
      <c r="L52" s="25"/>
    </row>
    <row r="53" spans="1:18" s="27" customFormat="1" ht="28.5" customHeight="1" x14ac:dyDescent="0.2">
      <c r="A53" s="26"/>
      <c r="B53" s="26"/>
      <c r="C53" s="26"/>
      <c r="D53" s="26"/>
      <c r="E53" s="26"/>
      <c r="F53" s="26"/>
      <c r="G53" s="28"/>
      <c r="H53" s="29"/>
      <c r="I53" s="28"/>
      <c r="J53" s="28"/>
      <c r="K53" s="28"/>
      <c r="L53" s="25"/>
      <c r="O53" s="203"/>
      <c r="P53" s="203"/>
      <c r="Q53" s="203"/>
      <c r="R53" s="203"/>
    </row>
    <row r="54" spans="1:18" s="27" customFormat="1" ht="28.5" customHeight="1" x14ac:dyDescent="0.2">
      <c r="A54" s="26"/>
      <c r="B54" s="275" t="s">
        <v>100</v>
      </c>
      <c r="C54" s="275"/>
      <c r="D54" s="275"/>
      <c r="E54" s="275"/>
      <c r="F54" s="275"/>
      <c r="G54" s="28"/>
      <c r="H54" s="29"/>
      <c r="I54" s="28"/>
      <c r="J54" s="41"/>
      <c r="K54" s="186">
        <f>K32-K51</f>
        <v>278434086</v>
      </c>
      <c r="L54" s="25"/>
      <c r="O54" s="203"/>
      <c r="P54" s="203"/>
      <c r="Q54" s="203"/>
      <c r="R54" s="203"/>
    </row>
    <row r="55" spans="1:18" s="27" customFormat="1" ht="28.5" customHeight="1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5"/>
      <c r="L55" s="25"/>
      <c r="O55" s="203"/>
      <c r="P55" s="203"/>
      <c r="Q55" s="203"/>
      <c r="R55" s="203"/>
    </row>
    <row r="56" spans="1:18" s="20" customFormat="1" ht="28.5" customHeight="1" x14ac:dyDescent="0.2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197"/>
      <c r="O56" s="204"/>
      <c r="P56" s="204"/>
      <c r="Q56" s="204"/>
      <c r="R56" s="204"/>
    </row>
    <row r="57" spans="1:18" s="20" customFormat="1" ht="28.5" customHeight="1" x14ac:dyDescent="0.2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23"/>
      <c r="O57" s="204"/>
      <c r="P57" s="204"/>
      <c r="Q57" s="204"/>
      <c r="R57" s="204"/>
    </row>
    <row r="58" spans="1:18" s="20" customFormat="1" ht="28.5" customHeight="1" x14ac:dyDescent="0.2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23"/>
    </row>
    <row r="59" spans="1:18" s="20" customFormat="1" ht="28.5" customHeight="1" x14ac:dyDescent="0.2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23"/>
    </row>
    <row r="60" spans="1:18" s="20" customFormat="1" ht="28.5" customHeight="1" x14ac:dyDescent="0.2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23"/>
    </row>
    <row r="61" spans="1:18" s="20" customFormat="1" ht="28.5" customHeight="1" x14ac:dyDescent="0.2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23"/>
    </row>
    <row r="62" spans="1:18" s="20" customFormat="1" ht="28.5" customHeight="1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23"/>
    </row>
    <row r="63" spans="1:18" s="20" customFormat="1" ht="28.5" customHeight="1" x14ac:dyDescent="0.2"/>
    <row r="64" spans="1:18" s="20" customFormat="1" ht="28.5" customHeight="1" x14ac:dyDescent="0.2">
      <c r="B64" s="88"/>
      <c r="C64" s="88"/>
      <c r="D64" s="88"/>
      <c r="E64" s="88"/>
      <c r="F64" s="88"/>
      <c r="H64" s="273"/>
      <c r="I64" s="273"/>
      <c r="J64" s="273"/>
      <c r="K64" s="273"/>
    </row>
    <row r="65" spans="2:11" s="20" customFormat="1" ht="28.5" customHeight="1" x14ac:dyDescent="0.2">
      <c r="B65" s="88"/>
      <c r="C65" s="88"/>
      <c r="D65" s="88"/>
      <c r="E65" s="88"/>
      <c r="F65" s="88"/>
      <c r="H65" s="273"/>
      <c r="I65" s="273"/>
      <c r="J65" s="273"/>
      <c r="K65" s="273"/>
    </row>
    <row r="66" spans="2:11" s="20" customFormat="1" ht="28.5" customHeight="1" x14ac:dyDescent="0.2">
      <c r="B66" s="23"/>
      <c r="C66" s="23"/>
      <c r="D66" s="23"/>
      <c r="E66" s="23"/>
      <c r="F66" s="23"/>
      <c r="H66" s="273"/>
      <c r="I66" s="273"/>
      <c r="J66" s="273"/>
      <c r="K66" s="273"/>
    </row>
    <row r="67" spans="2:11" s="20" customFormat="1" ht="26.25" customHeight="1" x14ac:dyDescent="0.2">
      <c r="B67" s="21"/>
      <c r="C67" s="21"/>
      <c r="D67" s="21"/>
      <c r="E67" s="21"/>
      <c r="F67" s="21"/>
      <c r="G67" s="21"/>
      <c r="H67" s="21"/>
      <c r="I67" s="21"/>
      <c r="J67" s="21"/>
      <c r="K67" s="21"/>
    </row>
    <row r="68" spans="2:11" s="20" customFormat="1" ht="15.75" customHeight="1" x14ac:dyDescent="0.2">
      <c r="H68" s="23"/>
      <c r="I68" s="23"/>
      <c r="J68" s="23"/>
    </row>
    <row r="69" spans="2:11" ht="15.75" customHeight="1" x14ac:dyDescent="0.2">
      <c r="H69" s="15"/>
      <c r="I69" s="15"/>
      <c r="J69" s="15"/>
    </row>
    <row r="70" spans="2:11" ht="15.75" customHeight="1" x14ac:dyDescent="0.2">
      <c r="H70" s="15"/>
      <c r="I70" s="15"/>
      <c r="J70" s="15"/>
    </row>
    <row r="87" spans="7:7" ht="15.75" customHeight="1" x14ac:dyDescent="0.2">
      <c r="G87" s="16"/>
    </row>
    <row r="88" spans="7:7" ht="15.75" customHeight="1" x14ac:dyDescent="0.2">
      <c r="G88" s="16"/>
    </row>
    <row r="89" spans="7:7" ht="15.75" customHeight="1" x14ac:dyDescent="0.2">
      <c r="G89" s="16"/>
    </row>
    <row r="90" spans="7:7" ht="15.75" customHeight="1" x14ac:dyDescent="0.2">
      <c r="G90" s="16"/>
    </row>
    <row r="91" spans="7:7" ht="15.75" customHeight="1" x14ac:dyDescent="0.2">
      <c r="G91" s="16"/>
    </row>
    <row r="92" spans="7:7" ht="15.75" customHeight="1" x14ac:dyDescent="0.2">
      <c r="G92" s="16"/>
    </row>
    <row r="93" spans="7:7" ht="15.75" customHeight="1" x14ac:dyDescent="0.2">
      <c r="G93" s="16"/>
    </row>
  </sheetData>
  <mergeCells count="7">
    <mergeCell ref="A2:L2"/>
    <mergeCell ref="A3:L3"/>
    <mergeCell ref="H66:K66"/>
    <mergeCell ref="H64:K64"/>
    <mergeCell ref="H65:K65"/>
    <mergeCell ref="A4:K4"/>
    <mergeCell ref="B54:F54"/>
  </mergeCells>
  <phoneticPr fontId="0" type="noConversion"/>
  <printOptions horizontalCentered="1"/>
  <pageMargins left="0.59055118110236227" right="0.59055118110236227" top="0.59055118110236227" bottom="0.39370078740157483" header="0" footer="0"/>
  <pageSetup scale="43" orientation="portrait" horizontalDpi="300" verticalDpi="300" r:id="rId1"/>
  <headerFooter alignWithMargins="0"/>
  <rowBreaks count="1" manualBreakCount="1">
    <brk id="60" max="11" man="1"/>
  </rowBreaks>
  <drawing r:id="rId2"/>
  <legacyDrawing r:id="rId3"/>
  <oleObjects>
    <mc:AlternateContent xmlns:mc="http://schemas.openxmlformats.org/markup-compatibility/2006">
      <mc:Choice Requires="x14">
        <oleObject progId="Excel.Sheet.8" shapeId="26649" r:id="rId4">
          <objectPr defaultSize="0" autoPict="0" r:id="rId5">
            <anchor moveWithCells="1" sizeWithCells="1">
              <from>
                <xdr:col>6</xdr:col>
                <xdr:colOff>1419225</xdr:colOff>
                <xdr:row>57</xdr:row>
                <xdr:rowOff>200025</xdr:rowOff>
              </from>
              <to>
                <xdr:col>9</xdr:col>
                <xdr:colOff>1009650</xdr:colOff>
                <xdr:row>59</xdr:row>
                <xdr:rowOff>228600</xdr:rowOff>
              </to>
            </anchor>
          </objectPr>
        </oleObject>
      </mc:Choice>
      <mc:Fallback>
        <oleObject progId="Excel.Sheet.8" shapeId="26649" r:id="rId4"/>
      </mc:Fallback>
    </mc:AlternateContent>
    <mc:AlternateContent xmlns:mc="http://schemas.openxmlformats.org/markup-compatibility/2006">
      <mc:Choice Requires="x14">
        <oleObject progId="Excel.Sheet.8" shapeId="26650" r:id="rId6">
          <objectPr defaultSize="0" autoPict="0" r:id="rId7">
            <anchor moveWithCells="1" sizeWithCells="1">
              <from>
                <xdr:col>3</xdr:col>
                <xdr:colOff>304800</xdr:colOff>
                <xdr:row>57</xdr:row>
                <xdr:rowOff>200025</xdr:rowOff>
              </from>
              <to>
                <xdr:col>5</xdr:col>
                <xdr:colOff>2085975</xdr:colOff>
                <xdr:row>59</xdr:row>
                <xdr:rowOff>228600</xdr:rowOff>
              </to>
            </anchor>
          </objectPr>
        </oleObject>
      </mc:Choice>
      <mc:Fallback>
        <oleObject progId="Excel.Sheet.8" shapeId="2665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24"/>
  <sheetViews>
    <sheetView topLeftCell="A7" zoomScale="80" zoomScaleNormal="80" zoomScaleSheetLayoutView="70" workbookViewId="0">
      <selection activeCell="C22" sqref="C22"/>
    </sheetView>
  </sheetViews>
  <sheetFormatPr baseColWidth="10" defaultRowHeight="15.75" customHeight="1" x14ac:dyDescent="0.2"/>
  <cols>
    <col min="1" max="1" width="5.140625" style="43" customWidth="1"/>
    <col min="2" max="2" width="14.28515625" style="43" customWidth="1"/>
    <col min="3" max="3" width="45.140625" style="43" customWidth="1"/>
    <col min="4" max="5" width="15" style="43" customWidth="1"/>
    <col min="6" max="6" width="15.7109375" style="43" customWidth="1"/>
    <col min="7" max="7" width="5.140625" style="43" customWidth="1"/>
    <col min="8" max="9" width="7" style="43" customWidth="1"/>
    <col min="10" max="10" width="45.140625" style="43" customWidth="1"/>
    <col min="11" max="12" width="15" style="43" customWidth="1"/>
    <col min="13" max="13" width="15.7109375" style="43" customWidth="1"/>
    <col min="14" max="14" width="5.140625" style="43" customWidth="1"/>
    <col min="15" max="15" width="12.42578125" style="43" bestFit="1" customWidth="1"/>
    <col min="16" max="16" width="23" style="43" bestFit="1" customWidth="1"/>
    <col min="17" max="16384" width="11.42578125" style="43"/>
  </cols>
  <sheetData>
    <row r="1" spans="1:17" ht="15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7" ht="25.5" customHeight="1" x14ac:dyDescent="0.2">
      <c r="A2" s="278" t="s">
        <v>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45"/>
    </row>
    <row r="3" spans="1:17" ht="25.5" customHeight="1" x14ac:dyDescent="0.2">
      <c r="A3" s="279" t="s">
        <v>45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45"/>
    </row>
    <row r="4" spans="1:17" ht="15" customHeight="1" x14ac:dyDescent="0.2">
      <c r="A4" s="280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44"/>
      <c r="O4" s="45"/>
    </row>
    <row r="5" spans="1:17" ht="15" customHeight="1" x14ac:dyDescent="0.2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7" ht="15" customHeight="1" x14ac:dyDescent="0.2">
      <c r="A6" s="46"/>
      <c r="B6" s="47" t="s">
        <v>12</v>
      </c>
      <c r="C6" s="47"/>
      <c r="D6" s="47"/>
      <c r="E6" s="47"/>
      <c r="F6" s="48"/>
      <c r="G6" s="48"/>
      <c r="H6" s="48"/>
      <c r="I6" s="48"/>
      <c r="J6" s="48"/>
      <c r="K6" s="48"/>
      <c r="L6" s="48"/>
      <c r="M6" s="48"/>
      <c r="N6" s="46"/>
      <c r="O6" s="45"/>
    </row>
    <row r="7" spans="1:17" ht="15" customHeight="1" x14ac:dyDescent="0.2">
      <c r="A7" s="46"/>
      <c r="B7" s="47" t="s">
        <v>103</v>
      </c>
      <c r="C7" s="47"/>
      <c r="D7" s="47"/>
      <c r="E7" s="47"/>
      <c r="F7" s="48"/>
      <c r="G7" s="48"/>
      <c r="H7" s="48"/>
      <c r="I7" s="48"/>
      <c r="J7" s="48"/>
      <c r="K7" s="48"/>
      <c r="L7" s="48"/>
      <c r="M7" s="48"/>
      <c r="N7" s="46"/>
      <c r="O7" s="45"/>
    </row>
    <row r="8" spans="1:17" ht="15" customHeight="1" x14ac:dyDescent="0.2">
      <c r="A8" s="46"/>
      <c r="B8" s="47" t="s">
        <v>4</v>
      </c>
      <c r="C8" s="47"/>
      <c r="D8" s="47"/>
      <c r="E8" s="47"/>
      <c r="F8" s="48"/>
      <c r="G8" s="48"/>
      <c r="H8" s="48"/>
      <c r="I8" s="48"/>
      <c r="J8" s="48"/>
      <c r="K8" s="48"/>
      <c r="L8" s="48"/>
      <c r="M8" s="48"/>
      <c r="N8" s="46"/>
      <c r="O8" s="45"/>
    </row>
    <row r="9" spans="1:17" ht="15" customHeight="1" x14ac:dyDescent="0.2">
      <c r="A9" s="46"/>
      <c r="B9" s="47"/>
      <c r="C9" s="47"/>
      <c r="D9" s="47"/>
      <c r="E9" s="47"/>
      <c r="F9" s="48"/>
      <c r="G9" s="48"/>
      <c r="H9" s="48"/>
      <c r="I9" s="48"/>
      <c r="J9" s="48"/>
      <c r="K9" s="48"/>
      <c r="L9" s="48"/>
      <c r="M9" s="48"/>
      <c r="N9" s="46"/>
      <c r="O9" s="45"/>
    </row>
    <row r="10" spans="1:17" ht="15" customHeight="1" x14ac:dyDescent="0.2">
      <c r="A10" s="46"/>
      <c r="B10" s="47"/>
      <c r="C10" s="47"/>
      <c r="D10" s="47"/>
      <c r="E10" s="47"/>
      <c r="F10" s="48"/>
      <c r="G10" s="48"/>
      <c r="H10" s="48"/>
      <c r="I10" s="48"/>
      <c r="J10" s="48"/>
      <c r="K10" s="48"/>
      <c r="L10" s="48"/>
      <c r="M10" s="48"/>
      <c r="N10" s="46"/>
    </row>
    <row r="11" spans="1:17" s="50" customFormat="1" ht="15" customHeight="1" x14ac:dyDescent="0.25">
      <c r="A11" s="49"/>
      <c r="B11" s="281" t="s">
        <v>13</v>
      </c>
      <c r="C11" s="281"/>
      <c r="D11" s="281"/>
      <c r="E11" s="281"/>
      <c r="F11" s="281"/>
      <c r="G11" s="17"/>
      <c r="H11" s="281" t="s">
        <v>14</v>
      </c>
      <c r="I11" s="281"/>
      <c r="J11" s="281"/>
      <c r="K11" s="281"/>
      <c r="L11" s="281"/>
      <c r="M11" s="281"/>
    </row>
    <row r="12" spans="1:17" s="50" customFormat="1" ht="15" customHeight="1" x14ac:dyDescent="0.25">
      <c r="A12" s="49"/>
      <c r="B12" s="281"/>
      <c r="C12" s="281"/>
      <c r="D12" s="281"/>
      <c r="E12" s="281"/>
      <c r="F12" s="281"/>
      <c r="G12" s="17"/>
      <c r="H12" s="281"/>
      <c r="I12" s="281"/>
      <c r="J12" s="281"/>
      <c r="K12" s="281"/>
      <c r="L12" s="281"/>
      <c r="M12" s="281"/>
    </row>
    <row r="13" spans="1:17" s="50" customFormat="1" ht="15" customHeight="1" x14ac:dyDescent="0.2">
      <c r="A13" s="49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7" s="50" customFormat="1" ht="15" customHeight="1" x14ac:dyDescent="0.2">
      <c r="A14" s="49"/>
      <c r="B14" s="102" t="s">
        <v>34</v>
      </c>
      <c r="C14" s="102"/>
      <c r="D14" s="102"/>
      <c r="E14" s="103"/>
      <c r="F14" s="100">
        <f>SUM(E16)</f>
        <v>478997932</v>
      </c>
      <c r="G14" s="8"/>
      <c r="H14" s="102" t="s">
        <v>30</v>
      </c>
      <c r="I14" s="102"/>
      <c r="J14" s="102"/>
      <c r="K14" s="100"/>
      <c r="L14" s="103"/>
      <c r="M14" s="100">
        <f>+SUM(L16:L17)</f>
        <v>5283813628</v>
      </c>
      <c r="Q14" s="49"/>
    </row>
    <row r="15" spans="1:17" s="50" customFormat="1" ht="15" customHeight="1" x14ac:dyDescent="0.2">
      <c r="A15" s="49"/>
      <c r="B15" s="86"/>
      <c r="C15" s="86"/>
      <c r="D15" s="86"/>
      <c r="E15" s="106"/>
      <c r="F15" s="106"/>
      <c r="G15" s="8"/>
      <c r="H15" s="104"/>
      <c r="I15" s="104"/>
      <c r="J15" s="104"/>
      <c r="K15" s="103"/>
      <c r="L15" s="103"/>
      <c r="M15" s="103"/>
      <c r="Q15" s="49"/>
    </row>
    <row r="16" spans="1:17" s="50" customFormat="1" ht="15" customHeight="1" x14ac:dyDescent="0.2">
      <c r="A16" s="49"/>
      <c r="B16" s="36"/>
      <c r="C16" s="35" t="s">
        <v>0</v>
      </c>
      <c r="D16" s="35"/>
      <c r="E16" s="193">
        <f>+'EDO ING Y EGR'!I16</f>
        <v>478997932</v>
      </c>
      <c r="F16" s="103"/>
      <c r="G16" s="8"/>
      <c r="I16" s="36" t="s">
        <v>37</v>
      </c>
      <c r="L16" s="33">
        <f>+'EDO ING Y EGR'!I38</f>
        <v>5043915356</v>
      </c>
      <c r="Q16" s="49"/>
    </row>
    <row r="17" spans="1:17" s="50" customFormat="1" ht="15" customHeight="1" x14ac:dyDescent="0.2">
      <c r="A17" s="49"/>
      <c r="B17" s="36"/>
      <c r="C17" s="36"/>
      <c r="D17" s="36"/>
      <c r="E17" s="33"/>
      <c r="F17" s="103"/>
      <c r="G17" s="8"/>
      <c r="H17" s="36"/>
      <c r="I17" s="36" t="s">
        <v>36</v>
      </c>
      <c r="J17" s="35"/>
      <c r="K17" s="38"/>
      <c r="L17" s="193">
        <f>+K19+K20</f>
        <v>239898272</v>
      </c>
      <c r="M17" s="99"/>
      <c r="Q17" s="49"/>
    </row>
    <row r="18" spans="1:17" s="50" customFormat="1" ht="15" customHeight="1" x14ac:dyDescent="0.2">
      <c r="A18" s="49"/>
      <c r="B18" s="102" t="s">
        <v>33</v>
      </c>
      <c r="C18" s="102"/>
      <c r="D18" s="102"/>
      <c r="E18" s="103"/>
      <c r="F18" s="100">
        <f>SUM(E20:E21)</f>
        <v>5303887606</v>
      </c>
      <c r="G18" s="8"/>
      <c r="H18" s="36"/>
      <c r="I18" s="36"/>
      <c r="J18" s="35"/>
      <c r="K18" s="38"/>
      <c r="L18" s="33"/>
      <c r="M18" s="99"/>
      <c r="Q18" s="49"/>
    </row>
    <row r="19" spans="1:17" s="50" customFormat="1" ht="15" customHeight="1" x14ac:dyDescent="0.2">
      <c r="A19" s="49"/>
      <c r="B19" s="102"/>
      <c r="C19" s="102"/>
      <c r="D19" s="102"/>
      <c r="E19" s="103"/>
      <c r="F19" s="103"/>
      <c r="G19" s="8"/>
      <c r="H19" s="36"/>
      <c r="I19" s="8"/>
      <c r="J19" s="36" t="s">
        <v>15</v>
      </c>
      <c r="K19" s="33">
        <f>+'EDO ING Y EGR'!H41</f>
        <v>77136402</v>
      </c>
      <c r="L19" s="33"/>
      <c r="M19" s="99"/>
      <c r="Q19" s="49"/>
    </row>
    <row r="20" spans="1:17" s="50" customFormat="1" ht="15" customHeight="1" x14ac:dyDescent="0.2">
      <c r="A20" s="49"/>
      <c r="B20" s="102"/>
      <c r="C20" s="35" t="s">
        <v>32</v>
      </c>
      <c r="D20" s="35"/>
      <c r="E20" s="33">
        <f>+'EDO ING Y EGR'!I20</f>
        <v>167540578</v>
      </c>
      <c r="F20" s="103"/>
      <c r="G20" s="8"/>
      <c r="H20" s="104" t="s">
        <v>2</v>
      </c>
      <c r="I20" s="8"/>
      <c r="J20" s="37" t="s">
        <v>16</v>
      </c>
      <c r="K20" s="193">
        <f>+'EDO ING Y EGR'!H42</f>
        <v>162761870</v>
      </c>
      <c r="L20" s="38"/>
      <c r="M20" s="99"/>
      <c r="Q20" s="49"/>
    </row>
    <row r="21" spans="1:17" s="50" customFormat="1" ht="15" customHeight="1" x14ac:dyDescent="0.2">
      <c r="A21" s="49"/>
      <c r="B21" s="102"/>
      <c r="C21" s="179" t="s">
        <v>1</v>
      </c>
      <c r="D21" s="35"/>
      <c r="E21" s="193">
        <f>+'EDO ING Y EGR'!I21</f>
        <v>5136347028</v>
      </c>
      <c r="F21" s="103"/>
      <c r="G21" s="8"/>
      <c r="H21" s="104"/>
      <c r="I21" s="8"/>
      <c r="J21" s="37"/>
      <c r="K21" s="33"/>
      <c r="L21" s="38"/>
      <c r="M21" s="99"/>
      <c r="Q21" s="49"/>
    </row>
    <row r="22" spans="1:17" s="50" customFormat="1" ht="15" customHeight="1" x14ac:dyDescent="0.2">
      <c r="A22" s="49"/>
      <c r="B22" s="102"/>
      <c r="C22" s="102"/>
      <c r="D22" s="102"/>
      <c r="E22" s="105" t="s">
        <v>2</v>
      </c>
      <c r="F22" s="103"/>
      <c r="G22" s="8"/>
      <c r="H22" s="102" t="s">
        <v>27</v>
      </c>
      <c r="I22" s="36"/>
      <c r="J22" s="102"/>
      <c r="K22" s="38"/>
      <c r="L22" s="33"/>
      <c r="M22" s="101">
        <f>+'EDO ING Y EGR'!J44</f>
        <v>232382610</v>
      </c>
      <c r="Q22" s="49"/>
    </row>
    <row r="23" spans="1:17" s="50" customFormat="1" ht="15" customHeight="1" x14ac:dyDescent="0.2">
      <c r="A23" s="49"/>
      <c r="B23" s="102" t="s">
        <v>31</v>
      </c>
      <c r="C23" s="102"/>
      <c r="D23" s="102"/>
      <c r="E23" s="103"/>
      <c r="F23" s="100">
        <f>SUM(E25:E30)</f>
        <v>11744786</v>
      </c>
      <c r="G23" s="8"/>
      <c r="H23" s="102"/>
      <c r="I23" s="36"/>
      <c r="J23" s="102"/>
      <c r="K23" s="38"/>
      <c r="L23" s="38"/>
      <c r="M23" s="99"/>
      <c r="Q23" s="49"/>
    </row>
    <row r="24" spans="1:17" s="50" customFormat="1" ht="15" customHeight="1" x14ac:dyDescent="0.2">
      <c r="A24" s="49"/>
      <c r="B24" s="102"/>
      <c r="C24" s="102"/>
      <c r="D24" s="102"/>
      <c r="E24" s="103"/>
      <c r="F24" s="103"/>
      <c r="G24" s="8"/>
      <c r="H24" s="102" t="s">
        <v>26</v>
      </c>
      <c r="I24" s="36"/>
      <c r="J24" s="37"/>
      <c r="K24" s="33"/>
      <c r="L24" s="33"/>
      <c r="M24" s="101">
        <f>+L26+L27</f>
        <v>0</v>
      </c>
      <c r="Q24" s="49"/>
    </row>
    <row r="25" spans="1:17" s="50" customFormat="1" ht="15" customHeight="1" x14ac:dyDescent="0.2">
      <c r="A25" s="49"/>
      <c r="B25" s="36"/>
      <c r="C25" s="35" t="s">
        <v>5</v>
      </c>
      <c r="D25" s="176"/>
      <c r="E25" s="33">
        <f>+'EDO ING Y EGR'!I25</f>
        <v>0</v>
      </c>
      <c r="F25" s="103" t="s">
        <v>2</v>
      </c>
      <c r="G25" s="8"/>
      <c r="H25" s="36"/>
      <c r="I25" s="36"/>
      <c r="J25" s="37"/>
      <c r="K25" s="33"/>
      <c r="L25" s="33"/>
      <c r="M25" s="99"/>
      <c r="Q25" s="49"/>
    </row>
    <row r="26" spans="1:17" s="50" customFormat="1" ht="15" customHeight="1" x14ac:dyDescent="0.2">
      <c r="A26" s="49"/>
      <c r="B26" s="36"/>
      <c r="C26" s="179" t="s">
        <v>2</v>
      </c>
      <c r="D26" s="176"/>
      <c r="E26" s="33">
        <f>+'EDO ING Y EGR'!I26</f>
        <v>127022</v>
      </c>
      <c r="F26" s="103"/>
      <c r="G26" s="8"/>
      <c r="H26" s="36"/>
      <c r="I26" s="36" t="s">
        <v>25</v>
      </c>
      <c r="J26" s="37"/>
      <c r="K26" s="36"/>
      <c r="L26" s="33">
        <f>+'EDO ING Y EGR'!I48</f>
        <v>0</v>
      </c>
      <c r="M26" s="36"/>
      <c r="Q26" s="49"/>
    </row>
    <row r="27" spans="1:17" s="50" customFormat="1" ht="15" customHeight="1" x14ac:dyDescent="0.2">
      <c r="A27" s="49"/>
      <c r="B27" s="36"/>
      <c r="C27" s="127" t="s">
        <v>82</v>
      </c>
      <c r="D27" s="135">
        <v>0</v>
      </c>
      <c r="F27" s="100"/>
      <c r="G27" s="8"/>
      <c r="H27" s="36"/>
      <c r="I27" s="36" t="s">
        <v>24</v>
      </c>
      <c r="J27" s="37"/>
      <c r="K27" s="36"/>
      <c r="L27" s="193">
        <f>+'EDO ING Y EGR'!I49</f>
        <v>0</v>
      </c>
      <c r="M27" s="36"/>
      <c r="Q27" s="49"/>
    </row>
    <row r="28" spans="1:17" s="50" customFormat="1" ht="15" customHeight="1" x14ac:dyDescent="0.2">
      <c r="A28" s="49"/>
      <c r="B28" s="10"/>
      <c r="C28" s="6" t="s">
        <v>83</v>
      </c>
      <c r="D28" s="135">
        <v>0</v>
      </c>
      <c r="E28" s="54"/>
      <c r="F28" s="53"/>
      <c r="G28" s="8"/>
      <c r="Q28" s="49"/>
    </row>
    <row r="29" spans="1:17" s="50" customFormat="1" ht="15" customHeight="1" x14ac:dyDescent="0.2">
      <c r="A29" s="49"/>
      <c r="B29" s="10"/>
      <c r="C29" s="6" t="s">
        <v>84</v>
      </c>
      <c r="D29" s="194">
        <v>0</v>
      </c>
      <c r="E29" s="54"/>
      <c r="F29" s="53"/>
      <c r="G29" s="8"/>
      <c r="Q29" s="49"/>
    </row>
    <row r="30" spans="1:17" s="50" customFormat="1" ht="15" customHeight="1" x14ac:dyDescent="0.2">
      <c r="A30" s="49"/>
      <c r="B30" s="10"/>
      <c r="C30" s="35" t="s">
        <v>7</v>
      </c>
      <c r="D30" s="175"/>
      <c r="E30" s="193">
        <f>+'EDO ING Y EGR'!I30</f>
        <v>11617764</v>
      </c>
      <c r="F30" s="53"/>
      <c r="G30" s="8"/>
      <c r="H30" s="7"/>
      <c r="I30" s="7"/>
      <c r="J30" s="7"/>
      <c r="K30" s="57"/>
      <c r="L30" s="57"/>
      <c r="M30" s="60"/>
      <c r="Q30" s="49"/>
    </row>
    <row r="31" spans="1:17" s="50" customFormat="1" ht="15" customHeight="1" x14ac:dyDescent="0.2">
      <c r="A31" s="49"/>
      <c r="B31" s="10"/>
      <c r="C31" s="6"/>
      <c r="D31" s="6"/>
      <c r="E31" s="54"/>
      <c r="F31" s="53"/>
      <c r="G31" s="8"/>
      <c r="H31" s="7"/>
      <c r="I31" s="7"/>
      <c r="J31" s="9"/>
      <c r="K31" s="98"/>
      <c r="L31" s="57"/>
      <c r="M31" s="60"/>
      <c r="Q31" s="49"/>
    </row>
    <row r="32" spans="1:17" s="50" customFormat="1" ht="15" customHeight="1" x14ac:dyDescent="0.25">
      <c r="A32" s="49"/>
      <c r="B32" s="277" t="s">
        <v>19</v>
      </c>
      <c r="C32" s="277"/>
      <c r="D32" s="187"/>
      <c r="E32" s="97"/>
      <c r="F32" s="188">
        <f>+SUM(F14:F31)</f>
        <v>5794630324</v>
      </c>
      <c r="G32" s="8"/>
      <c r="H32" s="277" t="s">
        <v>17</v>
      </c>
      <c r="I32" s="277"/>
      <c r="J32" s="277"/>
      <c r="K32" s="277"/>
      <c r="L32" s="4"/>
      <c r="M32" s="188">
        <f>+SUM(M14:M31)</f>
        <v>5516196238</v>
      </c>
      <c r="Q32" s="49"/>
    </row>
    <row r="33" spans="1:18" s="50" customFormat="1" ht="15" customHeight="1" x14ac:dyDescent="0.2">
      <c r="A33" s="49"/>
      <c r="B33" s="6"/>
      <c r="C33" s="6"/>
      <c r="D33" s="6"/>
      <c r="E33" s="57"/>
      <c r="F33" s="6"/>
      <c r="G33" s="8"/>
      <c r="H33" s="6"/>
      <c r="I33" s="7"/>
      <c r="J33" s="56"/>
      <c r="K33" s="57"/>
      <c r="L33" s="57"/>
      <c r="M33" s="58"/>
      <c r="Q33" s="49"/>
    </row>
    <row r="34" spans="1:18" s="50" customFormat="1" ht="15" customHeight="1" x14ac:dyDescent="0.2">
      <c r="A34" s="49"/>
      <c r="B34" s="61" t="s">
        <v>20</v>
      </c>
      <c r="C34" s="6"/>
      <c r="D34" s="6"/>
      <c r="E34" s="57"/>
      <c r="F34" s="53">
        <f>SUM(E34:E52)</f>
        <v>248973569</v>
      </c>
      <c r="G34" s="8"/>
      <c r="H34" s="59" t="s">
        <v>18</v>
      </c>
      <c r="I34" s="56"/>
      <c r="J34" s="56"/>
      <c r="K34" s="56"/>
      <c r="L34" s="8"/>
      <c r="M34" s="53">
        <f>SUM(L34:L52)</f>
        <v>493460782</v>
      </c>
      <c r="Q34" s="49"/>
    </row>
    <row r="35" spans="1:18" s="50" customFormat="1" ht="15" customHeight="1" x14ac:dyDescent="0.2">
      <c r="A35" s="49"/>
      <c r="B35" s="61"/>
      <c r="C35" s="6"/>
      <c r="D35" s="6"/>
      <c r="E35" s="57"/>
      <c r="F35" s="53"/>
      <c r="G35" s="8"/>
      <c r="H35" s="59"/>
      <c r="M35" s="53"/>
      <c r="Q35" s="49"/>
    </row>
    <row r="36" spans="1:18" s="50" customFormat="1" ht="15" customHeight="1" x14ac:dyDescent="0.2">
      <c r="A36" s="49"/>
      <c r="C36" s="1" t="str">
        <f>+'BZA DE COMP'!C19</f>
        <v>DEUDORES DIVERSOS</v>
      </c>
      <c r="E36" s="215">
        <f>-'BZA DE COMP'!H19+'BZA DE COMP'!D19</f>
        <v>2282312</v>
      </c>
      <c r="F36" s="208"/>
      <c r="G36" s="208"/>
      <c r="H36" s="208"/>
      <c r="I36" s="10" t="str">
        <f>+'BZA DE COMP'!C40</f>
        <v>ACREEDORES DIVERSOS</v>
      </c>
      <c r="L36" s="33">
        <f>-'BZA DE COMP'!H40+'BZA DE COMP'!D40</f>
        <v>306290078</v>
      </c>
      <c r="M36" s="209"/>
      <c r="N36" s="208"/>
      <c r="O36" s="208"/>
      <c r="P36" s="208"/>
      <c r="Q36" s="49"/>
    </row>
    <row r="37" spans="1:18" s="50" customFormat="1" ht="15" customHeight="1" x14ac:dyDescent="0.2">
      <c r="A37" s="49"/>
      <c r="C37" s="49" t="str">
        <f>+'BZA DE COMP'!C43</f>
        <v>PRESTACIONES DIVERSAS</v>
      </c>
      <c r="D37" s="49"/>
      <c r="E37" s="33">
        <f>'BZA DE COMP'!H43-'BZA DE COMP'!D43</f>
        <v>8273123</v>
      </c>
      <c r="G37" s="208"/>
      <c r="H37" s="208"/>
      <c r="I37" s="212" t="str">
        <f>+'BZA DE COMP'!C25</f>
        <v>BIENES MUEBLES</v>
      </c>
      <c r="J37" s="208"/>
      <c r="K37" s="208"/>
      <c r="L37" s="33">
        <f>+'BZA DE COMP'!E25</f>
        <v>1753694</v>
      </c>
      <c r="M37" s="209"/>
      <c r="N37" s="208"/>
      <c r="O37" s="208"/>
      <c r="P37" s="208"/>
      <c r="Q37" s="49"/>
    </row>
    <row r="38" spans="1:18" s="50" customFormat="1" ht="15" customHeight="1" x14ac:dyDescent="0.2">
      <c r="A38" s="49"/>
      <c r="B38" s="10"/>
      <c r="C38" s="49" t="str">
        <f>+'BZA DE COMP'!C55</f>
        <v>RESULTADO DE EJ ANTERIORES</v>
      </c>
      <c r="E38" s="193">
        <f>+'BZA DE COMP'!F55-'BZA DE COMP'!E55</f>
        <v>238418134</v>
      </c>
      <c r="F38" s="208"/>
      <c r="G38" s="1"/>
      <c r="H38" s="7"/>
      <c r="I38" s="49" t="str">
        <f>+'BZA DE COMP'!C41</f>
        <v>FONDOS AJENOS</v>
      </c>
      <c r="J38" s="49"/>
      <c r="L38" s="33">
        <f>-'BZA DE COMP'!H41+'BZA DE COMP'!D41</f>
        <v>152627000</v>
      </c>
      <c r="N38" s="208"/>
      <c r="O38" s="208"/>
      <c r="P38" s="6" t="str">
        <f>+'BZA DE COMP'!C18</f>
        <v>CUENTAS POR COBRAR</v>
      </c>
      <c r="Q38" s="49"/>
      <c r="R38" s="210">
        <f>-'BZA DE COMP'!H18+'BZA DE COMP'!D18</f>
        <v>0</v>
      </c>
    </row>
    <row r="39" spans="1:18" s="50" customFormat="1" ht="15" customHeight="1" x14ac:dyDescent="0.2">
      <c r="A39" s="49"/>
      <c r="E39" s="49"/>
      <c r="G39" s="1"/>
      <c r="H39" s="208"/>
      <c r="I39" s="49" t="str">
        <f>+'BZA DE COMP'!C42</f>
        <v>IMPUESTOS POR PAGAR</v>
      </c>
      <c r="J39" s="49"/>
      <c r="L39" s="193">
        <f>-'BZA DE COMP'!H42+'BZA DE COMP'!D42</f>
        <v>32790010</v>
      </c>
      <c r="M39" s="209"/>
      <c r="N39" s="208"/>
      <c r="O39" s="211"/>
      <c r="P39" s="208"/>
      <c r="Q39" s="49"/>
    </row>
    <row r="40" spans="1:18" s="50" customFormat="1" ht="15" customHeight="1" x14ac:dyDescent="0.2">
      <c r="A40" s="49"/>
      <c r="G40" s="8"/>
      <c r="M40" s="56"/>
      <c r="Q40" s="49"/>
    </row>
    <row r="41" spans="1:18" s="50" customFormat="1" ht="15" customHeight="1" x14ac:dyDescent="0.2">
      <c r="A41" s="49"/>
      <c r="M41" s="56"/>
      <c r="N41" s="63"/>
      <c r="O41" s="64"/>
      <c r="P41" s="65"/>
      <c r="Q41" s="49"/>
    </row>
    <row r="42" spans="1:18" s="50" customFormat="1" ht="15" hidden="1" customHeight="1" x14ac:dyDescent="0.2">
      <c r="A42" s="49"/>
      <c r="C42" s="213" t="s">
        <v>87</v>
      </c>
      <c r="D42" s="214"/>
      <c r="E42" s="193">
        <f>+'BZA DE COMP'!F54</f>
        <v>0</v>
      </c>
      <c r="M42" s="56"/>
      <c r="N42" s="63"/>
      <c r="O42" s="64"/>
      <c r="P42" s="65"/>
      <c r="Q42" s="49"/>
    </row>
    <row r="43" spans="1:18" s="50" customFormat="1" ht="15" hidden="1" customHeight="1" x14ac:dyDescent="0.2">
      <c r="A43" s="49"/>
      <c r="G43" s="8"/>
      <c r="H43" s="56"/>
      <c r="M43" s="56"/>
      <c r="N43" s="66"/>
      <c r="O43" s="64"/>
      <c r="Q43" s="49"/>
    </row>
    <row r="44" spans="1:18" s="50" customFormat="1" ht="15" hidden="1" customHeight="1" x14ac:dyDescent="0.2">
      <c r="A44" s="49"/>
      <c r="N44" s="63"/>
      <c r="O44" s="64"/>
      <c r="Q44" s="49"/>
    </row>
    <row r="45" spans="1:18" s="50" customFormat="1" ht="15" hidden="1" customHeight="1" x14ac:dyDescent="0.2">
      <c r="A45" s="49"/>
      <c r="N45" s="63"/>
      <c r="O45" s="64"/>
      <c r="Q45" s="49"/>
    </row>
    <row r="46" spans="1:18" s="50" customFormat="1" ht="15" hidden="1" customHeight="1" x14ac:dyDescent="0.2">
      <c r="A46" s="49"/>
      <c r="N46" s="63"/>
      <c r="Q46" s="49"/>
    </row>
    <row r="47" spans="1:18" s="50" customFormat="1" ht="15" customHeight="1" x14ac:dyDescent="0.2">
      <c r="A47" s="49"/>
      <c r="N47" s="63"/>
      <c r="O47" s="64"/>
      <c r="P47" s="33">
        <v>73852050</v>
      </c>
      <c r="Q47" s="49"/>
    </row>
    <row r="48" spans="1:18" s="50" customFormat="1" ht="15" customHeight="1" x14ac:dyDescent="0.2">
      <c r="A48" s="49"/>
      <c r="N48" s="63"/>
      <c r="O48" s="64"/>
      <c r="P48" s="209">
        <v>90473409</v>
      </c>
      <c r="Q48" s="49"/>
    </row>
    <row r="49" spans="1:17" s="50" customFormat="1" ht="15" customHeight="1" x14ac:dyDescent="0.2">
      <c r="A49" s="49"/>
      <c r="N49" s="63"/>
      <c r="O49" s="64"/>
      <c r="Q49" s="49"/>
    </row>
    <row r="50" spans="1:17" s="50" customFormat="1" ht="15" customHeight="1" x14ac:dyDescent="0.2">
      <c r="A50" s="49"/>
      <c r="N50" s="63"/>
      <c r="O50" s="64"/>
      <c r="Q50" s="49"/>
    </row>
    <row r="51" spans="1:17" s="50" customFormat="1" ht="15" customHeight="1" x14ac:dyDescent="0.2">
      <c r="A51" s="49"/>
      <c r="N51" s="63"/>
      <c r="O51" s="64"/>
      <c r="Q51" s="49"/>
    </row>
    <row r="52" spans="1:17" s="50" customFormat="1" ht="15" hidden="1" customHeight="1" x14ac:dyDescent="0.2">
      <c r="A52" s="49"/>
      <c r="B52" s="62"/>
      <c r="C52" s="6"/>
      <c r="D52" s="6"/>
      <c r="E52" s="57"/>
      <c r="F52" s="53"/>
      <c r="G52" s="8"/>
      <c r="H52" s="56"/>
      <c r="I52" s="8"/>
      <c r="J52" s="8"/>
      <c r="K52" s="8"/>
      <c r="L52" s="8"/>
      <c r="M52" s="56"/>
      <c r="N52" s="63"/>
      <c r="O52" s="64"/>
      <c r="Q52" s="49"/>
    </row>
    <row r="53" spans="1:17" s="50" customFormat="1" ht="15" hidden="1" customHeight="1" x14ac:dyDescent="0.2">
      <c r="A53" s="49"/>
      <c r="B53" s="62"/>
      <c r="C53" s="6"/>
      <c r="D53" s="6"/>
      <c r="E53" s="57"/>
      <c r="F53" s="53"/>
      <c r="G53" s="8"/>
      <c r="H53" s="56"/>
      <c r="I53" s="8"/>
      <c r="J53" s="8"/>
      <c r="K53" s="8"/>
      <c r="L53" s="8"/>
      <c r="M53" s="56"/>
      <c r="N53" s="63"/>
      <c r="O53" s="64"/>
      <c r="Q53" s="49"/>
    </row>
    <row r="54" spans="1:17" s="50" customFormat="1" ht="15" customHeight="1" x14ac:dyDescent="0.2">
      <c r="A54" s="49"/>
      <c r="B54" s="62"/>
      <c r="C54" s="6"/>
      <c r="D54" s="6"/>
      <c r="E54" s="57"/>
      <c r="F54" s="53"/>
      <c r="G54" s="8"/>
      <c r="H54" s="56"/>
      <c r="I54" s="8"/>
      <c r="J54" s="8"/>
      <c r="K54" s="8"/>
      <c r="L54" s="8"/>
      <c r="M54" s="56"/>
      <c r="N54" s="63"/>
      <c r="O54" s="64">
        <v>296467182</v>
      </c>
      <c r="Q54" s="49"/>
    </row>
    <row r="55" spans="1:17" s="50" customFormat="1" ht="15" customHeight="1" x14ac:dyDescent="0.2">
      <c r="A55" s="49"/>
      <c r="B55" s="62"/>
      <c r="C55" s="6"/>
      <c r="D55" s="6"/>
      <c r="E55" s="57"/>
      <c r="F55" s="53"/>
      <c r="G55" s="8"/>
      <c r="H55" s="56"/>
      <c r="I55" s="8"/>
      <c r="J55" s="8"/>
      <c r="K55" s="8"/>
      <c r="L55" s="8"/>
      <c r="M55" s="56"/>
      <c r="N55" s="63"/>
      <c r="O55" s="64">
        <v>146820394</v>
      </c>
      <c r="Q55" s="49"/>
    </row>
    <row r="56" spans="1:17" s="50" customFormat="1" ht="15" customHeight="1" x14ac:dyDescent="0.2">
      <c r="A56" s="49"/>
      <c r="B56" s="62"/>
      <c r="C56" s="6"/>
      <c r="D56" s="6"/>
      <c r="E56" s="57"/>
      <c r="F56" s="53"/>
      <c r="G56" s="8"/>
      <c r="H56" s="56"/>
      <c r="I56" s="8"/>
      <c r="J56" s="8"/>
      <c r="K56" s="8"/>
      <c r="L56" s="8"/>
      <c r="M56" s="56"/>
      <c r="N56" s="63"/>
      <c r="O56" s="64">
        <f>+O54-O55</f>
        <v>149646788</v>
      </c>
      <c r="Q56" s="49"/>
    </row>
    <row r="57" spans="1:17" s="50" customFormat="1" ht="15" customHeight="1" x14ac:dyDescent="0.25">
      <c r="A57" s="49"/>
      <c r="B57" s="277" t="s">
        <v>21</v>
      </c>
      <c r="C57" s="277"/>
      <c r="D57" s="187"/>
      <c r="E57" s="97"/>
      <c r="F57" s="188">
        <f>+F32+F34</f>
        <v>6043603893</v>
      </c>
      <c r="G57" s="4"/>
      <c r="H57" s="277" t="s">
        <v>22</v>
      </c>
      <c r="I57" s="277"/>
      <c r="J57" s="277"/>
      <c r="K57" s="277"/>
      <c r="L57" s="4"/>
      <c r="M57" s="188">
        <f>+M32+M34</f>
        <v>6009657020</v>
      </c>
      <c r="N57" s="63"/>
      <c r="O57" s="64"/>
      <c r="P57" s="65"/>
      <c r="Q57" s="49"/>
    </row>
    <row r="58" spans="1:17" s="50" customFormat="1" ht="15" customHeight="1" x14ac:dyDescent="0.2">
      <c r="A58" s="49"/>
      <c r="B58" s="10"/>
      <c r="C58" s="10"/>
      <c r="D58" s="10"/>
      <c r="E58" s="57"/>
      <c r="F58" s="53"/>
      <c r="G58" s="8"/>
      <c r="H58" s="56"/>
      <c r="I58" s="56"/>
      <c r="J58" s="56"/>
      <c r="K58" s="56"/>
      <c r="L58" s="8"/>
      <c r="M58" s="56"/>
      <c r="N58" s="63"/>
      <c r="O58" s="64"/>
      <c r="P58" s="65"/>
      <c r="Q58" s="49"/>
    </row>
    <row r="59" spans="1:17" s="50" customFormat="1" ht="15" customHeight="1" x14ac:dyDescent="0.2">
      <c r="A59" s="49"/>
      <c r="B59" s="59" t="s">
        <v>88</v>
      </c>
      <c r="C59" s="10"/>
      <c r="D59" s="10"/>
      <c r="E59" s="57"/>
      <c r="F59" s="53">
        <v>386</v>
      </c>
      <c r="G59" s="8"/>
      <c r="H59" s="59" t="s">
        <v>104</v>
      </c>
      <c r="I59" s="7"/>
      <c r="J59" s="7"/>
      <c r="K59" s="67"/>
      <c r="L59" s="8"/>
      <c r="M59" s="53">
        <f>+'BZA DE COMP'!H17+'BZA DE COMP'!H21</f>
        <v>33947259</v>
      </c>
      <c r="N59" s="63"/>
      <c r="O59" s="64"/>
      <c r="P59" s="65"/>
      <c r="Q59" s="49"/>
    </row>
    <row r="60" spans="1:17" s="50" customFormat="1" ht="15" customHeight="1" x14ac:dyDescent="0.2">
      <c r="A60" s="49"/>
      <c r="B60" s="52"/>
      <c r="C60" s="10"/>
      <c r="D60" s="10"/>
      <c r="E60" s="57"/>
      <c r="F60" s="53"/>
      <c r="G60" s="8"/>
      <c r="H60" s="59"/>
      <c r="I60" s="7"/>
      <c r="J60" s="7"/>
      <c r="K60" s="67"/>
      <c r="L60" s="8"/>
      <c r="M60" s="55"/>
      <c r="N60" s="63"/>
      <c r="O60" s="64"/>
      <c r="P60" s="65"/>
      <c r="Q60" s="49"/>
    </row>
    <row r="61" spans="1:17" s="50" customFormat="1" ht="15" customHeight="1" x14ac:dyDescent="0.2">
      <c r="A61" s="49"/>
      <c r="B61" s="10"/>
      <c r="C61" s="10"/>
      <c r="D61" s="10"/>
      <c r="E61" s="57"/>
      <c r="F61" s="53"/>
      <c r="G61" s="8"/>
      <c r="H61" s="59"/>
      <c r="I61" s="7"/>
      <c r="J61" s="7"/>
      <c r="K61" s="7"/>
      <c r="L61" s="8"/>
      <c r="M61" s="57"/>
      <c r="N61" s="63"/>
      <c r="O61" s="64"/>
      <c r="P61" s="65"/>
      <c r="Q61" s="49"/>
    </row>
    <row r="62" spans="1:17" s="50" customFormat="1" ht="15" customHeight="1" x14ac:dyDescent="0.25">
      <c r="A62" s="49"/>
      <c r="B62" s="277" t="s">
        <v>23</v>
      </c>
      <c r="C62" s="277"/>
      <c r="D62" s="187"/>
      <c r="E62" s="97"/>
      <c r="F62" s="188">
        <f>+F57+F59</f>
        <v>6043604279</v>
      </c>
      <c r="G62" s="4"/>
      <c r="H62" s="277" t="s">
        <v>23</v>
      </c>
      <c r="I62" s="277"/>
      <c r="J62" s="277"/>
      <c r="K62" s="277"/>
      <c r="L62" s="3"/>
      <c r="M62" s="188">
        <f>+M57+M59</f>
        <v>6043604279</v>
      </c>
      <c r="N62" s="63"/>
      <c r="O62" s="64"/>
      <c r="P62" s="65"/>
      <c r="Q62" s="49"/>
    </row>
    <row r="63" spans="1:17" s="50" customFormat="1" ht="15" customHeight="1" x14ac:dyDescent="0.2">
      <c r="A63" s="49"/>
      <c r="G63" s="87"/>
      <c r="H63" s="56"/>
      <c r="I63" s="56"/>
      <c r="J63" s="56"/>
      <c r="K63" s="56"/>
      <c r="L63" s="56"/>
      <c r="M63" s="56"/>
      <c r="N63" s="63"/>
      <c r="O63" s="64"/>
      <c r="P63" s="65"/>
      <c r="Q63" s="49"/>
    </row>
    <row r="64" spans="1:17" s="50" customFormat="1" ht="15" hidden="1" customHeight="1" x14ac:dyDescent="0.2">
      <c r="A64" s="49"/>
      <c r="H64" s="56"/>
      <c r="I64" s="56"/>
      <c r="J64" s="56"/>
      <c r="K64" s="56"/>
      <c r="L64" s="56"/>
      <c r="M64" s="56"/>
      <c r="N64" s="63"/>
      <c r="O64" s="64"/>
      <c r="P64" s="65"/>
      <c r="Q64" s="49"/>
    </row>
    <row r="65" spans="1:17" s="50" customFormat="1" ht="15" customHeight="1" x14ac:dyDescent="0.2">
      <c r="A65" s="49"/>
      <c r="F65" s="87"/>
      <c r="G65" s="87"/>
      <c r="H65" s="56"/>
      <c r="I65" s="56"/>
      <c r="J65" s="56"/>
      <c r="K65" s="56"/>
      <c r="L65" s="56"/>
      <c r="M65" s="56"/>
      <c r="N65" s="63"/>
      <c r="O65" s="64"/>
      <c r="P65" s="65"/>
      <c r="Q65" s="49"/>
    </row>
    <row r="66" spans="1:17" s="50" customFormat="1" ht="15" customHeight="1" x14ac:dyDescent="0.2">
      <c r="A66" s="49"/>
      <c r="F66" s="87"/>
      <c r="H66" s="63"/>
      <c r="I66" s="63"/>
      <c r="J66" s="63"/>
      <c r="K66" s="63"/>
      <c r="L66" s="63"/>
      <c r="M66" s="63"/>
      <c r="N66" s="63"/>
      <c r="O66" s="64"/>
      <c r="P66" s="65"/>
      <c r="Q66" s="49"/>
    </row>
    <row r="67" spans="1:17" s="50" customFormat="1" ht="15" customHeight="1" x14ac:dyDescent="0.2">
      <c r="A67" s="49"/>
      <c r="H67" s="63"/>
      <c r="I67" s="63"/>
      <c r="J67" s="63"/>
      <c r="K67" s="63"/>
      <c r="L67" s="63"/>
      <c r="M67" s="63"/>
      <c r="N67" s="63"/>
      <c r="O67" s="64"/>
      <c r="P67" s="65"/>
      <c r="Q67" s="49"/>
    </row>
    <row r="68" spans="1:17" s="50" customFormat="1" ht="15" customHeight="1" x14ac:dyDescent="0.2">
      <c r="A68" s="49"/>
      <c r="H68" s="63"/>
      <c r="I68" s="63"/>
      <c r="J68" s="63"/>
      <c r="K68" s="63"/>
      <c r="L68" s="63"/>
      <c r="M68" s="63"/>
      <c r="N68" s="63"/>
      <c r="O68" s="64"/>
      <c r="P68" s="65"/>
      <c r="Q68" s="49"/>
    </row>
    <row r="69" spans="1:17" s="50" customFormat="1" ht="15" customHeight="1" x14ac:dyDescent="0.2">
      <c r="A69" s="49"/>
      <c r="H69" s="63"/>
      <c r="I69" s="63"/>
      <c r="J69" s="63"/>
      <c r="K69" s="63"/>
      <c r="L69" s="63"/>
      <c r="M69" s="63"/>
      <c r="N69" s="63"/>
      <c r="O69" s="64"/>
      <c r="P69" s="65"/>
      <c r="Q69" s="49"/>
    </row>
    <row r="70" spans="1:17" s="50" customFormat="1" ht="15" customHeight="1" x14ac:dyDescent="0.2">
      <c r="A70" s="49"/>
      <c r="F70" s="68"/>
      <c r="H70" s="63"/>
      <c r="I70" s="63"/>
      <c r="J70" s="63"/>
      <c r="K70" s="63"/>
      <c r="L70" s="63"/>
      <c r="M70" s="63"/>
      <c r="N70" s="63"/>
      <c r="O70" s="64"/>
      <c r="P70" s="65"/>
      <c r="Q70" s="49"/>
    </row>
    <row r="71" spans="1:17" s="50" customFormat="1" ht="15" customHeight="1" x14ac:dyDescent="0.2">
      <c r="A71" s="49"/>
      <c r="H71" s="63"/>
      <c r="I71" s="63"/>
      <c r="J71" s="63"/>
      <c r="K71" s="63"/>
      <c r="L71" s="63"/>
      <c r="M71" s="63"/>
      <c r="N71" s="63"/>
      <c r="O71" s="64"/>
      <c r="P71" s="65"/>
      <c r="Q71" s="49"/>
    </row>
    <row r="72" spans="1:17" s="50" customFormat="1" ht="15.75" customHeight="1" x14ac:dyDescent="0.2">
      <c r="A72" s="49"/>
      <c r="B72" s="49"/>
      <c r="C72" s="69"/>
      <c r="D72" s="69"/>
      <c r="E72" s="70"/>
      <c r="F72" s="70"/>
      <c r="G72" s="70"/>
      <c r="H72" s="71"/>
      <c r="I72" s="71"/>
      <c r="J72" s="71"/>
      <c r="K72" s="71"/>
      <c r="L72" s="71"/>
      <c r="M72" s="71"/>
      <c r="N72" s="63"/>
      <c r="O72" s="64"/>
      <c r="P72" s="65"/>
      <c r="Q72" s="49"/>
    </row>
    <row r="73" spans="1:17" s="50" customFormat="1" ht="15.75" customHeight="1" x14ac:dyDescent="0.2">
      <c r="A73" s="49"/>
      <c r="C73" s="276"/>
      <c r="D73" s="276"/>
      <c r="E73" s="276"/>
      <c r="F73" s="70"/>
      <c r="G73" s="72"/>
      <c r="H73" s="276"/>
      <c r="I73" s="276"/>
      <c r="J73" s="276"/>
      <c r="K73" s="276"/>
      <c r="L73" s="276"/>
      <c r="M73" s="276"/>
      <c r="N73" s="63"/>
      <c r="O73" s="64"/>
      <c r="P73" s="65"/>
      <c r="Q73" s="49"/>
    </row>
    <row r="74" spans="1:17" s="50" customFormat="1" ht="15.75" customHeight="1" x14ac:dyDescent="0.2">
      <c r="A74" s="49"/>
      <c r="C74" s="276"/>
      <c r="D74" s="276"/>
      <c r="E74" s="276"/>
      <c r="F74" s="70"/>
      <c r="G74" s="72"/>
      <c r="H74" s="276"/>
      <c r="I74" s="276"/>
      <c r="J74" s="276"/>
      <c r="K74" s="276"/>
      <c r="L74" s="276"/>
      <c r="M74" s="276"/>
      <c r="N74" s="63"/>
      <c r="O74" s="63"/>
      <c r="P74" s="65"/>
      <c r="Q74" s="49"/>
    </row>
    <row r="75" spans="1:17" s="50" customFormat="1" ht="15.75" customHeight="1" x14ac:dyDescent="0.2">
      <c r="A75" s="49"/>
      <c r="C75" s="73"/>
      <c r="D75" s="73"/>
      <c r="E75" s="73"/>
      <c r="F75" s="70"/>
      <c r="G75" s="72"/>
      <c r="H75" s="276"/>
      <c r="I75" s="276"/>
      <c r="J75" s="276"/>
      <c r="K75" s="276"/>
      <c r="L75" s="276"/>
      <c r="M75" s="276"/>
      <c r="N75" s="63"/>
      <c r="O75" s="63"/>
      <c r="P75" s="65"/>
      <c r="Q75" s="49"/>
    </row>
    <row r="76" spans="1:17" s="50" customFormat="1" ht="15.75" customHeight="1" x14ac:dyDescent="0.2">
      <c r="A76" s="49"/>
      <c r="C76" s="69"/>
      <c r="D76" s="69"/>
      <c r="E76" s="70"/>
      <c r="F76" s="70"/>
      <c r="G76" s="72"/>
      <c r="H76" s="72"/>
      <c r="I76" s="74"/>
      <c r="J76" s="74"/>
      <c r="K76" s="74"/>
      <c r="L76" s="74"/>
      <c r="M76" s="74"/>
      <c r="N76" s="63"/>
      <c r="O76" s="63"/>
      <c r="P76" s="75"/>
      <c r="Q76" s="49"/>
    </row>
    <row r="77" spans="1:17" s="50" customFormat="1" ht="15.75" customHeight="1" x14ac:dyDescent="0.2">
      <c r="A77" s="49"/>
      <c r="C77" s="69"/>
      <c r="D77" s="69"/>
      <c r="E77" s="70"/>
      <c r="F77" s="70"/>
      <c r="G77" s="72"/>
      <c r="H77" s="72"/>
      <c r="I77" s="74"/>
      <c r="J77" s="74"/>
      <c r="K77" s="74"/>
      <c r="L77" s="74"/>
      <c r="M77" s="74"/>
      <c r="N77" s="63"/>
      <c r="O77" s="63"/>
      <c r="P77" s="75"/>
      <c r="Q77" s="49"/>
    </row>
    <row r="78" spans="1:17" s="50" customFormat="1" ht="15.75" customHeight="1" x14ac:dyDescent="0.2">
      <c r="A78" s="49"/>
      <c r="N78" s="63"/>
      <c r="O78" s="63"/>
      <c r="P78" s="75"/>
      <c r="Q78" s="49"/>
    </row>
    <row r="79" spans="1:17" s="50" customFormat="1" ht="15.75" customHeight="1" x14ac:dyDescent="0.2">
      <c r="A79" s="49"/>
      <c r="N79" s="66"/>
      <c r="O79" s="64"/>
      <c r="Q79" s="49"/>
    </row>
    <row r="80" spans="1:17" s="50" customFormat="1" ht="15.75" customHeight="1" x14ac:dyDescent="0.2">
      <c r="A80" s="49"/>
      <c r="F80" s="87"/>
      <c r="N80" s="63"/>
      <c r="O80" s="64"/>
      <c r="Q80" s="49"/>
    </row>
    <row r="81" spans="1:17" s="50" customFormat="1" ht="15.75" customHeight="1" x14ac:dyDescent="0.2">
      <c r="A81" s="49"/>
      <c r="N81" s="63"/>
      <c r="O81" s="64"/>
      <c r="Q81" s="49"/>
    </row>
    <row r="82" spans="1:17" s="50" customFormat="1" ht="15.75" customHeight="1" x14ac:dyDescent="0.2">
      <c r="A82" s="49"/>
      <c r="B82" s="49"/>
      <c r="C82" s="49"/>
      <c r="D82" s="49"/>
      <c r="E82" s="64"/>
      <c r="F82" s="76"/>
      <c r="H82" s="77"/>
      <c r="I82" s="71"/>
      <c r="J82" s="71"/>
      <c r="K82" s="71"/>
      <c r="M82" s="64"/>
      <c r="N82" s="64"/>
      <c r="O82" s="64"/>
      <c r="Q82" s="49"/>
    </row>
    <row r="83" spans="1:17" s="50" customFormat="1" ht="15.75" customHeight="1" x14ac:dyDescent="0.2">
      <c r="A83" s="49"/>
      <c r="N83" s="66"/>
      <c r="O83" s="64"/>
      <c r="Q83" s="49"/>
    </row>
    <row r="84" spans="1:17" s="50" customFormat="1" ht="15.75" customHeight="1" x14ac:dyDescent="0.2">
      <c r="A84" s="49"/>
      <c r="B84" s="69"/>
      <c r="N84" s="49"/>
      <c r="O84" s="49"/>
      <c r="Q84" s="49"/>
    </row>
    <row r="85" spans="1:17" s="50" customFormat="1" ht="15.75" customHeight="1" x14ac:dyDescent="0.2">
      <c r="A85" s="49"/>
      <c r="B85" s="69"/>
      <c r="N85" s="49"/>
    </row>
    <row r="86" spans="1:17" s="50" customFormat="1" ht="15.75" customHeight="1" x14ac:dyDescent="0.2">
      <c r="A86" s="49"/>
      <c r="B86" s="69"/>
      <c r="N86" s="49"/>
    </row>
    <row r="87" spans="1:17" s="50" customFormat="1" ht="15.75" customHeight="1" x14ac:dyDescent="0.2">
      <c r="A87" s="49"/>
      <c r="B87" s="69"/>
      <c r="N87" s="49"/>
    </row>
    <row r="88" spans="1:17" s="50" customFormat="1" ht="15.75" customHeight="1" x14ac:dyDescent="0.2">
      <c r="A88" s="49"/>
      <c r="B88" s="69"/>
      <c r="N88" s="49"/>
    </row>
    <row r="89" spans="1:17" s="50" customFormat="1" ht="15.75" customHeight="1" x14ac:dyDescent="0.2">
      <c r="A89" s="49"/>
      <c r="B89" s="69"/>
      <c r="N89" s="49"/>
    </row>
    <row r="90" spans="1:17" s="78" customFormat="1" ht="15.75" customHeight="1" x14ac:dyDescent="0.2">
      <c r="F90" s="79"/>
    </row>
    <row r="91" spans="1:17" s="78" customFormat="1" ht="15.75" customHeight="1" x14ac:dyDescent="0.2">
      <c r="F91" s="79"/>
    </row>
    <row r="92" spans="1:17" s="78" customFormat="1" ht="15.75" customHeight="1" x14ac:dyDescent="0.2">
      <c r="B92" s="73"/>
      <c r="F92" s="73"/>
    </row>
    <row r="93" spans="1:17" s="78" customFormat="1" ht="15.75" customHeight="1" x14ac:dyDescent="0.2"/>
    <row r="94" spans="1:17" ht="15.75" customHeight="1" x14ac:dyDescent="0.2">
      <c r="B94" s="69"/>
      <c r="C94" s="69"/>
      <c r="D94" s="69"/>
      <c r="E94" s="70"/>
      <c r="F94" s="70"/>
      <c r="G94" s="80"/>
    </row>
    <row r="95" spans="1:17" ht="15.75" customHeight="1" x14ac:dyDescent="0.2">
      <c r="B95" s="81"/>
      <c r="C95" s="81"/>
      <c r="D95" s="81"/>
      <c r="E95" s="69"/>
      <c r="F95" s="69"/>
      <c r="G95" s="80"/>
    </row>
    <row r="96" spans="1:17" ht="15.75" customHeight="1" x14ac:dyDescent="0.2">
      <c r="B96" s="82"/>
      <c r="C96" s="82"/>
      <c r="D96" s="82"/>
      <c r="E96" s="70"/>
      <c r="F96" s="70"/>
      <c r="G96" s="80"/>
    </row>
    <row r="97" spans="2:8" ht="15.75" customHeight="1" x14ac:dyDescent="0.2">
      <c r="B97" s="82"/>
      <c r="C97" s="82"/>
      <c r="D97" s="82"/>
      <c r="E97" s="70"/>
      <c r="F97" s="70"/>
      <c r="G97" s="80"/>
    </row>
    <row r="98" spans="2:8" ht="15.75" customHeight="1" x14ac:dyDescent="0.2">
      <c r="B98" s="83"/>
      <c r="C98" s="83"/>
      <c r="D98" s="83"/>
      <c r="E98" s="70"/>
      <c r="F98" s="70"/>
      <c r="G98" s="84"/>
    </row>
    <row r="99" spans="2:8" ht="15.75" customHeight="1" x14ac:dyDescent="0.2">
      <c r="B99" s="82"/>
      <c r="C99" s="82"/>
      <c r="D99" s="82"/>
      <c r="E99" s="70"/>
      <c r="F99" s="70"/>
    </row>
    <row r="100" spans="2:8" ht="15.75" customHeight="1" x14ac:dyDescent="0.2">
      <c r="B100" s="82"/>
      <c r="C100" s="82"/>
      <c r="D100" s="82"/>
      <c r="E100" s="70"/>
      <c r="F100" s="70"/>
    </row>
    <row r="101" spans="2:8" ht="15.75" customHeight="1" x14ac:dyDescent="0.2">
      <c r="B101" s="82"/>
      <c r="C101" s="82"/>
      <c r="D101" s="82"/>
    </row>
    <row r="102" spans="2:8" ht="15.75" customHeight="1" x14ac:dyDescent="0.2">
      <c r="B102" s="82"/>
      <c r="C102" s="82"/>
      <c r="D102" s="82"/>
      <c r="E102" s="85"/>
    </row>
    <row r="103" spans="2:8" ht="15.75" customHeight="1" x14ac:dyDescent="0.2">
      <c r="B103" s="82"/>
      <c r="C103" s="82"/>
      <c r="D103" s="82"/>
    </row>
    <row r="111" spans="2:8" ht="15.75" customHeight="1" x14ac:dyDescent="0.2">
      <c r="H111" s="80"/>
    </row>
    <row r="112" spans="2:8" ht="15.75" customHeight="1" x14ac:dyDescent="0.2">
      <c r="H112" s="80"/>
    </row>
    <row r="113" spans="7:8" ht="15.75" customHeight="1" x14ac:dyDescent="0.2">
      <c r="H113" s="80"/>
    </row>
    <row r="114" spans="7:8" ht="15.75" customHeight="1" x14ac:dyDescent="0.2">
      <c r="H114" s="80"/>
    </row>
    <row r="115" spans="7:8" ht="15.75" customHeight="1" x14ac:dyDescent="0.2">
      <c r="H115" s="80"/>
    </row>
    <row r="116" spans="7:8" ht="15.75" customHeight="1" x14ac:dyDescent="0.2">
      <c r="H116" s="80"/>
    </row>
    <row r="119" spans="7:8" ht="15.75" customHeight="1" x14ac:dyDescent="0.2">
      <c r="G119" s="80"/>
    </row>
    <row r="120" spans="7:8" ht="15.75" customHeight="1" x14ac:dyDescent="0.2">
      <c r="G120" s="80"/>
    </row>
    <row r="121" spans="7:8" ht="15.75" customHeight="1" x14ac:dyDescent="0.2">
      <c r="G121" s="80"/>
    </row>
    <row r="122" spans="7:8" ht="15.75" customHeight="1" x14ac:dyDescent="0.2">
      <c r="G122" s="80"/>
    </row>
    <row r="123" spans="7:8" ht="15.75" customHeight="1" x14ac:dyDescent="0.2">
      <c r="G123" s="80"/>
    </row>
    <row r="124" spans="7:8" ht="15.75" customHeight="1" x14ac:dyDescent="0.2">
      <c r="G124" s="80"/>
    </row>
  </sheetData>
  <mergeCells count="16">
    <mergeCell ref="A2:N2"/>
    <mergeCell ref="A3:N3"/>
    <mergeCell ref="B57:C57"/>
    <mergeCell ref="H57:K57"/>
    <mergeCell ref="C74:E74"/>
    <mergeCell ref="H74:M74"/>
    <mergeCell ref="B32:C32"/>
    <mergeCell ref="H32:K32"/>
    <mergeCell ref="A4:M4"/>
    <mergeCell ref="B11:F12"/>
    <mergeCell ref="H11:M12"/>
    <mergeCell ref="H75:M75"/>
    <mergeCell ref="B62:C62"/>
    <mergeCell ref="H62:K62"/>
    <mergeCell ref="C73:E73"/>
    <mergeCell ref="H73:M73"/>
  </mergeCells>
  <phoneticPr fontId="4" type="noConversion"/>
  <printOptions horizontalCentered="1" verticalCentered="1"/>
  <pageMargins left="0.59055118110236227" right="0.59055118110236227" top="0.59055118110236227" bottom="0.59055118110236227" header="0" footer="0"/>
  <pageSetup scale="56" orientation="landscape" horizontalDpi="300" verticalDpi="300" r:id="rId1"/>
  <headerFooter alignWithMargins="0"/>
  <rowBreaks count="1" manualBreakCount="1">
    <brk id="71" max="16383" man="1"/>
  </rowBreaks>
  <colBreaks count="1" manualBreakCount="1">
    <brk id="14" max="1048575" man="1"/>
  </colBreaks>
  <drawing r:id="rId2"/>
  <legacyDrawing r:id="rId3"/>
  <oleObjects>
    <mc:AlternateContent xmlns:mc="http://schemas.openxmlformats.org/markup-compatibility/2006">
      <mc:Choice Requires="x14">
        <oleObject progId="Excel.Sheet.8" shapeId="38941" r:id="rId4">
          <objectPr defaultSize="0" autoPict="0" r:id="rId5">
            <anchor moveWithCells="1" sizeWithCells="1">
              <from>
                <xdr:col>8</xdr:col>
                <xdr:colOff>390525</xdr:colOff>
                <xdr:row>66</xdr:row>
                <xdr:rowOff>114300</xdr:rowOff>
              </from>
              <to>
                <xdr:col>10</xdr:col>
                <xdr:colOff>695325</xdr:colOff>
                <xdr:row>70</xdr:row>
                <xdr:rowOff>47625</xdr:rowOff>
              </to>
            </anchor>
          </objectPr>
        </oleObject>
      </mc:Choice>
      <mc:Fallback>
        <oleObject progId="Excel.Sheet.8" shapeId="38941" r:id="rId4"/>
      </mc:Fallback>
    </mc:AlternateContent>
    <mc:AlternateContent xmlns:mc="http://schemas.openxmlformats.org/markup-compatibility/2006">
      <mc:Choice Requires="x14">
        <oleObject progId="Excel.Sheet.8" shapeId="38942" r:id="rId6">
          <objectPr defaultSize="0" autoPict="0" r:id="rId7">
            <anchor moveWithCells="1" sizeWithCells="1">
              <from>
                <xdr:col>2</xdr:col>
                <xdr:colOff>1171575</xdr:colOff>
                <xdr:row>66</xdr:row>
                <xdr:rowOff>114300</xdr:rowOff>
              </from>
              <to>
                <xdr:col>4</xdr:col>
                <xdr:colOff>971550</xdr:colOff>
                <xdr:row>70</xdr:row>
                <xdr:rowOff>47625</xdr:rowOff>
              </to>
            </anchor>
          </objectPr>
        </oleObject>
      </mc:Choice>
      <mc:Fallback>
        <oleObject progId="Excel.Sheet.8" shapeId="38942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85"/>
  <sheetViews>
    <sheetView tabSelected="1" zoomScale="80" zoomScaleNormal="80" zoomScaleSheetLayoutView="70" workbookViewId="0">
      <selection activeCell="H21" sqref="H21"/>
    </sheetView>
  </sheetViews>
  <sheetFormatPr baseColWidth="10" defaultRowHeight="15.75" customHeight="1" x14ac:dyDescent="0.2"/>
  <cols>
    <col min="1" max="1" width="3.7109375" style="4" customWidth="1"/>
    <col min="2" max="2" width="5.7109375" style="4" customWidth="1"/>
    <col min="3" max="3" width="47.140625" style="4" customWidth="1"/>
    <col min="4" max="4" width="18.7109375" style="129" customWidth="1"/>
    <col min="5" max="5" width="20" style="129" bestFit="1" customWidth="1"/>
    <col min="6" max="7" width="5.7109375" style="4" customWidth="1"/>
    <col min="8" max="8" width="47.140625" style="4" customWidth="1"/>
    <col min="9" max="9" width="18.7109375" style="129" customWidth="1"/>
    <col min="10" max="10" width="20" style="129" bestFit="1" customWidth="1"/>
    <col min="11" max="11" width="3.7109375" style="4" customWidth="1"/>
    <col min="12" max="12" width="12.85546875" style="4" bestFit="1" customWidth="1"/>
    <col min="13" max="13" width="16" style="4" bestFit="1" customWidth="1"/>
    <col min="14" max="16384" width="11.42578125" style="4"/>
  </cols>
  <sheetData>
    <row r="1" spans="1:16" ht="11.25" customHeight="1" x14ac:dyDescent="0.2">
      <c r="A1" s="5"/>
      <c r="B1" s="5"/>
      <c r="C1" s="5"/>
      <c r="D1" s="133"/>
      <c r="E1" s="133"/>
      <c r="F1" s="5"/>
      <c r="G1" s="5"/>
      <c r="H1" s="5"/>
      <c r="I1" s="133"/>
      <c r="J1" s="133"/>
      <c r="K1" s="5"/>
      <c r="L1" s="5"/>
      <c r="M1" s="5"/>
      <c r="N1" s="5"/>
      <c r="O1" s="5"/>
      <c r="P1" s="5"/>
    </row>
    <row r="2" spans="1:16" ht="11.25" customHeight="1" x14ac:dyDescent="0.2">
      <c r="A2" s="5"/>
      <c r="B2" s="5"/>
      <c r="C2" s="5"/>
      <c r="D2" s="133"/>
      <c r="E2" s="133"/>
      <c r="F2" s="5"/>
      <c r="G2" s="5"/>
      <c r="H2" s="5"/>
      <c r="I2" s="133"/>
      <c r="J2" s="133"/>
      <c r="K2" s="5"/>
      <c r="L2" s="5"/>
      <c r="M2" s="5"/>
      <c r="N2" s="5"/>
      <c r="O2" s="5"/>
      <c r="P2" s="5"/>
    </row>
    <row r="3" spans="1:16" ht="34.5" customHeight="1" x14ac:dyDescent="0.2">
      <c r="A3" s="282" t="s">
        <v>3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5"/>
      <c r="M3" s="5"/>
      <c r="N3" s="5"/>
      <c r="O3" s="5"/>
      <c r="P3" s="5"/>
    </row>
    <row r="4" spans="1:16" ht="34.5" customHeight="1" x14ac:dyDescent="0.2">
      <c r="A4" s="272" t="s">
        <v>45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5"/>
      <c r="M4" s="5"/>
      <c r="N4" s="5"/>
      <c r="O4" s="5"/>
      <c r="P4" s="5"/>
    </row>
    <row r="5" spans="1:16" ht="9" customHeight="1" x14ac:dyDescent="0.25">
      <c r="A5" s="283"/>
      <c r="B5" s="283"/>
      <c r="C5" s="283"/>
      <c r="D5" s="283"/>
      <c r="E5" s="283"/>
      <c r="F5" s="283"/>
      <c r="G5" s="283"/>
      <c r="H5" s="283"/>
      <c r="I5" s="283"/>
      <c r="J5" s="283"/>
      <c r="K5" s="177"/>
      <c r="L5" s="5"/>
      <c r="M5" s="5"/>
      <c r="N5" s="5"/>
      <c r="O5" s="5"/>
      <c r="P5" s="5"/>
    </row>
    <row r="6" spans="1:16" ht="15.75" customHeight="1" x14ac:dyDescent="0.2">
      <c r="A6" s="5"/>
      <c r="B6" s="5"/>
      <c r="C6" s="5"/>
      <c r="D6" s="133"/>
      <c r="E6" s="133"/>
      <c r="F6" s="5"/>
      <c r="G6" s="5"/>
      <c r="H6" s="5"/>
      <c r="I6" s="133"/>
      <c r="J6" s="133"/>
      <c r="K6" s="5"/>
      <c r="L6" s="5"/>
      <c r="M6" s="5"/>
      <c r="N6" s="5"/>
      <c r="O6" s="5"/>
      <c r="P6" s="5"/>
    </row>
    <row r="7" spans="1:16" ht="18.75" customHeight="1" x14ac:dyDescent="0.25">
      <c r="A7" s="132"/>
      <c r="B7" s="17" t="s">
        <v>89</v>
      </c>
      <c r="C7" s="17"/>
      <c r="D7" s="218"/>
      <c r="E7" s="219"/>
      <c r="F7" s="173"/>
      <c r="G7" s="173"/>
      <c r="H7" s="173"/>
      <c r="I7" s="219"/>
      <c r="J7" s="219"/>
      <c r="K7" s="132"/>
      <c r="L7" s="5"/>
      <c r="M7" s="5"/>
      <c r="N7" s="5"/>
      <c r="O7" s="5"/>
      <c r="P7" s="5"/>
    </row>
    <row r="8" spans="1:16" ht="18.75" customHeight="1" x14ac:dyDescent="0.25">
      <c r="A8" s="132"/>
      <c r="B8" s="17" t="s">
        <v>102</v>
      </c>
      <c r="C8" s="17"/>
      <c r="D8" s="218"/>
      <c r="E8" s="219"/>
      <c r="F8" s="173"/>
      <c r="G8" s="173"/>
      <c r="H8" s="173"/>
      <c r="I8" s="219"/>
      <c r="J8" s="219"/>
      <c r="K8" s="132"/>
      <c r="L8" s="5"/>
      <c r="M8" s="5"/>
      <c r="N8" s="5"/>
      <c r="O8" s="5"/>
      <c r="P8" s="5"/>
    </row>
    <row r="9" spans="1:16" ht="18.75" customHeight="1" x14ac:dyDescent="0.25">
      <c r="A9" s="132"/>
      <c r="B9" s="17"/>
      <c r="C9" s="17"/>
      <c r="D9" s="218"/>
      <c r="E9" s="219"/>
      <c r="F9" s="173"/>
      <c r="G9" s="173"/>
      <c r="H9" s="173"/>
      <c r="I9" s="219"/>
      <c r="J9" s="219"/>
      <c r="K9" s="132"/>
      <c r="L9" s="5"/>
      <c r="M9" s="5"/>
      <c r="N9" s="5"/>
      <c r="O9" s="5"/>
      <c r="P9" s="5"/>
    </row>
    <row r="10" spans="1:16" ht="18.75" customHeight="1" x14ac:dyDescent="0.25">
      <c r="A10" s="132"/>
      <c r="B10" s="17" t="s">
        <v>4</v>
      </c>
      <c r="C10" s="17"/>
      <c r="D10" s="218"/>
      <c r="E10" s="219"/>
      <c r="F10" s="173"/>
      <c r="G10" s="173"/>
      <c r="H10" s="173"/>
      <c r="I10" s="219"/>
      <c r="J10" s="219"/>
      <c r="K10" s="132"/>
      <c r="L10" s="5"/>
      <c r="M10" s="5"/>
      <c r="N10" s="5"/>
      <c r="O10" s="5"/>
      <c r="P10" s="5"/>
    </row>
    <row r="11" spans="1:16" ht="15.75" customHeight="1" x14ac:dyDescent="0.25">
      <c r="A11" s="132"/>
      <c r="B11" s="17"/>
      <c r="C11" s="17"/>
      <c r="D11" s="218"/>
      <c r="E11" s="219"/>
      <c r="F11" s="173"/>
      <c r="G11" s="173"/>
      <c r="H11" s="173"/>
      <c r="I11" s="219"/>
      <c r="J11" s="219"/>
      <c r="K11" s="132"/>
      <c r="L11" s="5"/>
      <c r="M11" s="5"/>
      <c r="N11" s="5"/>
      <c r="O11" s="5"/>
      <c r="P11" s="5"/>
    </row>
    <row r="12" spans="1:16" ht="15.75" customHeight="1" x14ac:dyDescent="0.25">
      <c r="A12" s="132"/>
      <c r="B12" s="17"/>
      <c r="C12" s="17"/>
      <c r="D12" s="218"/>
      <c r="E12" s="219"/>
      <c r="F12" s="173"/>
      <c r="G12" s="173"/>
      <c r="H12" s="173"/>
      <c r="I12" s="219"/>
      <c r="J12" s="219"/>
      <c r="K12" s="132"/>
      <c r="L12" s="5"/>
      <c r="M12" s="5"/>
      <c r="N12" s="5"/>
      <c r="O12" s="5"/>
      <c r="P12" s="5"/>
    </row>
    <row r="13" spans="1:16" ht="15.75" customHeight="1" x14ac:dyDescent="0.25">
      <c r="A13" s="178"/>
      <c r="B13" s="17"/>
      <c r="C13" s="17"/>
      <c r="D13" s="218"/>
      <c r="E13" s="218"/>
      <c r="F13" s="17"/>
      <c r="G13" s="17"/>
      <c r="H13" s="17"/>
      <c r="I13" s="218"/>
      <c r="J13" s="218"/>
    </row>
    <row r="14" spans="1:16" s="222" customFormat="1" ht="29.25" customHeight="1" x14ac:dyDescent="0.3">
      <c r="A14" s="220"/>
      <c r="B14" s="275" t="s">
        <v>52</v>
      </c>
      <c r="C14" s="275"/>
      <c r="D14" s="275"/>
      <c r="E14" s="275"/>
      <c r="F14" s="221"/>
      <c r="G14" s="275" t="s">
        <v>90</v>
      </c>
      <c r="H14" s="275"/>
      <c r="I14" s="275"/>
      <c r="J14" s="275"/>
    </row>
    <row r="15" spans="1:16" ht="15.75" customHeight="1" x14ac:dyDescent="0.25">
      <c r="A15" s="147"/>
      <c r="B15" s="223"/>
      <c r="C15" s="223"/>
      <c r="D15" s="224"/>
      <c r="E15" s="224"/>
      <c r="F15" s="223"/>
      <c r="G15" s="223"/>
      <c r="H15" s="223"/>
      <c r="I15" s="224"/>
      <c r="J15" s="224"/>
      <c r="K15" s="225"/>
      <c r="L15" s="202"/>
      <c r="M15" s="202"/>
      <c r="N15" s="202"/>
      <c r="O15" s="202"/>
    </row>
    <row r="16" spans="1:16" ht="15.75" customHeight="1" x14ac:dyDescent="0.25">
      <c r="A16" s="147"/>
      <c r="B16" s="226"/>
      <c r="C16" s="226"/>
      <c r="D16" s="227"/>
      <c r="E16" s="227"/>
      <c r="F16" s="226"/>
      <c r="G16" s="226"/>
      <c r="H16" s="228"/>
      <c r="I16" s="229"/>
      <c r="J16" s="229"/>
      <c r="K16" s="127"/>
      <c r="L16" s="202"/>
      <c r="M16" s="202"/>
      <c r="N16" s="202"/>
      <c r="O16" s="202"/>
    </row>
    <row r="17" spans="1:15" s="127" customFormat="1" ht="15.75" customHeight="1" x14ac:dyDescent="0.25">
      <c r="A17" s="147"/>
      <c r="B17" s="230" t="s">
        <v>91</v>
      </c>
      <c r="C17" s="230"/>
      <c r="D17" s="231"/>
      <c r="E17" s="231">
        <f>SUM(D18:D22)</f>
        <v>39211950</v>
      </c>
      <c r="F17" s="232"/>
      <c r="G17" s="232" t="s">
        <v>92</v>
      </c>
      <c r="H17" s="232"/>
      <c r="I17" s="233"/>
      <c r="J17" s="231">
        <f>SUM(I18:I21)</f>
        <v>62316149</v>
      </c>
      <c r="K17" s="234"/>
      <c r="L17" s="267"/>
      <c r="M17" s="201"/>
      <c r="N17" s="201"/>
      <c r="O17" s="201"/>
    </row>
    <row r="18" spans="1:15" s="127" customFormat="1" ht="15.75" customHeight="1" x14ac:dyDescent="0.25">
      <c r="A18" s="147"/>
      <c r="B18" s="212" t="s">
        <v>93</v>
      </c>
      <c r="C18" s="236" t="str">
        <f>+'[1]BZA DE COMP'!C17</f>
        <v>BANCOS</v>
      </c>
      <c r="D18" s="237">
        <f>+'BZA DE COMP'!H17</f>
        <v>33947259</v>
      </c>
      <c r="E18" s="237"/>
      <c r="F18" s="238"/>
      <c r="G18" s="238"/>
      <c r="H18" s="238" t="str">
        <f>+'[1]BZA DE COMP'!C40</f>
        <v>ACREEDORES DIVERSOS</v>
      </c>
      <c r="I18" s="237">
        <f>+'BZA DE COMP'!H40</f>
        <v>5177104</v>
      </c>
      <c r="J18" s="239"/>
      <c r="K18" s="234"/>
      <c r="L18" s="267"/>
      <c r="M18" s="201"/>
      <c r="N18" s="201"/>
      <c r="O18" s="201"/>
    </row>
    <row r="19" spans="1:15" s="127" customFormat="1" ht="15.75" customHeight="1" x14ac:dyDescent="0.25">
      <c r="A19" s="147"/>
      <c r="B19" s="212"/>
      <c r="C19" s="236" t="str">
        <f>+'[1]BZA DE COMP'!C18</f>
        <v>CUENTAS POR COBRAR</v>
      </c>
      <c r="D19" s="237">
        <f>+'BZA DE COMP'!H18</f>
        <v>1704833</v>
      </c>
      <c r="E19" s="237"/>
      <c r="F19" s="238"/>
      <c r="G19" s="238"/>
      <c r="H19" s="238" t="str">
        <f>+'[1]BZA DE COMP'!C41</f>
        <v>FONDOS AJENOS</v>
      </c>
      <c r="I19" s="237">
        <f>+'BZA DE COMP'!H41</f>
        <v>0</v>
      </c>
      <c r="J19" s="239"/>
      <c r="K19" s="234"/>
      <c r="L19" s="267"/>
      <c r="M19" s="201"/>
      <c r="N19" s="201"/>
      <c r="O19" s="201"/>
    </row>
    <row r="20" spans="1:15" s="127" customFormat="1" ht="15.75" customHeight="1" x14ac:dyDescent="0.25">
      <c r="A20" s="147"/>
      <c r="B20" s="230"/>
      <c r="C20" s="236" t="str">
        <f>+'[1]BZA DE COMP'!C19</f>
        <v>DEUDORES DIVERSOS</v>
      </c>
      <c r="D20" s="237">
        <f>+'BZA DE COMP'!H19</f>
        <v>1292380</v>
      </c>
      <c r="E20" s="231"/>
      <c r="F20" s="238"/>
      <c r="G20" s="238"/>
      <c r="H20" s="238" t="str">
        <f>+'[1]BZA DE COMP'!C42</f>
        <v>IMPUESTOS POR PAGAR</v>
      </c>
      <c r="I20" s="237">
        <f>+'BZA DE COMP'!H42</f>
        <v>10015693</v>
      </c>
      <c r="J20" s="239"/>
      <c r="K20" s="234"/>
      <c r="L20" s="267"/>
      <c r="M20" s="201"/>
      <c r="N20" s="201"/>
      <c r="O20" s="201"/>
    </row>
    <row r="21" spans="1:15" s="127" customFormat="1" ht="15.75" customHeight="1" x14ac:dyDescent="0.25">
      <c r="A21" s="147"/>
      <c r="B21" s="212"/>
      <c r="C21" s="236" t="str">
        <f>+'[1]BZA DE COMP'!C20</f>
        <v>ALMACEN GENERAL</v>
      </c>
      <c r="D21" s="237">
        <f>+'BZA DE COMP'!H20</f>
        <v>2267478</v>
      </c>
      <c r="E21" s="237"/>
      <c r="F21" s="232"/>
      <c r="G21" s="238"/>
      <c r="H21" s="238" t="str">
        <f>+'[1]BZA DE COMP'!C43</f>
        <v>PRESTACIONES DIVERSAS</v>
      </c>
      <c r="I21" s="240">
        <f>+'BZA DE COMP'!H43</f>
        <v>47123352</v>
      </c>
      <c r="J21" s="239"/>
      <c r="K21" s="234"/>
      <c r="L21" s="267"/>
      <c r="M21" s="201"/>
      <c r="N21" s="201"/>
      <c r="O21" s="201"/>
    </row>
    <row r="22" spans="1:15" s="127" customFormat="1" ht="15.75" customHeight="1" x14ac:dyDescent="0.25">
      <c r="A22" s="147"/>
      <c r="B22" s="212"/>
      <c r="C22" s="236" t="str">
        <f>+'[1]BZA DE COMP'!C21</f>
        <v>INVERSIONES</v>
      </c>
      <c r="D22" s="240">
        <f>+'BZA DE COMP'!H21</f>
        <v>0</v>
      </c>
      <c r="E22" s="237"/>
      <c r="F22" s="238"/>
      <c r="G22" s="238"/>
      <c r="J22" s="239"/>
      <c r="K22" s="234"/>
      <c r="L22" s="267"/>
      <c r="M22" s="201"/>
      <c r="N22" s="201"/>
      <c r="O22" s="201"/>
    </row>
    <row r="23" spans="1:15" s="127" customFormat="1" ht="15.75" customHeight="1" x14ac:dyDescent="0.25">
      <c r="A23" s="147"/>
      <c r="B23" s="212"/>
      <c r="C23" s="212"/>
      <c r="D23" s="237"/>
      <c r="E23" s="237"/>
      <c r="F23" s="238"/>
      <c r="G23" s="238"/>
      <c r="J23" s="239"/>
      <c r="K23" s="234"/>
      <c r="L23" s="267"/>
      <c r="M23" s="201"/>
      <c r="N23" s="201"/>
      <c r="O23" s="201"/>
    </row>
    <row r="24" spans="1:15" s="127" customFormat="1" ht="15.75" customHeight="1" x14ac:dyDescent="0.25">
      <c r="A24" s="147"/>
      <c r="B24" s="212"/>
      <c r="C24" s="212"/>
      <c r="D24" s="237"/>
      <c r="E24" s="237"/>
      <c r="F24" s="238"/>
      <c r="G24" s="169" t="s">
        <v>86</v>
      </c>
      <c r="H24" s="241"/>
      <c r="I24" s="237"/>
      <c r="J24" s="233">
        <f>SUM(I25:I28)</f>
        <v>555684736</v>
      </c>
      <c r="K24" s="234"/>
      <c r="L24" s="267"/>
      <c r="M24" s="201"/>
      <c r="N24" s="201"/>
      <c r="O24" s="201"/>
    </row>
    <row r="25" spans="1:15" s="127" customFormat="1" ht="15.75" customHeight="1" x14ac:dyDescent="0.25">
      <c r="A25" s="147"/>
      <c r="B25" s="230" t="s">
        <v>94</v>
      </c>
      <c r="C25" s="212"/>
      <c r="D25" s="237"/>
      <c r="E25" s="231">
        <f>SUM(D26:D28)</f>
        <v>578788935</v>
      </c>
      <c r="F25" s="238"/>
      <c r="G25" s="172"/>
      <c r="H25" s="127" t="s">
        <v>44</v>
      </c>
      <c r="I25" s="237">
        <f>+'BZA DE COMP'!H53</f>
        <v>0</v>
      </c>
      <c r="J25" s="239"/>
      <c r="K25" s="234"/>
      <c r="L25" s="267"/>
      <c r="M25" s="201"/>
      <c r="N25" s="201"/>
      <c r="O25" s="201"/>
    </row>
    <row r="26" spans="1:15" s="127" customFormat="1" ht="15.75" customHeight="1" x14ac:dyDescent="0.25">
      <c r="A26" s="147"/>
      <c r="B26" s="212"/>
      <c r="C26" s="212" t="s">
        <v>59</v>
      </c>
      <c r="D26" s="237">
        <f>+'BZA DE COMP'!H25</f>
        <v>134629088</v>
      </c>
      <c r="E26" s="237"/>
      <c r="F26" s="238"/>
      <c r="G26" s="172"/>
      <c r="H26" s="127" t="s">
        <v>39</v>
      </c>
      <c r="I26" s="237">
        <f>+'BZA DE COMP'!H54</f>
        <v>577035241</v>
      </c>
      <c r="J26" s="239"/>
      <c r="K26" s="234"/>
      <c r="L26" s="267"/>
      <c r="M26" s="201"/>
      <c r="N26" s="201"/>
      <c r="O26" s="201"/>
    </row>
    <row r="27" spans="1:15" s="127" customFormat="1" ht="15.75" customHeight="1" x14ac:dyDescent="0.25">
      <c r="A27" s="147"/>
      <c r="B27" s="212"/>
      <c r="C27" s="212" t="s">
        <v>60</v>
      </c>
      <c r="D27" s="237">
        <f>+'BZA DE COMP'!H26</f>
        <v>444159847</v>
      </c>
      <c r="E27" s="237"/>
      <c r="F27" s="238"/>
      <c r="G27" s="172"/>
      <c r="H27" s="242" t="s">
        <v>95</v>
      </c>
      <c r="I27" s="131">
        <f>+'BZA DE COMP'!H55</f>
        <v>-299784591</v>
      </c>
      <c r="J27" s="239"/>
      <c r="K27" s="234"/>
      <c r="L27" s="267"/>
      <c r="M27" s="201"/>
      <c r="N27" s="201"/>
      <c r="O27" s="201"/>
    </row>
    <row r="28" spans="1:15" s="127" customFormat="1" ht="15.75" customHeight="1" x14ac:dyDescent="0.25">
      <c r="A28" s="147"/>
      <c r="B28" s="59"/>
      <c r="C28" s="127" t="s">
        <v>96</v>
      </c>
      <c r="D28" s="240">
        <f>+'BZA DE COMP'!H27</f>
        <v>0</v>
      </c>
      <c r="E28" s="231"/>
      <c r="F28" s="238"/>
      <c r="G28" s="172"/>
      <c r="H28" s="238" t="s">
        <v>38</v>
      </c>
      <c r="I28" s="240">
        <f>+'EDO ING Y EGR'!K54</f>
        <v>278434086</v>
      </c>
      <c r="J28" s="239"/>
      <c r="K28" s="234"/>
      <c r="L28" s="267"/>
      <c r="M28" s="201"/>
      <c r="N28" s="201"/>
      <c r="O28" s="201"/>
    </row>
    <row r="29" spans="1:15" s="127" customFormat="1" ht="15.75" customHeight="1" x14ac:dyDescent="0.25">
      <c r="A29" s="147"/>
      <c r="B29" s="243"/>
      <c r="C29" s="243"/>
      <c r="D29" s="244"/>
      <c r="E29" s="244"/>
      <c r="F29" s="232"/>
      <c r="G29" s="232"/>
      <c r="H29" s="232"/>
      <c r="I29" s="237"/>
      <c r="J29" s="231"/>
      <c r="K29" s="234"/>
      <c r="L29" s="267"/>
      <c r="M29" s="201"/>
      <c r="N29" s="201"/>
      <c r="O29" s="201"/>
    </row>
    <row r="30" spans="1:15" s="127" customFormat="1" ht="15.75" customHeight="1" x14ac:dyDescent="0.25">
      <c r="A30" s="147"/>
      <c r="B30" s="243"/>
      <c r="C30" s="243"/>
      <c r="D30" s="244"/>
      <c r="E30" s="244"/>
      <c r="F30" s="232"/>
      <c r="G30" s="172"/>
      <c r="H30" s="238"/>
      <c r="I30" s="237"/>
      <c r="J30" s="239"/>
      <c r="K30" s="234"/>
      <c r="L30" s="267"/>
      <c r="M30" s="201"/>
      <c r="N30" s="201"/>
      <c r="O30" s="201"/>
    </row>
    <row r="31" spans="1:15" s="127" customFormat="1" ht="15.75" customHeight="1" x14ac:dyDescent="0.25">
      <c r="A31" s="147"/>
      <c r="B31" s="245" t="s">
        <v>97</v>
      </c>
      <c r="C31" s="243"/>
      <c r="D31" s="244"/>
      <c r="E31" s="136">
        <f>+SUM(D32:D32)</f>
        <v>0</v>
      </c>
      <c r="F31" s="172"/>
      <c r="G31" s="172"/>
      <c r="H31" s="238"/>
      <c r="I31" s="237"/>
      <c r="J31" s="239"/>
      <c r="K31" s="234"/>
      <c r="L31" s="267"/>
      <c r="M31" s="201"/>
      <c r="N31" s="201"/>
      <c r="O31" s="201"/>
    </row>
    <row r="32" spans="1:15" s="127" customFormat="1" ht="15.75" customHeight="1" x14ac:dyDescent="0.25">
      <c r="A32" s="147"/>
      <c r="B32" s="243"/>
      <c r="C32" s="243" t="s">
        <v>63</v>
      </c>
      <c r="D32" s="240">
        <f>+'[1]BZA DE COMP'!H31</f>
        <v>0</v>
      </c>
      <c r="E32" s="244"/>
      <c r="F32" s="172"/>
      <c r="G32" s="172"/>
      <c r="H32" s="238"/>
      <c r="I32" s="237"/>
      <c r="J32" s="239"/>
      <c r="K32" s="234"/>
      <c r="L32" s="267"/>
      <c r="M32" s="201"/>
      <c r="N32" s="201"/>
      <c r="O32" s="201"/>
    </row>
    <row r="33" spans="1:12" s="127" customFormat="1" ht="15.75" customHeight="1" x14ac:dyDescent="0.25">
      <c r="A33" s="147"/>
      <c r="B33" s="243"/>
      <c r="E33" s="244"/>
      <c r="F33" s="172"/>
      <c r="G33" s="172"/>
      <c r="H33" s="241"/>
      <c r="I33" s="237"/>
      <c r="J33" s="239"/>
      <c r="K33" s="234"/>
      <c r="L33" s="235"/>
    </row>
    <row r="34" spans="1:12" s="127" customFormat="1" ht="15.75" customHeight="1" x14ac:dyDescent="0.25">
      <c r="A34" s="147"/>
      <c r="F34" s="172"/>
      <c r="G34" s="172"/>
      <c r="H34" s="238"/>
      <c r="I34" s="237"/>
      <c r="J34" s="239"/>
      <c r="K34" s="234"/>
      <c r="L34" s="235"/>
    </row>
    <row r="35" spans="1:12" s="127" customFormat="1" ht="15.75" customHeight="1" x14ac:dyDescent="0.25">
      <c r="A35" s="147"/>
      <c r="F35" s="172"/>
      <c r="K35" s="234"/>
      <c r="L35" s="235"/>
    </row>
    <row r="36" spans="1:12" s="127" customFormat="1" ht="15.75" customHeight="1" x14ac:dyDescent="0.25">
      <c r="A36" s="147"/>
      <c r="F36" s="172"/>
      <c r="K36" s="234"/>
      <c r="L36" s="235"/>
    </row>
    <row r="37" spans="1:12" s="127" customFormat="1" ht="15.75" customHeight="1" x14ac:dyDescent="0.25">
      <c r="A37" s="147"/>
      <c r="B37" s="243"/>
      <c r="C37" s="243"/>
      <c r="D37" s="244"/>
      <c r="E37" s="244"/>
      <c r="F37" s="172"/>
      <c r="K37" s="234"/>
      <c r="L37" s="235"/>
    </row>
    <row r="38" spans="1:12" s="127" customFormat="1" ht="15.75" customHeight="1" x14ac:dyDescent="0.25">
      <c r="A38" s="147"/>
      <c r="B38" s="243"/>
      <c r="C38" s="243"/>
      <c r="D38" s="244"/>
      <c r="E38" s="244"/>
      <c r="F38" s="172"/>
      <c r="K38" s="234"/>
      <c r="L38" s="235"/>
    </row>
    <row r="39" spans="1:12" s="127" customFormat="1" ht="15.75" customHeight="1" x14ac:dyDescent="0.25">
      <c r="A39" s="147"/>
      <c r="B39" s="243"/>
      <c r="C39" s="243"/>
      <c r="D39" s="244"/>
      <c r="E39" s="244"/>
      <c r="F39" s="172"/>
      <c r="K39" s="234"/>
      <c r="L39" s="235"/>
    </row>
    <row r="40" spans="1:12" s="127" customFormat="1" ht="15.75" customHeight="1" x14ac:dyDescent="0.25">
      <c r="A40" s="147"/>
      <c r="B40" s="243"/>
      <c r="C40" s="243"/>
      <c r="D40" s="244"/>
      <c r="E40" s="244"/>
      <c r="F40" s="172"/>
      <c r="G40" s="172"/>
      <c r="H40" s="238"/>
      <c r="I40" s="237"/>
      <c r="J40" s="239"/>
      <c r="K40" s="234"/>
      <c r="L40" s="235"/>
    </row>
    <row r="41" spans="1:12" s="127" customFormat="1" ht="15.75" customHeight="1" x14ac:dyDescent="0.25">
      <c r="A41" s="147"/>
      <c r="B41" s="243"/>
      <c r="C41" s="243"/>
      <c r="D41" s="244"/>
      <c r="E41" s="244"/>
      <c r="F41" s="172"/>
      <c r="G41" s="172"/>
      <c r="H41" s="241"/>
      <c r="I41" s="239"/>
      <c r="J41" s="239"/>
      <c r="K41" s="234"/>
      <c r="L41" s="235"/>
    </row>
    <row r="42" spans="1:12" s="127" customFormat="1" ht="15.75" customHeight="1" x14ac:dyDescent="0.25">
      <c r="A42" s="147"/>
      <c r="B42" s="243"/>
      <c r="C42" s="243"/>
      <c r="D42" s="244"/>
      <c r="E42" s="244"/>
      <c r="F42" s="172"/>
      <c r="G42" s="172"/>
      <c r="H42" s="238"/>
      <c r="I42" s="239"/>
      <c r="J42" s="239"/>
      <c r="K42" s="234"/>
      <c r="L42" s="235"/>
    </row>
    <row r="43" spans="1:12" s="127" customFormat="1" ht="15.75" customHeight="1" x14ac:dyDescent="0.25">
      <c r="A43" s="147"/>
      <c r="B43" s="243"/>
      <c r="C43" s="243"/>
      <c r="D43" s="244"/>
      <c r="E43" s="244"/>
      <c r="F43" s="172"/>
      <c r="G43" s="172"/>
      <c r="H43" s="241"/>
      <c r="I43" s="239"/>
      <c r="J43" s="239"/>
      <c r="K43" s="234"/>
      <c r="L43" s="235"/>
    </row>
    <row r="44" spans="1:12" s="222" customFormat="1" ht="15.75" customHeight="1" x14ac:dyDescent="0.25">
      <c r="A44" s="220"/>
      <c r="B44" s="246"/>
      <c r="C44" s="275" t="s">
        <v>65</v>
      </c>
      <c r="D44" s="275"/>
      <c r="E44" s="247">
        <f>SUM(E17+E25+E31)</f>
        <v>618000885</v>
      </c>
      <c r="F44" s="248"/>
      <c r="G44" s="248"/>
      <c r="H44" s="275" t="s">
        <v>98</v>
      </c>
      <c r="I44" s="275"/>
      <c r="J44" s="247">
        <f>SUM(J17+J24)</f>
        <v>618000885</v>
      </c>
      <c r="K44" s="220"/>
    </row>
    <row r="45" spans="1:12" s="127" customFormat="1" ht="15.75" customHeight="1" x14ac:dyDescent="0.2">
      <c r="A45" s="234"/>
      <c r="B45" s="249"/>
      <c r="C45" s="249"/>
      <c r="D45" s="250"/>
      <c r="E45" s="250"/>
      <c r="F45" s="251"/>
      <c r="G45" s="251"/>
      <c r="H45" s="252"/>
      <c r="I45" s="253"/>
      <c r="J45" s="253"/>
      <c r="K45" s="254"/>
      <c r="L45" s="235"/>
    </row>
    <row r="46" spans="1:12" s="127" customFormat="1" ht="15.75" customHeight="1" x14ac:dyDescent="0.2">
      <c r="A46" s="234"/>
      <c r="B46" s="249"/>
      <c r="C46" s="249"/>
      <c r="D46" s="255"/>
      <c r="E46" s="255"/>
      <c r="F46" s="251"/>
      <c r="G46" s="251"/>
      <c r="H46" s="256"/>
      <c r="I46" s="253"/>
      <c r="J46" s="253"/>
      <c r="K46" s="254"/>
      <c r="L46" s="235"/>
    </row>
    <row r="47" spans="1:12" s="127" customFormat="1" ht="15.75" customHeight="1" x14ac:dyDescent="0.2">
      <c r="A47" s="234"/>
      <c r="B47" s="249"/>
      <c r="C47" s="249"/>
      <c r="D47" s="255"/>
      <c r="E47" s="255"/>
      <c r="F47" s="251"/>
      <c r="G47" s="251"/>
      <c r="H47" s="252"/>
      <c r="I47" s="253"/>
      <c r="J47" s="253"/>
      <c r="K47" s="254"/>
      <c r="L47" s="235"/>
    </row>
    <row r="48" spans="1:12" s="127" customFormat="1" ht="15.75" customHeight="1" x14ac:dyDescent="0.2">
      <c r="A48" s="234"/>
      <c r="B48" s="249"/>
      <c r="C48" s="249"/>
      <c r="D48" s="255"/>
      <c r="E48" s="255"/>
      <c r="F48" s="251"/>
      <c r="G48" s="251"/>
      <c r="H48" s="252"/>
      <c r="I48" s="253"/>
      <c r="J48" s="253"/>
      <c r="K48" s="254"/>
      <c r="L48" s="235"/>
    </row>
    <row r="49" spans="1:15" s="127" customFormat="1" ht="15.75" customHeight="1" x14ac:dyDescent="0.2">
      <c r="A49" s="234"/>
      <c r="B49" s="249"/>
      <c r="C49" s="249"/>
      <c r="D49" s="255"/>
      <c r="E49" s="255"/>
      <c r="F49" s="251"/>
      <c r="G49" s="251"/>
      <c r="H49" s="252"/>
      <c r="I49" s="253"/>
      <c r="J49" s="253"/>
      <c r="K49" s="254"/>
      <c r="L49" s="235"/>
    </row>
    <row r="50" spans="1:15" s="127" customFormat="1" ht="13.5" customHeight="1" x14ac:dyDescent="0.2">
      <c r="A50" s="234"/>
      <c r="B50" s="249"/>
      <c r="C50" s="257"/>
      <c r="D50" s="3"/>
      <c r="E50" s="3"/>
      <c r="F50" s="170"/>
      <c r="G50" s="170"/>
      <c r="H50" s="258"/>
      <c r="I50" s="259"/>
      <c r="J50" s="259"/>
      <c r="K50" s="178"/>
      <c r="L50" s="4"/>
      <c r="M50" s="4"/>
      <c r="N50" s="4"/>
      <c r="O50" s="4"/>
    </row>
    <row r="51" spans="1:15" s="27" customFormat="1" ht="13.5" customHeight="1" x14ac:dyDescent="0.2">
      <c r="C51" s="284"/>
      <c r="D51" s="284"/>
      <c r="E51" s="284"/>
      <c r="G51" s="260"/>
      <c r="H51" s="284"/>
      <c r="I51" s="284"/>
      <c r="J51" s="284"/>
    </row>
    <row r="52" spans="1:15" s="27" customFormat="1" ht="13.5" customHeight="1" x14ac:dyDescent="0.2">
      <c r="C52" s="284"/>
      <c r="D52" s="284"/>
      <c r="E52" s="284"/>
      <c r="G52" s="260"/>
      <c r="H52" s="284"/>
      <c r="I52" s="284"/>
      <c r="J52" s="284"/>
    </row>
    <row r="53" spans="1:15" s="27" customFormat="1" ht="14.25" customHeight="1" x14ac:dyDescent="0.2">
      <c r="B53" s="179"/>
      <c r="C53" s="25"/>
      <c r="D53" s="207"/>
      <c r="E53" s="207"/>
      <c r="G53" s="260"/>
      <c r="H53" s="284"/>
      <c r="I53" s="284"/>
      <c r="J53" s="284"/>
    </row>
    <row r="54" spans="1:15" s="27" customFormat="1" ht="14.25" customHeight="1" x14ac:dyDescent="0.2">
      <c r="B54" s="21"/>
      <c r="D54" s="34"/>
      <c r="E54" s="34"/>
      <c r="I54" s="34"/>
      <c r="J54" s="34"/>
    </row>
    <row r="55" spans="1:15" ht="15.75" customHeight="1" x14ac:dyDescent="0.2">
      <c r="B55" s="249"/>
      <c r="C55" s="249"/>
      <c r="D55" s="255"/>
      <c r="E55" s="255"/>
      <c r="F55" s="251"/>
      <c r="H55" s="235"/>
      <c r="I55" s="261"/>
      <c r="J55" s="261"/>
      <c r="K55" s="235"/>
      <c r="L55" s="235"/>
    </row>
    <row r="56" spans="1:15" ht="15.75" customHeight="1" x14ac:dyDescent="0.2">
      <c r="B56" s="262"/>
      <c r="C56" s="262"/>
      <c r="D56" s="263"/>
      <c r="E56" s="263"/>
      <c r="F56" s="251"/>
      <c r="H56" s="235"/>
      <c r="I56" s="261"/>
      <c r="J56" s="261"/>
      <c r="K56" s="235"/>
    </row>
    <row r="57" spans="1:15" ht="15.75" customHeight="1" x14ac:dyDescent="0.2">
      <c r="B57" s="264"/>
      <c r="C57" s="264"/>
      <c r="D57" s="255"/>
      <c r="E57" s="255"/>
      <c r="F57" s="251"/>
      <c r="K57" s="235"/>
    </row>
    <row r="58" spans="1:15" ht="15.75" customHeight="1" x14ac:dyDescent="0.2">
      <c r="B58" s="264"/>
      <c r="C58" s="264"/>
      <c r="D58" s="255"/>
      <c r="E58" s="255"/>
      <c r="F58" s="251"/>
    </row>
    <row r="59" spans="1:15" ht="15.75" customHeight="1" x14ac:dyDescent="0.2">
      <c r="B59" s="265"/>
      <c r="C59" s="265"/>
      <c r="D59" s="255"/>
      <c r="E59" s="255"/>
      <c r="F59" s="256"/>
    </row>
    <row r="60" spans="1:15" ht="15.75" customHeight="1" x14ac:dyDescent="0.2">
      <c r="B60" s="264"/>
      <c r="C60" s="264"/>
      <c r="D60" s="255"/>
      <c r="E60" s="255"/>
      <c r="F60" s="235"/>
    </row>
    <row r="61" spans="1:15" ht="15.75" customHeight="1" x14ac:dyDescent="0.2">
      <c r="B61" s="264"/>
      <c r="C61" s="264"/>
      <c r="D61" s="255"/>
      <c r="E61" s="255"/>
    </row>
    <row r="62" spans="1:15" ht="15.75" customHeight="1" x14ac:dyDescent="0.2">
      <c r="B62" s="264"/>
      <c r="C62" s="264"/>
    </row>
    <row r="63" spans="1:15" ht="15.75" customHeight="1" x14ac:dyDescent="0.2">
      <c r="B63" s="264"/>
      <c r="C63" s="264"/>
      <c r="D63" s="266"/>
    </row>
    <row r="64" spans="1:15" ht="15.75" customHeight="1" x14ac:dyDescent="0.2">
      <c r="B64" s="264"/>
      <c r="C64" s="264"/>
    </row>
    <row r="72" spans="6:7" ht="15.75" customHeight="1" x14ac:dyDescent="0.2">
      <c r="G72" s="170"/>
    </row>
    <row r="73" spans="6:7" ht="15.75" customHeight="1" x14ac:dyDescent="0.2">
      <c r="G73" s="170"/>
    </row>
    <row r="74" spans="6:7" ht="15.75" customHeight="1" x14ac:dyDescent="0.2">
      <c r="G74" s="170"/>
    </row>
    <row r="75" spans="6:7" ht="15.75" customHeight="1" x14ac:dyDescent="0.2">
      <c r="G75" s="170"/>
    </row>
    <row r="76" spans="6:7" ht="15.75" customHeight="1" x14ac:dyDescent="0.2">
      <c r="G76" s="170"/>
    </row>
    <row r="77" spans="6:7" ht="15.75" customHeight="1" x14ac:dyDescent="0.2">
      <c r="G77" s="170"/>
    </row>
    <row r="80" spans="6:7" ht="15.75" customHeight="1" x14ac:dyDescent="0.2">
      <c r="F80" s="170"/>
    </row>
    <row r="81" spans="6:6" ht="15.75" customHeight="1" x14ac:dyDescent="0.2">
      <c r="F81" s="170"/>
    </row>
    <row r="82" spans="6:6" ht="15.75" customHeight="1" x14ac:dyDescent="0.2">
      <c r="F82" s="170"/>
    </row>
    <row r="83" spans="6:6" ht="15.75" customHeight="1" x14ac:dyDescent="0.2">
      <c r="F83" s="170"/>
    </row>
    <row r="84" spans="6:6" ht="15.75" customHeight="1" x14ac:dyDescent="0.2">
      <c r="F84" s="170"/>
    </row>
    <row r="85" spans="6:6" ht="15.75" customHeight="1" x14ac:dyDescent="0.2">
      <c r="F85" s="170"/>
    </row>
  </sheetData>
  <mergeCells count="12">
    <mergeCell ref="C51:E51"/>
    <mergeCell ref="H51:J51"/>
    <mergeCell ref="C52:E52"/>
    <mergeCell ref="H52:J52"/>
    <mergeCell ref="H53:J53"/>
    <mergeCell ref="C44:D44"/>
    <mergeCell ref="H44:I44"/>
    <mergeCell ref="A3:K3"/>
    <mergeCell ref="A4:K4"/>
    <mergeCell ref="A5:J5"/>
    <mergeCell ref="B14:E14"/>
    <mergeCell ref="G14:J14"/>
  </mergeCells>
  <printOptions horizontalCentered="1" verticalCentered="1"/>
  <pageMargins left="0.39370078740157483" right="0.39370078740157483" top="0.59055118110236227" bottom="0.59055118110236227" header="0" footer="0"/>
  <pageSetup scale="61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xcel.Sheet.8" shapeId="58369" r:id="rId4">
          <objectPr defaultSize="0" autoPict="0" r:id="rId5">
            <anchor moveWithCells="1" sizeWithCells="1">
              <from>
                <xdr:col>7</xdr:col>
                <xdr:colOff>571500</xdr:colOff>
                <xdr:row>48</xdr:row>
                <xdr:rowOff>152400</xdr:rowOff>
              </from>
              <to>
                <xdr:col>8</xdr:col>
                <xdr:colOff>1219200</xdr:colOff>
                <xdr:row>52</xdr:row>
                <xdr:rowOff>171450</xdr:rowOff>
              </to>
            </anchor>
          </objectPr>
        </oleObject>
      </mc:Choice>
      <mc:Fallback>
        <oleObject progId="Excel.Sheet.8" shapeId="58369" r:id="rId4"/>
      </mc:Fallback>
    </mc:AlternateContent>
    <mc:AlternateContent xmlns:mc="http://schemas.openxmlformats.org/markup-compatibility/2006">
      <mc:Choice Requires="x14">
        <oleObject progId="Excel.Sheet.8" shapeId="58370" r:id="rId6">
          <objectPr defaultSize="0" autoPict="0" r:id="rId7">
            <anchor moveWithCells="1" sizeWithCells="1">
              <from>
                <xdr:col>2</xdr:col>
                <xdr:colOff>885825</xdr:colOff>
                <xdr:row>48</xdr:row>
                <xdr:rowOff>152400</xdr:rowOff>
              </from>
              <to>
                <xdr:col>4</xdr:col>
                <xdr:colOff>285750</xdr:colOff>
                <xdr:row>52</xdr:row>
                <xdr:rowOff>171450</xdr:rowOff>
              </to>
            </anchor>
          </objectPr>
        </oleObject>
      </mc:Choice>
      <mc:Fallback>
        <oleObject progId="Excel.Sheet.8" shapeId="58370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zoomScale="70" zoomScaleNormal="70" zoomScaleSheetLayoutView="70" workbookViewId="0">
      <selection activeCell="F67" sqref="F67"/>
    </sheetView>
  </sheetViews>
  <sheetFormatPr baseColWidth="10" defaultRowHeight="15.75" customHeight="1" x14ac:dyDescent="0.2"/>
  <cols>
    <col min="1" max="1" width="7.5703125" style="11" customWidth="1"/>
    <col min="2" max="2" width="4.7109375" style="11" customWidth="1"/>
    <col min="3" max="3" width="59" style="11" customWidth="1"/>
    <col min="4" max="6" width="28.5703125" style="11" customWidth="1"/>
    <col min="7" max="7" width="28.5703125" style="11" hidden="1" customWidth="1"/>
    <col min="8" max="8" width="28.5703125" style="11" customWidth="1"/>
    <col min="9" max="9" width="7.5703125" style="11" customWidth="1"/>
    <col min="10" max="10" width="16.85546875" style="180" bestFit="1" customWidth="1"/>
    <col min="11" max="11" width="16.28515625" style="180" bestFit="1" customWidth="1"/>
    <col min="12" max="16384" width="11.42578125" style="11"/>
  </cols>
  <sheetData>
    <row r="1" spans="1:11" ht="13.5" customHeight="1" x14ac:dyDescent="0.2"/>
    <row r="2" spans="1:11" ht="13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11" ht="29.25" customHeight="1" x14ac:dyDescent="0.2">
      <c r="A3" s="271" t="s">
        <v>3</v>
      </c>
      <c r="B3" s="271"/>
      <c r="C3" s="271"/>
      <c r="D3" s="271"/>
      <c r="E3" s="271"/>
      <c r="F3" s="271"/>
      <c r="G3" s="271"/>
      <c r="H3" s="271"/>
      <c r="I3" s="271"/>
    </row>
    <row r="4" spans="1:11" ht="29.25" customHeight="1" x14ac:dyDescent="0.2">
      <c r="A4" s="272" t="s">
        <v>45</v>
      </c>
      <c r="B4" s="272"/>
      <c r="C4" s="272"/>
      <c r="D4" s="272"/>
      <c r="E4" s="272"/>
      <c r="F4" s="272"/>
      <c r="G4" s="272"/>
      <c r="H4" s="272"/>
      <c r="I4" s="272"/>
    </row>
    <row r="5" spans="1:11" ht="9" customHeight="1" x14ac:dyDescent="0.25">
      <c r="A5" s="274"/>
      <c r="B5" s="274"/>
      <c r="C5" s="274"/>
      <c r="D5" s="274"/>
      <c r="E5" s="274"/>
      <c r="F5" s="274"/>
      <c r="G5" s="274"/>
      <c r="H5" s="274"/>
      <c r="I5" s="18"/>
    </row>
    <row r="6" spans="1:11" ht="15.75" customHeight="1" x14ac:dyDescent="0.2">
      <c r="A6" s="12"/>
      <c r="B6" s="12"/>
      <c r="C6" s="12"/>
      <c r="D6" s="12"/>
      <c r="E6" s="12"/>
      <c r="F6" s="12"/>
      <c r="G6" s="12"/>
      <c r="H6" s="12"/>
      <c r="I6" s="12"/>
    </row>
    <row r="7" spans="1:11" ht="15.75" customHeight="1" x14ac:dyDescent="0.25">
      <c r="A7" s="13"/>
      <c r="B7" s="14" t="s">
        <v>42</v>
      </c>
      <c r="C7" s="14"/>
      <c r="D7" s="14"/>
      <c r="E7" s="19"/>
      <c r="F7" s="19"/>
      <c r="G7" s="19"/>
      <c r="H7" s="19"/>
      <c r="I7" s="13"/>
    </row>
    <row r="8" spans="1:11" ht="15.75" customHeight="1" x14ac:dyDescent="0.25">
      <c r="A8" s="13"/>
      <c r="B8" s="17" t="s">
        <v>101</v>
      </c>
      <c r="C8" s="14"/>
      <c r="D8" s="14"/>
      <c r="E8" s="19"/>
      <c r="F8" s="19"/>
      <c r="G8" s="19"/>
      <c r="H8" s="19"/>
      <c r="I8" s="13"/>
    </row>
    <row r="9" spans="1:11" ht="15.75" customHeight="1" x14ac:dyDescent="0.25">
      <c r="A9" s="13"/>
      <c r="B9" s="14" t="s">
        <v>4</v>
      </c>
      <c r="C9" s="14"/>
      <c r="D9" s="14"/>
      <c r="E9" s="19"/>
      <c r="F9" s="19"/>
      <c r="G9" s="19"/>
      <c r="H9" s="19"/>
      <c r="I9" s="13"/>
    </row>
    <row r="10" spans="1:11" ht="15.75" customHeight="1" x14ac:dyDescent="0.25">
      <c r="A10" s="13"/>
      <c r="B10" s="14"/>
      <c r="C10" s="14"/>
      <c r="D10" s="14"/>
      <c r="E10" s="19"/>
      <c r="F10" s="19"/>
      <c r="G10" s="19"/>
      <c r="H10" s="19"/>
      <c r="I10" s="13"/>
    </row>
    <row r="11" spans="1:11" s="20" customFormat="1" ht="19.5" customHeight="1" x14ac:dyDescent="0.2">
      <c r="A11" s="23"/>
      <c r="B11" s="24"/>
      <c r="C11" s="24"/>
      <c r="D11" s="24"/>
      <c r="E11" s="24"/>
      <c r="F11" s="24"/>
      <c r="G11" s="24"/>
      <c r="H11" s="24"/>
      <c r="I11" s="23"/>
      <c r="J11" s="171"/>
      <c r="K11" s="171"/>
    </row>
    <row r="12" spans="1:11" s="27" customFormat="1" ht="19.5" customHeight="1" x14ac:dyDescent="0.2">
      <c r="B12" s="2"/>
      <c r="C12" s="2"/>
      <c r="D12" s="285" t="s">
        <v>46</v>
      </c>
      <c r="E12" s="275" t="s">
        <v>47</v>
      </c>
      <c r="F12" s="275"/>
      <c r="G12" s="184"/>
      <c r="H12" s="285" t="s">
        <v>48</v>
      </c>
      <c r="I12" s="25"/>
      <c r="J12" s="171"/>
      <c r="K12" s="171"/>
    </row>
    <row r="13" spans="1:11" s="27" customFormat="1" ht="19.5" customHeight="1" x14ac:dyDescent="0.25">
      <c r="B13" s="134"/>
      <c r="C13" s="134"/>
      <c r="D13" s="285"/>
      <c r="E13" s="184" t="s">
        <v>49</v>
      </c>
      <c r="F13" s="184" t="s">
        <v>50</v>
      </c>
      <c r="G13" s="184"/>
      <c r="H13" s="285" t="s">
        <v>51</v>
      </c>
      <c r="I13" s="25"/>
      <c r="J13" s="171"/>
      <c r="K13" s="171"/>
    </row>
    <row r="14" spans="1:11" s="31" customFormat="1" ht="19.5" customHeight="1" x14ac:dyDescent="0.2">
      <c r="A14" s="36"/>
      <c r="B14" s="86"/>
      <c r="C14" s="86"/>
      <c r="D14" s="135"/>
      <c r="E14" s="6"/>
      <c r="F14" s="135"/>
      <c r="G14" s="135"/>
      <c r="H14" s="136"/>
      <c r="I14" s="35"/>
      <c r="J14" s="171"/>
      <c r="K14" s="171"/>
    </row>
    <row r="15" spans="1:11" s="27" customFormat="1" ht="19.5" customHeight="1" x14ac:dyDescent="0.25">
      <c r="B15" s="183" t="s">
        <v>52</v>
      </c>
      <c r="C15" s="189"/>
      <c r="D15" s="3"/>
      <c r="E15" s="2"/>
      <c r="F15" s="3"/>
      <c r="G15" s="3"/>
      <c r="H15" s="137"/>
      <c r="I15" s="25"/>
      <c r="J15" s="171"/>
      <c r="K15" s="171"/>
    </row>
    <row r="16" spans="1:11" s="31" customFormat="1" ht="19.5" customHeight="1" x14ac:dyDescent="0.25">
      <c r="A16" s="36"/>
      <c r="B16" s="138"/>
      <c r="C16" s="138"/>
      <c r="D16" s="141"/>
      <c r="E16" s="139"/>
      <c r="F16" s="139"/>
      <c r="G16" s="139"/>
      <c r="H16" s="139"/>
      <c r="I16" s="35"/>
      <c r="J16" s="171"/>
      <c r="K16" s="171"/>
    </row>
    <row r="17" spans="1:11" s="31" customFormat="1" ht="19.5" customHeight="1" x14ac:dyDescent="0.25">
      <c r="A17" s="36"/>
      <c r="B17" s="138"/>
      <c r="C17" s="138" t="s">
        <v>53</v>
      </c>
      <c r="D17" s="268">
        <v>386</v>
      </c>
      <c r="E17" s="139">
        <f>642337567+607931633+5304489+3527030+253144+128578686+1305286506+272675409+983467926</f>
        <v>3949362390</v>
      </c>
      <c r="F17" s="139">
        <f>491189+530267781+561694579+142788552+1144697861+148173177+1387302378</f>
        <v>3915415517</v>
      </c>
      <c r="G17" s="141"/>
      <c r="H17" s="139">
        <f>+D17+E17-F17</f>
        <v>33947259</v>
      </c>
      <c r="I17" s="179"/>
      <c r="J17" s="196"/>
      <c r="K17" s="196"/>
    </row>
    <row r="18" spans="1:11" s="31" customFormat="1" ht="19.5" customHeight="1" x14ac:dyDescent="0.25">
      <c r="A18" s="36"/>
      <c r="B18" s="138"/>
      <c r="C18" s="138" t="s">
        <v>54</v>
      </c>
      <c r="D18" s="268">
        <v>1704833</v>
      </c>
      <c r="E18" s="139">
        <f>587907700+626564416+379066827+1021657743+160491569+1736774548</f>
        <v>4512462803</v>
      </c>
      <c r="F18" s="141">
        <f>587907700+626564416+379066827+1021657743+160491569+1736774548</f>
        <v>4512462803</v>
      </c>
      <c r="G18" s="139"/>
      <c r="H18" s="139">
        <f>+D18+E18-F18</f>
        <v>1704833</v>
      </c>
      <c r="I18" s="179"/>
      <c r="J18" s="196"/>
      <c r="K18" s="196"/>
    </row>
    <row r="19" spans="1:11" s="31" customFormat="1" ht="19.5" customHeight="1" x14ac:dyDescent="0.25">
      <c r="A19" s="36"/>
      <c r="B19" s="138"/>
      <c r="C19" s="138" t="s">
        <v>55</v>
      </c>
      <c r="D19" s="268">
        <v>3574692</v>
      </c>
      <c r="E19" s="139">
        <f>491191+1226449+1364049+355920+661464+691880</f>
        <v>4790953</v>
      </c>
      <c r="F19" s="141">
        <f>756850+18000+1346707+2539587+2412121</f>
        <v>7073265</v>
      </c>
      <c r="G19" s="139"/>
      <c r="H19" s="139">
        <f>+D19+E19-F19</f>
        <v>1292380</v>
      </c>
      <c r="I19" s="179"/>
      <c r="J19" s="196"/>
      <c r="K19" s="196"/>
    </row>
    <row r="20" spans="1:11" s="31" customFormat="1" ht="19.5" customHeight="1" x14ac:dyDescent="0.25">
      <c r="A20" s="36"/>
      <c r="B20" s="138"/>
      <c r="C20" s="138" t="s">
        <v>56</v>
      </c>
      <c r="D20" s="268">
        <v>2267478</v>
      </c>
      <c r="E20" s="139">
        <v>0</v>
      </c>
      <c r="F20" s="141">
        <v>0</v>
      </c>
      <c r="G20" s="139"/>
      <c r="H20" s="139">
        <f>+D20+E20-F20</f>
        <v>2267478</v>
      </c>
      <c r="I20" s="35"/>
      <c r="J20" s="196"/>
      <c r="K20" s="196"/>
    </row>
    <row r="21" spans="1:11" s="31" customFormat="1" ht="19.5" customHeight="1" x14ac:dyDescent="0.25">
      <c r="A21" s="36"/>
      <c r="B21" s="138"/>
      <c r="C21" s="138" t="s">
        <v>57</v>
      </c>
      <c r="D21" s="268">
        <v>0</v>
      </c>
      <c r="E21" s="139">
        <v>290178502</v>
      </c>
      <c r="F21" s="141">
        <v>290178502</v>
      </c>
      <c r="G21" s="139"/>
      <c r="H21" s="139">
        <f>+D21+E21-F21</f>
        <v>0</v>
      </c>
      <c r="I21" s="35"/>
      <c r="J21" s="196"/>
      <c r="K21" s="196"/>
    </row>
    <row r="22" spans="1:11" s="31" customFormat="1" ht="19.5" customHeight="1" x14ac:dyDescent="0.25">
      <c r="A22" s="36"/>
      <c r="B22" s="142"/>
      <c r="C22" s="142"/>
      <c r="D22" s="269"/>
      <c r="E22" s="139"/>
      <c r="F22" s="141"/>
      <c r="G22" s="141"/>
      <c r="H22" s="139"/>
      <c r="I22" s="35"/>
      <c r="J22" s="196"/>
      <c r="K22" s="196"/>
    </row>
    <row r="23" spans="1:11" s="31" customFormat="1" ht="19.5" customHeight="1" x14ac:dyDescent="0.25">
      <c r="A23" s="36"/>
      <c r="B23" s="144" t="s">
        <v>58</v>
      </c>
      <c r="C23" s="144"/>
      <c r="D23" s="268">
        <f>SUM(D17:D22)</f>
        <v>7547389</v>
      </c>
      <c r="E23" s="140">
        <f>SUM(E17:E22)</f>
        <v>8756794648</v>
      </c>
      <c r="F23" s="140">
        <f>SUM(F17:F22)</f>
        <v>8725130087</v>
      </c>
      <c r="G23" s="145"/>
      <c r="H23" s="140">
        <f>SUM(H17:H22)</f>
        <v>39211950</v>
      </c>
      <c r="I23" s="57"/>
      <c r="J23" s="196"/>
      <c r="K23" s="196"/>
    </row>
    <row r="24" spans="1:11" s="27" customFormat="1" ht="19.5" customHeight="1" x14ac:dyDescent="0.25">
      <c r="A24" s="36"/>
      <c r="B24" s="138"/>
      <c r="C24" s="138"/>
      <c r="D24" s="268"/>
      <c r="E24" s="146"/>
      <c r="F24" s="139"/>
      <c r="G24" s="139"/>
      <c r="H24" s="139"/>
      <c r="I24" s="35"/>
      <c r="J24" s="196"/>
      <c r="K24" s="196"/>
    </row>
    <row r="25" spans="1:11" s="27" customFormat="1" ht="19.5" customHeight="1" x14ac:dyDescent="0.25">
      <c r="A25" s="36"/>
      <c r="B25" s="147"/>
      <c r="C25" s="138" t="s">
        <v>59</v>
      </c>
      <c r="D25" s="268">
        <v>132875394</v>
      </c>
      <c r="E25" s="139">
        <f>130152+5495+511668+1106379</f>
        <v>1753694</v>
      </c>
      <c r="F25" s="141">
        <v>0</v>
      </c>
      <c r="G25" s="141"/>
      <c r="H25" s="139">
        <f>+D25+E25-F25</f>
        <v>134629088</v>
      </c>
      <c r="I25" s="35"/>
      <c r="J25" s="196"/>
      <c r="K25" s="196"/>
    </row>
    <row r="26" spans="1:11" s="27" customFormat="1" ht="19.5" customHeight="1" x14ac:dyDescent="0.25">
      <c r="A26" s="36"/>
      <c r="B26" s="147"/>
      <c r="C26" s="138" t="s">
        <v>60</v>
      </c>
      <c r="D26" s="268">
        <v>444159847</v>
      </c>
      <c r="E26" s="139">
        <v>0</v>
      </c>
      <c r="F26" s="139">
        <v>0</v>
      </c>
      <c r="G26" s="139"/>
      <c r="H26" s="139">
        <f>+D26+E26-F26</f>
        <v>444159847</v>
      </c>
      <c r="I26" s="35"/>
      <c r="J26" s="196"/>
      <c r="K26" s="196"/>
    </row>
    <row r="27" spans="1:11" s="27" customFormat="1" ht="19.5" customHeight="1" x14ac:dyDescent="0.25">
      <c r="A27" s="36"/>
      <c r="B27" s="147"/>
      <c r="C27" s="138" t="s">
        <v>61</v>
      </c>
      <c r="D27" s="268">
        <v>0</v>
      </c>
      <c r="E27" s="139">
        <v>0</v>
      </c>
      <c r="F27" s="139">
        <v>0</v>
      </c>
      <c r="G27" s="139"/>
      <c r="H27" s="139">
        <f>+D27+E27-F27</f>
        <v>0</v>
      </c>
      <c r="I27" s="35"/>
      <c r="J27" s="196"/>
      <c r="K27" s="196"/>
    </row>
    <row r="28" spans="1:11" s="31" customFormat="1" ht="19.5" customHeight="1" x14ac:dyDescent="0.25">
      <c r="A28" s="36"/>
      <c r="B28" s="147"/>
      <c r="C28" s="147"/>
      <c r="D28" s="270"/>
      <c r="E28" s="139"/>
      <c r="F28" s="139"/>
      <c r="G28" s="139"/>
      <c r="H28" s="139"/>
      <c r="I28" s="35"/>
      <c r="J28" s="196"/>
      <c r="K28" s="196"/>
    </row>
    <row r="29" spans="1:11" s="31" customFormat="1" ht="19.5" customHeight="1" x14ac:dyDescent="0.25">
      <c r="A29" s="36"/>
      <c r="B29" s="149" t="s">
        <v>62</v>
      </c>
      <c r="C29" s="149"/>
      <c r="D29" s="268">
        <f>SUM(D25:D28)</f>
        <v>577035241</v>
      </c>
      <c r="E29" s="140">
        <f>SUM(E25:E28)</f>
        <v>1753694</v>
      </c>
      <c r="F29" s="140">
        <f>SUM(F25:F28)</f>
        <v>0</v>
      </c>
      <c r="G29" s="140">
        <f>SUM(G25:G28)</f>
        <v>0</v>
      </c>
      <c r="H29" s="140">
        <f>SUM(H25:H28)</f>
        <v>578788935</v>
      </c>
      <c r="I29" s="35"/>
      <c r="J29" s="196"/>
      <c r="K29" s="196"/>
    </row>
    <row r="30" spans="1:11" s="27" customFormat="1" ht="19.5" customHeight="1" x14ac:dyDescent="0.25">
      <c r="A30" s="36"/>
      <c r="B30" s="149"/>
      <c r="C30" s="149"/>
      <c r="D30" s="270"/>
      <c r="E30" s="139"/>
      <c r="F30" s="139"/>
      <c r="G30" s="139"/>
      <c r="H30" s="139"/>
      <c r="I30" s="35"/>
      <c r="J30" s="196"/>
      <c r="K30" s="196"/>
    </row>
    <row r="31" spans="1:11" s="27" customFormat="1" ht="19.5" customHeight="1" x14ac:dyDescent="0.25">
      <c r="A31" s="36"/>
      <c r="B31" s="147"/>
      <c r="C31" s="138" t="s">
        <v>63</v>
      </c>
      <c r="D31" s="140">
        <v>0</v>
      </c>
      <c r="E31" s="139">
        <v>0</v>
      </c>
      <c r="F31" s="139">
        <v>0</v>
      </c>
      <c r="G31" s="139"/>
      <c r="H31" s="139">
        <f>+D31+E31-F31</f>
        <v>0</v>
      </c>
      <c r="I31" s="35"/>
      <c r="J31" s="196"/>
      <c r="K31" s="196"/>
    </row>
    <row r="32" spans="1:11" s="31" customFormat="1" ht="19.5" customHeight="1" x14ac:dyDescent="0.25">
      <c r="A32" s="36"/>
      <c r="B32" s="147"/>
      <c r="C32" s="147"/>
      <c r="D32" s="148"/>
      <c r="E32" s="139"/>
      <c r="F32" s="139"/>
      <c r="G32" s="139"/>
      <c r="H32" s="139"/>
      <c r="I32" s="35"/>
      <c r="J32" s="196"/>
      <c r="K32" s="196"/>
    </row>
    <row r="33" spans="1:11" s="31" customFormat="1" ht="19.5" customHeight="1" x14ac:dyDescent="0.25">
      <c r="A33" s="36"/>
      <c r="B33" s="149" t="s">
        <v>64</v>
      </c>
      <c r="C33" s="149"/>
      <c r="D33" s="140">
        <f>SUM(D30:D31)</f>
        <v>0</v>
      </c>
      <c r="E33" s="140">
        <f>SUM(E30:E31)</f>
        <v>0</v>
      </c>
      <c r="F33" s="140">
        <f>SUM(F30:F31)</f>
        <v>0</v>
      </c>
      <c r="G33" s="145"/>
      <c r="H33" s="140">
        <f>SUM(H30:H31)</f>
        <v>0</v>
      </c>
      <c r="I33" s="35"/>
      <c r="J33" s="196"/>
      <c r="K33" s="196"/>
    </row>
    <row r="34" spans="1:11" s="27" customFormat="1" ht="19.5" customHeight="1" x14ac:dyDescent="0.25">
      <c r="A34" s="36"/>
      <c r="B34" s="138"/>
      <c r="C34" s="138"/>
      <c r="D34" s="148"/>
      <c r="E34" s="139"/>
      <c r="F34" s="139"/>
      <c r="G34" s="139"/>
      <c r="H34" s="139"/>
      <c r="I34" s="35"/>
      <c r="J34" s="171"/>
      <c r="K34" s="171"/>
    </row>
    <row r="35" spans="1:11" s="31" customFormat="1" ht="19.5" customHeight="1" x14ac:dyDescent="0.25">
      <c r="A35" s="36"/>
      <c r="B35" s="183" t="s">
        <v>65</v>
      </c>
      <c r="C35" s="184"/>
      <c r="D35" s="190">
        <f>+D23+D29+D33</f>
        <v>584582630</v>
      </c>
      <c r="E35" s="190">
        <f>+E23+E29+E33</f>
        <v>8758548342</v>
      </c>
      <c r="F35" s="190">
        <f>+F23+F29+F33</f>
        <v>8725130087</v>
      </c>
      <c r="G35" s="190"/>
      <c r="H35" s="190">
        <f>+H23+H29+H33</f>
        <v>618000885</v>
      </c>
      <c r="I35" s="35"/>
      <c r="J35" s="171"/>
      <c r="K35" s="171"/>
    </row>
    <row r="36" spans="1:11" s="31" customFormat="1" ht="19.5" customHeight="1" x14ac:dyDescent="0.2">
      <c r="A36" s="36"/>
      <c r="B36" s="150"/>
      <c r="C36" s="150"/>
      <c r="D36" s="151"/>
      <c r="E36" s="152"/>
      <c r="F36" s="153"/>
      <c r="G36" s="153"/>
      <c r="H36" s="135"/>
      <c r="I36" s="35"/>
      <c r="J36" s="171"/>
      <c r="K36" s="171"/>
    </row>
    <row r="37" spans="1:11" s="27" customFormat="1" ht="19.5" customHeight="1" x14ac:dyDescent="0.2">
      <c r="A37" s="36"/>
      <c r="B37" s="154"/>
      <c r="C37" s="154"/>
      <c r="D37" s="151"/>
      <c r="E37" s="135"/>
      <c r="F37" s="135"/>
      <c r="G37" s="135"/>
      <c r="H37" s="135"/>
      <c r="I37" s="35"/>
      <c r="J37" s="171"/>
      <c r="K37" s="171"/>
    </row>
    <row r="38" spans="1:11" s="27" customFormat="1" ht="19.5" customHeight="1" x14ac:dyDescent="0.2">
      <c r="B38" s="183" t="s">
        <v>66</v>
      </c>
      <c r="C38" s="184"/>
      <c r="D38" s="155"/>
      <c r="E38" s="3"/>
      <c r="F38" s="3"/>
      <c r="G38" s="3"/>
      <c r="H38" s="3"/>
      <c r="I38" s="25"/>
      <c r="J38" s="171"/>
      <c r="K38" s="171"/>
    </row>
    <row r="39" spans="1:11" s="27" customFormat="1" ht="19.5" customHeight="1" x14ac:dyDescent="0.25">
      <c r="A39" s="36"/>
      <c r="B39" s="138"/>
      <c r="C39" s="138"/>
      <c r="D39" s="270"/>
      <c r="E39" s="139"/>
      <c r="F39" s="139"/>
      <c r="G39" s="139"/>
      <c r="H39" s="139"/>
      <c r="I39" s="93"/>
      <c r="J39" s="171"/>
      <c r="K39" s="171"/>
    </row>
    <row r="40" spans="1:11" s="27" customFormat="1" ht="19.5" customHeight="1" x14ac:dyDescent="0.25">
      <c r="A40" s="36"/>
      <c r="B40" s="138"/>
      <c r="C40" s="138" t="s">
        <v>67</v>
      </c>
      <c r="D40" s="268">
        <v>311467182</v>
      </c>
      <c r="E40" s="139">
        <f>570133+756849+569648758+170016386+1031919335+356766927+3209957934</f>
        <v>5339636322</v>
      </c>
      <c r="F40" s="139">
        <f>55570133+556055077+5304489+3527030+253144+179134303+1062824218+90757074+3079920776</f>
        <v>5033346244</v>
      </c>
      <c r="G40" s="139"/>
      <c r="H40" s="139">
        <f>+D40+F40-E40</f>
        <v>5177104</v>
      </c>
      <c r="I40" s="93"/>
      <c r="J40" s="171"/>
      <c r="K40" s="171"/>
    </row>
    <row r="41" spans="1:11" s="27" customFormat="1" ht="19.5" customHeight="1" x14ac:dyDescent="0.25">
      <c r="A41" s="36"/>
      <c r="B41" s="147"/>
      <c r="C41" s="138" t="s">
        <v>68</v>
      </c>
      <c r="D41" s="268">
        <v>152627000</v>
      </c>
      <c r="E41" s="139">
        <f>13070559+84198906+64360710+19453393+65610332</f>
        <v>246693900</v>
      </c>
      <c r="F41" s="139">
        <f>21796056+71834821+436023</f>
        <v>94066900</v>
      </c>
      <c r="G41" s="139"/>
      <c r="H41" s="139">
        <f>+D41+F41-E41</f>
        <v>0</v>
      </c>
      <c r="I41" s="93" t="s">
        <v>99</v>
      </c>
      <c r="J41" s="171"/>
      <c r="K41" s="171"/>
    </row>
    <row r="42" spans="1:11" s="27" customFormat="1" ht="19.5" customHeight="1" x14ac:dyDescent="0.25">
      <c r="A42" s="36"/>
      <c r="B42" s="147"/>
      <c r="C42" s="138" t="s">
        <v>69</v>
      </c>
      <c r="D42" s="268">
        <v>42805703</v>
      </c>
      <c r="E42" s="139">
        <f>20989477+201260+6239341+21890542</f>
        <v>49320620</v>
      </c>
      <c r="F42" s="139">
        <f>31764+6191471+184576+10122799</f>
        <v>16530610</v>
      </c>
      <c r="G42" s="139"/>
      <c r="H42" s="139">
        <f>+D42+F42-E42</f>
        <v>10015693</v>
      </c>
      <c r="I42" s="93" t="s">
        <v>99</v>
      </c>
      <c r="J42" s="171"/>
      <c r="K42" s="171"/>
    </row>
    <row r="43" spans="1:11" s="27" customFormat="1" ht="19.5" customHeight="1" x14ac:dyDescent="0.25">
      <c r="A43" s="36"/>
      <c r="B43" s="147"/>
      <c r="C43" s="138" t="s">
        <v>70</v>
      </c>
      <c r="D43" s="268">
        <v>38850229</v>
      </c>
      <c r="E43" s="139">
        <f>387949+7086+219141876+5000000</f>
        <v>224536911</v>
      </c>
      <c r="F43" s="139">
        <f>17100+167536252+65256682</f>
        <v>232810034</v>
      </c>
      <c r="G43" s="139"/>
      <c r="H43" s="139">
        <f>+D43+F43-E43</f>
        <v>47123352</v>
      </c>
      <c r="I43" s="93" t="s">
        <v>99</v>
      </c>
      <c r="J43" s="171"/>
      <c r="K43" s="171"/>
    </row>
    <row r="44" spans="1:11" s="39" customFormat="1" ht="19.5" customHeight="1" x14ac:dyDescent="0.25">
      <c r="A44" s="36"/>
      <c r="B44" s="147"/>
      <c r="C44" s="156"/>
      <c r="D44" s="269"/>
      <c r="E44" s="139"/>
      <c r="F44" s="139"/>
      <c r="G44" s="139"/>
      <c r="H44" s="139"/>
      <c r="I44" s="93"/>
      <c r="J44" s="171"/>
      <c r="K44" s="171"/>
    </row>
    <row r="45" spans="1:11" s="36" customFormat="1" ht="19.5" customHeight="1" x14ac:dyDescent="0.25">
      <c r="B45" s="157" t="s">
        <v>71</v>
      </c>
      <c r="C45" s="157"/>
      <c r="D45" s="141">
        <f>SUM(D40:D43)</f>
        <v>545750114</v>
      </c>
      <c r="E45" s="141">
        <f>SUM(E40:E43)</f>
        <v>5860187753</v>
      </c>
      <c r="F45" s="141">
        <f>SUM(F40:F43)</f>
        <v>5376753788</v>
      </c>
      <c r="G45" s="141">
        <f>SUM(G40:G43)</f>
        <v>0</v>
      </c>
      <c r="H45" s="141">
        <f>SUM(H40:H43)</f>
        <v>62316149</v>
      </c>
      <c r="I45" s="93"/>
      <c r="J45" s="196"/>
      <c r="K45" s="171"/>
    </row>
    <row r="46" spans="1:11" s="36" customFormat="1" ht="19.5" customHeight="1" x14ac:dyDescent="0.25">
      <c r="B46" s="147"/>
      <c r="C46" s="147"/>
      <c r="D46" s="139"/>
      <c r="E46" s="146"/>
      <c r="F46" s="139"/>
      <c r="G46" s="139"/>
      <c r="H46" s="139"/>
      <c r="I46" s="93"/>
      <c r="J46" s="196"/>
      <c r="K46" s="171"/>
    </row>
    <row r="47" spans="1:11" s="36" customFormat="1" ht="19.5" customHeight="1" x14ac:dyDescent="0.25">
      <c r="B47" s="183" t="s">
        <v>72</v>
      </c>
      <c r="C47" s="184"/>
      <c r="D47" s="190">
        <f>+D45</f>
        <v>545750114</v>
      </c>
      <c r="E47" s="190">
        <f>+E45</f>
        <v>5860187753</v>
      </c>
      <c r="F47" s="190">
        <f>+F45</f>
        <v>5376753788</v>
      </c>
      <c r="G47" s="190"/>
      <c r="H47" s="190">
        <f>+H45</f>
        <v>62316149</v>
      </c>
      <c r="I47" s="35"/>
      <c r="J47" s="196"/>
      <c r="K47" s="171"/>
    </row>
    <row r="48" spans="1:11" s="36" customFormat="1" ht="19.5" customHeight="1" x14ac:dyDescent="0.2">
      <c r="B48" s="61"/>
      <c r="C48" s="61"/>
      <c r="D48" s="158"/>
      <c r="E48" s="159"/>
      <c r="F48" s="159"/>
      <c r="G48" s="159"/>
      <c r="H48" s="159"/>
      <c r="I48" s="35"/>
      <c r="J48" s="196"/>
      <c r="K48" s="171"/>
    </row>
    <row r="49" spans="1:12" s="27" customFormat="1" ht="19.5" hidden="1" customHeight="1" x14ac:dyDescent="0.2">
      <c r="A49" s="36"/>
      <c r="B49" s="154"/>
      <c r="C49" s="154"/>
      <c r="D49" s="151"/>
      <c r="E49" s="135"/>
      <c r="F49" s="135"/>
      <c r="G49" s="135"/>
      <c r="H49" s="135"/>
      <c r="I49" s="35"/>
      <c r="J49" s="196"/>
      <c r="K49" s="171"/>
    </row>
    <row r="50" spans="1:12" s="27" customFormat="1" ht="19.5" customHeight="1" x14ac:dyDescent="0.2">
      <c r="A50" s="36"/>
      <c r="B50" s="154"/>
      <c r="C50" s="154"/>
      <c r="D50" s="151"/>
      <c r="E50" s="135"/>
      <c r="F50" s="135"/>
      <c r="G50" s="135"/>
      <c r="H50" s="135"/>
      <c r="I50" s="35"/>
      <c r="J50" s="196"/>
      <c r="K50" s="171"/>
    </row>
    <row r="51" spans="1:12" s="27" customFormat="1" ht="19.5" customHeight="1" x14ac:dyDescent="0.2">
      <c r="B51" s="183" t="s">
        <v>73</v>
      </c>
      <c r="C51" s="184"/>
      <c r="D51" s="155"/>
      <c r="E51" s="3"/>
      <c r="F51" s="3"/>
      <c r="G51" s="3"/>
      <c r="H51" s="3"/>
      <c r="I51" s="25"/>
      <c r="J51" s="196"/>
      <c r="K51" s="171"/>
    </row>
    <row r="52" spans="1:12" s="27" customFormat="1" ht="19.5" customHeight="1" x14ac:dyDescent="0.25">
      <c r="A52" s="36"/>
      <c r="B52" s="138"/>
      <c r="C52" s="138"/>
      <c r="D52" s="270"/>
      <c r="E52" s="139"/>
      <c r="F52" s="139"/>
      <c r="G52" s="139"/>
      <c r="H52" s="139"/>
      <c r="I52" s="93"/>
      <c r="J52" s="206"/>
      <c r="K52" s="205"/>
      <c r="L52" s="203"/>
    </row>
    <row r="53" spans="1:12" s="27" customFormat="1" ht="19.5" customHeight="1" x14ac:dyDescent="0.25">
      <c r="A53" s="36"/>
      <c r="B53" s="138"/>
      <c r="C53" s="138" t="s">
        <v>44</v>
      </c>
      <c r="D53" s="268">
        <v>0</v>
      </c>
      <c r="E53" s="141">
        <v>0</v>
      </c>
      <c r="F53" s="139">
        <v>0</v>
      </c>
      <c r="G53" s="139"/>
      <c r="H53" s="139">
        <f>+D53+F53-E53</f>
        <v>0</v>
      </c>
      <c r="I53" s="93"/>
      <c r="J53" s="206"/>
      <c r="K53" s="205"/>
      <c r="L53" s="203"/>
    </row>
    <row r="54" spans="1:12" s="27" customFormat="1" ht="19.5" customHeight="1" x14ac:dyDescent="0.25">
      <c r="A54" s="36"/>
      <c r="B54" s="147"/>
      <c r="C54" s="138" t="s">
        <v>39</v>
      </c>
      <c r="D54" s="268">
        <v>577035241</v>
      </c>
      <c r="E54" s="141">
        <v>0</v>
      </c>
      <c r="F54" s="139">
        <v>0</v>
      </c>
      <c r="G54" s="139"/>
      <c r="H54" s="139">
        <f>+D54+F54-E54</f>
        <v>577035241</v>
      </c>
      <c r="I54" s="93"/>
      <c r="J54" s="205"/>
      <c r="K54" s="205"/>
      <c r="L54" s="203"/>
    </row>
    <row r="55" spans="1:12" s="27" customFormat="1" ht="19.5" customHeight="1" x14ac:dyDescent="0.25">
      <c r="A55" s="36"/>
      <c r="B55" s="147"/>
      <c r="C55" s="138" t="s">
        <v>74</v>
      </c>
      <c r="D55" s="268">
        <f>-375835306-162367419</f>
        <v>-538202725</v>
      </c>
      <c r="E55" s="141">
        <v>22815176</v>
      </c>
      <c r="F55" s="139">
        <v>261233310</v>
      </c>
      <c r="G55" s="139"/>
      <c r="H55" s="139">
        <f>+D55+F55-E55</f>
        <v>-299784591</v>
      </c>
      <c r="I55" s="93"/>
      <c r="J55" s="205"/>
      <c r="K55" s="205"/>
      <c r="L55" s="203"/>
    </row>
    <row r="56" spans="1:12" s="36" customFormat="1" ht="19.5" customHeight="1" x14ac:dyDescent="0.25">
      <c r="B56" s="147"/>
      <c r="C56" s="147"/>
      <c r="D56" s="139"/>
      <c r="E56" s="146"/>
      <c r="F56" s="139"/>
      <c r="G56" s="139"/>
      <c r="H56" s="139"/>
      <c r="I56" s="93"/>
      <c r="J56" s="205"/>
      <c r="K56" s="205"/>
      <c r="L56" s="217"/>
    </row>
    <row r="57" spans="1:12" s="27" customFormat="1" ht="19.5" customHeight="1" x14ac:dyDescent="0.25">
      <c r="A57" s="36"/>
      <c r="B57" s="183" t="s">
        <v>75</v>
      </c>
      <c r="C57" s="184"/>
      <c r="D57" s="190">
        <f>SUM(D53:D56)</f>
        <v>38832516</v>
      </c>
      <c r="E57" s="190">
        <f>SUM(E53:E56)</f>
        <v>22815176</v>
      </c>
      <c r="F57" s="190">
        <f>SUM(F53:F56)</f>
        <v>261233310</v>
      </c>
      <c r="G57" s="190">
        <f>SUM(G53:G56)</f>
        <v>0</v>
      </c>
      <c r="H57" s="190">
        <f>SUM(H53:H56)</f>
        <v>277250650</v>
      </c>
      <c r="I57" s="35"/>
      <c r="J57" s="205"/>
      <c r="K57" s="205"/>
      <c r="L57" s="203"/>
    </row>
    <row r="58" spans="1:12" s="36" customFormat="1" ht="19.5" customHeight="1" x14ac:dyDescent="0.2">
      <c r="B58" s="150"/>
      <c r="C58" s="150"/>
      <c r="D58" s="151"/>
      <c r="E58" s="135"/>
      <c r="F58" s="135"/>
      <c r="G58" s="135"/>
      <c r="H58" s="135"/>
      <c r="I58" s="35"/>
      <c r="J58" s="205"/>
      <c r="K58" s="205"/>
      <c r="L58" s="217"/>
    </row>
    <row r="59" spans="1:12" s="36" customFormat="1" ht="19.5" customHeight="1" x14ac:dyDescent="0.2">
      <c r="B59" s="150"/>
      <c r="C59" s="150"/>
      <c r="D59" s="151"/>
      <c r="E59" s="136"/>
      <c r="F59" s="135"/>
      <c r="G59" s="135"/>
      <c r="H59" s="136"/>
      <c r="I59" s="35"/>
      <c r="J59" s="205"/>
      <c r="K59" s="205"/>
      <c r="L59" s="217"/>
    </row>
    <row r="60" spans="1:12" s="27" customFormat="1" ht="19.5" customHeight="1" x14ac:dyDescent="0.2">
      <c r="B60" s="183" t="s">
        <v>76</v>
      </c>
      <c r="C60" s="184"/>
      <c r="D60" s="155"/>
      <c r="E60" s="3"/>
      <c r="F60" s="3"/>
      <c r="G60" s="3"/>
      <c r="H60" s="3"/>
      <c r="I60" s="25"/>
      <c r="J60" s="205"/>
      <c r="K60" s="205"/>
      <c r="L60" s="203"/>
    </row>
    <row r="61" spans="1:12" s="27" customFormat="1" ht="19.5" customHeight="1" x14ac:dyDescent="0.2">
      <c r="A61" s="36"/>
      <c r="B61" s="150"/>
      <c r="C61" s="150"/>
      <c r="D61" s="151"/>
      <c r="E61" s="128"/>
      <c r="F61" s="128"/>
      <c r="G61" s="128"/>
      <c r="H61" s="135"/>
      <c r="I61" s="35"/>
      <c r="J61" s="205"/>
      <c r="K61" s="205"/>
      <c r="L61" s="203"/>
    </row>
    <row r="62" spans="1:12" s="27" customFormat="1" ht="19.5" customHeight="1" x14ac:dyDescent="0.25">
      <c r="A62" s="36"/>
      <c r="B62" s="150"/>
      <c r="C62" s="138" t="s">
        <v>77</v>
      </c>
      <c r="D62" s="140">
        <v>0</v>
      </c>
      <c r="E62" s="141">
        <v>0</v>
      </c>
      <c r="F62" s="139">
        <f>24770612+81814100+53028546+3585930+7421438+125329703+183047603</f>
        <v>478997932</v>
      </c>
      <c r="G62" s="139">
        <f t="shared" ref="G62:G67" si="0">+F62-E62</f>
        <v>478997932</v>
      </c>
      <c r="H62" s="139">
        <f t="shared" ref="H62:H67" si="1">+D62+F62-E62</f>
        <v>478997932</v>
      </c>
      <c r="I62" s="35"/>
      <c r="J62" s="205"/>
      <c r="K62" s="205"/>
      <c r="L62" s="203"/>
    </row>
    <row r="63" spans="1:12" s="27" customFormat="1" ht="19.5" customHeight="1" x14ac:dyDescent="0.25">
      <c r="A63" s="36"/>
      <c r="B63" s="6"/>
      <c r="C63" s="138" t="s">
        <v>32</v>
      </c>
      <c r="D63" s="140">
        <v>0</v>
      </c>
      <c r="E63" s="141">
        <v>0</v>
      </c>
      <c r="F63" s="139">
        <f>570133+150583485-3585930+16354081+1377698+2241111</f>
        <v>167540578</v>
      </c>
      <c r="G63" s="139">
        <f t="shared" si="0"/>
        <v>167540578</v>
      </c>
      <c r="H63" s="139">
        <f t="shared" si="1"/>
        <v>167540578</v>
      </c>
      <c r="I63" s="35"/>
      <c r="J63" s="205"/>
      <c r="K63" s="205"/>
      <c r="L63" s="203"/>
    </row>
    <row r="64" spans="1:12" s="36" customFormat="1" ht="19.5" customHeight="1" x14ac:dyDescent="0.25">
      <c r="B64" s="6"/>
      <c r="C64" s="138" t="s">
        <v>1</v>
      </c>
      <c r="D64" s="140">
        <v>0</v>
      </c>
      <c r="E64" s="141">
        <v>0</v>
      </c>
      <c r="F64" s="139">
        <f>562566956+544750315+175454796+997882224+33784168+2821908569</f>
        <v>5136347028</v>
      </c>
      <c r="G64" s="139">
        <f t="shared" si="0"/>
        <v>5136347028</v>
      </c>
      <c r="H64" s="139">
        <f t="shared" si="1"/>
        <v>5136347028</v>
      </c>
      <c r="I64" s="35"/>
      <c r="J64" s="205"/>
      <c r="K64" s="205"/>
      <c r="L64" s="217"/>
    </row>
    <row r="65" spans="1:12" s="36" customFormat="1" ht="19.5" customHeight="1" x14ac:dyDescent="0.25">
      <c r="B65" s="6"/>
      <c r="C65" s="138" t="s">
        <v>5</v>
      </c>
      <c r="D65" s="140">
        <v>0</v>
      </c>
      <c r="E65" s="141">
        <v>0</v>
      </c>
      <c r="F65" s="139">
        <v>0</v>
      </c>
      <c r="G65" s="139">
        <f t="shared" si="0"/>
        <v>0</v>
      </c>
      <c r="H65" s="139">
        <f t="shared" si="1"/>
        <v>0</v>
      </c>
      <c r="I65" s="35"/>
      <c r="J65" s="205"/>
      <c r="K65" s="205"/>
      <c r="L65" s="217"/>
    </row>
    <row r="66" spans="1:12" s="36" customFormat="1" ht="19.5" customHeight="1" x14ac:dyDescent="0.25">
      <c r="B66" s="150"/>
      <c r="C66" s="138" t="s">
        <v>78</v>
      </c>
      <c r="D66" s="140">
        <v>0</v>
      </c>
      <c r="E66" s="141">
        <v>0</v>
      </c>
      <c r="F66" s="139">
        <v>127022</v>
      </c>
      <c r="G66" s="139">
        <f t="shared" si="0"/>
        <v>127022</v>
      </c>
      <c r="H66" s="139">
        <f t="shared" si="1"/>
        <v>127022</v>
      </c>
      <c r="I66" s="35"/>
      <c r="J66" s="205"/>
      <c r="K66" s="205"/>
      <c r="L66" s="217"/>
    </row>
    <row r="67" spans="1:12" s="27" customFormat="1" ht="19.5" customHeight="1" x14ac:dyDescent="0.25">
      <c r="A67" s="36"/>
      <c r="B67" s="150"/>
      <c r="C67" s="138" t="s">
        <v>7</v>
      </c>
      <c r="D67" s="140">
        <v>0</v>
      </c>
      <c r="E67" s="141">
        <v>0</v>
      </c>
      <c r="F67" s="139">
        <f>2470939+72447+6019+1847492+7347889-127022</f>
        <v>11617764</v>
      </c>
      <c r="G67" s="139">
        <f t="shared" si="0"/>
        <v>11617764</v>
      </c>
      <c r="H67" s="139">
        <f t="shared" si="1"/>
        <v>11617764</v>
      </c>
      <c r="I67" s="35"/>
      <c r="J67" s="205"/>
      <c r="K67" s="205"/>
      <c r="L67" s="203"/>
    </row>
    <row r="68" spans="1:12" ht="19.5" customHeight="1" x14ac:dyDescent="0.25">
      <c r="A68" s="8"/>
      <c r="B68" s="6"/>
      <c r="C68" s="147"/>
      <c r="D68" s="143"/>
      <c r="E68" s="139"/>
      <c r="F68" s="139"/>
      <c r="G68" s="139"/>
      <c r="H68" s="139"/>
      <c r="I68" s="8"/>
      <c r="J68" s="216"/>
      <c r="K68" s="216"/>
      <c r="L68" s="200"/>
    </row>
    <row r="69" spans="1:12" ht="19.5" customHeight="1" x14ac:dyDescent="0.25">
      <c r="A69" s="8"/>
      <c r="B69" s="183" t="s">
        <v>19</v>
      </c>
      <c r="C69" s="184"/>
      <c r="D69" s="190">
        <f>SUM(D62:D67)</f>
        <v>0</v>
      </c>
      <c r="E69" s="190">
        <f>SUM(E62:E67)</f>
        <v>0</v>
      </c>
      <c r="F69" s="190">
        <f>SUM(F62:F68)</f>
        <v>5794630324</v>
      </c>
      <c r="G69" s="190"/>
      <c r="H69" s="190">
        <f>SUM(H62:H67)</f>
        <v>5794630324</v>
      </c>
      <c r="I69" s="8"/>
      <c r="J69" s="216"/>
      <c r="K69" s="216"/>
      <c r="L69" s="200"/>
    </row>
    <row r="70" spans="1:12" ht="19.5" customHeight="1" x14ac:dyDescent="0.2">
      <c r="A70" s="8"/>
      <c r="B70" s="160"/>
      <c r="C70" s="160"/>
      <c r="D70" s="153"/>
      <c r="E70" s="153"/>
      <c r="F70" s="153"/>
      <c r="G70" s="153"/>
      <c r="H70" s="153"/>
      <c r="I70" s="8"/>
      <c r="J70" s="216"/>
      <c r="K70" s="216"/>
      <c r="L70" s="200"/>
    </row>
    <row r="71" spans="1:12" ht="19.5" customHeight="1" x14ac:dyDescent="0.2">
      <c r="A71" s="8"/>
      <c r="B71" s="6"/>
      <c r="C71" s="6"/>
      <c r="D71" s="161"/>
      <c r="E71" s="135"/>
      <c r="F71" s="135"/>
      <c r="G71" s="135"/>
      <c r="H71" s="135"/>
      <c r="I71" s="8"/>
      <c r="J71" s="216"/>
      <c r="K71" s="216"/>
      <c r="L71" s="200"/>
    </row>
    <row r="72" spans="1:12" s="4" customFormat="1" ht="19.5" customHeight="1" x14ac:dyDescent="0.25">
      <c r="B72" s="183" t="s">
        <v>79</v>
      </c>
      <c r="C72" s="184"/>
      <c r="D72" s="162"/>
      <c r="E72" s="3"/>
      <c r="F72" s="3"/>
      <c r="G72" s="3"/>
      <c r="H72" s="3"/>
      <c r="J72" s="216"/>
      <c r="K72" s="216"/>
      <c r="L72" s="202"/>
    </row>
    <row r="73" spans="1:12" ht="19.5" customHeight="1" x14ac:dyDescent="0.2">
      <c r="A73" s="8"/>
      <c r="B73" s="6"/>
      <c r="C73" s="6"/>
      <c r="D73" s="161"/>
      <c r="E73" s="135"/>
      <c r="F73" s="135"/>
      <c r="G73" s="135"/>
      <c r="H73" s="135"/>
      <c r="I73" s="8"/>
      <c r="J73" s="216"/>
      <c r="K73" s="216"/>
      <c r="L73" s="200"/>
    </row>
    <row r="74" spans="1:12" ht="19.5" customHeight="1" x14ac:dyDescent="0.25">
      <c r="A74" s="8"/>
      <c r="B74" s="163"/>
      <c r="C74" s="138" t="s">
        <v>9</v>
      </c>
      <c r="D74" s="140">
        <v>0</v>
      </c>
      <c r="E74" s="139">
        <f>530267781+528607065+142384262+968139841-6304397+2880820804</f>
        <v>5043915356</v>
      </c>
      <c r="F74" s="139">
        <v>0</v>
      </c>
      <c r="G74" s="139">
        <f t="shared" ref="G74:G79" si="2">+E74-F74</f>
        <v>5043915356</v>
      </c>
      <c r="H74" s="139">
        <f t="shared" ref="H74:H79" si="3">+D74+E74-F74</f>
        <v>5043915356</v>
      </c>
      <c r="I74" s="8"/>
      <c r="J74" s="216"/>
      <c r="K74" s="216"/>
      <c r="L74" s="200"/>
    </row>
    <row r="75" spans="1:12" ht="19.5" customHeight="1" x14ac:dyDescent="0.25">
      <c r="A75" s="8"/>
      <c r="B75" s="163"/>
      <c r="C75" s="138" t="s">
        <v>15</v>
      </c>
      <c r="D75" s="140">
        <v>0</v>
      </c>
      <c r="E75" s="139">
        <f>13161806+11795962+8624653+16719382+26834599</f>
        <v>77136402</v>
      </c>
      <c r="F75" s="139">
        <v>0</v>
      </c>
      <c r="G75" s="139">
        <f t="shared" si="2"/>
        <v>77136402</v>
      </c>
      <c r="H75" s="139">
        <f t="shared" si="3"/>
        <v>77136402</v>
      </c>
      <c r="I75" s="8"/>
      <c r="J75" s="216"/>
      <c r="K75" s="216"/>
      <c r="L75" s="200"/>
    </row>
    <row r="76" spans="1:12" ht="19.5" customHeight="1" x14ac:dyDescent="0.25">
      <c r="A76" s="8"/>
      <c r="B76" s="164"/>
      <c r="C76" s="138" t="s">
        <v>16</v>
      </c>
      <c r="D76" s="140">
        <v>0</v>
      </c>
      <c r="E76" s="139">
        <f>13562249+10975096+10906554+68005206+59312765</f>
        <v>162761870</v>
      </c>
      <c r="F76" s="139">
        <v>0</v>
      </c>
      <c r="G76" s="139">
        <f t="shared" si="2"/>
        <v>162761870</v>
      </c>
      <c r="H76" s="139">
        <f t="shared" si="3"/>
        <v>162761870</v>
      </c>
      <c r="I76" s="127"/>
      <c r="J76" s="216"/>
      <c r="K76" s="216"/>
      <c r="L76" s="200"/>
    </row>
    <row r="77" spans="1:12" ht="19.5" customHeight="1" x14ac:dyDescent="0.25">
      <c r="A77" s="8"/>
      <c r="B77" s="6"/>
      <c r="C77" s="138" t="s">
        <v>40</v>
      </c>
      <c r="D77" s="140">
        <v>0</v>
      </c>
      <c r="E77" s="139">
        <f>570133+400170+151280445+14452911+2333213+63345738</f>
        <v>232382610</v>
      </c>
      <c r="F77" s="139">
        <v>0</v>
      </c>
      <c r="G77" s="139">
        <f t="shared" si="2"/>
        <v>232382610</v>
      </c>
      <c r="H77" s="139">
        <f t="shared" si="3"/>
        <v>232382610</v>
      </c>
      <c r="I77" s="8"/>
      <c r="J77" s="216"/>
      <c r="K77" s="216"/>
      <c r="L77" s="200"/>
    </row>
    <row r="78" spans="1:12" ht="19.5" customHeight="1" x14ac:dyDescent="0.25">
      <c r="A78" s="8"/>
      <c r="B78" s="163"/>
      <c r="C78" s="138" t="s">
        <v>39</v>
      </c>
      <c r="D78" s="140">
        <v>0</v>
      </c>
      <c r="E78" s="139">
        <v>0</v>
      </c>
      <c r="F78" s="139">
        <v>0</v>
      </c>
      <c r="G78" s="139">
        <f t="shared" si="2"/>
        <v>0</v>
      </c>
      <c r="H78" s="139">
        <f t="shared" si="3"/>
        <v>0</v>
      </c>
      <c r="I78" s="8"/>
    </row>
    <row r="79" spans="1:12" ht="19.5" customHeight="1" x14ac:dyDescent="0.25">
      <c r="A79" s="8"/>
      <c r="B79" s="163"/>
      <c r="C79" s="138" t="s">
        <v>41</v>
      </c>
      <c r="D79" s="140">
        <v>0</v>
      </c>
      <c r="E79" s="141">
        <v>0</v>
      </c>
      <c r="F79" s="139">
        <v>0</v>
      </c>
      <c r="G79" s="139">
        <f t="shared" si="2"/>
        <v>0</v>
      </c>
      <c r="H79" s="139">
        <f t="shared" si="3"/>
        <v>0</v>
      </c>
      <c r="I79" s="8"/>
    </row>
    <row r="80" spans="1:12" ht="19.5" customHeight="1" x14ac:dyDescent="0.2">
      <c r="A80" s="8"/>
      <c r="B80" s="6"/>
      <c r="C80" s="163"/>
      <c r="D80" s="57"/>
      <c r="E80" s="128"/>
      <c r="F80" s="135"/>
      <c r="G80" s="135"/>
      <c r="H80" s="135"/>
      <c r="I80" s="8"/>
    </row>
    <row r="81" spans="1:9" ht="19.5" customHeight="1" x14ac:dyDescent="0.25">
      <c r="A81" s="8"/>
      <c r="B81" s="183" t="s">
        <v>17</v>
      </c>
      <c r="C81" s="184"/>
      <c r="D81" s="190">
        <f>+SUM(D74:D79)</f>
        <v>0</v>
      </c>
      <c r="E81" s="190">
        <f>+SUM(E74:E79)</f>
        <v>5516196238</v>
      </c>
      <c r="F81" s="190">
        <f>+SUM(F74:F79)</f>
        <v>0</v>
      </c>
      <c r="G81" s="190"/>
      <c r="H81" s="190">
        <f>+SUM(H74:H79)</f>
        <v>5516196238</v>
      </c>
      <c r="I81" s="8"/>
    </row>
    <row r="82" spans="1:9" ht="19.5" customHeight="1" x14ac:dyDescent="0.2">
      <c r="A82" s="8"/>
      <c r="B82" s="6"/>
      <c r="C82" s="163"/>
      <c r="D82" s="57"/>
      <c r="E82" s="128"/>
      <c r="F82" s="135"/>
      <c r="G82" s="135"/>
      <c r="H82" s="135"/>
      <c r="I82" s="8"/>
    </row>
    <row r="83" spans="1:9" ht="19.5" customHeight="1" x14ac:dyDescent="0.2">
      <c r="A83" s="8"/>
      <c r="B83" s="164"/>
      <c r="C83" s="164"/>
      <c r="D83" s="151"/>
      <c r="E83" s="165"/>
      <c r="F83" s="135"/>
      <c r="G83" s="135"/>
      <c r="H83" s="136"/>
      <c r="I83" s="8"/>
    </row>
    <row r="84" spans="1:9" ht="19.5" customHeight="1" x14ac:dyDescent="0.25">
      <c r="A84" s="8"/>
      <c r="B84" s="183" t="s">
        <v>80</v>
      </c>
      <c r="C84" s="184"/>
      <c r="D84" s="191">
        <f>SUM(D35+D81)</f>
        <v>584582630</v>
      </c>
      <c r="E84" s="191">
        <f>SUM(E35+E47+E57+E69+E81)</f>
        <v>20157747509</v>
      </c>
      <c r="F84" s="167"/>
      <c r="G84" s="167"/>
      <c r="H84" s="191">
        <f>SUM(H35+H81)</f>
        <v>6134197123</v>
      </c>
      <c r="I84" s="8"/>
    </row>
    <row r="85" spans="1:9" ht="19.5" customHeight="1" x14ac:dyDescent="0.25">
      <c r="A85" s="8"/>
      <c r="B85" s="183" t="s">
        <v>81</v>
      </c>
      <c r="C85" s="184"/>
      <c r="D85" s="191">
        <f>SUM(D47+D57+D69)</f>
        <v>584582630</v>
      </c>
      <c r="E85" s="168"/>
      <c r="F85" s="191">
        <f>SUM(F35+F47+F57+F69+F81)</f>
        <v>20157747509</v>
      </c>
      <c r="G85" s="166"/>
      <c r="H85" s="191">
        <f>SUM(H47+H57+H69)</f>
        <v>6134197123</v>
      </c>
      <c r="I85" s="8"/>
    </row>
    <row r="86" spans="1:9" ht="19.5" customHeight="1" x14ac:dyDescent="0.2">
      <c r="A86" s="8"/>
      <c r="B86" s="6"/>
      <c r="C86" s="6"/>
      <c r="D86" s="6"/>
      <c r="E86" s="198"/>
      <c r="F86" s="198"/>
      <c r="G86" s="135"/>
      <c r="H86" s="6"/>
      <c r="I86" s="8"/>
    </row>
    <row r="87" spans="1:9" ht="19.5" customHeight="1" x14ac:dyDescent="0.2">
      <c r="A87" s="8"/>
      <c r="B87" s="6"/>
      <c r="C87" s="6"/>
      <c r="D87" s="135">
        <f>+D85-D84</f>
        <v>0</v>
      </c>
      <c r="E87" s="198"/>
      <c r="F87" s="198"/>
      <c r="G87" s="6"/>
      <c r="H87" s="198"/>
      <c r="I87" s="8"/>
    </row>
    <row r="88" spans="1:9" ht="19.5" customHeight="1" x14ac:dyDescent="0.2">
      <c r="A88" s="8"/>
      <c r="B88" s="6"/>
      <c r="C88" s="6"/>
      <c r="D88" s="198"/>
      <c r="E88" s="198"/>
      <c r="F88" s="198"/>
      <c r="G88" s="6"/>
      <c r="H88" s="135"/>
      <c r="I88" s="8"/>
    </row>
    <row r="89" spans="1:9" ht="15.75" customHeight="1" x14ac:dyDescent="0.2">
      <c r="A89" s="8"/>
      <c r="B89" s="6"/>
      <c r="C89" s="6"/>
      <c r="D89" s="198"/>
      <c r="E89" s="198"/>
      <c r="F89" s="198"/>
      <c r="G89" s="6"/>
      <c r="H89" s="6"/>
      <c r="I89" s="8"/>
    </row>
    <row r="90" spans="1:9" ht="15.75" customHeight="1" x14ac:dyDescent="0.2">
      <c r="B90" s="15"/>
      <c r="C90" s="15"/>
      <c r="D90" s="199"/>
      <c r="E90" s="199"/>
      <c r="F90" s="199"/>
      <c r="G90" s="15"/>
      <c r="H90" s="195"/>
    </row>
    <row r="91" spans="1:9" ht="15.75" customHeight="1" x14ac:dyDescent="0.2">
      <c r="B91" s="15"/>
      <c r="C91" s="15"/>
      <c r="D91" s="199"/>
      <c r="E91" s="199"/>
      <c r="F91" s="199"/>
      <c r="G91" s="15"/>
      <c r="H91" s="15"/>
    </row>
    <row r="92" spans="1:9" ht="15.75" customHeight="1" x14ac:dyDescent="0.2">
      <c r="B92" s="15"/>
      <c r="C92" s="15"/>
      <c r="D92" s="199"/>
      <c r="E92" s="199"/>
      <c r="F92" s="199"/>
      <c r="G92" s="15"/>
      <c r="H92" s="15"/>
    </row>
    <row r="93" spans="1:9" ht="15.75" customHeight="1" x14ac:dyDescent="0.2">
      <c r="B93" s="15"/>
      <c r="C93" s="15"/>
      <c r="D93" s="199"/>
      <c r="E93" s="199"/>
      <c r="F93" s="199"/>
      <c r="G93" s="15"/>
      <c r="H93" s="15"/>
    </row>
    <row r="94" spans="1:9" ht="15.75" customHeight="1" x14ac:dyDescent="0.2">
      <c r="D94" s="200"/>
      <c r="E94" s="200"/>
      <c r="F94" s="200"/>
      <c r="H94" s="130"/>
    </row>
    <row r="95" spans="1:9" ht="15.75" customHeight="1" x14ac:dyDescent="0.2">
      <c r="D95" s="200"/>
      <c r="E95" s="200"/>
      <c r="F95" s="200"/>
    </row>
    <row r="96" spans="1:9" ht="15.75" customHeight="1" x14ac:dyDescent="0.2">
      <c r="D96" s="200"/>
      <c r="E96" s="200"/>
      <c r="F96" s="200"/>
    </row>
    <row r="97" spans="4:6" ht="15.75" customHeight="1" x14ac:dyDescent="0.2">
      <c r="D97" s="200"/>
      <c r="E97" s="200"/>
      <c r="F97" s="200"/>
    </row>
    <row r="98" spans="4:6" ht="15.75" customHeight="1" x14ac:dyDescent="0.2">
      <c r="D98" s="200"/>
      <c r="E98" s="200"/>
      <c r="F98" s="200"/>
    </row>
    <row r="99" spans="4:6" ht="15.75" customHeight="1" x14ac:dyDescent="0.2">
      <c r="D99" s="200"/>
      <c r="E99" s="200"/>
      <c r="F99" s="200"/>
    </row>
    <row r="100" spans="4:6" ht="15.75" customHeight="1" x14ac:dyDescent="0.2">
      <c r="D100" s="200"/>
      <c r="E100" s="200"/>
      <c r="F100" s="200"/>
    </row>
    <row r="101" spans="4:6" ht="15.75" customHeight="1" x14ac:dyDescent="0.2">
      <c r="D101" s="200"/>
      <c r="E101" s="200"/>
      <c r="F101" s="200"/>
    </row>
  </sheetData>
  <mergeCells count="6">
    <mergeCell ref="A3:I3"/>
    <mergeCell ref="A4:I4"/>
    <mergeCell ref="A5:H5"/>
    <mergeCell ref="D12:D13"/>
    <mergeCell ref="E12:F12"/>
    <mergeCell ref="H12:H13"/>
  </mergeCells>
  <phoneticPr fontId="4" type="noConversion"/>
  <printOptions horizontalCentered="1" verticalCentered="1"/>
  <pageMargins left="0.78740157480314965" right="0.78740157480314965" top="0.59055118110236227" bottom="0.59055118110236227" header="0" footer="0"/>
  <pageSetup scale="44" orientation="portrait" horizontalDpi="300" verticalDpi="300" r:id="rId1"/>
  <headerFooter alignWithMargins="0">
    <oddFooter>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EDO ING Y EGR</vt:lpstr>
      <vt:lpstr>EDO ORG Y APL</vt:lpstr>
      <vt:lpstr>EDO DE SIT FIN</vt:lpstr>
      <vt:lpstr>BZA DE COMP</vt:lpstr>
      <vt:lpstr>'BZA DE COMP'!Área_de_impresión</vt:lpstr>
      <vt:lpstr>'EDO DE SIT FIN'!Área_de_impresión</vt:lpstr>
      <vt:lpstr>'EDO ING Y EGR'!Área_de_impresión</vt:lpstr>
      <vt:lpstr>'EDO ORG Y APL'!Área_de_impresión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</dc:creator>
  <cp:lastModifiedBy>C. P. ARTURO C. P.</cp:lastModifiedBy>
  <cp:lastPrinted>2015-12-30T20:07:21Z</cp:lastPrinted>
  <dcterms:created xsi:type="dcterms:W3CDTF">2008-02-08T10:11:00Z</dcterms:created>
  <dcterms:modified xsi:type="dcterms:W3CDTF">2015-12-31T00:04:23Z</dcterms:modified>
</cp:coreProperties>
</file>