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ocuments\RESPALDO ROMAN 26 DIC 13\CUENTAS PUBLICAS 2015 IMCO\SEGUNDO TRIMESTRE 2015\PODER EJECUTIVO\4 Información Programatic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3" i="1" l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W140" i="1"/>
  <c r="T140" i="1"/>
  <c r="Q140" i="1"/>
  <c r="N140" i="1"/>
  <c r="W139" i="1"/>
  <c r="T139" i="1"/>
  <c r="Q139" i="1"/>
  <c r="N139" i="1"/>
  <c r="W138" i="1"/>
  <c r="T138" i="1"/>
  <c r="Q138" i="1"/>
  <c r="N138" i="1"/>
  <c r="W137" i="1"/>
  <c r="T137" i="1"/>
  <c r="Q137" i="1"/>
  <c r="N137" i="1"/>
  <c r="W136" i="1"/>
  <c r="T136" i="1"/>
  <c r="Q136" i="1"/>
  <c r="N136" i="1"/>
  <c r="W135" i="1"/>
  <c r="T135" i="1"/>
  <c r="Q135" i="1"/>
  <c r="N135" i="1"/>
  <c r="W134" i="1"/>
  <c r="T134" i="1"/>
  <c r="Q134" i="1"/>
  <c r="N134" i="1"/>
  <c r="W133" i="1"/>
  <c r="T133" i="1"/>
  <c r="Q133" i="1"/>
  <c r="N133" i="1"/>
  <c r="W132" i="1"/>
  <c r="T132" i="1"/>
  <c r="Q132" i="1"/>
  <c r="N132" i="1"/>
  <c r="W131" i="1"/>
  <c r="T131" i="1"/>
  <c r="Q131" i="1"/>
  <c r="N131" i="1"/>
  <c r="W130" i="1"/>
  <c r="T130" i="1"/>
  <c r="Q130" i="1"/>
  <c r="N130" i="1"/>
  <c r="W129" i="1"/>
  <c r="T129" i="1"/>
  <c r="Q129" i="1"/>
  <c r="N129" i="1"/>
  <c r="W128" i="1"/>
  <c r="T128" i="1"/>
  <c r="Q128" i="1"/>
  <c r="N128" i="1"/>
  <c r="W127" i="1"/>
  <c r="T127" i="1"/>
  <c r="Q127" i="1"/>
  <c r="N127" i="1"/>
  <c r="W126" i="1"/>
  <c r="T126" i="1"/>
  <c r="Q126" i="1"/>
  <c r="N126" i="1"/>
  <c r="W125" i="1"/>
  <c r="T125" i="1"/>
  <c r="Q125" i="1"/>
  <c r="N125" i="1"/>
  <c r="W124" i="1"/>
  <c r="T124" i="1"/>
  <c r="Q124" i="1"/>
  <c r="N124" i="1"/>
  <c r="W123" i="1"/>
  <c r="T123" i="1"/>
  <c r="Q123" i="1"/>
  <c r="N123" i="1"/>
  <c r="W122" i="1"/>
  <c r="T122" i="1"/>
  <c r="Q122" i="1"/>
  <c r="N122" i="1"/>
  <c r="W121" i="1"/>
  <c r="T121" i="1"/>
  <c r="Q121" i="1"/>
  <c r="N121" i="1"/>
  <c r="W120" i="1"/>
  <c r="T120" i="1"/>
  <c r="Q120" i="1"/>
  <c r="N120" i="1"/>
  <c r="W119" i="1"/>
  <c r="T119" i="1"/>
  <c r="Q119" i="1"/>
  <c r="N119" i="1"/>
  <c r="W118" i="1"/>
  <c r="T118" i="1"/>
  <c r="Q118" i="1"/>
  <c r="N118" i="1"/>
  <c r="W117" i="1"/>
  <c r="T117" i="1"/>
  <c r="Q117" i="1"/>
  <c r="N117" i="1"/>
  <c r="W116" i="1"/>
  <c r="T116" i="1"/>
  <c r="Q116" i="1"/>
  <c r="N116" i="1"/>
  <c r="W115" i="1"/>
  <c r="T115" i="1"/>
  <c r="Q115" i="1"/>
  <c r="N115" i="1"/>
  <c r="W114" i="1"/>
  <c r="T114" i="1"/>
  <c r="Q114" i="1"/>
  <c r="N114" i="1"/>
  <c r="K114" i="1"/>
  <c r="W113" i="1"/>
  <c r="T113" i="1"/>
  <c r="Q113" i="1"/>
  <c r="N113" i="1"/>
  <c r="K113" i="1"/>
  <c r="W112" i="1"/>
  <c r="T112" i="1"/>
  <c r="Q112" i="1"/>
  <c r="N112" i="1"/>
  <c r="K112" i="1"/>
  <c r="W111" i="1"/>
  <c r="T111" i="1"/>
  <c r="Q111" i="1"/>
  <c r="N111" i="1"/>
  <c r="K111" i="1"/>
  <c r="W110" i="1"/>
  <c r="T110" i="1"/>
  <c r="Q110" i="1"/>
  <c r="N110" i="1"/>
  <c r="K110" i="1"/>
  <c r="W109" i="1"/>
  <c r="T109" i="1"/>
  <c r="Q109" i="1"/>
  <c r="N109" i="1"/>
  <c r="K109" i="1"/>
  <c r="W108" i="1"/>
  <c r="T108" i="1"/>
  <c r="Q108" i="1"/>
  <c r="N108" i="1"/>
  <c r="K108" i="1"/>
  <c r="W107" i="1"/>
  <c r="T107" i="1"/>
  <c r="Q107" i="1"/>
  <c r="N107" i="1"/>
  <c r="K107" i="1"/>
  <c r="W106" i="1"/>
  <c r="T106" i="1"/>
  <c r="Q106" i="1"/>
  <c r="N106" i="1"/>
  <c r="K106" i="1"/>
  <c r="W105" i="1"/>
  <c r="T105" i="1"/>
  <c r="Q105" i="1"/>
  <c r="N105" i="1"/>
  <c r="K105" i="1"/>
  <c r="W104" i="1"/>
  <c r="T104" i="1"/>
  <c r="Q104" i="1"/>
  <c r="N104" i="1"/>
  <c r="K104" i="1"/>
  <c r="W103" i="1"/>
  <c r="T103" i="1"/>
  <c r="Q103" i="1"/>
  <c r="N103" i="1"/>
  <c r="K103" i="1"/>
  <c r="W102" i="1"/>
  <c r="T102" i="1"/>
  <c r="Q102" i="1"/>
  <c r="N102" i="1"/>
  <c r="K102" i="1"/>
  <c r="W101" i="1"/>
  <c r="T101" i="1"/>
  <c r="Q101" i="1"/>
  <c r="N101" i="1"/>
  <c r="K101" i="1"/>
  <c r="W100" i="1"/>
  <c r="T100" i="1"/>
  <c r="Q100" i="1"/>
  <c r="N100" i="1"/>
  <c r="K100" i="1"/>
  <c r="W99" i="1"/>
  <c r="T99" i="1"/>
  <c r="Q99" i="1"/>
  <c r="N99" i="1"/>
  <c r="K99" i="1"/>
  <c r="W98" i="1"/>
  <c r="T98" i="1"/>
  <c r="Q98" i="1"/>
  <c r="N98" i="1"/>
  <c r="K98" i="1"/>
  <c r="W97" i="1"/>
  <c r="T97" i="1"/>
  <c r="Q97" i="1"/>
  <c r="N97" i="1"/>
  <c r="K97" i="1"/>
  <c r="W96" i="1"/>
  <c r="T96" i="1"/>
  <c r="Q96" i="1"/>
  <c r="N96" i="1"/>
  <c r="K96" i="1"/>
  <c r="W95" i="1"/>
  <c r="T95" i="1"/>
  <c r="Q95" i="1"/>
  <c r="N95" i="1"/>
  <c r="K95" i="1"/>
  <c r="W94" i="1"/>
  <c r="T94" i="1"/>
  <c r="Q94" i="1"/>
  <c r="N94" i="1"/>
  <c r="K94" i="1"/>
  <c r="W93" i="1"/>
  <c r="T93" i="1"/>
  <c r="Q93" i="1"/>
  <c r="N93" i="1"/>
  <c r="K93" i="1"/>
  <c r="W92" i="1"/>
  <c r="T92" i="1"/>
  <c r="Q92" i="1"/>
  <c r="N92" i="1"/>
  <c r="K92" i="1"/>
  <c r="W91" i="1"/>
  <c r="T91" i="1"/>
  <c r="Q91" i="1"/>
  <c r="N91" i="1"/>
  <c r="K91" i="1"/>
  <c r="W90" i="1"/>
  <c r="T90" i="1"/>
  <c r="Q90" i="1"/>
  <c r="N90" i="1"/>
  <c r="K90" i="1"/>
  <c r="W89" i="1"/>
  <c r="T89" i="1"/>
  <c r="Q89" i="1"/>
  <c r="N89" i="1"/>
  <c r="J89" i="1"/>
  <c r="K89" i="1" s="1"/>
  <c r="W88" i="1"/>
  <c r="T88" i="1"/>
  <c r="Q88" i="1"/>
  <c r="N88" i="1"/>
  <c r="K88" i="1"/>
  <c r="W87" i="1"/>
  <c r="T87" i="1"/>
  <c r="Q87" i="1"/>
  <c r="N87" i="1"/>
  <c r="K87" i="1"/>
  <c r="W86" i="1"/>
  <c r="T86" i="1"/>
  <c r="Q86" i="1"/>
  <c r="N86" i="1"/>
  <c r="K86" i="1"/>
  <c r="W85" i="1"/>
  <c r="T85" i="1"/>
  <c r="Q85" i="1"/>
  <c r="N85" i="1"/>
  <c r="K85" i="1"/>
  <c r="W84" i="1"/>
  <c r="T84" i="1"/>
  <c r="Q84" i="1"/>
  <c r="N84" i="1"/>
  <c r="K84" i="1"/>
  <c r="W83" i="1"/>
  <c r="T83" i="1"/>
  <c r="Q83" i="1"/>
  <c r="N83" i="1"/>
  <c r="K83" i="1"/>
  <c r="W82" i="1"/>
  <c r="T82" i="1"/>
  <c r="Q82" i="1"/>
  <c r="N82" i="1"/>
  <c r="K82" i="1"/>
  <c r="H82" i="1"/>
  <c r="W81" i="1"/>
  <c r="T81" i="1"/>
  <c r="Q81" i="1"/>
  <c r="N81" i="1"/>
  <c r="K81" i="1"/>
  <c r="H81" i="1"/>
  <c r="W80" i="1"/>
  <c r="T80" i="1"/>
  <c r="Q80" i="1"/>
  <c r="N80" i="1"/>
  <c r="K80" i="1"/>
  <c r="H80" i="1"/>
  <c r="W79" i="1"/>
  <c r="T79" i="1"/>
  <c r="Q79" i="1"/>
  <c r="N79" i="1"/>
  <c r="K79" i="1"/>
  <c r="H79" i="1"/>
  <c r="W78" i="1"/>
  <c r="T78" i="1"/>
  <c r="Q78" i="1"/>
  <c r="N78" i="1"/>
  <c r="K78" i="1"/>
  <c r="H78" i="1"/>
  <c r="W77" i="1"/>
  <c r="T77" i="1"/>
  <c r="Q77" i="1"/>
  <c r="N77" i="1"/>
  <c r="K77" i="1"/>
  <c r="H77" i="1"/>
  <c r="W76" i="1"/>
  <c r="T76" i="1"/>
  <c r="Q76" i="1"/>
  <c r="N76" i="1"/>
  <c r="K76" i="1"/>
  <c r="H76" i="1"/>
  <c r="W75" i="1"/>
  <c r="T75" i="1"/>
  <c r="Q75" i="1"/>
  <c r="N75" i="1"/>
  <c r="K75" i="1"/>
  <c r="H75" i="1"/>
  <c r="W74" i="1"/>
  <c r="T74" i="1"/>
  <c r="Q74" i="1"/>
  <c r="N74" i="1"/>
  <c r="K74" i="1"/>
  <c r="H74" i="1"/>
  <c r="W73" i="1"/>
  <c r="T73" i="1"/>
  <c r="Q73" i="1"/>
  <c r="N73" i="1"/>
  <c r="K73" i="1"/>
  <c r="H73" i="1"/>
  <c r="W72" i="1"/>
  <c r="T72" i="1"/>
  <c r="Q72" i="1"/>
  <c r="N72" i="1"/>
  <c r="K72" i="1"/>
  <c r="H72" i="1"/>
  <c r="W71" i="1"/>
  <c r="T71" i="1"/>
  <c r="Q71" i="1"/>
  <c r="N71" i="1"/>
  <c r="K71" i="1"/>
  <c r="H71" i="1"/>
  <c r="W70" i="1"/>
  <c r="T70" i="1"/>
  <c r="Q70" i="1"/>
  <c r="N70" i="1"/>
  <c r="K70" i="1"/>
  <c r="H70" i="1"/>
  <c r="W69" i="1"/>
  <c r="T69" i="1"/>
  <c r="Q69" i="1"/>
  <c r="N69" i="1"/>
  <c r="K69" i="1"/>
  <c r="H69" i="1"/>
  <c r="W68" i="1"/>
  <c r="T68" i="1"/>
  <c r="Q68" i="1"/>
  <c r="N68" i="1"/>
  <c r="K68" i="1"/>
  <c r="H68" i="1"/>
  <c r="W67" i="1"/>
  <c r="T67" i="1"/>
  <c r="Q67" i="1"/>
  <c r="N67" i="1"/>
  <c r="K67" i="1"/>
  <c r="H67" i="1"/>
  <c r="W66" i="1"/>
  <c r="T66" i="1"/>
  <c r="Q66" i="1"/>
  <c r="N66" i="1"/>
  <c r="K66" i="1"/>
  <c r="H66" i="1"/>
  <c r="W65" i="1"/>
  <c r="T65" i="1"/>
  <c r="Q65" i="1"/>
  <c r="N65" i="1"/>
  <c r="K65" i="1"/>
  <c r="H65" i="1"/>
  <c r="W64" i="1"/>
  <c r="T64" i="1"/>
  <c r="Q64" i="1"/>
  <c r="N64" i="1"/>
  <c r="K64" i="1"/>
  <c r="H64" i="1"/>
  <c r="W63" i="1"/>
  <c r="T63" i="1"/>
  <c r="Q63" i="1"/>
  <c r="N63" i="1"/>
  <c r="K63" i="1"/>
  <c r="H63" i="1"/>
  <c r="W62" i="1"/>
  <c r="T62" i="1"/>
  <c r="Q62" i="1"/>
  <c r="N62" i="1"/>
  <c r="K62" i="1"/>
  <c r="H62" i="1"/>
  <c r="W61" i="1"/>
  <c r="T61" i="1"/>
  <c r="Q61" i="1"/>
  <c r="N61" i="1"/>
  <c r="K61" i="1"/>
  <c r="H61" i="1"/>
  <c r="W60" i="1"/>
  <c r="T60" i="1"/>
  <c r="Q60" i="1"/>
  <c r="N60" i="1"/>
  <c r="K60" i="1"/>
  <c r="H60" i="1"/>
  <c r="W59" i="1"/>
  <c r="T59" i="1"/>
  <c r="Q59" i="1"/>
  <c r="N59" i="1"/>
  <c r="K59" i="1"/>
  <c r="H59" i="1"/>
  <c r="W58" i="1"/>
  <c r="T58" i="1"/>
  <c r="Q58" i="1"/>
  <c r="N58" i="1"/>
  <c r="K58" i="1"/>
  <c r="H58" i="1"/>
  <c r="W57" i="1"/>
  <c r="T57" i="1"/>
  <c r="Q57" i="1"/>
  <c r="N57" i="1"/>
  <c r="K57" i="1"/>
  <c r="H57" i="1"/>
  <c r="W56" i="1"/>
  <c r="T56" i="1"/>
  <c r="Q56" i="1"/>
  <c r="N56" i="1"/>
  <c r="K56" i="1"/>
  <c r="H56" i="1"/>
  <c r="W55" i="1"/>
  <c r="T55" i="1"/>
  <c r="Q55" i="1"/>
  <c r="N55" i="1"/>
  <c r="K55" i="1"/>
  <c r="H55" i="1"/>
  <c r="W54" i="1"/>
  <c r="T54" i="1"/>
  <c r="Q54" i="1"/>
  <c r="N54" i="1"/>
  <c r="K54" i="1"/>
  <c r="H54" i="1"/>
  <c r="W53" i="1"/>
  <c r="T53" i="1"/>
  <c r="Q53" i="1"/>
  <c r="N53" i="1"/>
  <c r="K53" i="1"/>
  <c r="H53" i="1"/>
  <c r="W52" i="1"/>
  <c r="T52" i="1"/>
  <c r="Q52" i="1"/>
  <c r="N52" i="1"/>
  <c r="K52" i="1"/>
  <c r="H52" i="1"/>
  <c r="W51" i="1"/>
  <c r="T51" i="1"/>
  <c r="Q51" i="1"/>
  <c r="N51" i="1"/>
  <c r="K51" i="1"/>
  <c r="H51" i="1"/>
  <c r="W50" i="1"/>
  <c r="T50" i="1"/>
  <c r="Q50" i="1"/>
  <c r="N50" i="1"/>
  <c r="K50" i="1"/>
  <c r="H50" i="1"/>
  <c r="W49" i="1"/>
  <c r="T49" i="1"/>
  <c r="Q49" i="1"/>
  <c r="N49" i="1"/>
  <c r="K49" i="1"/>
  <c r="H49" i="1"/>
  <c r="W48" i="1"/>
  <c r="T48" i="1"/>
  <c r="Q48" i="1"/>
  <c r="N48" i="1"/>
  <c r="K48" i="1"/>
  <c r="H48" i="1"/>
  <c r="W47" i="1"/>
  <c r="T47" i="1"/>
  <c r="Q47" i="1"/>
  <c r="N47" i="1"/>
  <c r="K47" i="1"/>
  <c r="H47" i="1"/>
  <c r="W46" i="1"/>
  <c r="T46" i="1"/>
  <c r="Q46" i="1"/>
  <c r="N46" i="1"/>
  <c r="K46" i="1"/>
  <c r="H46" i="1"/>
  <c r="W45" i="1"/>
  <c r="T45" i="1"/>
  <c r="Q45" i="1"/>
  <c r="N45" i="1"/>
  <c r="K45" i="1"/>
  <c r="H45" i="1"/>
  <c r="W44" i="1"/>
  <c r="T44" i="1"/>
  <c r="Q44" i="1"/>
  <c r="N44" i="1"/>
  <c r="K44" i="1"/>
  <c r="H44" i="1"/>
  <c r="W43" i="1"/>
  <c r="T43" i="1"/>
  <c r="Q43" i="1"/>
  <c r="N43" i="1"/>
  <c r="K43" i="1"/>
  <c r="X43" i="1" s="1"/>
  <c r="H43" i="1"/>
  <c r="W42" i="1"/>
  <c r="T42" i="1"/>
  <c r="Q42" i="1"/>
  <c r="N42" i="1"/>
  <c r="K42" i="1"/>
  <c r="H42" i="1"/>
  <c r="W41" i="1"/>
  <c r="T41" i="1"/>
  <c r="Q41" i="1"/>
  <c r="N41" i="1"/>
  <c r="K41" i="1"/>
  <c r="H41" i="1"/>
  <c r="W40" i="1"/>
  <c r="T40" i="1"/>
  <c r="Q40" i="1"/>
  <c r="N40" i="1"/>
  <c r="K40" i="1"/>
  <c r="H40" i="1"/>
  <c r="W39" i="1"/>
  <c r="T39" i="1"/>
  <c r="Q39" i="1"/>
  <c r="N39" i="1"/>
  <c r="K39" i="1"/>
  <c r="X39" i="1" s="1"/>
  <c r="H39" i="1"/>
  <c r="W38" i="1"/>
  <c r="T38" i="1"/>
  <c r="Q38" i="1"/>
  <c r="N38" i="1"/>
  <c r="K38" i="1"/>
  <c r="H38" i="1"/>
  <c r="W37" i="1"/>
  <c r="T37" i="1"/>
  <c r="Q37" i="1"/>
  <c r="N37" i="1"/>
  <c r="K37" i="1"/>
  <c r="H37" i="1"/>
  <c r="W36" i="1"/>
  <c r="T36" i="1"/>
  <c r="Q36" i="1"/>
  <c r="N36" i="1"/>
  <c r="K36" i="1"/>
  <c r="H36" i="1"/>
  <c r="W35" i="1"/>
  <c r="T35" i="1"/>
  <c r="Q35" i="1"/>
  <c r="N35" i="1"/>
  <c r="K35" i="1"/>
  <c r="X35" i="1" s="1"/>
  <c r="H35" i="1"/>
  <c r="W34" i="1"/>
  <c r="T34" i="1"/>
  <c r="Q34" i="1"/>
  <c r="N34" i="1"/>
  <c r="K34" i="1"/>
  <c r="H34" i="1"/>
  <c r="W33" i="1"/>
  <c r="T33" i="1"/>
  <c r="Q33" i="1"/>
  <c r="N33" i="1"/>
  <c r="K33" i="1"/>
  <c r="H33" i="1"/>
  <c r="W32" i="1"/>
  <c r="T32" i="1"/>
  <c r="Q32" i="1"/>
  <c r="N32" i="1"/>
  <c r="K32" i="1"/>
  <c r="H32" i="1"/>
  <c r="W31" i="1"/>
  <c r="T31" i="1"/>
  <c r="Q31" i="1"/>
  <c r="N31" i="1"/>
  <c r="K31" i="1"/>
  <c r="X31" i="1" s="1"/>
  <c r="H31" i="1"/>
  <c r="W30" i="1"/>
  <c r="T30" i="1"/>
  <c r="Q30" i="1"/>
  <c r="N30" i="1"/>
  <c r="K30" i="1"/>
  <c r="H30" i="1"/>
  <c r="W29" i="1"/>
  <c r="T29" i="1"/>
  <c r="Q29" i="1"/>
  <c r="N29" i="1"/>
  <c r="K29" i="1"/>
  <c r="H29" i="1"/>
  <c r="W28" i="1"/>
  <c r="T28" i="1"/>
  <c r="Q28" i="1"/>
  <c r="N28" i="1"/>
  <c r="K28" i="1"/>
  <c r="H28" i="1"/>
  <c r="W27" i="1"/>
  <c r="T27" i="1"/>
  <c r="Q27" i="1"/>
  <c r="N27" i="1"/>
  <c r="K27" i="1"/>
  <c r="X27" i="1" s="1"/>
  <c r="H27" i="1"/>
  <c r="W26" i="1"/>
  <c r="T26" i="1"/>
  <c r="Q26" i="1"/>
  <c r="N26" i="1"/>
  <c r="K26" i="1"/>
  <c r="H26" i="1"/>
  <c r="W25" i="1"/>
  <c r="T25" i="1"/>
  <c r="Q25" i="1"/>
  <c r="N25" i="1"/>
  <c r="K25" i="1"/>
  <c r="H25" i="1"/>
  <c r="W24" i="1"/>
  <c r="T24" i="1"/>
  <c r="Q24" i="1"/>
  <c r="N24" i="1"/>
  <c r="K24" i="1"/>
  <c r="H24" i="1"/>
  <c r="W23" i="1"/>
  <c r="T23" i="1"/>
  <c r="Q23" i="1"/>
  <c r="N23" i="1"/>
  <c r="K23" i="1"/>
  <c r="X23" i="1" s="1"/>
  <c r="H23" i="1"/>
  <c r="W22" i="1"/>
  <c r="T22" i="1"/>
  <c r="Q22" i="1"/>
  <c r="N22" i="1"/>
  <c r="K22" i="1"/>
  <c r="H22" i="1"/>
  <c r="W21" i="1"/>
  <c r="T21" i="1"/>
  <c r="Q21" i="1"/>
  <c r="N21" i="1"/>
  <c r="K21" i="1"/>
  <c r="H21" i="1"/>
  <c r="W20" i="1"/>
  <c r="T20" i="1"/>
  <c r="Q20" i="1"/>
  <c r="N20" i="1"/>
  <c r="K20" i="1"/>
  <c r="H20" i="1"/>
  <c r="W19" i="1"/>
  <c r="W17" i="1" s="1"/>
  <c r="T19" i="1"/>
  <c r="Q19" i="1"/>
  <c r="N19" i="1"/>
  <c r="K19" i="1"/>
  <c r="K17" i="1" s="1"/>
  <c r="H19" i="1"/>
  <c r="W18" i="1"/>
  <c r="T18" i="1"/>
  <c r="Q18" i="1"/>
  <c r="N18" i="1"/>
  <c r="K18" i="1"/>
  <c r="H18" i="1"/>
  <c r="V17" i="1"/>
  <c r="U17" i="1"/>
  <c r="S17" i="1"/>
  <c r="R17" i="1"/>
  <c r="Q17" i="1"/>
  <c r="P17" i="1"/>
  <c r="O17" i="1"/>
  <c r="M17" i="1"/>
  <c r="L17" i="1"/>
  <c r="I17" i="1"/>
  <c r="G17" i="1"/>
  <c r="F17" i="1"/>
  <c r="E17" i="1"/>
  <c r="D17" i="1"/>
  <c r="X67" i="1" l="1"/>
  <c r="J17" i="1"/>
  <c r="X53" i="1"/>
  <c r="Y53" i="1" s="1"/>
  <c r="X83" i="1"/>
  <c r="Z83" i="1" s="1"/>
  <c r="X87" i="1"/>
  <c r="Z87" i="1" s="1"/>
  <c r="X90" i="1"/>
  <c r="X94" i="1"/>
  <c r="Y94" i="1" s="1"/>
  <c r="X98" i="1"/>
  <c r="X102" i="1"/>
  <c r="X106" i="1"/>
  <c r="X111" i="1"/>
  <c r="Y111" i="1" s="1"/>
  <c r="X115" i="1"/>
  <c r="Y115" i="1" s="1"/>
  <c r="X116" i="1"/>
  <c r="X117" i="1"/>
  <c r="X118" i="1"/>
  <c r="Y118" i="1" s="1"/>
  <c r="X119" i="1"/>
  <c r="Y119" i="1" s="1"/>
  <c r="X120" i="1"/>
  <c r="X121" i="1"/>
  <c r="X122" i="1"/>
  <c r="Y122" i="1" s="1"/>
  <c r="X123" i="1"/>
  <c r="Y123" i="1" s="1"/>
  <c r="X124" i="1"/>
  <c r="X125" i="1"/>
  <c r="X126" i="1"/>
  <c r="Y126" i="1" s="1"/>
  <c r="X127" i="1"/>
  <c r="Y127" i="1" s="1"/>
  <c r="X128" i="1"/>
  <c r="X129" i="1"/>
  <c r="X130" i="1"/>
  <c r="Y130" i="1" s="1"/>
  <c r="X131" i="1"/>
  <c r="Y131" i="1" s="1"/>
  <c r="X132" i="1"/>
  <c r="X133" i="1"/>
  <c r="X134" i="1"/>
  <c r="Y134" i="1" s="1"/>
  <c r="X135" i="1"/>
  <c r="Y135" i="1" s="1"/>
  <c r="X136" i="1"/>
  <c r="X137" i="1"/>
  <c r="X138" i="1"/>
  <c r="Y138" i="1" s="1"/>
  <c r="X139" i="1"/>
  <c r="Y139" i="1" s="1"/>
  <c r="X140" i="1"/>
  <c r="H17" i="1"/>
  <c r="N17" i="1"/>
  <c r="X21" i="1"/>
  <c r="Z21" i="1" s="1"/>
  <c r="X22" i="1"/>
  <c r="X25" i="1"/>
  <c r="X26" i="1"/>
  <c r="Y26" i="1" s="1"/>
  <c r="X29" i="1"/>
  <c r="Z29" i="1" s="1"/>
  <c r="X30" i="1"/>
  <c r="X33" i="1"/>
  <c r="X34" i="1"/>
  <c r="Y34" i="1" s="1"/>
  <c r="X37" i="1"/>
  <c r="Z37" i="1" s="1"/>
  <c r="X38" i="1"/>
  <c r="X41" i="1"/>
  <c r="X42" i="1"/>
  <c r="Y42" i="1" s="1"/>
  <c r="X45" i="1"/>
  <c r="Z45" i="1" s="1"/>
  <c r="X49" i="1"/>
  <c r="X55" i="1"/>
  <c r="X58" i="1"/>
  <c r="Z58" i="1" s="1"/>
  <c r="X59" i="1"/>
  <c r="Z59" i="1" s="1"/>
  <c r="X60" i="1"/>
  <c r="X63" i="1"/>
  <c r="X64" i="1"/>
  <c r="Y64" i="1" s="1"/>
  <c r="X73" i="1"/>
  <c r="Y73" i="1" s="1"/>
  <c r="X77" i="1"/>
  <c r="Y77" i="1" s="1"/>
  <c r="X81" i="1"/>
  <c r="X93" i="1"/>
  <c r="Z93" i="1" s="1"/>
  <c r="X97" i="1"/>
  <c r="Y97" i="1" s="1"/>
  <c r="X101" i="1"/>
  <c r="X105" i="1"/>
  <c r="X109" i="1"/>
  <c r="Z109" i="1" s="1"/>
  <c r="X110" i="1"/>
  <c r="Z110" i="1" s="1"/>
  <c r="X114" i="1"/>
  <c r="T17" i="1"/>
  <c r="X24" i="1"/>
  <c r="Z24" i="1" s="1"/>
  <c r="X28" i="1"/>
  <c r="Z28" i="1" s="1"/>
  <c r="X32" i="1"/>
  <c r="X36" i="1"/>
  <c r="Z36" i="1" s="1"/>
  <c r="X40" i="1"/>
  <c r="Z40" i="1" s="1"/>
  <c r="X44" i="1"/>
  <c r="Y44" i="1" s="1"/>
  <c r="X47" i="1"/>
  <c r="X48" i="1"/>
  <c r="X57" i="1"/>
  <c r="Y57" i="1" s="1"/>
  <c r="X61" i="1"/>
  <c r="Y61" i="1" s="1"/>
  <c r="X65" i="1"/>
  <c r="X68" i="1"/>
  <c r="X71" i="1"/>
  <c r="Y71" i="1" s="1"/>
  <c r="X74" i="1"/>
  <c r="Z74" i="1" s="1"/>
  <c r="X75" i="1"/>
  <c r="X79" i="1"/>
  <c r="Z79" i="1" s="1"/>
  <c r="X91" i="1"/>
  <c r="Y91" i="1" s="1"/>
  <c r="X95" i="1"/>
  <c r="Y95" i="1" s="1"/>
  <c r="X99" i="1"/>
  <c r="X103" i="1"/>
  <c r="Z103" i="1" s="1"/>
  <c r="X107" i="1"/>
  <c r="Y107" i="1" s="1"/>
  <c r="X112" i="1"/>
  <c r="Y112" i="1" s="1"/>
  <c r="X20" i="1"/>
  <c r="Y20" i="1" s="1"/>
  <c r="X51" i="1"/>
  <c r="Y51" i="1" s="1"/>
  <c r="X52" i="1"/>
  <c r="Y52" i="1" s="1"/>
  <c r="X69" i="1"/>
  <c r="X72" i="1"/>
  <c r="X76" i="1"/>
  <c r="Y76" i="1" s="1"/>
  <c r="X80" i="1"/>
  <c r="Z80" i="1" s="1"/>
  <c r="X85" i="1"/>
  <c r="Z85" i="1" s="1"/>
  <c r="X89" i="1"/>
  <c r="X92" i="1"/>
  <c r="Y92" i="1" s="1"/>
  <c r="X96" i="1"/>
  <c r="Z96" i="1" s="1"/>
  <c r="X100" i="1"/>
  <c r="X104" i="1"/>
  <c r="X108" i="1"/>
  <c r="Y108" i="1" s="1"/>
  <c r="X113" i="1"/>
  <c r="Y113" i="1" s="1"/>
  <c r="Y23" i="1"/>
  <c r="Z23" i="1"/>
  <c r="Y39" i="1"/>
  <c r="Z39" i="1"/>
  <c r="Z90" i="1"/>
  <c r="Y90" i="1"/>
  <c r="Z98" i="1"/>
  <c r="Y98" i="1"/>
  <c r="Z20" i="1"/>
  <c r="Y28" i="1"/>
  <c r="Y36" i="1"/>
  <c r="Z51" i="1"/>
  <c r="Z89" i="1"/>
  <c r="Y89" i="1"/>
  <c r="Z92" i="1"/>
  <c r="Z100" i="1"/>
  <c r="Y100" i="1"/>
  <c r="Z104" i="1"/>
  <c r="Y104" i="1"/>
  <c r="Z22" i="1"/>
  <c r="Y22" i="1"/>
  <c r="Z25" i="1"/>
  <c r="Y25" i="1"/>
  <c r="Z30" i="1"/>
  <c r="Y30" i="1"/>
  <c r="Z33" i="1"/>
  <c r="Y33" i="1"/>
  <c r="Z38" i="1"/>
  <c r="Y38" i="1"/>
  <c r="Z41" i="1"/>
  <c r="Y41" i="1"/>
  <c r="Z42" i="1"/>
  <c r="Z55" i="1"/>
  <c r="Y55" i="1"/>
  <c r="Z63" i="1"/>
  <c r="Y63" i="1"/>
  <c r="Z101" i="1"/>
  <c r="Y101" i="1"/>
  <c r="Z105" i="1"/>
  <c r="Y105" i="1"/>
  <c r="Y31" i="1"/>
  <c r="Z31" i="1"/>
  <c r="Z67" i="1"/>
  <c r="Y67" i="1"/>
  <c r="Z102" i="1"/>
  <c r="Y102" i="1"/>
  <c r="Z106" i="1"/>
  <c r="Y106" i="1"/>
  <c r="Y27" i="1"/>
  <c r="Z27" i="1"/>
  <c r="Y35" i="1"/>
  <c r="Z35" i="1"/>
  <c r="Z94" i="1"/>
  <c r="Y24" i="1"/>
  <c r="Z32" i="1"/>
  <c r="Y32" i="1"/>
  <c r="Z47" i="1"/>
  <c r="Y47" i="1"/>
  <c r="Z75" i="1"/>
  <c r="Y75" i="1"/>
  <c r="Y79" i="1"/>
  <c r="Z91" i="1"/>
  <c r="Z99" i="1"/>
  <c r="Y99" i="1"/>
  <c r="Y103" i="1"/>
  <c r="Y43" i="1"/>
  <c r="Z43" i="1"/>
  <c r="X56" i="1"/>
  <c r="X62" i="1"/>
  <c r="Z76" i="1"/>
  <c r="X78" i="1"/>
  <c r="X84" i="1"/>
  <c r="X86" i="1"/>
  <c r="X88" i="1"/>
  <c r="Z114" i="1"/>
  <c r="Y114" i="1"/>
  <c r="X18" i="1"/>
  <c r="Z52" i="1"/>
  <c r="Z72" i="1"/>
  <c r="Y72" i="1"/>
  <c r="Z111" i="1"/>
  <c r="Z115" i="1"/>
  <c r="Z116" i="1"/>
  <c r="Y116" i="1"/>
  <c r="Z117" i="1"/>
  <c r="Y117" i="1"/>
  <c r="Z118" i="1"/>
  <c r="Z119" i="1"/>
  <c r="Z120" i="1"/>
  <c r="Y120" i="1"/>
  <c r="Z121" i="1"/>
  <c r="Y121" i="1"/>
  <c r="Z122" i="1"/>
  <c r="Z123" i="1"/>
  <c r="Z124" i="1"/>
  <c r="Y124" i="1"/>
  <c r="Z125" i="1"/>
  <c r="Y125" i="1"/>
  <c r="Z126" i="1"/>
  <c r="Z127" i="1"/>
  <c r="Z128" i="1"/>
  <c r="Y128" i="1"/>
  <c r="Z129" i="1"/>
  <c r="Y129" i="1"/>
  <c r="Z130" i="1"/>
  <c r="Z131" i="1"/>
  <c r="Z132" i="1"/>
  <c r="Y132" i="1"/>
  <c r="Z133" i="1"/>
  <c r="Y133" i="1"/>
  <c r="Z134" i="1"/>
  <c r="Z135" i="1"/>
  <c r="Z136" i="1"/>
  <c r="Y136" i="1"/>
  <c r="Z137" i="1"/>
  <c r="Y137" i="1"/>
  <c r="Z138" i="1"/>
  <c r="Z139" i="1"/>
  <c r="Z140" i="1"/>
  <c r="Y140" i="1"/>
  <c r="X19" i="1"/>
  <c r="Z48" i="1"/>
  <c r="Y48" i="1"/>
  <c r="X54" i="1"/>
  <c r="Z68" i="1"/>
  <c r="Y68" i="1"/>
  <c r="X70" i="1"/>
  <c r="X46" i="1"/>
  <c r="X50" i="1"/>
  <c r="Z60" i="1"/>
  <c r="Y60" i="1"/>
  <c r="X66" i="1"/>
  <c r="Z77" i="1"/>
  <c r="Y80" i="1"/>
  <c r="X82" i="1"/>
  <c r="Y83" i="1"/>
  <c r="Y85" i="1"/>
  <c r="Y87" i="1"/>
  <c r="Z64" i="1" l="1"/>
  <c r="Z107" i="1"/>
  <c r="Y93" i="1"/>
  <c r="Z108" i="1"/>
  <c r="Z53" i="1"/>
  <c r="Y109" i="1"/>
  <c r="Z34" i="1"/>
  <c r="Y40" i="1"/>
  <c r="Y58" i="1"/>
  <c r="Z97" i="1"/>
  <c r="Z26" i="1"/>
  <c r="Z61" i="1"/>
  <c r="Z113" i="1"/>
  <c r="Y74" i="1"/>
  <c r="Z112" i="1"/>
  <c r="Z57" i="1"/>
  <c r="Z95" i="1"/>
  <c r="Z71" i="1"/>
  <c r="Z44" i="1"/>
  <c r="Y69" i="1"/>
  <c r="Z69" i="1"/>
  <c r="Y65" i="1"/>
  <c r="Z65" i="1"/>
  <c r="Y49" i="1"/>
  <c r="Z49" i="1"/>
  <c r="Y110" i="1"/>
  <c r="Z73" i="1"/>
  <c r="Y59" i="1"/>
  <c r="Y45" i="1"/>
  <c r="Y37" i="1"/>
  <c r="Y29" i="1"/>
  <c r="Y21" i="1"/>
  <c r="Y96" i="1"/>
  <c r="Y81" i="1"/>
  <c r="Z81" i="1"/>
  <c r="Z66" i="1"/>
  <c r="Y66" i="1"/>
  <c r="Z18" i="1"/>
  <c r="Y18" i="1"/>
  <c r="X17" i="1"/>
  <c r="Y17" i="1" s="1"/>
  <c r="Z78" i="1"/>
  <c r="Y78" i="1"/>
  <c r="Z62" i="1"/>
  <c r="Y62" i="1"/>
  <c r="Z50" i="1"/>
  <c r="Y50" i="1"/>
  <c r="Z88" i="1"/>
  <c r="Y88" i="1"/>
  <c r="Z46" i="1"/>
  <c r="Y46" i="1"/>
  <c r="Z70" i="1"/>
  <c r="Y70" i="1"/>
  <c r="Y19" i="1"/>
  <c r="Z19" i="1"/>
  <c r="Z86" i="1"/>
  <c r="Y86" i="1"/>
  <c r="Z56" i="1"/>
  <c r="Y56" i="1"/>
  <c r="Z82" i="1"/>
  <c r="Y82" i="1"/>
  <c r="Z54" i="1"/>
  <c r="Y54" i="1"/>
  <c r="Z84" i="1"/>
  <c r="Y84" i="1"/>
  <c r="Z17" i="1" l="1"/>
</calcChain>
</file>

<file path=xl/sharedStrings.xml><?xml version="1.0" encoding="utf-8"?>
<sst xmlns="http://schemas.openxmlformats.org/spreadsheetml/2006/main" count="156" uniqueCount="142">
  <si>
    <t xml:space="preserve">PRESUPUESTO DE EGRESOS </t>
  </si>
  <si>
    <t>EN CLASIFICACION POR PROYECTO</t>
  </si>
  <si>
    <t>DEL 01 DE ENERO AL 30 DE JUNIO DE 2015</t>
  </si>
  <si>
    <t>( PESOS )</t>
  </si>
  <si>
    <t>PRESUPUESTO EJERCIDO</t>
  </si>
  <si>
    <t>POR EJERCER</t>
  </si>
  <si>
    <t>CONCEPTO</t>
  </si>
  <si>
    <t>ORIGINAL AUTORIZADO</t>
  </si>
  <si>
    <t>MODIFICADO</t>
  </si>
  <si>
    <t>DEL MES</t>
  </si>
  <si>
    <t>FEBRERO</t>
  </si>
  <si>
    <t>DEL BIMESTRE</t>
  </si>
  <si>
    <t>ABRIL</t>
  </si>
  <si>
    <t>DEL              BIMESTRE</t>
  </si>
  <si>
    <t>JUNIO</t>
  </si>
  <si>
    <t>DEL     BIMESTRE</t>
  </si>
  <si>
    <t>AGOSTO</t>
  </si>
  <si>
    <t>OCTUBRE</t>
  </si>
  <si>
    <t xml:space="preserve">DEL BIMESTRE </t>
  </si>
  <si>
    <t>DICIEMBRE</t>
  </si>
  <si>
    <t>ACUMULADO</t>
  </si>
  <si>
    <t>$</t>
  </si>
  <si>
    <t>%</t>
  </si>
  <si>
    <t xml:space="preserve">                    PODER EJECUTIVO</t>
  </si>
  <si>
    <t>EDUCACIÓN BÁSICA Y NORMAL PARA EL ESTADO DE TLAXCALA</t>
  </si>
  <si>
    <t>FINANCIAMIENTO DE PROYECTOS PRODUCTIVOS</t>
  </si>
  <si>
    <t>EL SERVICIO SOCIAL APROVECHADO POR LOS ENTES PÚBLICOS Y COMUNIDADES DEL ESTADO.</t>
  </si>
  <si>
    <t>FOMENTAR LA PREVENCIÓN Y ATENCIÓN DE LA VIOLENCIA DE GÉNERO EN EL ESTADO DE TLAXCALA</t>
  </si>
  <si>
    <t>CONTROL DE LOS PROCESOS ADMINISTRATIVOS, NORMATIVOS E INFORMÁTICOS DE LA ASISTENCIA SOCIAL.</t>
  </si>
  <si>
    <t>FORTALECIMIENTO DEL DESARROLLO PROFESIONAL DE LOS DOCENTES.</t>
  </si>
  <si>
    <t>TRATAMIENTO DE AGUA RESIDUAL EN EL ESTADO DE TLAXCALA.</t>
  </si>
  <si>
    <t>USO EFICIENTE DE LOS SISTEMAS DE AGUA POTABLE POR PARTE DE LOS ORGANISMOS OPERADORES, MUNICIPIOS Y POBLACIÓN DEL ESTADO DE TLAXCALA</t>
  </si>
  <si>
    <t>DESARROLLO SUSTENTABLE PARA LA JUVENTUD TLAXCALTECA.</t>
  </si>
  <si>
    <t>FONDO DE APORTACIÓN PARA LA SEGURIDAD PÚBLICA</t>
  </si>
  <si>
    <t>EDUCACION, CULTURA Y DEPORTE.</t>
  </si>
  <si>
    <t>CON UNA NUEVA VISIÓN EN CULTURA DEMOGRÁFICA.</t>
  </si>
  <si>
    <t>DIVULGAR EL CONOCIMIENTO DE LA HISTORIA Y LA CULTURA DE TLAXCALA ENTRE SUS POBLADORES</t>
  </si>
  <si>
    <t>INFRAESTRUCTURA PARA EL DESARROLLO URBANO Y RURAL</t>
  </si>
  <si>
    <t>MODERNIZACIÓN DEL SISTEMA DE ENLACES DE TRANSPORTE</t>
  </si>
  <si>
    <t>AMPLIACIÓN Y MODERNIZACIÓN DE LOS SISTEMAS DE AGUA POTABLE, ALCANTARILLADO Y SANEAMIENTO</t>
  </si>
  <si>
    <t>PROGRAMA DE ORDENAMIENTO TERRITORIAL Y VIVIENDA.</t>
  </si>
  <si>
    <t>FORTALECIMIENTO DE LAS TRES CIUDADES INDUSTRIALES PARA UNA MAYOR COMPETITIVIDAD EMPRESARIAL</t>
  </si>
  <si>
    <t>CAPACITACIÓN PARA Y EN EL TRABAJO.</t>
  </si>
  <si>
    <t>ESTABILIDAD POLÍTICO-SOCIAL</t>
  </si>
  <si>
    <t>FORTALECIMIENTO DE RELACIONES PÚBLICAS E IMAGEN GUBERNAMENTAL</t>
  </si>
  <si>
    <t>CONTROL EJECUTIVO DE LA CORACYT</t>
  </si>
  <si>
    <t>ADMINISTRACIÓN DE LOS RECURSOS Y SERVICIOS DEL PODER EJECUTIVO</t>
  </si>
  <si>
    <t>ATENCIÓN INTEGRAL A VÍCTIMAS Y OFENDIDOS DEL DELITO.</t>
  </si>
  <si>
    <t>LA TAUROMAQUIA UN PATRIMONIO CULTURAL COMPARTIDO DEL ESTADO DE TLAXCALA</t>
  </si>
  <si>
    <t>ATENCIÓN A LOS JÓVENES QUE DEMANDAN EDUCACIÓN MEDIA SUPERIOR PROPEDÉUTICA EN EL ESTADO DE TLAXCALA.</t>
  </si>
  <si>
    <t>DESARROLLO COMUNITARIO</t>
  </si>
  <si>
    <t>SERVICIOS Y TRÁMITES DE COMUNICACIONES, TELECOMUNICACIONES Y TRANSPORTES</t>
  </si>
  <si>
    <t>EFICAZ PROCURACIÓN DE JUSTICIA</t>
  </si>
  <si>
    <t>PROMOCIÓN, PREVENCIÓN Y ATENCIÓN INTEGRAL PARA EL EJERCICIO Y DEFENSA DE LOS DERECHOS DE LA POBLACIÓN VULNERABLE.</t>
  </si>
  <si>
    <t>EDUCACIÓN CONTINUA PARA LOS SECTORES PÚBLICO, PRIVADO Y SOCIAL, EN LAS MODALIDADES PRESENCIAL, VIRTUAL Y MIXTA.</t>
  </si>
  <si>
    <t>GESTIÓN EJECUTIVA DEL GOBIERNO DEL ESTADO.</t>
  </si>
  <si>
    <t>PROTECCIÓN INTEGRAL EL MEDIO AMBIENTE Y LA BIODIVERSIDAD.</t>
  </si>
  <si>
    <t>SEGURIDAD PÚBLICA, INTRAMUROS Y REINSERCIÓN SOCIAL</t>
  </si>
  <si>
    <t>ASISTENCIA ALIMENTARIA - MEJORAMIENTO NUTRICIONAL Y DESARROLLO COMUNITARIO DE LAS FAMILIAS CON INSEGURIDAD ALIMENTARIA.</t>
  </si>
  <si>
    <t>OFERTAR EDUCACIÓN DE CALIDAD EN LA UNIVERSIDAD TECNOLÓGICA DE TLAXCALA QUE PERMITA LA FORMACIÓN DE COMPETENCIAS DE LOS ALUMNOS, PARA CONTRIBUIR AL DESARROLLO SOCIAL Y ECONÓMICO DEL ESTADO.</t>
  </si>
  <si>
    <t>ATENCION MÉDICA INTEGRAL</t>
  </si>
  <si>
    <t>TLAXCALA CON EDUCACIÓN DE CALIDAD "SI ES POSIBLE"</t>
  </si>
  <si>
    <t>FORTALECIMIENTO DEL ESTADO DE DERECHO.</t>
  </si>
  <si>
    <t>EFICIENCIA TERMINAL DE LA EDUCACCIÓN SUPERIOR DE LA UNIVERSIDAD POLITÉCNICA DE TLAXCALA.</t>
  </si>
  <si>
    <t>IMPULSO DEL EMPLEO</t>
  </si>
  <si>
    <t>FORTALECIMIENTO DE LA INFRAESTRUCTURA EDUCATIVA EN EL ESTADO DE TLAXCALA.</t>
  </si>
  <si>
    <t>DESARROLLO TURÍSTICO Y ECONÓMICO</t>
  </si>
  <si>
    <t>ASISTENCIA ESPECIALIZADA A LA SALUD.</t>
  </si>
  <si>
    <t>AGUA LIMPIA</t>
  </si>
  <si>
    <t>ALTA CALIDAD EDUCATIVA DE LOS ALUMNOS DE LA UNIVERSIDAD POLITÉCNICA DE TLAXCALA REGIÓN PONIENTE.</t>
  </si>
  <si>
    <t>ASISTENCIA SOCIAL Y SERVICIOS DE SALUD PREVENTIVOS A POBLACIÓN VULNERABLE DEL ESTADO DE TLAXCALA.</t>
  </si>
  <si>
    <t>PRODUCCIÓN AGROPECUARIA RENTABLE EN EL ESTADO DE TLAXCALA.</t>
  </si>
  <si>
    <t>CONSOLIDACIÓN DEL ARBITRAJE MÉDICO Y MEJORA DE LA CALIDAD DE LA ATENCIÓN MÉDICA.</t>
  </si>
  <si>
    <t>EFICIENTE Y TRANSPARENTE ACTUACIÓN EJECUTIVA, JURÍDICA Y ADMINISTRATIVA DE LA SECRETARÍA DE PLANEACIÓN Y FINANZAS.</t>
  </si>
  <si>
    <t>INCLUSIÓN SOCIAL, ECONÓMICO Y CULTURAL DE LAS PERSONAS CON DISCAPACIDAD.</t>
  </si>
  <si>
    <t>SISTEMA EFICAZ DE PROTECCIÓN CIVIL</t>
  </si>
  <si>
    <t>PRESERVACIÓN Y PROMOCIÓN DEL ARTE Y LA CULTURA EN EL ESTADO.</t>
  </si>
  <si>
    <t>FORTALECIMIENTO DE LOS SERVICIOS EDUCATIVOS DEL COLEGIO.</t>
  </si>
  <si>
    <t>VIVIENDA 2015</t>
  </si>
  <si>
    <t>CONTRARESTAR ALTOS ÍNDICES DE ABANDONO ESCOLAR EN LOS TRES PLANTELES DE CONALEP TLAXCALA.</t>
  </si>
  <si>
    <t>DESARROLLO CIENTÍFICO, TECNOLÓGICO E INNOVACIÓN PARA EL PROGESO ECONÓMICO Y SOCIAL SOSTENIBLE DEL ESTADO</t>
  </si>
  <si>
    <t>DEPORTE PARA TODOS.</t>
  </si>
  <si>
    <t>ADMINISTRACIÓN PÚBLICA EFICIENTE Y MODERNIZADA; CONTROL, FISCALIZACIÓN Y RENDICIÓN DE CUENTAS.</t>
  </si>
  <si>
    <t>REGULARIZACIÓN SISTEMÁTICA CATASTRAL</t>
  </si>
  <si>
    <t>RECUPERACIÓN DE LAS ARTESANÍAS Y SU IDENTIDAD CULTURAL</t>
  </si>
  <si>
    <t>EFICIENTE ADMINISTRACIÓN DE LOS INGRESOS Y EGRESOS DEL PODER EJECUTIVO</t>
  </si>
  <si>
    <t>PLANEACION Y DESARROLLO SOCIAL</t>
  </si>
  <si>
    <t>HABITAT 2014</t>
  </si>
  <si>
    <t>ADECUACION DE LA IMAGEN INSTITUCIONAL DEL CDC PORFIRIO BONILLA (FRANCISCO SARABIA), EN CALLE PORFIRIO BONILLA, COLONIA FRANCISCO SARABIA</t>
  </si>
  <si>
    <t>SUMINISTRO E INSTALACION DE SEMAFOROS PARA EL BOULEVARD 16 DE SEPTIEMBRE</t>
  </si>
  <si>
    <t>CONSERVACION DE LA RED ESTATAL CARRETERA</t>
  </si>
  <si>
    <t>MANTENIMIENTO Y OPERACIÓN DE MAQUINARIA</t>
  </si>
  <si>
    <t>MURO DE CONTENCION EN UNIDAD HABITACIONAL XICOHTENCATL</t>
  </si>
  <si>
    <t>GASTOS INDIRECTOS FAFEF</t>
  </si>
  <si>
    <t>AGUA POTABLE, ALCANTARILLADO Y SANEAMIENTO EN ZONAS URBANAS (APAZU)</t>
  </si>
  <si>
    <t>GASTOS INDIRECTOS (DESARROLLO Y CRECIMIENTO SUSTENTABLE)</t>
  </si>
  <si>
    <t>PROGRAMA PARA LA CONSTRUCCIÓN Y REHABILITACIÓN DE SISTEMAS DE AGUA POTABLE Y SANEAMIENTO EN ZONAS RURALES (PROSSAPYS)</t>
  </si>
  <si>
    <t>PROGRAMA DE TRATAMIENTO DE AGUAS RESIDUALES (PROTAR)</t>
  </si>
  <si>
    <t>ESTUDIO GEOFISICO PARA LA PERFORACION DE POZO PARA AGUA POTABLE</t>
  </si>
  <si>
    <t>"DIRECCION ARQUITECTONICA DE LA OBRA DE REHABILITACION DEL EDIFICIO ACTUAL (SEGUNDA ETAPA) DE LA EX FABRICA DE HILADOS SAN LUIS APIZAQUITO, TLAXCALA"</t>
  </si>
  <si>
    <t>ASISTENCIA TECNICA DURANTE EL PROCESO DE EJECUCION DE LA OBRA DEL EDIFICIO DEL TRIBUNAL SUPERIOR DE JUSTICIA DEL ESTADO DE TLAXCALA</t>
  </si>
  <si>
    <t>REHABILITACION DEL SISTEMA DE AGUA POTABLE, PRIMERA ETAPA</t>
  </si>
  <si>
    <t>CONSTRUCCION DE LINEA DE CONDUCCION, TANQUE DE REGULARIZACION Y AMPLIACION DE RED DE DISTRIBUCION DE AGUA POTABLE Y EQUIPAMIENTO DE POZO, PRIMERA ETAPA</t>
  </si>
  <si>
    <t>COLECTOR BARRANCA BRIONES, INTERCEPTORES LA VIA NO. 3 Y 4 Y SUBCOLECTOR LA PAZ</t>
  </si>
  <si>
    <t>COLECTOR RIO DE LOS NEGROS Y SUBCOLECTORES EL ALTO, SANTA CRUZ Y TLAHUICOLE, INTERCEPTORES LA VIA NO. 1 Y 2</t>
  </si>
  <si>
    <t>AMPLIACION DE COLECTOR Y EMISOR GENERAL, AMPLIACION DE COLECTOR LA LOMA</t>
  </si>
  <si>
    <t>REHABILITACION DEL SISTEMA DE AGUA POTABLE, SEGUNDA ETAPA</t>
  </si>
  <si>
    <t>REHABILITACION DEL SISTEMA DE AGUA POTABLE</t>
  </si>
  <si>
    <t>CONSTRUCCION DE LINEA DE CONDUCCION DE DESHIELOS DE LA MALINTZI, PRIMERA ETAPA</t>
  </si>
  <si>
    <t>PERFORACION DE POZO PARA AGUA POTABLE</t>
  </si>
  <si>
    <t>SUBSIDIO PARA POLICIA ESTATAL ACREDITABLE 2015</t>
  </si>
  <si>
    <t>PROYECTO EJECUTIVO PARA LA CAPTACION, PROTECCION Y APROVECHAMIENTO PARA AGUA POTABLE DE VARIOS MANATIALES DE LA ZONA ORIENTE DEL ESTADO DE TLAXCALA</t>
  </si>
  <si>
    <t>PROYECTO EJECUTIVO PARA LA CAPTACION, PROTECCION Y APROVECHAMIENTO PARA AGUA POTABLE DE VARIOS MANATIALES DE LA ZONA NORTE DEL ESTADO DE TLAXCALA</t>
  </si>
  <si>
    <t>PROYECTO EJECUTIVO PARA LA CAPTACION, PROTECCION Y APROVECHAMIENTO PARA AGUA POTABLE DE VARIOS MANATIALES DE LA ZONA SUR DEL ESTADO DE TLAXCALA</t>
  </si>
  <si>
    <t>CONSTRUCCION Y MODERNIZACION DE CAMINOS RURALES Y CARRETERAS ALIMENTADORAS</t>
  </si>
  <si>
    <t>DESARROLLO REGIONAL</t>
  </si>
  <si>
    <t>CONSTRUCCION DE DRENAJE PLUVIAL DE LA CIUDAD DE TLAXCALA</t>
  </si>
  <si>
    <t>REHABILITACION DE PLANTA DE TRATAMIENTO APIZACO B</t>
  </si>
  <si>
    <t>SUPERVISION TECNICA APAZU</t>
  </si>
  <si>
    <t>CONTRALORIA SOCIAL APAZU</t>
  </si>
  <si>
    <t>DESARROLLO INSTITUCIONAL PROSSAPYS</t>
  </si>
  <si>
    <t>MONITOREO AÑOS ANTERIORES PROSSAPYS</t>
  </si>
  <si>
    <t>SUPERVISION TECNICA PROSSAPYS</t>
  </si>
  <si>
    <t>CONTRALORIA SOCIAL PROTAR</t>
  </si>
  <si>
    <t>SUPERVISION TECNICA PROTAR</t>
  </si>
  <si>
    <t>ESTUDIO DE CALIDAD DEL AGUA DE LOS POZOS DE AGUA POTABLE DE VARIAS LOCALIDADES RURALES DEL MUNICIPIO DE TOTOLAC Y ELABORACION DE PROYECTOS EJECUTIVOS DE POTABILIZACION NECESARIOS PARA CUMPLIR CON LA NOM 127-SSA1-1994</t>
  </si>
  <si>
    <t>ESTUDIO DE CALIDAD DEL AGUA DE LOS POZOS DE AGUA POTABLE DE VARIAS LOCALIDADES RURALES DEL MUNICIPIO DE PANOTLA Y ELABORACION DE PROYECTOS EJECUTIVOS DE POTABILIZACION NECESARIOS PARA CUMPLIR CON LA NOM 127-SSA1-1994</t>
  </si>
  <si>
    <t>ESTUDIO DE CALIDAD DEL AGUA DE LOS POZOS DE AGUA POTABLE DE VARIAS LOCALIDADES RURALES DEL MUNICIPIO DE TLAXCALA Y ELABORACION DE PROYECTOS EJECUTIVOS DE POTABILIZACION NECESARIOS PARA CUMPLIR CON LA NOM 127-SSA1-1994</t>
  </si>
  <si>
    <t>ESTUDIO DE CALIDAD DE AGUA DE LOS POZOS DE AGUA POTABLE DE VARIAS COMUNIDADES Y ELABORACION DE LOS PROYECTOS EJECUTIVOS DE POTABILIZACION NECESARIOS PARA CUMPLIR CON LA NOM 127-SSA1-1994</t>
  </si>
  <si>
    <t>MODERNIZACION DE LA AVENIDA CUAUHTEMOC</t>
  </si>
  <si>
    <t>MODERNIZACION DE LA AVENIDA INDEPENDENCIA</t>
  </si>
  <si>
    <t>TERCERA ETAPA DE LA REINGENIERIA DE LA PLANTA DE TRATAMIENTO DE AGUAS RESIDUALES DE TLAXCALA</t>
  </si>
  <si>
    <t>MEJORAMIENTO DE LA INFRAESTRUCTURA TURISTICA DE LA CIUDAD DE APIZACO, MODERNIZACION DE LA AVENIDA 16 DE SEPTIEMBRE</t>
  </si>
  <si>
    <t>MEJORAMIENTO DE LA INFRAESTRUCTURA DE APIZACO 2DA ETAPA (MODERNIZACION DEL TRAMO CARRETERO DE ACCESO A LA CIUDAD DE APIZACO)</t>
  </si>
  <si>
    <t>MEJORAMIENTO DE LOS ACCESOS AL SANTUARIO DE LAS LUCIERNAGAS SEGUNDA ETAPA</t>
  </si>
  <si>
    <t>CONSTRUCCION DEL CENTRO DE LAS ARTES (CAJA NEGRA Y BIBLIOTECA), PRIMERA ETAPA DEL 2015</t>
  </si>
  <si>
    <t>ILUMINACION EN CANCHAS DE USOS MULTIPLES EN COL. EL MIRADOR</t>
  </si>
  <si>
    <t>PROYECTO EJECUTIVO DE AMPLIACION, REMODELACION, REACONDICIONAMIENTO Y REDISEÑO MUSEOGRAFICO DEL MUSEO NACIONAL DEL TITERE</t>
  </si>
  <si>
    <t>CONTINGENCIAS ECONOMICAS PARA INVERSION 2015</t>
  </si>
  <si>
    <t>EJECUCIÓN DE OBJETIVOS Y ACCIONES DEL CONVENIO ESPECÍFICO DE ADHESIÓN PARA EL OTORGAMIENTO DE APOYOS A LAS ENTIDADES FEDERATIVAS EN EL MARCO DEL PROGRAMA NACIONAL DE PREVENCIÓN DEL DELITO</t>
  </si>
  <si>
    <t xml:space="preserve">TOTAL   :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</si>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</sst>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C3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43" fontId="6" fillId="0" borderId="0" xfId="1" applyFont="1" applyFill="1" applyBorder="1" applyAlignment="1"/>
    <xf numFmtId="0" fontId="2" fillId="0" borderId="0" xfId="0" applyFont="1" applyFill="1"/>
    <xf numFmtId="43" fontId="2" fillId="0" borderId="0" xfId="1" applyFont="1" applyFill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Continuous"/>
    </xf>
    <xf numFmtId="43" fontId="6" fillId="2" borderId="0" xfId="1" applyFont="1" applyFill="1" applyBorder="1" applyAlignment="1">
      <alignment horizontal="centerContinuous"/>
    </xf>
    <xf numFmtId="43" fontId="2" fillId="2" borderId="0" xfId="1" applyFont="1" applyFill="1" applyBorder="1" applyAlignment="1">
      <alignment horizontal="centerContinuous"/>
    </xf>
    <xf numFmtId="43" fontId="2" fillId="2" borderId="0" xfId="1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43" fontId="6" fillId="0" borderId="0" xfId="1" applyFont="1" applyFill="1" applyBorder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43" fontId="2" fillId="0" borderId="0" xfId="1" applyFont="1" applyFill="1" applyBorder="1"/>
    <xf numFmtId="0" fontId="2" fillId="0" borderId="0" xfId="0" applyFont="1" applyBorder="1"/>
    <xf numFmtId="0" fontId="6" fillId="3" borderId="0" xfId="0" applyFont="1" applyFill="1" applyBorder="1" applyAlignment="1"/>
    <xf numFmtId="43" fontId="7" fillId="3" borderId="0" xfId="1" applyFont="1" applyFill="1" applyBorder="1" applyAlignment="1"/>
    <xf numFmtId="43" fontId="7" fillId="3" borderId="0" xfId="1" applyFont="1" applyFill="1" applyBorder="1" applyAlignment="1">
      <alignment horizontal="center"/>
    </xf>
    <xf numFmtId="43" fontId="7" fillId="3" borderId="0" xfId="1" applyFont="1" applyFill="1" applyBorder="1" applyAlignment="1">
      <alignment horizontal="center" vertical="center"/>
    </xf>
    <xf numFmtId="43" fontId="2" fillId="0" borderId="0" xfId="1" applyFont="1"/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justify" wrapText="1"/>
    </xf>
    <xf numFmtId="43" fontId="7" fillId="3" borderId="0" xfId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vertical="center" wrapText="1"/>
    </xf>
    <xf numFmtId="43" fontId="7" fillId="3" borderId="0" xfId="1" applyFont="1" applyFill="1" applyBorder="1" applyAlignment="1">
      <alignment horizontal="center"/>
    </xf>
    <xf numFmtId="0" fontId="6" fillId="0" borderId="0" xfId="0" applyFont="1" applyFill="1" applyBorder="1" applyAlignment="1"/>
    <xf numFmtId="43" fontId="7" fillId="0" borderId="0" xfId="1" applyFont="1" applyFill="1" applyBorder="1" applyAlignment="1">
      <alignment vertical="top"/>
    </xf>
    <xf numFmtId="43" fontId="7" fillId="0" borderId="0" xfId="1" applyFont="1" applyFill="1" applyBorder="1" applyAlignment="1">
      <alignment horizontal="center" vertical="top"/>
    </xf>
    <xf numFmtId="0" fontId="3" fillId="0" borderId="0" xfId="0" applyFont="1" applyBorder="1"/>
    <xf numFmtId="0" fontId="8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43" fontId="10" fillId="0" borderId="0" xfId="1" applyFont="1" applyBorder="1"/>
    <xf numFmtId="0" fontId="3" fillId="0" borderId="0" xfId="0" applyFont="1"/>
    <xf numFmtId="0" fontId="10" fillId="0" borderId="0" xfId="0" applyFont="1" applyFill="1" applyBorder="1" applyAlignment="1"/>
    <xf numFmtId="43" fontId="11" fillId="0" borderId="0" xfId="1" applyFont="1" applyFill="1" applyBorder="1" applyAlignment="1">
      <alignment vertical="top"/>
    </xf>
    <xf numFmtId="3" fontId="12" fillId="0" borderId="0" xfId="0" applyNumberFormat="1" applyFont="1" applyAlignment="1">
      <alignment horizontal="right" vertical="center" wrapText="1"/>
    </xf>
    <xf numFmtId="43" fontId="11" fillId="0" borderId="0" xfId="1" applyFont="1" applyBorder="1" applyAlignment="1">
      <alignment vertical="center"/>
    </xf>
    <xf numFmtId="43" fontId="10" fillId="0" borderId="0" xfId="1" applyFont="1" applyFill="1" applyBorder="1" applyAlignment="1">
      <alignment vertical="top"/>
    </xf>
    <xf numFmtId="43" fontId="10" fillId="0" borderId="0" xfId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43" fontId="10" fillId="0" borderId="0" xfId="1" applyFont="1" applyBorder="1" applyAlignment="1">
      <alignment horizontal="right" vertical="top"/>
    </xf>
    <xf numFmtId="43" fontId="10" fillId="0" borderId="0" xfId="1" applyFont="1" applyBorder="1" applyAlignment="1">
      <alignment vertical="top"/>
    </xf>
    <xf numFmtId="164" fontId="9" fillId="0" borderId="0" xfId="1" applyNumberFormat="1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43" fontId="9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0" xfId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65" fontId="11" fillId="0" borderId="0" xfId="1" applyNumberFormat="1" applyFont="1" applyBorder="1" applyAlignment="1">
      <alignment vertical="center"/>
    </xf>
    <xf numFmtId="4" fontId="14" fillId="0" borderId="0" xfId="0" applyNumberFormat="1" applyFont="1" applyAlignment="1">
      <alignment horizontal="right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 wrapText="1"/>
    </xf>
    <xf numFmtId="4" fontId="12" fillId="0" borderId="0" xfId="0" applyNumberFormat="1" applyFont="1" applyAlignment="1">
      <alignment horizontal="right" vertical="center" wrapText="1"/>
    </xf>
    <xf numFmtId="4" fontId="11" fillId="0" borderId="0" xfId="2" applyNumberFormat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Fill="1" applyBorder="1" applyAlignment="1">
      <alignment vertical="top"/>
    </xf>
    <xf numFmtId="43" fontId="10" fillId="0" borderId="0" xfId="1" applyFont="1" applyFill="1" applyAlignment="1">
      <alignment horizontal="right" vertical="top" wrapText="1"/>
    </xf>
    <xf numFmtId="0" fontId="15" fillId="3" borderId="0" xfId="0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 applyBorder="1" applyAlignment="1"/>
    <xf numFmtId="43" fontId="11" fillId="0" borderId="0" xfId="1" applyFont="1"/>
  </cellXfs>
  <cellStyles count="3">
    <cellStyle name="Millares" xfId="1" builtinId="3"/>
    <cellStyle name="Millares_FORMATO EGRESO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714375</xdr:colOff>
      <xdr:row>1</xdr:row>
      <xdr:rowOff>66675</xdr:rowOff>
    </xdr:from>
    <xdr:to>
      <xdr:col>24</xdr:col>
      <xdr:colOff>714375</xdr:colOff>
      <xdr:row>2</xdr:row>
      <xdr:rowOff>285750</xdr:rowOff>
    </xdr:to>
    <xdr:pic>
      <xdr:nvPicPr>
        <xdr:cNvPr id="2" name="Picture 9" descr="arrib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8947"/>
        <a:stretch>
          <a:fillRect/>
        </a:stretch>
      </xdr:blipFill>
      <xdr:spPr bwMode="auto">
        <a:xfrm>
          <a:off x="10477500" y="257175"/>
          <a:ext cx="0" cy="314325"/>
        </a:xfrm>
        <a:prstGeom prst="rect">
          <a:avLst/>
        </a:prstGeom>
        <a:solidFill>
          <a:srgbClr val="C0C0C0"/>
        </a:solidFill>
        <a:ln w="12700">
          <a:noFill/>
          <a:miter lim="800000"/>
          <a:headEnd/>
          <a:tailEnd/>
        </a:ln>
        <a:effectLst>
          <a:outerShdw dist="53882" dir="8100000" algn="ctr" rotWithShape="0">
            <a:srgbClr val="969696"/>
          </a:outerShdw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26</xdr:col>
      <xdr:colOff>57150</xdr:colOff>
      <xdr:row>10</xdr:row>
      <xdr:rowOff>47624</xdr:rowOff>
    </xdr:to>
    <xdr:grpSp>
      <xdr:nvGrpSpPr>
        <xdr:cNvPr id="3" name="2 Grupo"/>
        <xdr:cNvGrpSpPr/>
      </xdr:nvGrpSpPr>
      <xdr:grpSpPr>
        <a:xfrm>
          <a:off x="0" y="0"/>
          <a:ext cx="11839575" cy="2009774"/>
          <a:chOff x="61091" y="356742"/>
          <a:chExt cx="13944600" cy="1276442"/>
        </a:xfrm>
      </xdr:grpSpPr>
      <xdr:sp macro="" textlink="">
        <xdr:nvSpPr>
          <xdr:cNvPr id="4" name="Line 2"/>
          <xdr:cNvSpPr>
            <a:spLocks noChangeShapeType="1"/>
          </xdr:cNvSpPr>
        </xdr:nvSpPr>
        <xdr:spPr bwMode="auto">
          <a:xfrm>
            <a:off x="61091" y="817782"/>
            <a:ext cx="139446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5" name="Line 3"/>
          <xdr:cNvSpPr>
            <a:spLocks noChangeShapeType="1"/>
          </xdr:cNvSpPr>
        </xdr:nvSpPr>
        <xdr:spPr bwMode="auto">
          <a:xfrm>
            <a:off x="61091" y="1627135"/>
            <a:ext cx="13801039" cy="6049"/>
          </a:xfrm>
          <a:prstGeom prst="line">
            <a:avLst/>
          </a:prstGeom>
          <a:noFill/>
          <a:ln w="19050">
            <a:solidFill>
              <a:srgbClr val="3E766D"/>
            </a:solidFill>
            <a:round/>
            <a:headEnd/>
            <a:tailEnd/>
          </a:ln>
        </xdr:spPr>
      </xdr:sp>
      <xdr:pic>
        <xdr:nvPicPr>
          <xdr:cNvPr id="6" name="5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2297009" y="402908"/>
            <a:ext cx="1499976" cy="30984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6 CuadroTexto"/>
          <xdr:cNvSpPr txBox="1"/>
        </xdr:nvSpPr>
        <xdr:spPr>
          <a:xfrm>
            <a:off x="1958383" y="356742"/>
            <a:ext cx="10025026" cy="3471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800" b="1">
                <a:latin typeface="+mn-lt"/>
              </a:rPr>
              <a:t>GOBIERNO DEL</a:t>
            </a:r>
            <a:r>
              <a:rPr lang="es-ES" sz="2800" b="1" baseline="0">
                <a:latin typeface="+mn-lt"/>
              </a:rPr>
              <a:t> ESTADO DE TLAXCALA</a:t>
            </a:r>
            <a:endParaRPr lang="es-ES" sz="2800" b="1"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tabSelected="1" topLeftCell="B1" workbookViewId="0">
      <selection activeCell="C15" sqref="C15"/>
    </sheetView>
  </sheetViews>
  <sheetFormatPr baseColWidth="10" defaultRowHeight="15" x14ac:dyDescent="0.2"/>
  <cols>
    <col min="1" max="1" width="3.7109375" style="3" hidden="1" customWidth="1"/>
    <col min="2" max="2" width="7.140625" style="3" customWidth="1"/>
    <col min="3" max="3" width="73.42578125" style="25" customWidth="1"/>
    <col min="4" max="4" width="16" style="25" customWidth="1"/>
    <col min="5" max="5" width="15.85546875" style="25" customWidth="1"/>
    <col min="6" max="7" width="17.5703125" style="25" hidden="1" customWidth="1"/>
    <col min="8" max="10" width="14.140625" style="25" hidden="1" customWidth="1"/>
    <col min="11" max="11" width="15.5703125" style="25" hidden="1" customWidth="1"/>
    <col min="12" max="12" width="17.7109375" style="25" hidden="1" customWidth="1"/>
    <col min="13" max="13" width="14.140625" style="25" hidden="1" customWidth="1"/>
    <col min="14" max="14" width="17.7109375" style="25" customWidth="1"/>
    <col min="15" max="15" width="17.7109375" style="25" hidden="1" customWidth="1"/>
    <col min="16" max="16" width="16.28515625" style="25" hidden="1" customWidth="1"/>
    <col min="17" max="22" width="17.5703125" style="25" hidden="1" customWidth="1"/>
    <col min="23" max="23" width="14.140625" style="25" hidden="1" customWidth="1"/>
    <col min="24" max="24" width="16.28515625" style="25" customWidth="1"/>
    <col min="25" max="25" width="10.7109375" style="25" customWidth="1"/>
    <col min="26" max="26" width="19.5703125" style="25" customWidth="1"/>
    <col min="27" max="27" width="2.5703125" style="25" customWidth="1"/>
    <col min="28" max="28" width="11.42578125" style="3"/>
    <col min="29" max="29" width="18.28515625" style="3" bestFit="1" customWidth="1"/>
    <col min="30" max="16384" width="11.42578125" style="3"/>
  </cols>
  <sheetData>
    <row r="1" spans="1:27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5.75" x14ac:dyDescent="0.25">
      <c r="A6" s="10"/>
      <c r="B6" s="11" t="s">
        <v>0</v>
      </c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27" ht="15.75" x14ac:dyDescent="0.25">
      <c r="A7" s="10"/>
      <c r="B7" s="11" t="s">
        <v>1</v>
      </c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</row>
    <row r="8" spans="1:27" ht="15.75" x14ac:dyDescent="0.25">
      <c r="A8" s="10"/>
      <c r="B8" s="11"/>
      <c r="C8" s="12" t="s">
        <v>2</v>
      </c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</row>
    <row r="9" spans="1:27" ht="15.75" x14ac:dyDescent="0.25">
      <c r="A9" s="15"/>
      <c r="B9" s="16" t="s">
        <v>3</v>
      </c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9"/>
    </row>
    <row r="10" spans="1:27" ht="15.75" x14ac:dyDescent="0.25">
      <c r="A10" s="15"/>
      <c r="B10" s="16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</row>
    <row r="11" spans="1:27" ht="15.75" x14ac:dyDescent="0.25">
      <c r="A11" s="15"/>
      <c r="B11" s="16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9"/>
    </row>
    <row r="12" spans="1:27" ht="15.75" x14ac:dyDescent="0.25">
      <c r="A12" s="20"/>
      <c r="B12" s="21"/>
      <c r="C12" s="22"/>
      <c r="D12" s="22"/>
      <c r="E12" s="22"/>
      <c r="F12" s="23" t="s">
        <v>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 t="s">
        <v>5</v>
      </c>
    </row>
    <row r="13" spans="1:27" ht="47.25" x14ac:dyDescent="0.2">
      <c r="A13" s="20"/>
      <c r="B13" s="26" t="s">
        <v>6</v>
      </c>
      <c r="C13" s="26"/>
      <c r="D13" s="27" t="s">
        <v>7</v>
      </c>
      <c r="E13" s="28" t="s">
        <v>8</v>
      </c>
      <c r="F13" s="28" t="s">
        <v>9</v>
      </c>
      <c r="G13" s="28" t="s">
        <v>10</v>
      </c>
      <c r="H13" s="27" t="s">
        <v>11</v>
      </c>
      <c r="I13" s="28" t="s">
        <v>9</v>
      </c>
      <c r="J13" s="28" t="s">
        <v>12</v>
      </c>
      <c r="K13" s="27" t="s">
        <v>13</v>
      </c>
      <c r="L13" s="28" t="s">
        <v>9</v>
      </c>
      <c r="M13" s="28" t="s">
        <v>14</v>
      </c>
      <c r="N13" s="27" t="s">
        <v>15</v>
      </c>
      <c r="O13" s="28" t="s">
        <v>9</v>
      </c>
      <c r="P13" s="28" t="s">
        <v>16</v>
      </c>
      <c r="Q13" s="27" t="s">
        <v>15</v>
      </c>
      <c r="R13" s="28" t="s">
        <v>9</v>
      </c>
      <c r="S13" s="28" t="s">
        <v>17</v>
      </c>
      <c r="T13" s="29" t="s">
        <v>18</v>
      </c>
      <c r="U13" s="28" t="s">
        <v>9</v>
      </c>
      <c r="V13" s="28" t="s">
        <v>19</v>
      </c>
      <c r="W13" s="29" t="s">
        <v>18</v>
      </c>
      <c r="X13" s="24" t="s">
        <v>20</v>
      </c>
      <c r="Y13" s="24"/>
      <c r="Z13" s="24"/>
    </row>
    <row r="14" spans="1:27" ht="15.75" x14ac:dyDescent="0.25">
      <c r="A14" s="20"/>
      <c r="B14" s="21"/>
      <c r="C14" s="22"/>
      <c r="D14" s="22"/>
      <c r="E14" s="22"/>
      <c r="F14" s="28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30"/>
      <c r="U14" s="28"/>
      <c r="V14" s="28"/>
      <c r="W14" s="28"/>
      <c r="X14" s="31" t="s">
        <v>21</v>
      </c>
      <c r="Y14" s="31" t="s">
        <v>22</v>
      </c>
      <c r="Z14" s="24"/>
    </row>
    <row r="15" spans="1:27" ht="15.75" x14ac:dyDescent="0.25">
      <c r="A15" s="20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  <c r="Y15" s="34"/>
      <c r="Z15" s="34"/>
    </row>
    <row r="16" spans="1:27" s="39" customFormat="1" ht="12.75" x14ac:dyDescent="0.2">
      <c r="A16" s="35"/>
      <c r="B16" s="40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1"/>
      <c r="W16" s="51"/>
      <c r="X16" s="53"/>
      <c r="Y16" s="43"/>
      <c r="Z16" s="43"/>
      <c r="AA16" s="38"/>
    </row>
    <row r="17" spans="1:29" s="39" customFormat="1" ht="12.75" customHeight="1" x14ac:dyDescent="0.2">
      <c r="A17" s="35"/>
      <c r="B17" s="36" t="s">
        <v>23</v>
      </c>
      <c r="C17" s="54"/>
      <c r="D17" s="49">
        <f>SUM(D18:D141)-1</f>
        <v>9620231847</v>
      </c>
      <c r="E17" s="49">
        <f>SUM(E18:E141)-2</f>
        <v>11181389478</v>
      </c>
      <c r="F17" s="55">
        <f>SUM(F18:F141)</f>
        <v>435726760</v>
      </c>
      <c r="G17" s="55">
        <f>SUM(G18:G141)</f>
        <v>1366966558</v>
      </c>
      <c r="H17" s="55">
        <f>SUM(H18:H141)</f>
        <v>1802693318</v>
      </c>
      <c r="I17" s="55">
        <f>SUM(I18:I141)-3</f>
        <v>622167156</v>
      </c>
      <c r="J17" s="56">
        <f>SUM(J18:J141)</f>
        <v>1232594422</v>
      </c>
      <c r="K17" s="56">
        <f>SUM(K18:K141)-6</f>
        <v>1854761575</v>
      </c>
      <c r="L17" s="55">
        <f>SUM(L18:L141)-2</f>
        <v>511928333</v>
      </c>
      <c r="M17" s="55">
        <f>SUM(M18:M141)</f>
        <v>1019442782</v>
      </c>
      <c r="N17" s="55">
        <f>SUM(N18:N141)-2</f>
        <v>1531371115</v>
      </c>
      <c r="O17" s="56">
        <f>SUM(O18:O141)</f>
        <v>0</v>
      </c>
      <c r="P17" s="56">
        <f>SUM(P18:P141)</f>
        <v>0</v>
      </c>
      <c r="Q17" s="56">
        <f>SUM(Q18:Q141)</f>
        <v>0</v>
      </c>
      <c r="R17" s="37">
        <f>SUM(R18:R81)</f>
        <v>0</v>
      </c>
      <c r="S17" s="56">
        <f>SUM(S18:S141)</f>
        <v>0</v>
      </c>
      <c r="T17" s="55">
        <f>SUM(T18:T141)</f>
        <v>0</v>
      </c>
      <c r="U17" s="55">
        <f>SUM(U18:U141)</f>
        <v>0</v>
      </c>
      <c r="V17" s="56">
        <f>SUM(V18:V141)</f>
        <v>0</v>
      </c>
      <c r="W17" s="55">
        <f>SUM(W18:W141)</f>
        <v>0</v>
      </c>
      <c r="X17" s="37">
        <f>SUM(X18:X141)-8</f>
        <v>5188826008</v>
      </c>
      <c r="Y17" s="57">
        <f t="shared" ref="Y17:Y80" si="0">X17*100/E17</f>
        <v>46.405914204216757</v>
      </c>
      <c r="Z17" s="37">
        <f>SUM(Z18:Z141)+5</f>
        <v>5992563469</v>
      </c>
      <c r="AA17" s="38"/>
    </row>
    <row r="18" spans="1:29" s="64" customFormat="1" ht="12.75" customHeight="1" x14ac:dyDescent="0.2">
      <c r="A18" s="58">
        <v>1</v>
      </c>
      <c r="B18" s="59"/>
      <c r="C18" s="60" t="s">
        <v>24</v>
      </c>
      <c r="D18" s="42">
        <v>3873707172</v>
      </c>
      <c r="E18" s="42">
        <v>3489434181</v>
      </c>
      <c r="F18" s="42">
        <v>28365163</v>
      </c>
      <c r="G18" s="42">
        <v>559542537</v>
      </c>
      <c r="H18" s="42">
        <f>SUM(F18:G18)</f>
        <v>587907700</v>
      </c>
      <c r="I18" s="42">
        <v>53297653</v>
      </c>
      <c r="J18" s="42">
        <v>573266763</v>
      </c>
      <c r="K18" s="42">
        <f t="shared" ref="K18:K68" si="1">SUM(I18:J18)</f>
        <v>626564416</v>
      </c>
      <c r="L18" s="42">
        <v>200230840</v>
      </c>
      <c r="M18" s="42">
        <v>178835987</v>
      </c>
      <c r="N18" s="42">
        <f t="shared" ref="N18:N68" si="2">SUM(L18:M18)</f>
        <v>379066827</v>
      </c>
      <c r="O18" s="42"/>
      <c r="P18" s="42"/>
      <c r="Q18" s="42">
        <f t="shared" ref="Q18:Q68" si="3">SUM(O18:P18)</f>
        <v>0</v>
      </c>
      <c r="R18" s="42"/>
      <c r="S18" s="42"/>
      <c r="T18" s="42">
        <f>SUM(R18:S18)</f>
        <v>0</v>
      </c>
      <c r="U18" s="42"/>
      <c r="V18" s="42"/>
      <c r="W18" s="42">
        <f>SUM(U18:V18)</f>
        <v>0</v>
      </c>
      <c r="X18" s="42">
        <f t="shared" ref="X18:X81" si="4">+H18+K18+N18+Q18+T18+W18</f>
        <v>1593538943</v>
      </c>
      <c r="Y18" s="61">
        <f t="shared" si="0"/>
        <v>45.667545520039717</v>
      </c>
      <c r="Z18" s="42">
        <f t="shared" ref="Z18:Z81" si="5">+E18-X18</f>
        <v>1895895238</v>
      </c>
      <c r="AA18" s="42"/>
      <c r="AB18" s="62"/>
      <c r="AC18" s="63"/>
    </row>
    <row r="19" spans="1:29" s="64" customFormat="1" ht="12.75" x14ac:dyDescent="0.2">
      <c r="A19" s="58">
        <v>2</v>
      </c>
      <c r="B19" s="59"/>
      <c r="C19" s="60" t="s">
        <v>25</v>
      </c>
      <c r="D19" s="42">
        <v>11013995</v>
      </c>
      <c r="E19" s="42">
        <v>10604257</v>
      </c>
      <c r="F19" s="42">
        <v>997395</v>
      </c>
      <c r="G19" s="42">
        <v>672039</v>
      </c>
      <c r="H19" s="42">
        <f t="shared" ref="H19:H82" si="6">SUM(F19:G19)</f>
        <v>1669434</v>
      </c>
      <c r="I19" s="42">
        <v>963281</v>
      </c>
      <c r="J19" s="42">
        <v>906417</v>
      </c>
      <c r="K19" s="42">
        <f t="shared" si="1"/>
        <v>1869698</v>
      </c>
      <c r="L19" s="42">
        <v>761935</v>
      </c>
      <c r="M19" s="42">
        <v>735374</v>
      </c>
      <c r="N19" s="42">
        <f t="shared" si="2"/>
        <v>1497309</v>
      </c>
      <c r="O19" s="42"/>
      <c r="P19" s="42"/>
      <c r="Q19" s="42">
        <f t="shared" si="3"/>
        <v>0</v>
      </c>
      <c r="R19" s="42"/>
      <c r="S19" s="42"/>
      <c r="T19" s="42">
        <f t="shared" ref="T19:T81" si="7">SUM(R19:S19)</f>
        <v>0</v>
      </c>
      <c r="U19" s="42"/>
      <c r="V19" s="42"/>
      <c r="W19" s="42">
        <f t="shared" ref="W19:W81" si="8">SUM(U19:V19)</f>
        <v>0</v>
      </c>
      <c r="X19" s="42">
        <f t="shared" si="4"/>
        <v>5036441</v>
      </c>
      <c r="Y19" s="61">
        <f t="shared" si="0"/>
        <v>47.494520361021053</v>
      </c>
      <c r="Z19" s="42">
        <f t="shared" si="5"/>
        <v>5567816</v>
      </c>
      <c r="AA19" s="42"/>
      <c r="AB19" s="62"/>
      <c r="AC19" s="63"/>
    </row>
    <row r="20" spans="1:29" s="64" customFormat="1" ht="12.75" x14ac:dyDescent="0.2">
      <c r="A20" s="58">
        <v>3</v>
      </c>
      <c r="B20" s="59"/>
      <c r="C20" s="60" t="s">
        <v>26</v>
      </c>
      <c r="D20" s="42">
        <v>1290691</v>
      </c>
      <c r="E20" s="42">
        <v>1247691</v>
      </c>
      <c r="F20" s="42">
        <v>111288</v>
      </c>
      <c r="G20" s="42">
        <v>132787</v>
      </c>
      <c r="H20" s="42">
        <f t="shared" si="6"/>
        <v>244075</v>
      </c>
      <c r="I20" s="42">
        <v>90788</v>
      </c>
      <c r="J20" s="42">
        <v>90787</v>
      </c>
      <c r="K20" s="42">
        <f t="shared" si="1"/>
        <v>181575</v>
      </c>
      <c r="L20" s="42">
        <v>80788</v>
      </c>
      <c r="M20" s="42">
        <v>80770</v>
      </c>
      <c r="N20" s="42">
        <f t="shared" si="2"/>
        <v>161558</v>
      </c>
      <c r="O20" s="42"/>
      <c r="P20" s="42"/>
      <c r="Q20" s="42">
        <f t="shared" si="3"/>
        <v>0</v>
      </c>
      <c r="R20" s="42"/>
      <c r="S20" s="42"/>
      <c r="T20" s="42">
        <f t="shared" si="7"/>
        <v>0</v>
      </c>
      <c r="U20" s="42"/>
      <c r="V20" s="42"/>
      <c r="W20" s="42">
        <f t="shared" si="8"/>
        <v>0</v>
      </c>
      <c r="X20" s="42">
        <f t="shared" si="4"/>
        <v>587208</v>
      </c>
      <c r="Y20" s="61">
        <f t="shared" si="0"/>
        <v>47.063575837286635</v>
      </c>
      <c r="Z20" s="42">
        <f t="shared" si="5"/>
        <v>660483</v>
      </c>
      <c r="AA20" s="42"/>
      <c r="AB20" s="62"/>
      <c r="AC20" s="63"/>
    </row>
    <row r="21" spans="1:29" s="64" customFormat="1" ht="22.5" x14ac:dyDescent="0.2">
      <c r="A21" s="58">
        <v>4</v>
      </c>
      <c r="B21" s="59"/>
      <c r="C21" s="60" t="s">
        <v>27</v>
      </c>
      <c r="D21" s="42">
        <v>5749615</v>
      </c>
      <c r="E21" s="42">
        <v>14818902</v>
      </c>
      <c r="F21" s="42">
        <v>376669</v>
      </c>
      <c r="G21" s="42">
        <v>425703</v>
      </c>
      <c r="H21" s="42">
        <f t="shared" si="6"/>
        <v>802372</v>
      </c>
      <c r="I21" s="42">
        <v>7322119</v>
      </c>
      <c r="J21" s="42">
        <v>287618</v>
      </c>
      <c r="K21" s="42">
        <f t="shared" si="1"/>
        <v>7609737</v>
      </c>
      <c r="L21" s="42">
        <v>602670</v>
      </c>
      <c r="M21" s="42">
        <v>2371721</v>
      </c>
      <c r="N21" s="42">
        <f t="shared" si="2"/>
        <v>2974391</v>
      </c>
      <c r="O21" s="42"/>
      <c r="P21" s="42"/>
      <c r="Q21" s="42">
        <f t="shared" si="3"/>
        <v>0</v>
      </c>
      <c r="R21" s="42"/>
      <c r="S21" s="42"/>
      <c r="T21" s="42">
        <f t="shared" si="7"/>
        <v>0</v>
      </c>
      <c r="U21" s="42"/>
      <c r="V21" s="42"/>
      <c r="W21" s="42">
        <f t="shared" si="8"/>
        <v>0</v>
      </c>
      <c r="X21" s="42">
        <f t="shared" si="4"/>
        <v>11386500</v>
      </c>
      <c r="Y21" s="61">
        <f t="shared" si="0"/>
        <v>76.837676637580842</v>
      </c>
      <c r="Z21" s="42">
        <f t="shared" si="5"/>
        <v>3432402</v>
      </c>
      <c r="AA21" s="42"/>
      <c r="AB21" s="62"/>
      <c r="AC21" s="63"/>
    </row>
    <row r="22" spans="1:29" s="64" customFormat="1" ht="22.5" x14ac:dyDescent="0.2">
      <c r="A22" s="58">
        <v>5</v>
      </c>
      <c r="B22" s="59"/>
      <c r="C22" s="60" t="s">
        <v>28</v>
      </c>
      <c r="D22" s="42">
        <v>19090328</v>
      </c>
      <c r="E22" s="42">
        <v>19090328</v>
      </c>
      <c r="F22" s="42">
        <v>0</v>
      </c>
      <c r="G22" s="42">
        <v>2182015</v>
      </c>
      <c r="H22" s="42">
        <f t="shared" si="6"/>
        <v>2182015</v>
      </c>
      <c r="I22" s="42">
        <v>1090707</v>
      </c>
      <c r="J22" s="42">
        <v>3393206</v>
      </c>
      <c r="K22" s="42">
        <f t="shared" si="1"/>
        <v>4483913</v>
      </c>
      <c r="L22" s="42">
        <v>2890275</v>
      </c>
      <c r="M22" s="42">
        <v>588241</v>
      </c>
      <c r="N22" s="42">
        <f t="shared" si="2"/>
        <v>3478516</v>
      </c>
      <c r="O22" s="42"/>
      <c r="P22" s="42"/>
      <c r="Q22" s="42">
        <f t="shared" si="3"/>
        <v>0</v>
      </c>
      <c r="R22" s="42"/>
      <c r="S22" s="42"/>
      <c r="T22" s="42">
        <f t="shared" si="7"/>
        <v>0</v>
      </c>
      <c r="U22" s="42"/>
      <c r="V22" s="42"/>
      <c r="W22" s="42">
        <f t="shared" si="8"/>
        <v>0</v>
      </c>
      <c r="X22" s="42">
        <f t="shared" si="4"/>
        <v>10144444</v>
      </c>
      <c r="Y22" s="61">
        <f t="shared" si="0"/>
        <v>53.139181264984025</v>
      </c>
      <c r="Z22" s="42">
        <f t="shared" si="5"/>
        <v>8945884</v>
      </c>
      <c r="AA22" s="42"/>
      <c r="AB22" s="62"/>
      <c r="AC22" s="63"/>
    </row>
    <row r="23" spans="1:29" s="64" customFormat="1" ht="12.75" x14ac:dyDescent="0.2">
      <c r="A23" s="58">
        <v>6</v>
      </c>
      <c r="B23" s="59"/>
      <c r="C23" s="60" t="s">
        <v>29</v>
      </c>
      <c r="D23" s="42">
        <v>11463821</v>
      </c>
      <c r="E23" s="42">
        <v>11732550</v>
      </c>
      <c r="F23" s="42">
        <v>854862</v>
      </c>
      <c r="G23" s="42">
        <v>854862</v>
      </c>
      <c r="H23" s="42">
        <f t="shared" si="6"/>
        <v>1709724</v>
      </c>
      <c r="I23" s="42">
        <v>854862</v>
      </c>
      <c r="J23" s="42">
        <v>1123592</v>
      </c>
      <c r="K23" s="42">
        <f t="shared" si="1"/>
        <v>1978454</v>
      </c>
      <c r="L23" s="42">
        <v>1055775</v>
      </c>
      <c r="M23" s="42">
        <v>854862</v>
      </c>
      <c r="N23" s="42">
        <f t="shared" si="2"/>
        <v>1910637</v>
      </c>
      <c r="O23" s="42"/>
      <c r="P23" s="42"/>
      <c r="Q23" s="42">
        <f t="shared" si="3"/>
        <v>0</v>
      </c>
      <c r="R23" s="42"/>
      <c r="S23" s="42"/>
      <c r="T23" s="42">
        <f t="shared" si="7"/>
        <v>0</v>
      </c>
      <c r="U23" s="42"/>
      <c r="V23" s="42"/>
      <c r="W23" s="42">
        <f t="shared" si="8"/>
        <v>0</v>
      </c>
      <c r="X23" s="42">
        <f t="shared" si="4"/>
        <v>5598815</v>
      </c>
      <c r="Y23" s="61">
        <f t="shared" si="0"/>
        <v>47.720359171706065</v>
      </c>
      <c r="Z23" s="42">
        <f t="shared" si="5"/>
        <v>6133735</v>
      </c>
      <c r="AA23" s="42"/>
      <c r="AB23" s="62"/>
      <c r="AC23" s="63"/>
    </row>
    <row r="24" spans="1:29" s="64" customFormat="1" ht="12.75" x14ac:dyDescent="0.2">
      <c r="A24" s="58">
        <v>7</v>
      </c>
      <c r="B24" s="59"/>
      <c r="C24" s="60" t="s">
        <v>30</v>
      </c>
      <c r="D24" s="42">
        <v>3500000</v>
      </c>
      <c r="E24" s="42">
        <v>3325000</v>
      </c>
      <c r="F24" s="42">
        <v>560405</v>
      </c>
      <c r="G24" s="42">
        <v>688205</v>
      </c>
      <c r="H24" s="42">
        <f t="shared" si="6"/>
        <v>1248610</v>
      </c>
      <c r="I24" s="42">
        <v>216200</v>
      </c>
      <c r="J24" s="42">
        <v>290550</v>
      </c>
      <c r="K24" s="42">
        <f t="shared" si="1"/>
        <v>506750</v>
      </c>
      <c r="L24" s="42">
        <v>22800</v>
      </c>
      <c r="M24" s="42">
        <v>267800</v>
      </c>
      <c r="N24" s="42">
        <f t="shared" si="2"/>
        <v>290600</v>
      </c>
      <c r="O24" s="42"/>
      <c r="P24" s="42"/>
      <c r="Q24" s="42">
        <f t="shared" si="3"/>
        <v>0</v>
      </c>
      <c r="R24" s="42"/>
      <c r="S24" s="42"/>
      <c r="T24" s="42">
        <f t="shared" si="7"/>
        <v>0</v>
      </c>
      <c r="U24" s="42"/>
      <c r="V24" s="42"/>
      <c r="W24" s="42">
        <f t="shared" si="8"/>
        <v>0</v>
      </c>
      <c r="X24" s="42">
        <f t="shared" si="4"/>
        <v>2045960</v>
      </c>
      <c r="Y24" s="61">
        <f t="shared" si="0"/>
        <v>61.532631578947367</v>
      </c>
      <c r="Z24" s="42">
        <f t="shared" si="5"/>
        <v>1279040</v>
      </c>
      <c r="AA24" s="42"/>
      <c r="AB24" s="62"/>
      <c r="AC24" s="63"/>
    </row>
    <row r="25" spans="1:29" s="64" customFormat="1" ht="22.5" x14ac:dyDescent="0.2">
      <c r="A25" s="58">
        <v>8</v>
      </c>
      <c r="B25" s="59"/>
      <c r="C25" s="60" t="s">
        <v>31</v>
      </c>
      <c r="D25" s="42">
        <v>15894818</v>
      </c>
      <c r="E25" s="42">
        <v>15100077</v>
      </c>
      <c r="F25" s="42">
        <v>284698</v>
      </c>
      <c r="G25" s="42">
        <v>359248</v>
      </c>
      <c r="H25" s="42">
        <f t="shared" si="6"/>
        <v>643946</v>
      </c>
      <c r="I25" s="42">
        <v>1143038</v>
      </c>
      <c r="J25" s="42">
        <v>1531587</v>
      </c>
      <c r="K25" s="42">
        <f t="shared" si="1"/>
        <v>2674625</v>
      </c>
      <c r="L25" s="42">
        <v>1091895</v>
      </c>
      <c r="M25" s="42">
        <v>2318039</v>
      </c>
      <c r="N25" s="42">
        <f t="shared" si="2"/>
        <v>3409934</v>
      </c>
      <c r="O25" s="42"/>
      <c r="P25" s="42"/>
      <c r="Q25" s="42">
        <f t="shared" si="3"/>
        <v>0</v>
      </c>
      <c r="R25" s="42"/>
      <c r="S25" s="42"/>
      <c r="T25" s="42">
        <f t="shared" si="7"/>
        <v>0</v>
      </c>
      <c r="U25" s="42"/>
      <c r="V25" s="42"/>
      <c r="W25" s="42">
        <f t="shared" si="8"/>
        <v>0</v>
      </c>
      <c r="X25" s="42">
        <f t="shared" si="4"/>
        <v>6728505</v>
      </c>
      <c r="Y25" s="61">
        <f t="shared" si="0"/>
        <v>44.559408538115399</v>
      </c>
      <c r="Z25" s="42">
        <f t="shared" si="5"/>
        <v>8371572</v>
      </c>
      <c r="AA25" s="42"/>
      <c r="AB25" s="62"/>
      <c r="AC25" s="63"/>
    </row>
    <row r="26" spans="1:29" s="64" customFormat="1" ht="12.75" x14ac:dyDescent="0.2">
      <c r="A26" s="58">
        <v>9</v>
      </c>
      <c r="B26" s="59"/>
      <c r="C26" s="60" t="s">
        <v>32</v>
      </c>
      <c r="D26" s="42">
        <v>7668268</v>
      </c>
      <c r="E26" s="42">
        <v>7210622</v>
      </c>
      <c r="F26" s="42">
        <v>401277</v>
      </c>
      <c r="G26" s="42">
        <v>897830</v>
      </c>
      <c r="H26" s="42">
        <f t="shared" si="6"/>
        <v>1299107</v>
      </c>
      <c r="I26" s="42">
        <v>559186</v>
      </c>
      <c r="J26" s="42">
        <v>299842</v>
      </c>
      <c r="K26" s="42">
        <f t="shared" si="1"/>
        <v>859028</v>
      </c>
      <c r="L26" s="42">
        <v>246593</v>
      </c>
      <c r="M26" s="42">
        <v>203113</v>
      </c>
      <c r="N26" s="42">
        <f t="shared" si="2"/>
        <v>449706</v>
      </c>
      <c r="O26" s="42"/>
      <c r="P26" s="42"/>
      <c r="Q26" s="42">
        <f t="shared" si="3"/>
        <v>0</v>
      </c>
      <c r="R26" s="42"/>
      <c r="S26" s="42"/>
      <c r="T26" s="42">
        <f t="shared" si="7"/>
        <v>0</v>
      </c>
      <c r="U26" s="42"/>
      <c r="V26" s="42"/>
      <c r="W26" s="42">
        <f t="shared" si="8"/>
        <v>0</v>
      </c>
      <c r="X26" s="42">
        <f t="shared" si="4"/>
        <v>2607841</v>
      </c>
      <c r="Y26" s="61">
        <f t="shared" si="0"/>
        <v>36.166658022012527</v>
      </c>
      <c r="Z26" s="42">
        <f t="shared" si="5"/>
        <v>4602781</v>
      </c>
      <c r="AA26" s="42"/>
      <c r="AB26" s="62"/>
      <c r="AC26" s="63"/>
    </row>
    <row r="27" spans="1:29" s="64" customFormat="1" ht="12.75" x14ac:dyDescent="0.2">
      <c r="A27" s="58">
        <v>10</v>
      </c>
      <c r="B27" s="59"/>
      <c r="C27" s="60" t="s">
        <v>33</v>
      </c>
      <c r="D27" s="42">
        <v>193337100</v>
      </c>
      <c r="E27" s="42">
        <v>207378103</v>
      </c>
      <c r="F27" s="42">
        <v>713511</v>
      </c>
      <c r="G27" s="42">
        <v>1140351</v>
      </c>
      <c r="H27" s="42">
        <f t="shared" si="6"/>
        <v>1853862</v>
      </c>
      <c r="I27" s="42">
        <v>952881</v>
      </c>
      <c r="J27" s="42">
        <v>614017</v>
      </c>
      <c r="K27" s="42">
        <f t="shared" si="1"/>
        <v>1566898</v>
      </c>
      <c r="L27" s="42">
        <v>1734314</v>
      </c>
      <c r="M27" s="42">
        <v>3678778</v>
      </c>
      <c r="N27" s="42">
        <f t="shared" si="2"/>
        <v>5413092</v>
      </c>
      <c r="O27" s="42"/>
      <c r="P27" s="42"/>
      <c r="Q27" s="42">
        <f t="shared" si="3"/>
        <v>0</v>
      </c>
      <c r="R27" s="42"/>
      <c r="S27" s="42"/>
      <c r="T27" s="42">
        <f t="shared" si="7"/>
        <v>0</v>
      </c>
      <c r="U27" s="42"/>
      <c r="V27" s="42"/>
      <c r="W27" s="42">
        <f t="shared" si="8"/>
        <v>0</v>
      </c>
      <c r="X27" s="42">
        <f t="shared" si="4"/>
        <v>8833852</v>
      </c>
      <c r="Y27" s="61">
        <f t="shared" si="0"/>
        <v>4.2597805034410987</v>
      </c>
      <c r="Z27" s="42">
        <f t="shared" si="5"/>
        <v>198544251</v>
      </c>
      <c r="AA27" s="42"/>
      <c r="AB27" s="62"/>
      <c r="AC27" s="63"/>
    </row>
    <row r="28" spans="1:29" s="64" customFormat="1" ht="12.75" x14ac:dyDescent="0.2">
      <c r="A28" s="58">
        <v>11</v>
      </c>
      <c r="B28" s="59"/>
      <c r="C28" s="60" t="s">
        <v>34</v>
      </c>
      <c r="D28" s="42">
        <v>1042775399</v>
      </c>
      <c r="E28" s="42">
        <v>1044653103</v>
      </c>
      <c r="F28" s="42">
        <v>50151554</v>
      </c>
      <c r="G28" s="42">
        <v>135197011</v>
      </c>
      <c r="H28" s="42">
        <f t="shared" si="6"/>
        <v>185348565</v>
      </c>
      <c r="I28" s="42">
        <v>59184763</v>
      </c>
      <c r="J28" s="42">
        <v>34998671</v>
      </c>
      <c r="K28" s="42">
        <f t="shared" si="1"/>
        <v>94183434</v>
      </c>
      <c r="L28" s="42">
        <v>58184863</v>
      </c>
      <c r="M28" s="42">
        <v>78956701</v>
      </c>
      <c r="N28" s="42">
        <f t="shared" si="2"/>
        <v>137141564</v>
      </c>
      <c r="O28" s="42"/>
      <c r="P28" s="42"/>
      <c r="Q28" s="42">
        <f t="shared" si="3"/>
        <v>0</v>
      </c>
      <c r="R28" s="42"/>
      <c r="S28" s="42"/>
      <c r="T28" s="42">
        <f t="shared" si="7"/>
        <v>0</v>
      </c>
      <c r="U28" s="42"/>
      <c r="V28" s="42"/>
      <c r="W28" s="42">
        <f t="shared" si="8"/>
        <v>0</v>
      </c>
      <c r="X28" s="42">
        <f t="shared" si="4"/>
        <v>416673563</v>
      </c>
      <c r="Y28" s="61">
        <f t="shared" si="0"/>
        <v>39.886308842946114</v>
      </c>
      <c r="Z28" s="42">
        <f t="shared" si="5"/>
        <v>627979540</v>
      </c>
      <c r="AA28" s="42"/>
      <c r="AB28" s="62"/>
      <c r="AC28" s="63"/>
    </row>
    <row r="29" spans="1:29" s="64" customFormat="1" ht="12.75" x14ac:dyDescent="0.2">
      <c r="A29" s="58">
        <v>12</v>
      </c>
      <c r="B29" s="59"/>
      <c r="C29" s="60" t="s">
        <v>35</v>
      </c>
      <c r="D29" s="42">
        <v>2100000</v>
      </c>
      <c r="E29" s="42">
        <v>2100000</v>
      </c>
      <c r="F29" s="42">
        <v>132717</v>
      </c>
      <c r="G29" s="42">
        <v>140118</v>
      </c>
      <c r="H29" s="42">
        <f t="shared" si="6"/>
        <v>272835</v>
      </c>
      <c r="I29" s="42">
        <v>210219</v>
      </c>
      <c r="J29" s="42">
        <v>136720</v>
      </c>
      <c r="K29" s="42">
        <f t="shared" si="1"/>
        <v>346939</v>
      </c>
      <c r="L29" s="42">
        <v>165820</v>
      </c>
      <c r="M29" s="42">
        <v>135624</v>
      </c>
      <c r="N29" s="42">
        <f t="shared" si="2"/>
        <v>301444</v>
      </c>
      <c r="O29" s="42"/>
      <c r="P29" s="42"/>
      <c r="Q29" s="42">
        <f t="shared" si="3"/>
        <v>0</v>
      </c>
      <c r="R29" s="42"/>
      <c r="S29" s="42"/>
      <c r="T29" s="42">
        <f t="shared" si="7"/>
        <v>0</v>
      </c>
      <c r="U29" s="42"/>
      <c r="V29" s="42"/>
      <c r="W29" s="42">
        <f t="shared" si="8"/>
        <v>0</v>
      </c>
      <c r="X29" s="42">
        <f t="shared" si="4"/>
        <v>921218</v>
      </c>
      <c r="Y29" s="61">
        <f t="shared" si="0"/>
        <v>43.86752380952381</v>
      </c>
      <c r="Z29" s="42">
        <f t="shared" si="5"/>
        <v>1178782</v>
      </c>
      <c r="AA29" s="42"/>
      <c r="AB29" s="62"/>
      <c r="AC29" s="63"/>
    </row>
    <row r="30" spans="1:29" s="64" customFormat="1" ht="22.5" x14ac:dyDescent="0.2">
      <c r="A30" s="58">
        <v>13</v>
      </c>
      <c r="B30" s="59"/>
      <c r="C30" s="60" t="s">
        <v>36</v>
      </c>
      <c r="D30" s="42">
        <v>4029340</v>
      </c>
      <c r="E30" s="42">
        <v>3893448</v>
      </c>
      <c r="F30" s="42">
        <v>311193</v>
      </c>
      <c r="G30" s="42">
        <v>228879</v>
      </c>
      <c r="H30" s="42">
        <f t="shared" si="6"/>
        <v>540072</v>
      </c>
      <c r="I30" s="42">
        <v>355169</v>
      </c>
      <c r="J30" s="42">
        <v>317207</v>
      </c>
      <c r="K30" s="42">
        <f t="shared" si="1"/>
        <v>672376</v>
      </c>
      <c r="L30" s="42">
        <v>316647</v>
      </c>
      <c r="M30" s="42">
        <v>255489</v>
      </c>
      <c r="N30" s="42">
        <f t="shared" si="2"/>
        <v>572136</v>
      </c>
      <c r="O30" s="42"/>
      <c r="P30" s="42"/>
      <c r="Q30" s="42">
        <f t="shared" si="3"/>
        <v>0</v>
      </c>
      <c r="R30" s="42"/>
      <c r="S30" s="42"/>
      <c r="T30" s="42">
        <f t="shared" si="7"/>
        <v>0</v>
      </c>
      <c r="U30" s="42"/>
      <c r="V30" s="42"/>
      <c r="W30" s="42">
        <f t="shared" si="8"/>
        <v>0</v>
      </c>
      <c r="X30" s="42">
        <f t="shared" si="4"/>
        <v>1784584</v>
      </c>
      <c r="Y30" s="61">
        <f t="shared" si="0"/>
        <v>45.835567856563131</v>
      </c>
      <c r="Z30" s="42">
        <f t="shared" si="5"/>
        <v>2108864</v>
      </c>
      <c r="AA30" s="42"/>
      <c r="AB30" s="62"/>
      <c r="AC30" s="63"/>
    </row>
    <row r="31" spans="1:29" s="64" customFormat="1" ht="12.75" x14ac:dyDescent="0.2">
      <c r="A31" s="58">
        <v>14</v>
      </c>
      <c r="B31" s="59"/>
      <c r="C31" s="60" t="s">
        <v>37</v>
      </c>
      <c r="D31" s="42">
        <v>404666002</v>
      </c>
      <c r="E31" s="42">
        <v>332472784</v>
      </c>
      <c r="F31" s="42">
        <v>2508674</v>
      </c>
      <c r="G31" s="42">
        <v>2262784</v>
      </c>
      <c r="H31" s="42">
        <f t="shared" si="6"/>
        <v>4771458</v>
      </c>
      <c r="I31" s="42">
        <v>2363932</v>
      </c>
      <c r="J31" s="42">
        <v>3251440</v>
      </c>
      <c r="K31" s="42">
        <f t="shared" si="1"/>
        <v>5615372</v>
      </c>
      <c r="L31" s="42">
        <v>3201011</v>
      </c>
      <c r="M31" s="42">
        <v>44190023</v>
      </c>
      <c r="N31" s="42">
        <f t="shared" si="2"/>
        <v>47391034</v>
      </c>
      <c r="O31" s="42"/>
      <c r="P31" s="42"/>
      <c r="Q31" s="42">
        <f t="shared" si="3"/>
        <v>0</v>
      </c>
      <c r="R31" s="42"/>
      <c r="S31" s="42"/>
      <c r="T31" s="42">
        <f t="shared" si="7"/>
        <v>0</v>
      </c>
      <c r="U31" s="42"/>
      <c r="V31" s="42"/>
      <c r="W31" s="42">
        <f t="shared" si="8"/>
        <v>0</v>
      </c>
      <c r="X31" s="42">
        <f t="shared" si="4"/>
        <v>57777864</v>
      </c>
      <c r="Y31" s="61">
        <f t="shared" si="0"/>
        <v>17.378223656345959</v>
      </c>
      <c r="Z31" s="42">
        <f t="shared" si="5"/>
        <v>274694920</v>
      </c>
      <c r="AA31" s="42"/>
      <c r="AB31" s="62"/>
      <c r="AC31" s="63"/>
    </row>
    <row r="32" spans="1:29" s="64" customFormat="1" ht="12.75" x14ac:dyDescent="0.2">
      <c r="A32" s="58">
        <v>15</v>
      </c>
      <c r="B32" s="59"/>
      <c r="C32" s="60" t="s">
        <v>38</v>
      </c>
      <c r="D32" s="42">
        <v>56907133</v>
      </c>
      <c r="E32" s="42">
        <v>49869495</v>
      </c>
      <c r="F32" s="42">
        <v>169270</v>
      </c>
      <c r="G32" s="42">
        <v>153006</v>
      </c>
      <c r="H32" s="42">
        <f t="shared" si="6"/>
        <v>322276</v>
      </c>
      <c r="I32" s="42">
        <v>171780</v>
      </c>
      <c r="J32" s="42">
        <v>188962</v>
      </c>
      <c r="K32" s="42">
        <f t="shared" si="1"/>
        <v>360742</v>
      </c>
      <c r="L32" s="42">
        <v>212455</v>
      </c>
      <c r="M32" s="42">
        <v>201291</v>
      </c>
      <c r="N32" s="42">
        <f t="shared" si="2"/>
        <v>413746</v>
      </c>
      <c r="O32" s="42"/>
      <c r="P32" s="42"/>
      <c r="Q32" s="42">
        <f t="shared" si="3"/>
        <v>0</v>
      </c>
      <c r="R32" s="42"/>
      <c r="S32" s="42"/>
      <c r="T32" s="42">
        <f t="shared" si="7"/>
        <v>0</v>
      </c>
      <c r="U32" s="42"/>
      <c r="V32" s="42"/>
      <c r="W32" s="42">
        <f t="shared" si="8"/>
        <v>0</v>
      </c>
      <c r="X32" s="42">
        <f t="shared" si="4"/>
        <v>1096764</v>
      </c>
      <c r="Y32" s="61">
        <f t="shared" si="0"/>
        <v>2.199268310216496</v>
      </c>
      <c r="Z32" s="42">
        <f t="shared" si="5"/>
        <v>48772731</v>
      </c>
      <c r="AA32" s="42"/>
      <c r="AB32" s="62"/>
      <c r="AC32" s="63"/>
    </row>
    <row r="33" spans="1:29" s="64" customFormat="1" ht="22.5" x14ac:dyDescent="0.2">
      <c r="A33" s="58">
        <v>16</v>
      </c>
      <c r="B33" s="59"/>
      <c r="C33" s="60" t="s">
        <v>39</v>
      </c>
      <c r="D33" s="42">
        <v>10703237</v>
      </c>
      <c r="E33" s="42">
        <v>10604088</v>
      </c>
      <c r="F33" s="42">
        <v>200384</v>
      </c>
      <c r="G33" s="42">
        <v>174845</v>
      </c>
      <c r="H33" s="42">
        <f t="shared" si="6"/>
        <v>375229</v>
      </c>
      <c r="I33" s="42">
        <v>201698</v>
      </c>
      <c r="J33" s="42">
        <v>267130</v>
      </c>
      <c r="K33" s="42">
        <f t="shared" si="1"/>
        <v>468828</v>
      </c>
      <c r="L33" s="42">
        <v>262862</v>
      </c>
      <c r="M33" s="42">
        <v>239765</v>
      </c>
      <c r="N33" s="42">
        <f t="shared" si="2"/>
        <v>502627</v>
      </c>
      <c r="O33" s="42"/>
      <c r="P33" s="42"/>
      <c r="Q33" s="42">
        <f t="shared" si="3"/>
        <v>0</v>
      </c>
      <c r="R33" s="42"/>
      <c r="S33" s="42"/>
      <c r="T33" s="42">
        <f t="shared" si="7"/>
        <v>0</v>
      </c>
      <c r="U33" s="42"/>
      <c r="V33" s="42"/>
      <c r="W33" s="42">
        <f t="shared" si="8"/>
        <v>0</v>
      </c>
      <c r="X33" s="42">
        <f t="shared" si="4"/>
        <v>1346684</v>
      </c>
      <c r="Y33" s="61">
        <f t="shared" si="0"/>
        <v>12.699668278875091</v>
      </c>
      <c r="Z33" s="42">
        <f t="shared" si="5"/>
        <v>9257404</v>
      </c>
      <c r="AA33" s="42"/>
      <c r="AB33" s="62"/>
      <c r="AC33" s="63"/>
    </row>
    <row r="34" spans="1:29" s="64" customFormat="1" ht="12.75" x14ac:dyDescent="0.2">
      <c r="A34" s="58">
        <v>17</v>
      </c>
      <c r="B34" s="59"/>
      <c r="C34" s="60" t="s">
        <v>40</v>
      </c>
      <c r="D34" s="42">
        <v>9511118</v>
      </c>
      <c r="E34" s="42">
        <v>9469158</v>
      </c>
      <c r="F34" s="42">
        <v>514847</v>
      </c>
      <c r="G34" s="42">
        <v>486965</v>
      </c>
      <c r="H34" s="42">
        <f t="shared" si="6"/>
        <v>1001812</v>
      </c>
      <c r="I34" s="42">
        <v>529820</v>
      </c>
      <c r="J34" s="42">
        <v>712113</v>
      </c>
      <c r="K34" s="42">
        <f t="shared" si="1"/>
        <v>1241933</v>
      </c>
      <c r="L34" s="42">
        <v>710037</v>
      </c>
      <c r="M34" s="42">
        <v>628601</v>
      </c>
      <c r="N34" s="42">
        <f t="shared" si="2"/>
        <v>1338638</v>
      </c>
      <c r="O34" s="42"/>
      <c r="P34" s="42"/>
      <c r="Q34" s="42">
        <f t="shared" si="3"/>
        <v>0</v>
      </c>
      <c r="R34" s="42"/>
      <c r="S34" s="42"/>
      <c r="T34" s="42">
        <f t="shared" si="7"/>
        <v>0</v>
      </c>
      <c r="U34" s="42"/>
      <c r="V34" s="42"/>
      <c r="W34" s="42">
        <f t="shared" si="8"/>
        <v>0</v>
      </c>
      <c r="X34" s="42">
        <f t="shared" si="4"/>
        <v>3582383</v>
      </c>
      <c r="Y34" s="61">
        <f t="shared" si="0"/>
        <v>37.832117702545467</v>
      </c>
      <c r="Z34" s="42">
        <f t="shared" si="5"/>
        <v>5886775</v>
      </c>
      <c r="AA34" s="42"/>
      <c r="AB34" s="62"/>
      <c r="AC34" s="63"/>
    </row>
    <row r="35" spans="1:29" s="64" customFormat="1" ht="22.5" x14ac:dyDescent="0.2">
      <c r="A35" s="58">
        <v>18</v>
      </c>
      <c r="B35" s="59"/>
      <c r="C35" s="60" t="s">
        <v>41</v>
      </c>
      <c r="D35" s="42">
        <v>4355447</v>
      </c>
      <c r="E35" s="42">
        <v>4325075</v>
      </c>
      <c r="F35" s="42">
        <v>296200</v>
      </c>
      <c r="G35" s="42">
        <v>310400</v>
      </c>
      <c r="H35" s="42">
        <f t="shared" si="6"/>
        <v>606600</v>
      </c>
      <c r="I35" s="42">
        <v>295400</v>
      </c>
      <c r="J35" s="42">
        <v>310900</v>
      </c>
      <c r="K35" s="42">
        <f t="shared" si="1"/>
        <v>606300</v>
      </c>
      <c r="L35" s="42">
        <v>377400</v>
      </c>
      <c r="M35" s="42">
        <v>289528</v>
      </c>
      <c r="N35" s="42">
        <f t="shared" si="2"/>
        <v>666928</v>
      </c>
      <c r="O35" s="42"/>
      <c r="P35" s="42"/>
      <c r="Q35" s="42">
        <f t="shared" si="3"/>
        <v>0</v>
      </c>
      <c r="R35" s="42"/>
      <c r="S35" s="42"/>
      <c r="T35" s="42">
        <f t="shared" si="7"/>
        <v>0</v>
      </c>
      <c r="U35" s="42"/>
      <c r="V35" s="42"/>
      <c r="W35" s="42">
        <f t="shared" si="8"/>
        <v>0</v>
      </c>
      <c r="X35" s="42">
        <f t="shared" si="4"/>
        <v>1879828</v>
      </c>
      <c r="Y35" s="61">
        <f t="shared" si="0"/>
        <v>43.463477511950657</v>
      </c>
      <c r="Z35" s="42">
        <f t="shared" si="5"/>
        <v>2445247</v>
      </c>
      <c r="AA35" s="42"/>
      <c r="AB35" s="62"/>
      <c r="AC35" s="63"/>
    </row>
    <row r="36" spans="1:29" s="64" customFormat="1" ht="12.75" x14ac:dyDescent="0.2">
      <c r="A36" s="58">
        <v>19</v>
      </c>
      <c r="B36" s="59"/>
      <c r="C36" s="60" t="s">
        <v>42</v>
      </c>
      <c r="D36" s="42">
        <v>30956725</v>
      </c>
      <c r="E36" s="42">
        <v>57010805</v>
      </c>
      <c r="F36" s="42">
        <v>5434773</v>
      </c>
      <c r="G36" s="42">
        <v>4443457</v>
      </c>
      <c r="H36" s="42">
        <f t="shared" si="6"/>
        <v>9878230</v>
      </c>
      <c r="I36" s="42">
        <v>4762696</v>
      </c>
      <c r="J36" s="42">
        <v>10719358</v>
      </c>
      <c r="K36" s="42">
        <f t="shared" si="1"/>
        <v>15482054</v>
      </c>
      <c r="L36" s="42">
        <v>4974334</v>
      </c>
      <c r="M36" s="42">
        <v>4854370</v>
      </c>
      <c r="N36" s="42">
        <f t="shared" si="2"/>
        <v>9828704</v>
      </c>
      <c r="O36" s="42"/>
      <c r="P36" s="42"/>
      <c r="Q36" s="42">
        <f t="shared" si="3"/>
        <v>0</v>
      </c>
      <c r="R36" s="42"/>
      <c r="S36" s="42"/>
      <c r="T36" s="42">
        <f t="shared" si="7"/>
        <v>0</v>
      </c>
      <c r="U36" s="42"/>
      <c r="V36" s="42"/>
      <c r="W36" s="42">
        <f t="shared" si="8"/>
        <v>0</v>
      </c>
      <c r="X36" s="42">
        <f t="shared" si="4"/>
        <v>35188988</v>
      </c>
      <c r="Y36" s="61">
        <f t="shared" si="0"/>
        <v>61.723366298721793</v>
      </c>
      <c r="Z36" s="42">
        <f t="shared" si="5"/>
        <v>21821817</v>
      </c>
      <c r="AA36" s="42"/>
      <c r="AB36" s="62"/>
      <c r="AC36" s="63"/>
    </row>
    <row r="37" spans="1:29" s="64" customFormat="1" ht="12.75" x14ac:dyDescent="0.2">
      <c r="A37" s="58">
        <v>20</v>
      </c>
      <c r="B37" s="59"/>
      <c r="C37" s="60" t="s">
        <v>43</v>
      </c>
      <c r="D37" s="42">
        <v>78686461</v>
      </c>
      <c r="E37" s="42">
        <v>116183099</v>
      </c>
      <c r="F37" s="42">
        <v>5823078</v>
      </c>
      <c r="G37" s="42">
        <v>6410318</v>
      </c>
      <c r="H37" s="42">
        <f t="shared" si="6"/>
        <v>12233396</v>
      </c>
      <c r="I37" s="42">
        <v>6022969</v>
      </c>
      <c r="J37" s="42">
        <v>8042056</v>
      </c>
      <c r="K37" s="42">
        <f t="shared" si="1"/>
        <v>14065025</v>
      </c>
      <c r="L37" s="42">
        <v>8799401</v>
      </c>
      <c r="M37" s="42">
        <v>6047848</v>
      </c>
      <c r="N37" s="42">
        <f t="shared" si="2"/>
        <v>14847249</v>
      </c>
      <c r="O37" s="42"/>
      <c r="P37" s="42"/>
      <c r="Q37" s="42">
        <f t="shared" si="3"/>
        <v>0</v>
      </c>
      <c r="R37" s="42"/>
      <c r="S37" s="42"/>
      <c r="T37" s="42">
        <f t="shared" si="7"/>
        <v>0</v>
      </c>
      <c r="U37" s="42"/>
      <c r="V37" s="42"/>
      <c r="W37" s="42">
        <f t="shared" si="8"/>
        <v>0</v>
      </c>
      <c r="X37" s="42">
        <f t="shared" si="4"/>
        <v>41145670</v>
      </c>
      <c r="Y37" s="61">
        <f t="shared" si="0"/>
        <v>35.414505512544473</v>
      </c>
      <c r="Z37" s="42">
        <f t="shared" si="5"/>
        <v>75037429</v>
      </c>
      <c r="AA37" s="42"/>
      <c r="AB37" s="62"/>
      <c r="AC37" s="63"/>
    </row>
    <row r="38" spans="1:29" s="64" customFormat="1" ht="12.75" x14ac:dyDescent="0.2">
      <c r="A38" s="58">
        <v>21</v>
      </c>
      <c r="B38" s="59"/>
      <c r="C38" s="60" t="s">
        <v>44</v>
      </c>
      <c r="D38" s="42">
        <v>28655684</v>
      </c>
      <c r="E38" s="42">
        <v>27839707</v>
      </c>
      <c r="F38" s="42">
        <v>1276749</v>
      </c>
      <c r="G38" s="42">
        <v>1693014</v>
      </c>
      <c r="H38" s="42">
        <f t="shared" si="6"/>
        <v>2969763</v>
      </c>
      <c r="I38" s="42">
        <v>4515324</v>
      </c>
      <c r="J38" s="42">
        <v>3387686</v>
      </c>
      <c r="K38" s="42">
        <f t="shared" si="1"/>
        <v>7903010</v>
      </c>
      <c r="L38" s="42">
        <v>1528876</v>
      </c>
      <c r="M38" s="42">
        <v>1327465</v>
      </c>
      <c r="N38" s="42">
        <f t="shared" si="2"/>
        <v>2856341</v>
      </c>
      <c r="O38" s="42"/>
      <c r="P38" s="42"/>
      <c r="Q38" s="42">
        <f t="shared" si="3"/>
        <v>0</v>
      </c>
      <c r="R38" s="42"/>
      <c r="S38" s="42"/>
      <c r="T38" s="42">
        <f t="shared" si="7"/>
        <v>0</v>
      </c>
      <c r="U38" s="42"/>
      <c r="V38" s="42"/>
      <c r="W38" s="42">
        <f t="shared" si="8"/>
        <v>0</v>
      </c>
      <c r="X38" s="42">
        <f t="shared" si="4"/>
        <v>13729114</v>
      </c>
      <c r="Y38" s="61">
        <f t="shared" si="0"/>
        <v>49.314865274982957</v>
      </c>
      <c r="Z38" s="42">
        <f t="shared" si="5"/>
        <v>14110593</v>
      </c>
      <c r="AA38" s="42"/>
      <c r="AB38" s="62"/>
      <c r="AC38" s="63"/>
    </row>
    <row r="39" spans="1:29" s="64" customFormat="1" ht="12.75" x14ac:dyDescent="0.2">
      <c r="A39" s="58">
        <v>22</v>
      </c>
      <c r="B39" s="59"/>
      <c r="C39" s="60" t="s">
        <v>45</v>
      </c>
      <c r="D39" s="42">
        <v>19882235</v>
      </c>
      <c r="E39" s="42">
        <v>21677661</v>
      </c>
      <c r="F39" s="42">
        <v>1719526</v>
      </c>
      <c r="G39" s="42">
        <v>1981547</v>
      </c>
      <c r="H39" s="42">
        <f t="shared" si="6"/>
        <v>3701073</v>
      </c>
      <c r="I39" s="42">
        <v>1977896</v>
      </c>
      <c r="J39" s="42">
        <v>1795378</v>
      </c>
      <c r="K39" s="42">
        <f t="shared" si="1"/>
        <v>3773274</v>
      </c>
      <c r="L39" s="42">
        <v>2355213</v>
      </c>
      <c r="M39" s="42">
        <v>1999759</v>
      </c>
      <c r="N39" s="42">
        <f t="shared" si="2"/>
        <v>4354972</v>
      </c>
      <c r="O39" s="42"/>
      <c r="P39" s="42"/>
      <c r="Q39" s="42">
        <f t="shared" si="3"/>
        <v>0</v>
      </c>
      <c r="R39" s="42"/>
      <c r="S39" s="42"/>
      <c r="T39" s="42">
        <f t="shared" si="7"/>
        <v>0</v>
      </c>
      <c r="U39" s="42"/>
      <c r="V39" s="42"/>
      <c r="W39" s="42">
        <f t="shared" si="8"/>
        <v>0</v>
      </c>
      <c r="X39" s="42">
        <f t="shared" si="4"/>
        <v>11829319</v>
      </c>
      <c r="Y39" s="61">
        <f t="shared" si="0"/>
        <v>54.569166848766571</v>
      </c>
      <c r="Z39" s="42">
        <f t="shared" si="5"/>
        <v>9848342</v>
      </c>
      <c r="AA39" s="42"/>
      <c r="AB39" s="62"/>
      <c r="AC39" s="63"/>
    </row>
    <row r="40" spans="1:29" s="64" customFormat="1" ht="12.75" x14ac:dyDescent="0.2">
      <c r="A40" s="58">
        <v>24</v>
      </c>
      <c r="B40" s="59"/>
      <c r="C40" s="60" t="s">
        <v>46</v>
      </c>
      <c r="D40" s="42">
        <v>148360174</v>
      </c>
      <c r="E40" s="42">
        <v>168206357</v>
      </c>
      <c r="F40" s="42">
        <v>15692710</v>
      </c>
      <c r="G40" s="42">
        <v>19181600</v>
      </c>
      <c r="H40" s="42">
        <f t="shared" si="6"/>
        <v>34874310</v>
      </c>
      <c r="I40" s="42">
        <v>8650088</v>
      </c>
      <c r="J40" s="42">
        <v>31288581</v>
      </c>
      <c r="K40" s="42">
        <f t="shared" si="1"/>
        <v>39938669</v>
      </c>
      <c r="L40" s="42">
        <v>4781732</v>
      </c>
      <c r="M40" s="42">
        <v>9611581</v>
      </c>
      <c r="N40" s="42">
        <f t="shared" si="2"/>
        <v>14393313</v>
      </c>
      <c r="O40" s="42"/>
      <c r="P40" s="42"/>
      <c r="Q40" s="42">
        <f t="shared" si="3"/>
        <v>0</v>
      </c>
      <c r="R40" s="42"/>
      <c r="S40" s="42"/>
      <c r="T40" s="42">
        <f t="shared" si="7"/>
        <v>0</v>
      </c>
      <c r="U40" s="42"/>
      <c r="V40" s="42"/>
      <c r="W40" s="42">
        <f t="shared" si="8"/>
        <v>0</v>
      </c>
      <c r="X40" s="42">
        <f t="shared" si="4"/>
        <v>89206292</v>
      </c>
      <c r="Y40" s="61">
        <f t="shared" si="0"/>
        <v>53.033841045615176</v>
      </c>
      <c r="Z40" s="42">
        <f t="shared" si="5"/>
        <v>79000065</v>
      </c>
      <c r="AA40" s="42"/>
      <c r="AB40" s="62"/>
      <c r="AC40" s="63"/>
    </row>
    <row r="41" spans="1:29" s="64" customFormat="1" ht="12.75" x14ac:dyDescent="0.2">
      <c r="A41" s="58">
        <v>25</v>
      </c>
      <c r="B41" s="59"/>
      <c r="C41" s="60" t="s">
        <v>47</v>
      </c>
      <c r="D41" s="42">
        <v>2648285</v>
      </c>
      <c r="E41" s="42">
        <v>2527871</v>
      </c>
      <c r="F41" s="42">
        <v>0</v>
      </c>
      <c r="G41" s="42">
        <v>0</v>
      </c>
      <c r="H41" s="42">
        <f t="shared" si="6"/>
        <v>0</v>
      </c>
      <c r="I41" s="42">
        <v>0</v>
      </c>
      <c r="J41" s="42">
        <v>734829</v>
      </c>
      <c r="K41" s="42">
        <f t="shared" si="1"/>
        <v>734829</v>
      </c>
      <c r="L41" s="42">
        <v>242464</v>
      </c>
      <c r="M41" s="42">
        <v>0</v>
      </c>
      <c r="N41" s="42">
        <f t="shared" si="2"/>
        <v>242464</v>
      </c>
      <c r="O41" s="42"/>
      <c r="P41" s="42"/>
      <c r="Q41" s="42">
        <f t="shared" si="3"/>
        <v>0</v>
      </c>
      <c r="R41" s="42"/>
      <c r="S41" s="42"/>
      <c r="T41" s="42">
        <f t="shared" si="7"/>
        <v>0</v>
      </c>
      <c r="U41" s="42"/>
      <c r="V41" s="42"/>
      <c r="W41" s="42">
        <f t="shared" si="8"/>
        <v>0</v>
      </c>
      <c r="X41" s="42">
        <f t="shared" si="4"/>
        <v>977293</v>
      </c>
      <c r="Y41" s="61">
        <f t="shared" si="0"/>
        <v>38.660714886163099</v>
      </c>
      <c r="Z41" s="42">
        <f t="shared" si="5"/>
        <v>1550578</v>
      </c>
      <c r="AA41" s="42"/>
      <c r="AB41" s="62"/>
      <c r="AC41" s="63"/>
    </row>
    <row r="42" spans="1:29" s="64" customFormat="1" ht="12.75" x14ac:dyDescent="0.2">
      <c r="A42" s="58">
        <v>26</v>
      </c>
      <c r="B42" s="59"/>
      <c r="C42" s="60" t="s">
        <v>48</v>
      </c>
      <c r="D42" s="42">
        <v>2322617</v>
      </c>
      <c r="E42" s="42">
        <v>2390919</v>
      </c>
      <c r="F42" s="42">
        <v>155780</v>
      </c>
      <c r="G42" s="42">
        <v>181684</v>
      </c>
      <c r="H42" s="42">
        <f t="shared" si="6"/>
        <v>337464</v>
      </c>
      <c r="I42" s="42">
        <v>203808</v>
      </c>
      <c r="J42" s="42">
        <v>123143</v>
      </c>
      <c r="K42" s="42">
        <f t="shared" si="1"/>
        <v>326951</v>
      </c>
      <c r="L42" s="42">
        <v>199063</v>
      </c>
      <c r="M42" s="42">
        <v>185734</v>
      </c>
      <c r="N42" s="42">
        <f t="shared" si="2"/>
        <v>384797</v>
      </c>
      <c r="O42" s="42"/>
      <c r="P42" s="42"/>
      <c r="Q42" s="42">
        <f t="shared" si="3"/>
        <v>0</v>
      </c>
      <c r="R42" s="42"/>
      <c r="S42" s="42"/>
      <c r="T42" s="42">
        <f t="shared" si="7"/>
        <v>0</v>
      </c>
      <c r="U42" s="42"/>
      <c r="V42" s="42"/>
      <c r="W42" s="42">
        <f t="shared" si="8"/>
        <v>0</v>
      </c>
      <c r="X42" s="42">
        <f t="shared" si="4"/>
        <v>1049212</v>
      </c>
      <c r="Y42" s="61">
        <f t="shared" si="0"/>
        <v>43.883209761602131</v>
      </c>
      <c r="Z42" s="42">
        <f t="shared" si="5"/>
        <v>1341707</v>
      </c>
      <c r="AA42" s="42"/>
      <c r="AB42" s="62"/>
      <c r="AC42" s="63"/>
    </row>
    <row r="43" spans="1:29" s="64" customFormat="1" ht="22.5" x14ac:dyDescent="0.2">
      <c r="A43" s="58">
        <v>27</v>
      </c>
      <c r="B43" s="59"/>
      <c r="C43" s="60" t="s">
        <v>49</v>
      </c>
      <c r="D43" s="42">
        <v>148503588</v>
      </c>
      <c r="E43" s="42">
        <v>279175083</v>
      </c>
      <c r="F43" s="42">
        <v>39440192</v>
      </c>
      <c r="G43" s="42">
        <v>26119277</v>
      </c>
      <c r="H43" s="42">
        <f t="shared" si="6"/>
        <v>65559469</v>
      </c>
      <c r="I43" s="42">
        <v>35450079</v>
      </c>
      <c r="J43" s="42">
        <v>22699012</v>
      </c>
      <c r="K43" s="42">
        <f t="shared" si="1"/>
        <v>58149091</v>
      </c>
      <c r="L43" s="42">
        <v>37216062</v>
      </c>
      <c r="M43" s="42">
        <v>24891609</v>
      </c>
      <c r="N43" s="42">
        <f t="shared" si="2"/>
        <v>62107671</v>
      </c>
      <c r="O43" s="42"/>
      <c r="P43" s="42"/>
      <c r="Q43" s="42">
        <f t="shared" si="3"/>
        <v>0</v>
      </c>
      <c r="R43" s="42"/>
      <c r="S43" s="42"/>
      <c r="T43" s="42">
        <f t="shared" si="7"/>
        <v>0</v>
      </c>
      <c r="U43" s="42"/>
      <c r="V43" s="42"/>
      <c r="W43" s="42">
        <f t="shared" si="8"/>
        <v>0</v>
      </c>
      <c r="X43" s="42">
        <f t="shared" si="4"/>
        <v>185816231</v>
      </c>
      <c r="Y43" s="61">
        <f t="shared" si="0"/>
        <v>66.559031344498607</v>
      </c>
      <c r="Z43" s="42">
        <f t="shared" si="5"/>
        <v>93358852</v>
      </c>
      <c r="AA43" s="42"/>
      <c r="AB43" s="62"/>
      <c r="AC43" s="63"/>
    </row>
    <row r="44" spans="1:29" s="64" customFormat="1" ht="12.75" x14ac:dyDescent="0.2">
      <c r="A44" s="58">
        <v>29</v>
      </c>
      <c r="B44" s="59"/>
      <c r="C44" s="60" t="s">
        <v>50</v>
      </c>
      <c r="D44" s="42">
        <v>21117560</v>
      </c>
      <c r="E44" s="42">
        <v>20616273</v>
      </c>
      <c r="F44" s="42">
        <v>1222826</v>
      </c>
      <c r="G44" s="42">
        <v>1032956</v>
      </c>
      <c r="H44" s="42">
        <f t="shared" si="6"/>
        <v>2255782</v>
      </c>
      <c r="I44" s="42">
        <v>1634580</v>
      </c>
      <c r="J44" s="42">
        <v>1384024</v>
      </c>
      <c r="K44" s="42">
        <f t="shared" si="1"/>
        <v>3018604</v>
      </c>
      <c r="L44" s="42">
        <v>1256456</v>
      </c>
      <c r="M44" s="42">
        <v>1370088</v>
      </c>
      <c r="N44" s="42">
        <f t="shared" si="2"/>
        <v>2626544</v>
      </c>
      <c r="O44" s="42"/>
      <c r="P44" s="42"/>
      <c r="Q44" s="42">
        <f t="shared" si="3"/>
        <v>0</v>
      </c>
      <c r="R44" s="42"/>
      <c r="S44" s="42"/>
      <c r="T44" s="42">
        <f t="shared" si="7"/>
        <v>0</v>
      </c>
      <c r="U44" s="42"/>
      <c r="V44" s="42"/>
      <c r="W44" s="42">
        <f t="shared" si="8"/>
        <v>0</v>
      </c>
      <c r="X44" s="42">
        <f t="shared" si="4"/>
        <v>7900930</v>
      </c>
      <c r="Y44" s="61">
        <f t="shared" si="0"/>
        <v>38.323755219966287</v>
      </c>
      <c r="Z44" s="42">
        <f t="shared" si="5"/>
        <v>12715343</v>
      </c>
      <c r="AA44" s="42"/>
      <c r="AB44" s="62"/>
      <c r="AC44" s="63"/>
    </row>
    <row r="45" spans="1:29" s="64" customFormat="1" ht="12.75" x14ac:dyDescent="0.2">
      <c r="A45" s="58">
        <v>32</v>
      </c>
      <c r="B45" s="59"/>
      <c r="C45" s="60" t="s">
        <v>51</v>
      </c>
      <c r="D45" s="42">
        <v>39585063</v>
      </c>
      <c r="E45" s="42">
        <v>40284045</v>
      </c>
      <c r="F45" s="42">
        <v>2449874</v>
      </c>
      <c r="G45" s="42">
        <v>2373056</v>
      </c>
      <c r="H45" s="42">
        <f t="shared" si="6"/>
        <v>4822930</v>
      </c>
      <c r="I45" s="42">
        <v>3488574</v>
      </c>
      <c r="J45" s="42">
        <v>4719873</v>
      </c>
      <c r="K45" s="42">
        <f t="shared" si="1"/>
        <v>8208447</v>
      </c>
      <c r="L45" s="42">
        <v>3714062</v>
      </c>
      <c r="M45" s="42">
        <v>3216493</v>
      </c>
      <c r="N45" s="42">
        <f t="shared" si="2"/>
        <v>6930555</v>
      </c>
      <c r="O45" s="42"/>
      <c r="P45" s="42"/>
      <c r="Q45" s="42">
        <f t="shared" si="3"/>
        <v>0</v>
      </c>
      <c r="R45" s="42"/>
      <c r="S45" s="42"/>
      <c r="T45" s="42">
        <f t="shared" si="7"/>
        <v>0</v>
      </c>
      <c r="U45" s="42"/>
      <c r="V45" s="42"/>
      <c r="W45" s="42">
        <f t="shared" si="8"/>
        <v>0</v>
      </c>
      <c r="X45" s="42">
        <f t="shared" si="4"/>
        <v>19961932</v>
      </c>
      <c r="Y45" s="61">
        <f t="shared" si="0"/>
        <v>49.552948319862118</v>
      </c>
      <c r="Z45" s="42">
        <f t="shared" si="5"/>
        <v>20322113</v>
      </c>
      <c r="AA45" s="42"/>
      <c r="AB45" s="62"/>
      <c r="AC45" s="63"/>
    </row>
    <row r="46" spans="1:29" s="64" customFormat="1" ht="12.75" x14ac:dyDescent="0.2">
      <c r="A46" s="58">
        <v>33</v>
      </c>
      <c r="B46" s="59"/>
      <c r="C46" s="60" t="s">
        <v>52</v>
      </c>
      <c r="D46" s="42">
        <v>110522146</v>
      </c>
      <c r="E46" s="42">
        <v>110184253</v>
      </c>
      <c r="F46" s="42">
        <v>8149845</v>
      </c>
      <c r="G46" s="42">
        <v>9863260</v>
      </c>
      <c r="H46" s="42">
        <f t="shared" si="6"/>
        <v>18013105</v>
      </c>
      <c r="I46" s="42">
        <v>8766534</v>
      </c>
      <c r="J46" s="42">
        <v>8502828</v>
      </c>
      <c r="K46" s="42">
        <f t="shared" si="1"/>
        <v>17269362</v>
      </c>
      <c r="L46" s="42">
        <v>8466554</v>
      </c>
      <c r="M46" s="42">
        <v>9686011</v>
      </c>
      <c r="N46" s="42">
        <f t="shared" si="2"/>
        <v>18152565</v>
      </c>
      <c r="O46" s="42"/>
      <c r="P46" s="42"/>
      <c r="Q46" s="42">
        <f t="shared" si="3"/>
        <v>0</v>
      </c>
      <c r="R46" s="42"/>
      <c r="S46" s="42"/>
      <c r="T46" s="42">
        <f t="shared" si="7"/>
        <v>0</v>
      </c>
      <c r="U46" s="42"/>
      <c r="V46" s="42"/>
      <c r="W46" s="42">
        <f t="shared" si="8"/>
        <v>0</v>
      </c>
      <c r="X46" s="42">
        <f t="shared" si="4"/>
        <v>53435032</v>
      </c>
      <c r="Y46" s="61">
        <f t="shared" si="0"/>
        <v>48.496069579016883</v>
      </c>
      <c r="Z46" s="42">
        <f t="shared" si="5"/>
        <v>56749221</v>
      </c>
      <c r="AA46" s="42"/>
      <c r="AB46" s="62"/>
      <c r="AC46" s="63"/>
    </row>
    <row r="47" spans="1:29" s="64" customFormat="1" ht="22.5" x14ac:dyDescent="0.2">
      <c r="A47" s="58">
        <v>34</v>
      </c>
      <c r="B47" s="59"/>
      <c r="C47" s="60" t="s">
        <v>53</v>
      </c>
      <c r="D47" s="42">
        <v>8749679</v>
      </c>
      <c r="E47" s="42">
        <v>8749679</v>
      </c>
      <c r="F47" s="42">
        <v>0</v>
      </c>
      <c r="G47" s="42">
        <v>1246010</v>
      </c>
      <c r="H47" s="42">
        <f t="shared" si="6"/>
        <v>1246010</v>
      </c>
      <c r="I47" s="42">
        <v>647671</v>
      </c>
      <c r="J47" s="42">
        <v>822163</v>
      </c>
      <c r="K47" s="42">
        <f t="shared" si="1"/>
        <v>1469834</v>
      </c>
      <c r="L47" s="42">
        <v>715364</v>
      </c>
      <c r="M47" s="42">
        <v>575925</v>
      </c>
      <c r="N47" s="42">
        <f t="shared" si="2"/>
        <v>1291289</v>
      </c>
      <c r="O47" s="42"/>
      <c r="P47" s="42"/>
      <c r="Q47" s="42">
        <f t="shared" si="3"/>
        <v>0</v>
      </c>
      <c r="R47" s="42"/>
      <c r="S47" s="42"/>
      <c r="T47" s="42">
        <f t="shared" si="7"/>
        <v>0</v>
      </c>
      <c r="U47" s="42"/>
      <c r="V47" s="42"/>
      <c r="W47" s="42">
        <f t="shared" si="8"/>
        <v>0</v>
      </c>
      <c r="X47" s="42">
        <f t="shared" si="4"/>
        <v>4007133</v>
      </c>
      <c r="Y47" s="61">
        <f t="shared" si="0"/>
        <v>45.797485827765797</v>
      </c>
      <c r="Z47" s="42">
        <f t="shared" si="5"/>
        <v>4742546</v>
      </c>
      <c r="AA47" s="42"/>
      <c r="AB47" s="62"/>
      <c r="AC47" s="63"/>
    </row>
    <row r="48" spans="1:29" s="64" customFormat="1" ht="22.5" x14ac:dyDescent="0.2">
      <c r="A48" s="58">
        <v>35</v>
      </c>
      <c r="B48" s="59"/>
      <c r="C48" s="60" t="s">
        <v>54</v>
      </c>
      <c r="D48" s="42">
        <v>9362980</v>
      </c>
      <c r="E48" s="42">
        <v>8524617</v>
      </c>
      <c r="F48" s="42">
        <v>415258</v>
      </c>
      <c r="G48" s="42">
        <v>625605</v>
      </c>
      <c r="H48" s="42">
        <f t="shared" si="6"/>
        <v>1040863</v>
      </c>
      <c r="I48" s="42">
        <v>506255</v>
      </c>
      <c r="J48" s="42">
        <v>474509</v>
      </c>
      <c r="K48" s="42">
        <f t="shared" si="1"/>
        <v>980764</v>
      </c>
      <c r="L48" s="42">
        <v>566702</v>
      </c>
      <c r="M48" s="42">
        <v>816730</v>
      </c>
      <c r="N48" s="42">
        <f t="shared" si="2"/>
        <v>1383432</v>
      </c>
      <c r="O48" s="42"/>
      <c r="P48" s="42"/>
      <c r="Q48" s="42">
        <f t="shared" si="3"/>
        <v>0</v>
      </c>
      <c r="R48" s="42"/>
      <c r="S48" s="42"/>
      <c r="T48" s="42">
        <f t="shared" si="7"/>
        <v>0</v>
      </c>
      <c r="U48" s="42"/>
      <c r="V48" s="42"/>
      <c r="W48" s="42">
        <f t="shared" si="8"/>
        <v>0</v>
      </c>
      <c r="X48" s="42">
        <f t="shared" si="4"/>
        <v>3405059</v>
      </c>
      <c r="Y48" s="61">
        <f t="shared" si="0"/>
        <v>39.943835599886775</v>
      </c>
      <c r="Z48" s="42">
        <f t="shared" si="5"/>
        <v>5119558</v>
      </c>
      <c r="AA48" s="42"/>
      <c r="AB48" s="62"/>
      <c r="AC48" s="63"/>
    </row>
    <row r="49" spans="1:29" s="64" customFormat="1" ht="12.75" x14ac:dyDescent="0.2">
      <c r="A49" s="58">
        <v>36</v>
      </c>
      <c r="B49" s="59"/>
      <c r="C49" s="60" t="s">
        <v>55</v>
      </c>
      <c r="D49" s="42">
        <v>85128437</v>
      </c>
      <c r="E49" s="42">
        <v>80214231</v>
      </c>
      <c r="F49" s="42">
        <v>3062183</v>
      </c>
      <c r="G49" s="42">
        <v>5057251</v>
      </c>
      <c r="H49" s="42">
        <f t="shared" si="6"/>
        <v>8119434</v>
      </c>
      <c r="I49" s="42">
        <v>7990536</v>
      </c>
      <c r="J49" s="42">
        <v>6903271</v>
      </c>
      <c r="K49" s="42">
        <f t="shared" si="1"/>
        <v>14893807</v>
      </c>
      <c r="L49" s="42">
        <v>6930466</v>
      </c>
      <c r="M49" s="42">
        <v>6106085</v>
      </c>
      <c r="N49" s="42">
        <f t="shared" si="2"/>
        <v>13036551</v>
      </c>
      <c r="O49" s="42"/>
      <c r="P49" s="42"/>
      <c r="Q49" s="42">
        <f t="shared" si="3"/>
        <v>0</v>
      </c>
      <c r="R49" s="42"/>
      <c r="S49" s="42"/>
      <c r="T49" s="42">
        <f t="shared" si="7"/>
        <v>0</v>
      </c>
      <c r="U49" s="42"/>
      <c r="V49" s="42"/>
      <c r="W49" s="42">
        <f t="shared" si="8"/>
        <v>0</v>
      </c>
      <c r="X49" s="42">
        <f t="shared" si="4"/>
        <v>36049792</v>
      </c>
      <c r="Y49" s="61">
        <f t="shared" si="0"/>
        <v>44.941890672741103</v>
      </c>
      <c r="Z49" s="42">
        <f t="shared" si="5"/>
        <v>44164439</v>
      </c>
      <c r="AA49" s="42"/>
      <c r="AB49" s="62"/>
      <c r="AC49" s="63"/>
    </row>
    <row r="50" spans="1:29" s="64" customFormat="1" ht="12.75" x14ac:dyDescent="0.2">
      <c r="A50" s="58">
        <v>37</v>
      </c>
      <c r="B50" s="59"/>
      <c r="C50" s="60" t="s">
        <v>56</v>
      </c>
      <c r="D50" s="42">
        <v>68769883</v>
      </c>
      <c r="E50" s="42">
        <v>65148599</v>
      </c>
      <c r="F50" s="42">
        <v>3029627</v>
      </c>
      <c r="G50" s="42">
        <v>3138479</v>
      </c>
      <c r="H50" s="42">
        <f t="shared" si="6"/>
        <v>6168106</v>
      </c>
      <c r="I50" s="42">
        <v>7489280</v>
      </c>
      <c r="J50" s="42">
        <v>6133723</v>
      </c>
      <c r="K50" s="42">
        <f t="shared" si="1"/>
        <v>13623003</v>
      </c>
      <c r="L50" s="42">
        <v>-1187258</v>
      </c>
      <c r="M50" s="42">
        <v>3506687</v>
      </c>
      <c r="N50" s="42">
        <f t="shared" si="2"/>
        <v>2319429</v>
      </c>
      <c r="O50" s="42"/>
      <c r="P50" s="42"/>
      <c r="Q50" s="42">
        <f t="shared" si="3"/>
        <v>0</v>
      </c>
      <c r="R50" s="42"/>
      <c r="S50" s="42"/>
      <c r="T50" s="42">
        <f t="shared" si="7"/>
        <v>0</v>
      </c>
      <c r="U50" s="42"/>
      <c r="V50" s="42"/>
      <c r="W50" s="42">
        <f t="shared" si="8"/>
        <v>0</v>
      </c>
      <c r="X50" s="42">
        <f t="shared" si="4"/>
        <v>22110538</v>
      </c>
      <c r="Y50" s="61">
        <f t="shared" si="0"/>
        <v>33.938623914230298</v>
      </c>
      <c r="Z50" s="42">
        <f t="shared" si="5"/>
        <v>43038061</v>
      </c>
      <c r="AA50" s="42"/>
      <c r="AB50" s="62"/>
      <c r="AC50" s="63"/>
    </row>
    <row r="51" spans="1:29" s="64" customFormat="1" ht="12.75" x14ac:dyDescent="0.2">
      <c r="A51" s="58">
        <v>38</v>
      </c>
      <c r="B51" s="59"/>
      <c r="C51" s="60" t="s">
        <v>57</v>
      </c>
      <c r="D51" s="42">
        <v>400005591</v>
      </c>
      <c r="E51" s="42">
        <v>382442015</v>
      </c>
      <c r="F51" s="42">
        <v>24844076</v>
      </c>
      <c r="G51" s="42">
        <v>25909947</v>
      </c>
      <c r="H51" s="42">
        <f t="shared" si="6"/>
        <v>50754023</v>
      </c>
      <c r="I51" s="42">
        <v>26653454</v>
      </c>
      <c r="J51" s="42">
        <v>33317300</v>
      </c>
      <c r="K51" s="42">
        <f t="shared" si="1"/>
        <v>59970754</v>
      </c>
      <c r="L51" s="42">
        <v>35097096</v>
      </c>
      <c r="M51" s="42">
        <v>29224868</v>
      </c>
      <c r="N51" s="42">
        <f t="shared" si="2"/>
        <v>64321964</v>
      </c>
      <c r="O51" s="42"/>
      <c r="P51" s="42"/>
      <c r="Q51" s="42">
        <f t="shared" si="3"/>
        <v>0</v>
      </c>
      <c r="R51" s="42"/>
      <c r="S51" s="42"/>
      <c r="T51" s="42">
        <f t="shared" si="7"/>
        <v>0</v>
      </c>
      <c r="U51" s="42"/>
      <c r="V51" s="42"/>
      <c r="W51" s="42">
        <f t="shared" si="8"/>
        <v>0</v>
      </c>
      <c r="X51" s="42">
        <f t="shared" si="4"/>
        <v>175046741</v>
      </c>
      <c r="Y51" s="61">
        <f t="shared" si="0"/>
        <v>45.77079246902305</v>
      </c>
      <c r="Z51" s="42">
        <f t="shared" si="5"/>
        <v>207395274</v>
      </c>
      <c r="AA51" s="42"/>
      <c r="AB51" s="62"/>
      <c r="AC51" s="63"/>
    </row>
    <row r="52" spans="1:29" s="64" customFormat="1" ht="22.5" x14ac:dyDescent="0.2">
      <c r="A52" s="58">
        <v>39</v>
      </c>
      <c r="B52" s="59"/>
      <c r="C52" s="60" t="s">
        <v>58</v>
      </c>
      <c r="D52" s="42">
        <v>103201846</v>
      </c>
      <c r="E52" s="42">
        <v>103260598</v>
      </c>
      <c r="F52" s="42">
        <v>7775560</v>
      </c>
      <c r="G52" s="42">
        <v>8825502</v>
      </c>
      <c r="H52" s="42">
        <f t="shared" si="6"/>
        <v>16601062</v>
      </c>
      <c r="I52" s="42">
        <v>8272234</v>
      </c>
      <c r="J52" s="42">
        <v>8523881</v>
      </c>
      <c r="K52" s="42">
        <f t="shared" si="1"/>
        <v>16796115</v>
      </c>
      <c r="L52" s="42">
        <v>8397572</v>
      </c>
      <c r="M52" s="42">
        <v>8277266</v>
      </c>
      <c r="N52" s="42">
        <f t="shared" si="2"/>
        <v>16674838</v>
      </c>
      <c r="O52" s="42"/>
      <c r="P52" s="42"/>
      <c r="Q52" s="42">
        <f t="shared" si="3"/>
        <v>0</v>
      </c>
      <c r="R52" s="42"/>
      <c r="S52" s="42"/>
      <c r="T52" s="42">
        <f t="shared" si="7"/>
        <v>0</v>
      </c>
      <c r="U52" s="42"/>
      <c r="V52" s="42"/>
      <c r="W52" s="42">
        <f t="shared" si="8"/>
        <v>0</v>
      </c>
      <c r="X52" s="42">
        <f t="shared" si="4"/>
        <v>50072015</v>
      </c>
      <c r="Y52" s="61">
        <f t="shared" si="0"/>
        <v>48.490920999702134</v>
      </c>
      <c r="Z52" s="42">
        <f t="shared" si="5"/>
        <v>53188583</v>
      </c>
      <c r="AA52" s="42"/>
      <c r="AB52" s="62"/>
      <c r="AC52" s="63"/>
    </row>
    <row r="53" spans="1:29" s="64" customFormat="1" ht="33.75" x14ac:dyDescent="0.2">
      <c r="A53" s="58">
        <v>40</v>
      </c>
      <c r="B53" s="59"/>
      <c r="C53" s="60" t="s">
        <v>59</v>
      </c>
      <c r="D53" s="42">
        <v>19000000</v>
      </c>
      <c r="E53" s="42">
        <v>27765705</v>
      </c>
      <c r="F53" s="42">
        <v>1568695</v>
      </c>
      <c r="G53" s="42">
        <v>1557321</v>
      </c>
      <c r="H53" s="42">
        <f t="shared" si="6"/>
        <v>3126016</v>
      </c>
      <c r="I53" s="42">
        <v>1560814</v>
      </c>
      <c r="J53" s="42">
        <v>1562571</v>
      </c>
      <c r="K53" s="42">
        <f t="shared" si="1"/>
        <v>3123385</v>
      </c>
      <c r="L53" s="42">
        <v>1436723</v>
      </c>
      <c r="M53" s="42">
        <v>10205597</v>
      </c>
      <c r="N53" s="42">
        <f t="shared" si="2"/>
        <v>11642320</v>
      </c>
      <c r="O53" s="42"/>
      <c r="P53" s="42"/>
      <c r="Q53" s="42">
        <f t="shared" si="3"/>
        <v>0</v>
      </c>
      <c r="R53" s="42"/>
      <c r="S53" s="42"/>
      <c r="T53" s="42">
        <f t="shared" si="7"/>
        <v>0</v>
      </c>
      <c r="U53" s="42"/>
      <c r="V53" s="42"/>
      <c r="W53" s="42">
        <f t="shared" si="8"/>
        <v>0</v>
      </c>
      <c r="X53" s="42">
        <f t="shared" si="4"/>
        <v>17891721</v>
      </c>
      <c r="Y53" s="61">
        <f t="shared" si="0"/>
        <v>64.438201731236433</v>
      </c>
      <c r="Z53" s="42">
        <f t="shared" si="5"/>
        <v>9873984</v>
      </c>
      <c r="AA53" s="42"/>
      <c r="AB53" s="62"/>
      <c r="AC53" s="63"/>
    </row>
    <row r="54" spans="1:29" s="64" customFormat="1" ht="12.75" x14ac:dyDescent="0.2">
      <c r="A54" s="58">
        <v>41</v>
      </c>
      <c r="B54" s="59"/>
      <c r="C54" s="60" t="s">
        <v>60</v>
      </c>
      <c r="D54" s="42">
        <v>1414707279</v>
      </c>
      <c r="E54" s="42">
        <v>2199051294</v>
      </c>
      <c r="F54" s="42">
        <v>156469462</v>
      </c>
      <c r="G54" s="42">
        <v>462166600</v>
      </c>
      <c r="H54" s="42">
        <f t="shared" si="6"/>
        <v>618636062</v>
      </c>
      <c r="I54" s="42">
        <v>248580378</v>
      </c>
      <c r="J54" s="42">
        <v>155739617</v>
      </c>
      <c r="K54" s="42">
        <f t="shared" si="1"/>
        <v>404319995</v>
      </c>
      <c r="L54" s="42">
        <v>144858518</v>
      </c>
      <c r="M54" s="42">
        <v>302066810</v>
      </c>
      <c r="N54" s="42">
        <f t="shared" si="2"/>
        <v>446925328</v>
      </c>
      <c r="O54" s="42"/>
      <c r="P54" s="42"/>
      <c r="Q54" s="42">
        <f t="shared" si="3"/>
        <v>0</v>
      </c>
      <c r="R54" s="42"/>
      <c r="S54" s="42"/>
      <c r="T54" s="42">
        <f t="shared" si="7"/>
        <v>0</v>
      </c>
      <c r="U54" s="42"/>
      <c r="V54" s="42"/>
      <c r="W54" s="42">
        <f t="shared" si="8"/>
        <v>0</v>
      </c>
      <c r="X54" s="42">
        <f t="shared" si="4"/>
        <v>1469881385</v>
      </c>
      <c r="Y54" s="61">
        <f t="shared" si="0"/>
        <v>66.84161433662311</v>
      </c>
      <c r="Z54" s="42">
        <f t="shared" si="5"/>
        <v>729169909</v>
      </c>
      <c r="AA54" s="42"/>
      <c r="AB54" s="62"/>
      <c r="AC54" s="63"/>
    </row>
    <row r="55" spans="1:29" s="64" customFormat="1" ht="12.75" x14ac:dyDescent="0.2">
      <c r="A55" s="58">
        <v>42</v>
      </c>
      <c r="B55" s="59"/>
      <c r="C55" s="60" t="s">
        <v>61</v>
      </c>
      <c r="D55" s="42">
        <v>49909803</v>
      </c>
      <c r="E55" s="42">
        <v>49797466</v>
      </c>
      <c r="F55" s="42">
        <v>4745640</v>
      </c>
      <c r="G55" s="42">
        <v>4207684</v>
      </c>
      <c r="H55" s="42">
        <f t="shared" si="6"/>
        <v>8953324</v>
      </c>
      <c r="I55" s="42">
        <v>4436236</v>
      </c>
      <c r="J55" s="42">
        <v>3776667</v>
      </c>
      <c r="K55" s="42">
        <f t="shared" si="1"/>
        <v>8212903</v>
      </c>
      <c r="L55" s="42">
        <v>3763353</v>
      </c>
      <c r="M55" s="42">
        <v>3570980</v>
      </c>
      <c r="N55" s="42">
        <f t="shared" si="2"/>
        <v>7334333</v>
      </c>
      <c r="O55" s="42"/>
      <c r="P55" s="42"/>
      <c r="Q55" s="42">
        <f t="shared" si="3"/>
        <v>0</v>
      </c>
      <c r="R55" s="42"/>
      <c r="S55" s="42"/>
      <c r="T55" s="42">
        <f t="shared" si="7"/>
        <v>0</v>
      </c>
      <c r="U55" s="42"/>
      <c r="V55" s="42"/>
      <c r="W55" s="42">
        <f t="shared" si="8"/>
        <v>0</v>
      </c>
      <c r="X55" s="42">
        <f t="shared" si="4"/>
        <v>24500560</v>
      </c>
      <c r="Y55" s="61">
        <f t="shared" si="0"/>
        <v>49.20041513758953</v>
      </c>
      <c r="Z55" s="42">
        <f t="shared" si="5"/>
        <v>25296906</v>
      </c>
      <c r="AA55" s="42"/>
      <c r="AB55" s="62"/>
      <c r="AC55" s="63"/>
    </row>
    <row r="56" spans="1:29" s="64" customFormat="1" ht="12.75" x14ac:dyDescent="0.2">
      <c r="A56" s="58">
        <v>43</v>
      </c>
      <c r="B56" s="59"/>
      <c r="C56" s="60" t="s">
        <v>62</v>
      </c>
      <c r="D56" s="42">
        <v>10257697</v>
      </c>
      <c r="E56" s="42">
        <v>11155232</v>
      </c>
      <c r="F56" s="42">
        <v>701502</v>
      </c>
      <c r="G56" s="42">
        <v>597299</v>
      </c>
      <c r="H56" s="42">
        <f t="shared" si="6"/>
        <v>1298801</v>
      </c>
      <c r="I56" s="42">
        <v>787576</v>
      </c>
      <c r="J56" s="42">
        <v>1458047</v>
      </c>
      <c r="K56" s="42">
        <f t="shared" si="1"/>
        <v>2245623</v>
      </c>
      <c r="L56" s="42">
        <v>1408161</v>
      </c>
      <c r="M56" s="42">
        <v>769408</v>
      </c>
      <c r="N56" s="42">
        <f t="shared" si="2"/>
        <v>2177569</v>
      </c>
      <c r="O56" s="42"/>
      <c r="P56" s="42"/>
      <c r="Q56" s="42">
        <f t="shared" si="3"/>
        <v>0</v>
      </c>
      <c r="R56" s="42"/>
      <c r="S56" s="42"/>
      <c r="T56" s="42">
        <f t="shared" si="7"/>
        <v>0</v>
      </c>
      <c r="U56" s="42"/>
      <c r="V56" s="42"/>
      <c r="W56" s="42">
        <f t="shared" si="8"/>
        <v>0</v>
      </c>
      <c r="X56" s="42">
        <f t="shared" si="4"/>
        <v>5721993</v>
      </c>
      <c r="Y56" s="61">
        <f t="shared" si="0"/>
        <v>51.294253673971099</v>
      </c>
      <c r="Z56" s="42">
        <f t="shared" si="5"/>
        <v>5433239</v>
      </c>
      <c r="AA56" s="42"/>
      <c r="AB56" s="62"/>
      <c r="AC56" s="63"/>
    </row>
    <row r="57" spans="1:29" s="64" customFormat="1" ht="22.5" x14ac:dyDescent="0.2">
      <c r="A57" s="58">
        <v>45</v>
      </c>
      <c r="B57" s="59"/>
      <c r="C57" s="60" t="s">
        <v>63</v>
      </c>
      <c r="D57" s="42">
        <v>32306400</v>
      </c>
      <c r="E57" s="42">
        <v>41074380</v>
      </c>
      <c r="F57" s="42">
        <v>3762361</v>
      </c>
      <c r="G57" s="42">
        <v>3762361</v>
      </c>
      <c r="H57" s="42">
        <f t="shared" si="6"/>
        <v>7524722</v>
      </c>
      <c r="I57" s="42">
        <v>3762361</v>
      </c>
      <c r="J57" s="42">
        <v>3762361</v>
      </c>
      <c r="K57" s="42">
        <f t="shared" si="1"/>
        <v>7524722</v>
      </c>
      <c r="L57" s="42">
        <v>3762361</v>
      </c>
      <c r="M57" s="42">
        <v>12530341</v>
      </c>
      <c r="N57" s="42">
        <f t="shared" si="2"/>
        <v>16292702</v>
      </c>
      <c r="O57" s="42"/>
      <c r="P57" s="42"/>
      <c r="Q57" s="42">
        <f t="shared" si="3"/>
        <v>0</v>
      </c>
      <c r="R57" s="42"/>
      <c r="S57" s="42"/>
      <c r="T57" s="42">
        <f t="shared" si="7"/>
        <v>0</v>
      </c>
      <c r="U57" s="42"/>
      <c r="V57" s="42"/>
      <c r="W57" s="42">
        <f t="shared" si="8"/>
        <v>0</v>
      </c>
      <c r="X57" s="42">
        <f t="shared" si="4"/>
        <v>31342146</v>
      </c>
      <c r="Y57" s="61">
        <f t="shared" si="0"/>
        <v>76.305828596804133</v>
      </c>
      <c r="Z57" s="42">
        <f t="shared" si="5"/>
        <v>9732234</v>
      </c>
      <c r="AA57" s="42"/>
      <c r="AB57" s="62"/>
      <c r="AC57" s="63"/>
    </row>
    <row r="58" spans="1:29" s="64" customFormat="1" ht="12.75" x14ac:dyDescent="0.2">
      <c r="A58" s="58">
        <v>46</v>
      </c>
      <c r="B58" s="59"/>
      <c r="C58" s="60" t="s">
        <v>64</v>
      </c>
      <c r="D58" s="42">
        <v>14868877</v>
      </c>
      <c r="E58" s="42">
        <v>13216190</v>
      </c>
      <c r="F58" s="42">
        <v>338533</v>
      </c>
      <c r="G58" s="42">
        <v>392574</v>
      </c>
      <c r="H58" s="42">
        <f t="shared" si="6"/>
        <v>731107</v>
      </c>
      <c r="I58" s="42">
        <v>940458</v>
      </c>
      <c r="J58" s="42">
        <v>972926</v>
      </c>
      <c r="K58" s="42">
        <f t="shared" si="1"/>
        <v>1913384</v>
      </c>
      <c r="L58" s="42">
        <v>-523627</v>
      </c>
      <c r="M58" s="42">
        <v>455959</v>
      </c>
      <c r="N58" s="42">
        <f t="shared" si="2"/>
        <v>-67668</v>
      </c>
      <c r="O58" s="42"/>
      <c r="P58" s="42"/>
      <c r="Q58" s="42">
        <f t="shared" si="3"/>
        <v>0</v>
      </c>
      <c r="R58" s="42"/>
      <c r="S58" s="42"/>
      <c r="T58" s="42">
        <f t="shared" si="7"/>
        <v>0</v>
      </c>
      <c r="U58" s="42"/>
      <c r="V58" s="42"/>
      <c r="W58" s="42">
        <f t="shared" si="8"/>
        <v>0</v>
      </c>
      <c r="X58" s="42">
        <f t="shared" si="4"/>
        <v>2576823</v>
      </c>
      <c r="Y58" s="61">
        <f t="shared" si="0"/>
        <v>19.497472418299072</v>
      </c>
      <c r="Z58" s="42">
        <f t="shared" si="5"/>
        <v>10639367</v>
      </c>
      <c r="AA58" s="42"/>
      <c r="AB58" s="62"/>
      <c r="AC58" s="63"/>
    </row>
    <row r="59" spans="1:29" s="64" customFormat="1" ht="12.75" x14ac:dyDescent="0.2">
      <c r="A59" s="58">
        <v>47</v>
      </c>
      <c r="B59" s="59"/>
      <c r="C59" s="60" t="s">
        <v>65</v>
      </c>
      <c r="D59" s="42">
        <v>142726750</v>
      </c>
      <c r="E59" s="42">
        <v>138740580</v>
      </c>
      <c r="F59" s="42">
        <v>416240</v>
      </c>
      <c r="G59" s="42">
        <v>493711</v>
      </c>
      <c r="H59" s="42">
        <f t="shared" si="6"/>
        <v>909951</v>
      </c>
      <c r="I59" s="42">
        <v>612114</v>
      </c>
      <c r="J59" s="42">
        <v>16444679</v>
      </c>
      <c r="K59" s="42">
        <f t="shared" si="1"/>
        <v>17056793</v>
      </c>
      <c r="L59" s="42">
        <v>16426849</v>
      </c>
      <c r="M59" s="42">
        <v>29570841</v>
      </c>
      <c r="N59" s="42">
        <f t="shared" si="2"/>
        <v>45997690</v>
      </c>
      <c r="O59" s="42"/>
      <c r="P59" s="42"/>
      <c r="Q59" s="42">
        <f t="shared" si="3"/>
        <v>0</v>
      </c>
      <c r="R59" s="42"/>
      <c r="S59" s="42"/>
      <c r="T59" s="42">
        <f t="shared" si="7"/>
        <v>0</v>
      </c>
      <c r="U59" s="42"/>
      <c r="V59" s="42"/>
      <c r="W59" s="42">
        <f t="shared" si="8"/>
        <v>0</v>
      </c>
      <c r="X59" s="42">
        <f t="shared" si="4"/>
        <v>63964434</v>
      </c>
      <c r="Y59" s="61">
        <f t="shared" si="0"/>
        <v>46.103623035163899</v>
      </c>
      <c r="Z59" s="42">
        <f t="shared" si="5"/>
        <v>74776146</v>
      </c>
      <c r="AA59" s="42"/>
      <c r="AB59" s="62"/>
      <c r="AC59" s="63"/>
    </row>
    <row r="60" spans="1:29" s="64" customFormat="1" ht="12.75" x14ac:dyDescent="0.2">
      <c r="A60" s="58">
        <v>48</v>
      </c>
      <c r="B60" s="59"/>
      <c r="C60" s="60" t="s">
        <v>66</v>
      </c>
      <c r="D60" s="42">
        <v>116336570</v>
      </c>
      <c r="E60" s="42">
        <v>127055262</v>
      </c>
      <c r="F60" s="42">
        <v>2130956</v>
      </c>
      <c r="G60" s="42">
        <v>3075287</v>
      </c>
      <c r="H60" s="42">
        <f t="shared" si="6"/>
        <v>5206243</v>
      </c>
      <c r="I60" s="42">
        <v>8438276</v>
      </c>
      <c r="J60" s="42">
        <v>8311767</v>
      </c>
      <c r="K60" s="42">
        <f t="shared" si="1"/>
        <v>16750043</v>
      </c>
      <c r="L60" s="42">
        <v>-4508996</v>
      </c>
      <c r="M60" s="42">
        <v>4081493</v>
      </c>
      <c r="N60" s="42">
        <f t="shared" si="2"/>
        <v>-427503</v>
      </c>
      <c r="O60" s="42"/>
      <c r="P60" s="42"/>
      <c r="Q60" s="42">
        <f t="shared" si="3"/>
        <v>0</v>
      </c>
      <c r="R60" s="42"/>
      <c r="S60" s="42"/>
      <c r="T60" s="42">
        <f t="shared" si="7"/>
        <v>0</v>
      </c>
      <c r="U60" s="42"/>
      <c r="V60" s="42"/>
      <c r="W60" s="42">
        <f t="shared" si="8"/>
        <v>0</v>
      </c>
      <c r="X60" s="42">
        <f t="shared" si="4"/>
        <v>21528783</v>
      </c>
      <c r="Y60" s="61">
        <f t="shared" si="0"/>
        <v>16.944424544966896</v>
      </c>
      <c r="Z60" s="42">
        <f t="shared" si="5"/>
        <v>105526479</v>
      </c>
      <c r="AA60" s="42"/>
      <c r="AB60" s="62"/>
      <c r="AC60" s="63"/>
    </row>
    <row r="61" spans="1:29" s="64" customFormat="1" ht="12.75" x14ac:dyDescent="0.2">
      <c r="A61" s="58">
        <v>49</v>
      </c>
      <c r="B61" s="59"/>
      <c r="C61" s="60" t="s">
        <v>67</v>
      </c>
      <c r="D61" s="42">
        <v>19152846</v>
      </c>
      <c r="E61" s="42">
        <v>18082321</v>
      </c>
      <c r="F61" s="42">
        <v>1156612</v>
      </c>
      <c r="G61" s="42">
        <v>1719028</v>
      </c>
      <c r="H61" s="42">
        <f t="shared" si="6"/>
        <v>2875640</v>
      </c>
      <c r="I61" s="42">
        <v>1423560</v>
      </c>
      <c r="J61" s="42">
        <v>1151771</v>
      </c>
      <c r="K61" s="42">
        <f t="shared" si="1"/>
        <v>2575331</v>
      </c>
      <c r="L61" s="42">
        <v>1233598</v>
      </c>
      <c r="M61" s="42">
        <v>2045265</v>
      </c>
      <c r="N61" s="42">
        <f t="shared" si="2"/>
        <v>3278863</v>
      </c>
      <c r="O61" s="42"/>
      <c r="P61" s="42"/>
      <c r="Q61" s="42">
        <f t="shared" si="3"/>
        <v>0</v>
      </c>
      <c r="R61" s="42"/>
      <c r="S61" s="42"/>
      <c r="T61" s="42">
        <f t="shared" si="7"/>
        <v>0</v>
      </c>
      <c r="U61" s="42"/>
      <c r="V61" s="42"/>
      <c r="W61" s="42">
        <f t="shared" si="8"/>
        <v>0</v>
      </c>
      <c r="X61" s="42">
        <f t="shared" si="4"/>
        <v>8729834</v>
      </c>
      <c r="Y61" s="61">
        <f t="shared" si="0"/>
        <v>48.278282417395424</v>
      </c>
      <c r="Z61" s="42">
        <f t="shared" si="5"/>
        <v>9352487</v>
      </c>
      <c r="AA61" s="42"/>
      <c r="AB61" s="62"/>
      <c r="AC61" s="63"/>
    </row>
    <row r="62" spans="1:29" s="64" customFormat="1" ht="12.75" x14ac:dyDescent="0.2">
      <c r="A62" s="58">
        <v>50</v>
      </c>
      <c r="B62" s="59"/>
      <c r="C62" s="60" t="s">
        <v>68</v>
      </c>
      <c r="D62" s="42">
        <v>5236946</v>
      </c>
      <c r="E62" s="42">
        <v>5236946</v>
      </c>
      <c r="F62" s="42">
        <v>0</v>
      </c>
      <c r="G62" s="42">
        <v>833420</v>
      </c>
      <c r="H62" s="42">
        <f t="shared" si="6"/>
        <v>833420</v>
      </c>
      <c r="I62" s="42">
        <v>444706</v>
      </c>
      <c r="J62" s="42">
        <v>424590</v>
      </c>
      <c r="K62" s="42">
        <f t="shared" si="1"/>
        <v>869296</v>
      </c>
      <c r="L62" s="42">
        <v>416590</v>
      </c>
      <c r="M62" s="42">
        <v>543386</v>
      </c>
      <c r="N62" s="42">
        <f t="shared" si="2"/>
        <v>959976</v>
      </c>
      <c r="O62" s="42"/>
      <c r="P62" s="42"/>
      <c r="Q62" s="42">
        <f t="shared" si="3"/>
        <v>0</v>
      </c>
      <c r="R62" s="42"/>
      <c r="S62" s="42"/>
      <c r="T62" s="42">
        <f t="shared" si="7"/>
        <v>0</v>
      </c>
      <c r="U62" s="42"/>
      <c r="V62" s="42"/>
      <c r="W62" s="42">
        <f t="shared" si="8"/>
        <v>0</v>
      </c>
      <c r="X62" s="42">
        <f t="shared" si="4"/>
        <v>2662692</v>
      </c>
      <c r="Y62" s="61">
        <f t="shared" si="0"/>
        <v>50.844366163027075</v>
      </c>
      <c r="Z62" s="42">
        <f t="shared" si="5"/>
        <v>2574254</v>
      </c>
      <c r="AA62" s="42"/>
      <c r="AB62" s="62"/>
      <c r="AC62" s="63"/>
    </row>
    <row r="63" spans="1:29" s="64" customFormat="1" ht="22.5" x14ac:dyDescent="0.2">
      <c r="A63" s="58">
        <v>51</v>
      </c>
      <c r="B63" s="59"/>
      <c r="C63" s="60" t="s">
        <v>69</v>
      </c>
      <c r="D63" s="42">
        <v>5000000</v>
      </c>
      <c r="E63" s="42">
        <v>5000000</v>
      </c>
      <c r="F63" s="42">
        <v>416667</v>
      </c>
      <c r="G63" s="42">
        <v>416667</v>
      </c>
      <c r="H63" s="42">
        <f t="shared" si="6"/>
        <v>833334</v>
      </c>
      <c r="I63" s="42">
        <v>416667</v>
      </c>
      <c r="J63" s="42">
        <v>416667</v>
      </c>
      <c r="K63" s="42">
        <f t="shared" si="1"/>
        <v>833334</v>
      </c>
      <c r="L63" s="42">
        <v>416667</v>
      </c>
      <c r="M63" s="42">
        <v>416667</v>
      </c>
      <c r="N63" s="42">
        <f t="shared" si="2"/>
        <v>833334</v>
      </c>
      <c r="O63" s="42"/>
      <c r="P63" s="42"/>
      <c r="Q63" s="42">
        <f t="shared" si="3"/>
        <v>0</v>
      </c>
      <c r="R63" s="42"/>
      <c r="S63" s="42"/>
      <c r="T63" s="42">
        <f t="shared" si="7"/>
        <v>0</v>
      </c>
      <c r="U63" s="42"/>
      <c r="V63" s="42"/>
      <c r="W63" s="42">
        <f t="shared" si="8"/>
        <v>0</v>
      </c>
      <c r="X63" s="42">
        <f t="shared" si="4"/>
        <v>2500002</v>
      </c>
      <c r="Y63" s="61">
        <f t="shared" si="0"/>
        <v>50.000039999999998</v>
      </c>
      <c r="Z63" s="42">
        <f t="shared" si="5"/>
        <v>2499998</v>
      </c>
      <c r="AA63" s="42"/>
      <c r="AB63" s="62"/>
      <c r="AC63" s="63"/>
    </row>
    <row r="64" spans="1:29" s="64" customFormat="1" ht="22.5" x14ac:dyDescent="0.2">
      <c r="A64" s="58">
        <v>52</v>
      </c>
      <c r="B64" s="59"/>
      <c r="C64" s="60" t="s">
        <v>70</v>
      </c>
      <c r="D64" s="42">
        <v>34882803</v>
      </c>
      <c r="E64" s="42">
        <v>32458289</v>
      </c>
      <c r="F64" s="42">
        <v>0</v>
      </c>
      <c r="G64" s="42">
        <v>4774946</v>
      </c>
      <c r="H64" s="42">
        <f t="shared" si="6"/>
        <v>4774946</v>
      </c>
      <c r="I64" s="42">
        <v>2304988</v>
      </c>
      <c r="J64" s="42">
        <v>4132687</v>
      </c>
      <c r="K64" s="42">
        <f t="shared" si="1"/>
        <v>6437675</v>
      </c>
      <c r="L64" s="42">
        <v>1158793</v>
      </c>
      <c r="M64" s="42">
        <v>723048</v>
      </c>
      <c r="N64" s="42">
        <f t="shared" si="2"/>
        <v>1881841</v>
      </c>
      <c r="O64" s="42"/>
      <c r="P64" s="42"/>
      <c r="Q64" s="42">
        <f t="shared" si="3"/>
        <v>0</v>
      </c>
      <c r="R64" s="42"/>
      <c r="S64" s="42"/>
      <c r="T64" s="42">
        <f t="shared" si="7"/>
        <v>0</v>
      </c>
      <c r="U64" s="42"/>
      <c r="V64" s="42"/>
      <c r="W64" s="42">
        <f t="shared" si="8"/>
        <v>0</v>
      </c>
      <c r="X64" s="42">
        <f t="shared" si="4"/>
        <v>13094462</v>
      </c>
      <c r="Y64" s="61">
        <f t="shared" si="0"/>
        <v>40.342428400954837</v>
      </c>
      <c r="Z64" s="42">
        <f t="shared" si="5"/>
        <v>19363827</v>
      </c>
      <c r="AA64" s="42"/>
      <c r="AB64" s="62"/>
      <c r="AC64" s="63"/>
    </row>
    <row r="65" spans="1:29" s="64" customFormat="1" ht="12.75" x14ac:dyDescent="0.2">
      <c r="A65" s="58">
        <v>53</v>
      </c>
      <c r="B65" s="59"/>
      <c r="C65" s="60" t="s">
        <v>71</v>
      </c>
      <c r="D65" s="42">
        <v>161188497</v>
      </c>
      <c r="E65" s="42">
        <v>156572869</v>
      </c>
      <c r="F65" s="42">
        <v>1432592</v>
      </c>
      <c r="G65" s="42">
        <v>1260827</v>
      </c>
      <c r="H65" s="42">
        <f t="shared" si="6"/>
        <v>2693419</v>
      </c>
      <c r="I65" s="42">
        <v>26913149</v>
      </c>
      <c r="J65" s="42">
        <v>31619734</v>
      </c>
      <c r="K65" s="42">
        <f t="shared" si="1"/>
        <v>58532883</v>
      </c>
      <c r="L65" s="42">
        <v>-9486688</v>
      </c>
      <c r="M65" s="42">
        <v>16118116</v>
      </c>
      <c r="N65" s="42">
        <f t="shared" si="2"/>
        <v>6631428</v>
      </c>
      <c r="O65" s="42"/>
      <c r="P65" s="42"/>
      <c r="Q65" s="42">
        <f t="shared" si="3"/>
        <v>0</v>
      </c>
      <c r="R65" s="42"/>
      <c r="S65" s="42"/>
      <c r="T65" s="42">
        <f t="shared" si="7"/>
        <v>0</v>
      </c>
      <c r="U65" s="42"/>
      <c r="V65" s="42"/>
      <c r="W65" s="42">
        <f t="shared" si="8"/>
        <v>0</v>
      </c>
      <c r="X65" s="42">
        <f t="shared" si="4"/>
        <v>67857730</v>
      </c>
      <c r="Y65" s="61">
        <f t="shared" si="0"/>
        <v>43.339392343893245</v>
      </c>
      <c r="Z65" s="42">
        <f t="shared" si="5"/>
        <v>88715139</v>
      </c>
      <c r="AA65" s="42"/>
      <c r="AB65" s="62"/>
      <c r="AC65" s="63"/>
    </row>
    <row r="66" spans="1:29" s="64" customFormat="1" ht="12.75" x14ac:dyDescent="0.2">
      <c r="A66" s="58">
        <v>54</v>
      </c>
      <c r="B66" s="59"/>
      <c r="C66" s="60" t="s">
        <v>72</v>
      </c>
      <c r="D66" s="42">
        <v>2289435</v>
      </c>
      <c r="E66" s="42">
        <v>2253943</v>
      </c>
      <c r="F66" s="42">
        <v>179379</v>
      </c>
      <c r="G66" s="42">
        <v>196794</v>
      </c>
      <c r="H66" s="42">
        <f t="shared" si="6"/>
        <v>376173</v>
      </c>
      <c r="I66" s="42">
        <v>187698</v>
      </c>
      <c r="J66" s="42">
        <v>165255</v>
      </c>
      <c r="K66" s="42">
        <f t="shared" si="1"/>
        <v>352953</v>
      </c>
      <c r="L66" s="42">
        <v>189121</v>
      </c>
      <c r="M66" s="42">
        <v>193952</v>
      </c>
      <c r="N66" s="42">
        <f t="shared" si="2"/>
        <v>383073</v>
      </c>
      <c r="O66" s="42"/>
      <c r="P66" s="42"/>
      <c r="Q66" s="42">
        <f t="shared" si="3"/>
        <v>0</v>
      </c>
      <c r="R66" s="42"/>
      <c r="S66" s="42"/>
      <c r="T66" s="42">
        <f t="shared" si="7"/>
        <v>0</v>
      </c>
      <c r="U66" s="42"/>
      <c r="V66" s="42"/>
      <c r="W66" s="42">
        <f t="shared" si="8"/>
        <v>0</v>
      </c>
      <c r="X66" s="42">
        <f t="shared" si="4"/>
        <v>1112199</v>
      </c>
      <c r="Y66" s="61">
        <f t="shared" si="0"/>
        <v>49.344593008785047</v>
      </c>
      <c r="Z66" s="42">
        <f t="shared" si="5"/>
        <v>1141744</v>
      </c>
      <c r="AA66" s="42"/>
      <c r="AB66" s="62"/>
      <c r="AC66" s="63"/>
    </row>
    <row r="67" spans="1:29" s="64" customFormat="1" ht="22.5" x14ac:dyDescent="0.2">
      <c r="A67" s="58">
        <v>55</v>
      </c>
      <c r="B67" s="59"/>
      <c r="C67" s="60" t="s">
        <v>73</v>
      </c>
      <c r="D67" s="42">
        <v>59456096</v>
      </c>
      <c r="E67" s="42">
        <v>99972286</v>
      </c>
      <c r="F67" s="42">
        <v>1396699</v>
      </c>
      <c r="G67" s="42">
        <v>3329340</v>
      </c>
      <c r="H67" s="42">
        <f t="shared" si="6"/>
        <v>4726039</v>
      </c>
      <c r="I67" s="42">
        <v>4102187</v>
      </c>
      <c r="J67" s="42">
        <v>6765185</v>
      </c>
      <c r="K67" s="42">
        <f t="shared" si="1"/>
        <v>10867372</v>
      </c>
      <c r="L67" s="42">
        <v>5585124</v>
      </c>
      <c r="M67" s="42">
        <v>23687821</v>
      </c>
      <c r="N67" s="42">
        <f t="shared" si="2"/>
        <v>29272945</v>
      </c>
      <c r="O67" s="42"/>
      <c r="P67" s="42"/>
      <c r="Q67" s="42">
        <f t="shared" si="3"/>
        <v>0</v>
      </c>
      <c r="R67" s="42"/>
      <c r="S67" s="42"/>
      <c r="T67" s="42">
        <f t="shared" si="7"/>
        <v>0</v>
      </c>
      <c r="U67" s="42"/>
      <c r="V67" s="42"/>
      <c r="W67" s="42">
        <f t="shared" si="8"/>
        <v>0</v>
      </c>
      <c r="X67" s="42">
        <f t="shared" si="4"/>
        <v>44866356</v>
      </c>
      <c r="Y67" s="61">
        <f t="shared" si="0"/>
        <v>44.87879370888848</v>
      </c>
      <c r="Z67" s="42">
        <f t="shared" si="5"/>
        <v>55105930</v>
      </c>
      <c r="AA67" s="42"/>
      <c r="AB67" s="62"/>
      <c r="AC67" s="63"/>
    </row>
    <row r="68" spans="1:29" s="64" customFormat="1" ht="12.75" x14ac:dyDescent="0.2">
      <c r="A68" s="58">
        <v>56</v>
      </c>
      <c r="B68" s="59"/>
      <c r="C68" s="60" t="s">
        <v>74</v>
      </c>
      <c r="D68" s="42">
        <v>7002303</v>
      </c>
      <c r="E68" s="42">
        <v>7002303</v>
      </c>
      <c r="F68" s="42">
        <v>937870</v>
      </c>
      <c r="G68" s="42">
        <v>563054</v>
      </c>
      <c r="H68" s="42">
        <f t="shared" si="6"/>
        <v>1500924</v>
      </c>
      <c r="I68" s="42">
        <v>569841</v>
      </c>
      <c r="J68" s="42">
        <v>605748</v>
      </c>
      <c r="K68" s="42">
        <f t="shared" si="1"/>
        <v>1175589</v>
      </c>
      <c r="L68" s="42">
        <v>629165</v>
      </c>
      <c r="M68" s="42">
        <v>495826</v>
      </c>
      <c r="N68" s="42">
        <f t="shared" si="2"/>
        <v>1124991</v>
      </c>
      <c r="O68" s="42"/>
      <c r="P68" s="42"/>
      <c r="Q68" s="42">
        <f t="shared" si="3"/>
        <v>0</v>
      </c>
      <c r="R68" s="42"/>
      <c r="S68" s="42"/>
      <c r="T68" s="42">
        <f t="shared" si="7"/>
        <v>0</v>
      </c>
      <c r="U68" s="42"/>
      <c r="V68" s="42"/>
      <c r="W68" s="42">
        <f t="shared" si="8"/>
        <v>0</v>
      </c>
      <c r="X68" s="42">
        <f t="shared" si="4"/>
        <v>3801504</v>
      </c>
      <c r="Y68" s="61">
        <f t="shared" si="0"/>
        <v>54.289338807532324</v>
      </c>
      <c r="Z68" s="42">
        <f t="shared" si="5"/>
        <v>3200799</v>
      </c>
      <c r="AA68" s="42"/>
      <c r="AB68" s="62"/>
      <c r="AC68" s="63"/>
    </row>
    <row r="69" spans="1:29" s="64" customFormat="1" ht="12.75" x14ac:dyDescent="0.2">
      <c r="A69" s="58">
        <v>57</v>
      </c>
      <c r="B69" s="59"/>
      <c r="C69" s="60" t="s">
        <v>75</v>
      </c>
      <c r="D69" s="42">
        <v>9595588</v>
      </c>
      <c r="E69" s="42">
        <v>8799010</v>
      </c>
      <c r="F69" s="42">
        <v>430926</v>
      </c>
      <c r="G69" s="42">
        <v>414599</v>
      </c>
      <c r="H69" s="42">
        <f t="shared" si="6"/>
        <v>845525</v>
      </c>
      <c r="I69" s="42">
        <v>446629</v>
      </c>
      <c r="J69" s="42">
        <v>524811</v>
      </c>
      <c r="K69" s="42">
        <f t="shared" ref="K69:K81" si="9">SUM(I69:J69)</f>
        <v>971440</v>
      </c>
      <c r="L69" s="42">
        <v>621868</v>
      </c>
      <c r="M69" s="42">
        <v>540413</v>
      </c>
      <c r="N69" s="42">
        <f t="shared" ref="N69:N81" si="10">SUM(L69:M69)</f>
        <v>1162281</v>
      </c>
      <c r="O69" s="42"/>
      <c r="P69" s="42"/>
      <c r="Q69" s="42">
        <f t="shared" ref="Q69:Q81" si="11">SUM(O69:P69)</f>
        <v>0</v>
      </c>
      <c r="R69" s="42"/>
      <c r="S69" s="42"/>
      <c r="T69" s="42">
        <f t="shared" si="7"/>
        <v>0</v>
      </c>
      <c r="U69" s="42"/>
      <c r="V69" s="42"/>
      <c r="W69" s="42">
        <f t="shared" si="8"/>
        <v>0</v>
      </c>
      <c r="X69" s="42">
        <f t="shared" si="4"/>
        <v>2979246</v>
      </c>
      <c r="Y69" s="61">
        <f t="shared" si="0"/>
        <v>33.858877305515051</v>
      </c>
      <c r="Z69" s="42">
        <f t="shared" si="5"/>
        <v>5819764</v>
      </c>
      <c r="AA69" s="42"/>
      <c r="AB69" s="62"/>
      <c r="AC69" s="63"/>
    </row>
    <row r="70" spans="1:29" s="64" customFormat="1" ht="12.75" x14ac:dyDescent="0.2">
      <c r="A70" s="58">
        <v>58</v>
      </c>
      <c r="B70" s="59"/>
      <c r="C70" s="60" t="s">
        <v>76</v>
      </c>
      <c r="D70" s="42">
        <v>29573599</v>
      </c>
      <c r="E70" s="42">
        <v>33431470</v>
      </c>
      <c r="F70" s="42">
        <v>2764982</v>
      </c>
      <c r="G70" s="42">
        <v>2353703</v>
      </c>
      <c r="H70" s="42">
        <f t="shared" si="6"/>
        <v>5118685</v>
      </c>
      <c r="I70" s="42">
        <v>5460677</v>
      </c>
      <c r="J70" s="42">
        <v>3198136</v>
      </c>
      <c r="K70" s="42">
        <f t="shared" si="9"/>
        <v>8658813</v>
      </c>
      <c r="L70" s="42">
        <v>3835800</v>
      </c>
      <c r="M70" s="42">
        <v>2110387</v>
      </c>
      <c r="N70" s="42">
        <f t="shared" si="10"/>
        <v>5946187</v>
      </c>
      <c r="O70" s="42"/>
      <c r="P70" s="42"/>
      <c r="Q70" s="42">
        <f t="shared" si="11"/>
        <v>0</v>
      </c>
      <c r="R70" s="42"/>
      <c r="S70" s="42"/>
      <c r="T70" s="42">
        <f t="shared" si="7"/>
        <v>0</v>
      </c>
      <c r="U70" s="42"/>
      <c r="V70" s="42"/>
      <c r="W70" s="42">
        <f t="shared" si="8"/>
        <v>0</v>
      </c>
      <c r="X70" s="42">
        <f t="shared" si="4"/>
        <v>19723685</v>
      </c>
      <c r="Y70" s="61">
        <f t="shared" si="0"/>
        <v>58.997360869863037</v>
      </c>
      <c r="Z70" s="42">
        <f t="shared" si="5"/>
        <v>13707785</v>
      </c>
      <c r="AA70" s="42"/>
      <c r="AB70" s="62"/>
      <c r="AC70" s="63"/>
    </row>
    <row r="71" spans="1:29" s="64" customFormat="1" ht="12.75" x14ac:dyDescent="0.2">
      <c r="A71" s="58">
        <v>59</v>
      </c>
      <c r="B71" s="59"/>
      <c r="C71" s="60" t="s">
        <v>77</v>
      </c>
      <c r="D71" s="42">
        <v>122741731</v>
      </c>
      <c r="E71" s="42">
        <v>250288595</v>
      </c>
      <c r="F71" s="42">
        <v>31199345</v>
      </c>
      <c r="G71" s="42">
        <v>23576566</v>
      </c>
      <c r="H71" s="42">
        <f t="shared" si="6"/>
        <v>54775911</v>
      </c>
      <c r="I71" s="42">
        <v>27512920</v>
      </c>
      <c r="J71" s="42">
        <v>31032322</v>
      </c>
      <c r="K71" s="42">
        <f t="shared" si="9"/>
        <v>58545242</v>
      </c>
      <c r="L71" s="42">
        <v>34495303</v>
      </c>
      <c r="M71" s="42">
        <v>28880536</v>
      </c>
      <c r="N71" s="42">
        <f t="shared" si="10"/>
        <v>63375839</v>
      </c>
      <c r="O71" s="42"/>
      <c r="P71" s="42"/>
      <c r="Q71" s="42">
        <f t="shared" si="11"/>
        <v>0</v>
      </c>
      <c r="R71" s="42"/>
      <c r="S71" s="42"/>
      <c r="T71" s="42">
        <f t="shared" si="7"/>
        <v>0</v>
      </c>
      <c r="U71" s="42"/>
      <c r="V71" s="42"/>
      <c r="W71" s="42">
        <f t="shared" si="8"/>
        <v>0</v>
      </c>
      <c r="X71" s="42">
        <f t="shared" si="4"/>
        <v>176696992</v>
      </c>
      <c r="Y71" s="61">
        <f t="shared" si="0"/>
        <v>70.597300688031751</v>
      </c>
      <c r="Z71" s="42">
        <f t="shared" si="5"/>
        <v>73591603</v>
      </c>
      <c r="AA71" s="42"/>
      <c r="AB71" s="62"/>
      <c r="AC71" s="63"/>
    </row>
    <row r="72" spans="1:29" s="64" customFormat="1" ht="12.75" x14ac:dyDescent="0.2">
      <c r="A72" s="58">
        <v>60</v>
      </c>
      <c r="B72" s="59"/>
      <c r="C72" s="60" t="s">
        <v>78</v>
      </c>
      <c r="D72" s="42">
        <v>20616000</v>
      </c>
      <c r="E72" s="42">
        <v>19575600</v>
      </c>
      <c r="F72" s="42">
        <v>398240</v>
      </c>
      <c r="G72" s="42">
        <v>4687373</v>
      </c>
      <c r="H72" s="42">
        <f t="shared" si="6"/>
        <v>5085613</v>
      </c>
      <c r="I72" s="42">
        <v>4613213</v>
      </c>
      <c r="J72" s="42">
        <v>4308033</v>
      </c>
      <c r="K72" s="42">
        <f t="shared" si="9"/>
        <v>8921246</v>
      </c>
      <c r="L72" s="42">
        <v>2064739</v>
      </c>
      <c r="M72" s="42">
        <v>458123</v>
      </c>
      <c r="N72" s="42">
        <f t="shared" si="10"/>
        <v>2522862</v>
      </c>
      <c r="O72" s="42"/>
      <c r="P72" s="42"/>
      <c r="Q72" s="42">
        <f t="shared" si="11"/>
        <v>0</v>
      </c>
      <c r="R72" s="42"/>
      <c r="S72" s="42"/>
      <c r="T72" s="42">
        <f t="shared" si="7"/>
        <v>0</v>
      </c>
      <c r="U72" s="42"/>
      <c r="V72" s="42"/>
      <c r="W72" s="42">
        <f t="shared" si="8"/>
        <v>0</v>
      </c>
      <c r="X72" s="42">
        <f t="shared" si="4"/>
        <v>16529721</v>
      </c>
      <c r="Y72" s="61">
        <f t="shared" si="0"/>
        <v>84.440430944645371</v>
      </c>
      <c r="Z72" s="42">
        <f t="shared" si="5"/>
        <v>3045879</v>
      </c>
      <c r="AA72" s="42"/>
      <c r="AB72" s="62"/>
      <c r="AC72" s="63"/>
    </row>
    <row r="73" spans="1:29" s="64" customFormat="1" ht="22.5" x14ac:dyDescent="0.2">
      <c r="A73" s="58">
        <v>61</v>
      </c>
      <c r="B73" s="59"/>
      <c r="C73" s="60" t="s">
        <v>79</v>
      </c>
      <c r="D73" s="42">
        <v>41683346</v>
      </c>
      <c r="E73" s="42">
        <v>42625610</v>
      </c>
      <c r="F73" s="42">
        <v>4712900</v>
      </c>
      <c r="G73" s="42">
        <v>3426155</v>
      </c>
      <c r="H73" s="42">
        <f t="shared" si="6"/>
        <v>8139055</v>
      </c>
      <c r="I73" s="42">
        <v>3426155</v>
      </c>
      <c r="J73" s="42">
        <v>3426155</v>
      </c>
      <c r="K73" s="42">
        <f t="shared" si="9"/>
        <v>6852310</v>
      </c>
      <c r="L73" s="42">
        <v>3326155</v>
      </c>
      <c r="M73" s="42">
        <v>3326155</v>
      </c>
      <c r="N73" s="42">
        <f t="shared" si="10"/>
        <v>6652310</v>
      </c>
      <c r="O73" s="42"/>
      <c r="P73" s="42"/>
      <c r="Q73" s="42">
        <f t="shared" si="11"/>
        <v>0</v>
      </c>
      <c r="R73" s="42"/>
      <c r="S73" s="42"/>
      <c r="T73" s="42">
        <f t="shared" si="7"/>
        <v>0</v>
      </c>
      <c r="U73" s="42"/>
      <c r="V73" s="42"/>
      <c r="W73" s="42">
        <f t="shared" si="8"/>
        <v>0</v>
      </c>
      <c r="X73" s="42">
        <f t="shared" si="4"/>
        <v>21643675</v>
      </c>
      <c r="Y73" s="61">
        <f t="shared" si="0"/>
        <v>50.776223495687219</v>
      </c>
      <c r="Z73" s="42">
        <f t="shared" si="5"/>
        <v>20981935</v>
      </c>
      <c r="AA73" s="42"/>
      <c r="AB73" s="62"/>
      <c r="AC73" s="63"/>
    </row>
    <row r="74" spans="1:29" s="64" customFormat="1" ht="22.5" x14ac:dyDescent="0.2">
      <c r="A74" s="58">
        <v>62</v>
      </c>
      <c r="B74" s="59"/>
      <c r="C74" s="60" t="s">
        <v>80</v>
      </c>
      <c r="D74" s="42">
        <v>8174699</v>
      </c>
      <c r="E74" s="42">
        <v>7935848</v>
      </c>
      <c r="F74" s="42">
        <v>573890</v>
      </c>
      <c r="G74" s="42">
        <v>576716</v>
      </c>
      <c r="H74" s="42">
        <f t="shared" si="6"/>
        <v>1150606</v>
      </c>
      <c r="I74" s="42">
        <v>633203</v>
      </c>
      <c r="J74" s="42">
        <v>773696</v>
      </c>
      <c r="K74" s="42">
        <f t="shared" si="9"/>
        <v>1406899</v>
      </c>
      <c r="L74" s="42">
        <v>517278</v>
      </c>
      <c r="M74" s="42">
        <v>434922</v>
      </c>
      <c r="N74" s="42">
        <f t="shared" si="10"/>
        <v>952200</v>
      </c>
      <c r="O74" s="42"/>
      <c r="P74" s="42"/>
      <c r="Q74" s="42">
        <f t="shared" si="11"/>
        <v>0</v>
      </c>
      <c r="R74" s="42"/>
      <c r="S74" s="42"/>
      <c r="T74" s="42">
        <f t="shared" si="7"/>
        <v>0</v>
      </c>
      <c r="U74" s="42"/>
      <c r="V74" s="42"/>
      <c r="W74" s="42">
        <f t="shared" si="8"/>
        <v>0</v>
      </c>
      <c r="X74" s="42">
        <f t="shared" si="4"/>
        <v>3509705</v>
      </c>
      <c r="Y74" s="61">
        <f t="shared" si="0"/>
        <v>44.225960477065591</v>
      </c>
      <c r="Z74" s="42">
        <f t="shared" si="5"/>
        <v>4426143</v>
      </c>
      <c r="AA74" s="42"/>
      <c r="AB74" s="62"/>
      <c r="AC74" s="63"/>
    </row>
    <row r="75" spans="1:29" s="64" customFormat="1" ht="12.75" x14ac:dyDescent="0.2">
      <c r="A75" s="58">
        <v>63</v>
      </c>
      <c r="B75" s="59"/>
      <c r="C75" s="60" t="s">
        <v>81</v>
      </c>
      <c r="D75" s="42">
        <v>17702023</v>
      </c>
      <c r="E75" s="42">
        <v>19595363</v>
      </c>
      <c r="F75" s="42">
        <v>1347881</v>
      </c>
      <c r="G75" s="42">
        <v>2495292</v>
      </c>
      <c r="H75" s="42">
        <f t="shared" si="6"/>
        <v>3843173</v>
      </c>
      <c r="I75" s="42">
        <v>1892383</v>
      </c>
      <c r="J75" s="42">
        <v>1638380</v>
      </c>
      <c r="K75" s="42">
        <f t="shared" si="9"/>
        <v>3530763</v>
      </c>
      <c r="L75" s="42">
        <v>2391680</v>
      </c>
      <c r="M75" s="42">
        <v>2478542</v>
      </c>
      <c r="N75" s="42">
        <f t="shared" si="10"/>
        <v>4870222</v>
      </c>
      <c r="O75" s="42"/>
      <c r="P75" s="42"/>
      <c r="Q75" s="42">
        <f t="shared" si="11"/>
        <v>0</v>
      </c>
      <c r="R75" s="42"/>
      <c r="S75" s="42"/>
      <c r="T75" s="42">
        <f t="shared" si="7"/>
        <v>0</v>
      </c>
      <c r="U75" s="42"/>
      <c r="V75" s="42"/>
      <c r="W75" s="42">
        <f t="shared" si="8"/>
        <v>0</v>
      </c>
      <c r="X75" s="42">
        <f t="shared" si="4"/>
        <v>12244158</v>
      </c>
      <c r="Y75" s="61">
        <f t="shared" si="0"/>
        <v>62.484976675349166</v>
      </c>
      <c r="Z75" s="42">
        <f t="shared" si="5"/>
        <v>7351205</v>
      </c>
      <c r="AA75" s="42"/>
      <c r="AB75" s="62"/>
      <c r="AC75" s="63"/>
    </row>
    <row r="76" spans="1:29" s="64" customFormat="1" ht="22.5" x14ac:dyDescent="0.2">
      <c r="A76" s="58">
        <v>64</v>
      </c>
      <c r="B76" s="59"/>
      <c r="C76" s="60" t="s">
        <v>82</v>
      </c>
      <c r="D76" s="42">
        <v>30059001</v>
      </c>
      <c r="E76" s="42">
        <v>29194143</v>
      </c>
      <c r="F76" s="42">
        <v>1950438</v>
      </c>
      <c r="G76" s="42">
        <v>2148276</v>
      </c>
      <c r="H76" s="42">
        <f t="shared" si="6"/>
        <v>4098714</v>
      </c>
      <c r="I76" s="42">
        <v>2183697</v>
      </c>
      <c r="J76" s="42">
        <v>2511579</v>
      </c>
      <c r="K76" s="42">
        <f t="shared" si="9"/>
        <v>4695276</v>
      </c>
      <c r="L76" s="42">
        <v>2646453</v>
      </c>
      <c r="M76" s="42">
        <v>2027492</v>
      </c>
      <c r="N76" s="42">
        <f t="shared" si="10"/>
        <v>4673945</v>
      </c>
      <c r="O76" s="42"/>
      <c r="P76" s="42"/>
      <c r="Q76" s="42">
        <f t="shared" si="11"/>
        <v>0</v>
      </c>
      <c r="R76" s="42"/>
      <c r="S76" s="42"/>
      <c r="T76" s="42">
        <f t="shared" si="7"/>
        <v>0</v>
      </c>
      <c r="U76" s="42"/>
      <c r="V76" s="42"/>
      <c r="W76" s="42">
        <f t="shared" si="8"/>
        <v>0</v>
      </c>
      <c r="X76" s="42">
        <f t="shared" si="4"/>
        <v>13467935</v>
      </c>
      <c r="Y76" s="61">
        <f t="shared" si="0"/>
        <v>46.132318390027756</v>
      </c>
      <c r="Z76" s="42">
        <f t="shared" si="5"/>
        <v>15726208</v>
      </c>
      <c r="AA76" s="42"/>
      <c r="AB76" s="62"/>
      <c r="AC76" s="63"/>
    </row>
    <row r="77" spans="1:29" s="64" customFormat="1" ht="12.75" x14ac:dyDescent="0.2">
      <c r="A77" s="58">
        <v>65</v>
      </c>
      <c r="B77" s="59"/>
      <c r="C77" s="60" t="s">
        <v>83</v>
      </c>
      <c r="D77" s="42">
        <v>5070421</v>
      </c>
      <c r="E77" s="42">
        <v>4975601</v>
      </c>
      <c r="F77" s="42">
        <v>389988</v>
      </c>
      <c r="G77" s="42">
        <v>358091</v>
      </c>
      <c r="H77" s="42">
        <f t="shared" si="6"/>
        <v>748079</v>
      </c>
      <c r="I77" s="42">
        <v>388402</v>
      </c>
      <c r="J77" s="42">
        <v>395333</v>
      </c>
      <c r="K77" s="42">
        <f t="shared" si="9"/>
        <v>783735</v>
      </c>
      <c r="L77" s="42">
        <v>447520</v>
      </c>
      <c r="M77" s="42">
        <v>407681</v>
      </c>
      <c r="N77" s="42">
        <f t="shared" si="10"/>
        <v>855201</v>
      </c>
      <c r="O77" s="42"/>
      <c r="P77" s="42"/>
      <c r="Q77" s="42">
        <f t="shared" si="11"/>
        <v>0</v>
      </c>
      <c r="R77" s="42"/>
      <c r="S77" s="42"/>
      <c r="T77" s="42">
        <f t="shared" si="7"/>
        <v>0</v>
      </c>
      <c r="U77" s="42"/>
      <c r="V77" s="42"/>
      <c r="W77" s="42">
        <f t="shared" si="8"/>
        <v>0</v>
      </c>
      <c r="X77" s="42">
        <f t="shared" si="4"/>
        <v>2387015</v>
      </c>
      <c r="Y77" s="61">
        <f t="shared" si="0"/>
        <v>47.974405503978311</v>
      </c>
      <c r="Z77" s="42">
        <f t="shared" si="5"/>
        <v>2588586</v>
      </c>
      <c r="AA77" s="42"/>
      <c r="AB77" s="62"/>
      <c r="AC77" s="63"/>
    </row>
    <row r="78" spans="1:29" s="64" customFormat="1" ht="12.75" x14ac:dyDescent="0.2">
      <c r="A78" s="58">
        <v>66</v>
      </c>
      <c r="B78" s="59"/>
      <c r="C78" s="60" t="s">
        <v>84</v>
      </c>
      <c r="D78" s="42">
        <v>11500000</v>
      </c>
      <c r="E78" s="42">
        <v>11647204</v>
      </c>
      <c r="F78" s="42">
        <v>631100</v>
      </c>
      <c r="G78" s="42">
        <v>801164</v>
      </c>
      <c r="H78" s="42">
        <f t="shared" si="6"/>
        <v>1432264</v>
      </c>
      <c r="I78" s="42">
        <v>1561083</v>
      </c>
      <c r="J78" s="42">
        <v>1951579</v>
      </c>
      <c r="K78" s="42">
        <f t="shared" si="9"/>
        <v>3512662</v>
      </c>
      <c r="L78" s="42">
        <v>1011086</v>
      </c>
      <c r="M78" s="42">
        <v>887412</v>
      </c>
      <c r="N78" s="42">
        <f t="shared" si="10"/>
        <v>1898498</v>
      </c>
      <c r="O78" s="42"/>
      <c r="P78" s="42"/>
      <c r="Q78" s="42">
        <f t="shared" si="11"/>
        <v>0</v>
      </c>
      <c r="R78" s="42"/>
      <c r="S78" s="42"/>
      <c r="T78" s="42">
        <f t="shared" si="7"/>
        <v>0</v>
      </c>
      <c r="U78" s="42"/>
      <c r="V78" s="42"/>
      <c r="W78" s="42">
        <f t="shared" si="8"/>
        <v>0</v>
      </c>
      <c r="X78" s="42">
        <f t="shared" si="4"/>
        <v>6843424</v>
      </c>
      <c r="Y78" s="61">
        <f t="shared" si="0"/>
        <v>58.755938335071662</v>
      </c>
      <c r="Z78" s="42">
        <f t="shared" si="5"/>
        <v>4803780</v>
      </c>
      <c r="AA78" s="42"/>
      <c r="AB78" s="62"/>
      <c r="AC78" s="63"/>
    </row>
    <row r="79" spans="1:29" s="64" customFormat="1" ht="12.75" x14ac:dyDescent="0.2">
      <c r="A79" s="58">
        <v>73</v>
      </c>
      <c r="B79" s="59"/>
      <c r="C79" s="60" t="s">
        <v>85</v>
      </c>
      <c r="D79" s="42">
        <v>161740618</v>
      </c>
      <c r="E79" s="42">
        <v>527231418</v>
      </c>
      <c r="F79" s="42">
        <v>6891962</v>
      </c>
      <c r="G79" s="42">
        <v>11566638</v>
      </c>
      <c r="H79" s="42">
        <f t="shared" si="6"/>
        <v>18458600</v>
      </c>
      <c r="I79" s="42">
        <v>8909933</v>
      </c>
      <c r="J79" s="42">
        <v>144131804</v>
      </c>
      <c r="K79" s="42">
        <f t="shared" si="9"/>
        <v>153041737</v>
      </c>
      <c r="L79" s="42">
        <v>-115443864</v>
      </c>
      <c r="M79" s="42">
        <v>98590066</v>
      </c>
      <c r="N79" s="42">
        <f t="shared" si="10"/>
        <v>-16853798</v>
      </c>
      <c r="O79" s="42"/>
      <c r="P79" s="42"/>
      <c r="Q79" s="42">
        <f t="shared" si="11"/>
        <v>0</v>
      </c>
      <c r="R79" s="42"/>
      <c r="S79" s="42"/>
      <c r="T79" s="42">
        <f t="shared" si="7"/>
        <v>0</v>
      </c>
      <c r="U79" s="42"/>
      <c r="V79" s="42"/>
      <c r="W79" s="42">
        <f t="shared" si="8"/>
        <v>0</v>
      </c>
      <c r="X79" s="42">
        <f t="shared" si="4"/>
        <v>154646539</v>
      </c>
      <c r="Y79" s="61">
        <f t="shared" si="0"/>
        <v>29.33181402326824</v>
      </c>
      <c r="Z79" s="42">
        <f t="shared" si="5"/>
        <v>372584879</v>
      </c>
      <c r="AA79" s="42"/>
      <c r="AB79" s="62"/>
      <c r="AC79" s="63"/>
    </row>
    <row r="80" spans="1:29" s="64" customFormat="1" ht="12.75" x14ac:dyDescent="0.2">
      <c r="A80" s="58">
        <v>74</v>
      </c>
      <c r="B80" s="59"/>
      <c r="C80" s="60" t="s">
        <v>86</v>
      </c>
      <c r="D80" s="42">
        <v>83230082</v>
      </c>
      <c r="E80" s="42">
        <v>86378265</v>
      </c>
      <c r="F80" s="42">
        <v>1339736</v>
      </c>
      <c r="G80" s="42">
        <v>1263570</v>
      </c>
      <c r="H80" s="42">
        <f t="shared" si="6"/>
        <v>2603306</v>
      </c>
      <c r="I80" s="42">
        <v>1672229</v>
      </c>
      <c r="J80" s="42">
        <v>23396551</v>
      </c>
      <c r="K80" s="42">
        <f t="shared" si="9"/>
        <v>25068780</v>
      </c>
      <c r="L80" s="42">
        <v>7368932</v>
      </c>
      <c r="M80" s="42">
        <v>14276991</v>
      </c>
      <c r="N80" s="42">
        <f t="shared" si="10"/>
        <v>21645923</v>
      </c>
      <c r="O80" s="42"/>
      <c r="P80" s="42"/>
      <c r="Q80" s="42">
        <f t="shared" si="11"/>
        <v>0</v>
      </c>
      <c r="R80" s="42"/>
      <c r="S80" s="42"/>
      <c r="T80" s="42">
        <f t="shared" si="7"/>
        <v>0</v>
      </c>
      <c r="U80" s="42"/>
      <c r="V80" s="42"/>
      <c r="W80" s="42">
        <f t="shared" si="8"/>
        <v>0</v>
      </c>
      <c r="X80" s="42">
        <f t="shared" si="4"/>
        <v>49318009</v>
      </c>
      <c r="Y80" s="61">
        <f t="shared" si="0"/>
        <v>57.095391994733859</v>
      </c>
      <c r="Z80" s="42">
        <f t="shared" si="5"/>
        <v>37060256</v>
      </c>
      <c r="AA80" s="42"/>
      <c r="AB80" s="62"/>
      <c r="AC80" s="63"/>
    </row>
    <row r="81" spans="1:29" s="64" customFormat="1" ht="12.75" hidden="1" customHeight="1" x14ac:dyDescent="0.2">
      <c r="A81" s="58">
        <v>75</v>
      </c>
      <c r="B81" s="59"/>
      <c r="C81" s="60" t="s">
        <v>87</v>
      </c>
      <c r="D81" s="42">
        <v>0</v>
      </c>
      <c r="E81" s="42">
        <v>0</v>
      </c>
      <c r="F81" s="42">
        <v>0</v>
      </c>
      <c r="G81" s="42">
        <v>0</v>
      </c>
      <c r="H81" s="42">
        <f t="shared" si="6"/>
        <v>0</v>
      </c>
      <c r="I81" s="42">
        <v>0</v>
      </c>
      <c r="J81" s="42">
        <v>0</v>
      </c>
      <c r="K81" s="42">
        <f t="shared" si="9"/>
        <v>0</v>
      </c>
      <c r="L81" s="42">
        <v>0</v>
      </c>
      <c r="M81" s="42">
        <v>0</v>
      </c>
      <c r="N81" s="42">
        <f t="shared" si="10"/>
        <v>0</v>
      </c>
      <c r="O81" s="42"/>
      <c r="P81" s="42"/>
      <c r="Q81" s="42">
        <f t="shared" si="11"/>
        <v>0</v>
      </c>
      <c r="R81" s="42"/>
      <c r="S81" s="42"/>
      <c r="T81" s="42">
        <f t="shared" si="7"/>
        <v>0</v>
      </c>
      <c r="U81" s="42"/>
      <c r="V81" s="42"/>
      <c r="W81" s="42">
        <f t="shared" si="8"/>
        <v>0</v>
      </c>
      <c r="X81" s="42">
        <f t="shared" si="4"/>
        <v>0</v>
      </c>
      <c r="Y81" s="61" t="e">
        <f t="shared" ref="Y81:Y140" si="12">X81*100/E81</f>
        <v>#DIV/0!</v>
      </c>
      <c r="Z81" s="42">
        <f t="shared" si="5"/>
        <v>0</v>
      </c>
      <c r="AA81" s="42"/>
      <c r="AB81" s="65"/>
      <c r="AC81" s="63"/>
    </row>
    <row r="82" spans="1:29" s="64" customFormat="1" ht="22.5" x14ac:dyDescent="0.2">
      <c r="A82" s="58"/>
      <c r="B82" s="59"/>
      <c r="C82" s="60" t="s">
        <v>88</v>
      </c>
      <c r="D82" s="42">
        <v>0</v>
      </c>
      <c r="E82" s="42">
        <v>63179</v>
      </c>
      <c r="F82" s="42">
        <v>0</v>
      </c>
      <c r="G82" s="42">
        <v>18954</v>
      </c>
      <c r="H82" s="42">
        <f t="shared" si="6"/>
        <v>18954</v>
      </c>
      <c r="I82" s="42">
        <v>44225</v>
      </c>
      <c r="J82" s="42">
        <v>0</v>
      </c>
      <c r="K82" s="42">
        <f t="shared" ref="K82:K109" si="13">SUM(I82:J82)</f>
        <v>44225</v>
      </c>
      <c r="L82" s="42">
        <v>0</v>
      </c>
      <c r="M82" s="42">
        <v>0</v>
      </c>
      <c r="N82" s="42">
        <f t="shared" ref="N82:N109" si="14">SUM(L82:M82)</f>
        <v>0</v>
      </c>
      <c r="O82" s="42"/>
      <c r="P82" s="42"/>
      <c r="Q82" s="42">
        <f t="shared" ref="Q82:Q109" si="15">SUM(O82:P82)</f>
        <v>0</v>
      </c>
      <c r="R82" s="42"/>
      <c r="S82" s="42"/>
      <c r="T82" s="42">
        <f t="shared" ref="T82:T109" si="16">SUM(R82:S82)</f>
        <v>0</v>
      </c>
      <c r="U82" s="42"/>
      <c r="V82" s="42"/>
      <c r="W82" s="42">
        <f t="shared" ref="W82:W109" si="17">SUM(U82:V82)</f>
        <v>0</v>
      </c>
      <c r="X82" s="42">
        <f t="shared" ref="X82:X140" si="18">+H82+K82+N82+Q82+T82+W82</f>
        <v>63179</v>
      </c>
      <c r="Y82" s="61">
        <f t="shared" si="12"/>
        <v>100</v>
      </c>
      <c r="Z82" s="42">
        <f t="shared" ref="Z82:Z140" si="19">+E82-X82</f>
        <v>0</v>
      </c>
      <c r="AA82" s="42"/>
      <c r="AB82" s="62"/>
      <c r="AC82" s="63"/>
    </row>
    <row r="83" spans="1:29" x14ac:dyDescent="0.2">
      <c r="B83" s="59"/>
      <c r="C83" s="60" t="s">
        <v>89</v>
      </c>
      <c r="D83" s="42">
        <v>0</v>
      </c>
      <c r="E83" s="42">
        <v>1771173</v>
      </c>
      <c r="F83" s="42"/>
      <c r="G83" s="42"/>
      <c r="H83" s="42"/>
      <c r="I83" s="42">
        <v>0</v>
      </c>
      <c r="J83" s="42">
        <v>0</v>
      </c>
      <c r="K83" s="42">
        <f t="shared" si="13"/>
        <v>0</v>
      </c>
      <c r="L83" s="42">
        <v>1561001</v>
      </c>
      <c r="M83" s="42">
        <v>0</v>
      </c>
      <c r="N83" s="42">
        <f t="shared" si="14"/>
        <v>1561001</v>
      </c>
      <c r="O83" s="42"/>
      <c r="P83" s="42"/>
      <c r="Q83" s="42">
        <f t="shared" si="15"/>
        <v>0</v>
      </c>
      <c r="R83" s="42"/>
      <c r="S83" s="42"/>
      <c r="T83" s="42">
        <f t="shared" si="16"/>
        <v>0</v>
      </c>
      <c r="U83" s="42"/>
      <c r="V83" s="42"/>
      <c r="W83" s="42">
        <f t="shared" si="17"/>
        <v>0</v>
      </c>
      <c r="X83" s="42">
        <f t="shared" si="18"/>
        <v>1561001</v>
      </c>
      <c r="Y83" s="61">
        <f t="shared" si="12"/>
        <v>88.133739617756149</v>
      </c>
      <c r="Z83" s="42">
        <f t="shared" si="19"/>
        <v>210172</v>
      </c>
      <c r="AB83" s="62"/>
      <c r="AC83" s="63"/>
    </row>
    <row r="84" spans="1:29" x14ac:dyDescent="0.2">
      <c r="B84" s="59"/>
      <c r="C84" s="60" t="s">
        <v>90</v>
      </c>
      <c r="D84" s="42">
        <v>0</v>
      </c>
      <c r="E84" s="42">
        <v>7000029</v>
      </c>
      <c r="F84" s="42"/>
      <c r="G84" s="42"/>
      <c r="H84" s="42"/>
      <c r="I84" s="42">
        <v>71218</v>
      </c>
      <c r="J84" s="42">
        <v>667607</v>
      </c>
      <c r="K84" s="42">
        <f t="shared" si="13"/>
        <v>738825</v>
      </c>
      <c r="L84" s="42">
        <v>500309</v>
      </c>
      <c r="M84" s="42">
        <v>671524</v>
      </c>
      <c r="N84" s="42">
        <f t="shared" si="14"/>
        <v>1171833</v>
      </c>
      <c r="O84" s="42"/>
      <c r="P84" s="42"/>
      <c r="Q84" s="42">
        <f t="shared" si="15"/>
        <v>0</v>
      </c>
      <c r="R84" s="42"/>
      <c r="S84" s="42"/>
      <c r="T84" s="42">
        <f t="shared" si="16"/>
        <v>0</v>
      </c>
      <c r="U84" s="42"/>
      <c r="V84" s="42"/>
      <c r="W84" s="42">
        <f t="shared" si="17"/>
        <v>0</v>
      </c>
      <c r="X84" s="42">
        <f t="shared" si="18"/>
        <v>1910658</v>
      </c>
      <c r="Y84" s="61">
        <f t="shared" si="12"/>
        <v>27.295001206423574</v>
      </c>
      <c r="Z84" s="42">
        <f t="shared" si="19"/>
        <v>5089371</v>
      </c>
      <c r="AB84" s="62"/>
      <c r="AC84" s="63"/>
    </row>
    <row r="85" spans="1:29" x14ac:dyDescent="0.2">
      <c r="B85" s="59"/>
      <c r="C85" s="60" t="s">
        <v>91</v>
      </c>
      <c r="D85" s="42">
        <v>0</v>
      </c>
      <c r="E85" s="42">
        <v>10000000</v>
      </c>
      <c r="F85" s="42"/>
      <c r="G85" s="42"/>
      <c r="H85" s="42"/>
      <c r="I85" s="42">
        <v>661833</v>
      </c>
      <c r="J85" s="42">
        <v>1213948</v>
      </c>
      <c r="K85" s="42">
        <f t="shared" si="13"/>
        <v>1875781</v>
      </c>
      <c r="L85" s="42">
        <v>455330</v>
      </c>
      <c r="M85" s="42">
        <v>1303437</v>
      </c>
      <c r="N85" s="42">
        <f t="shared" si="14"/>
        <v>1758767</v>
      </c>
      <c r="O85" s="42"/>
      <c r="P85" s="42"/>
      <c r="Q85" s="42">
        <f t="shared" si="15"/>
        <v>0</v>
      </c>
      <c r="R85" s="42"/>
      <c r="S85" s="42"/>
      <c r="T85" s="42">
        <f t="shared" si="16"/>
        <v>0</v>
      </c>
      <c r="U85" s="42"/>
      <c r="V85" s="42"/>
      <c r="W85" s="42">
        <f t="shared" si="17"/>
        <v>0</v>
      </c>
      <c r="X85" s="42">
        <f t="shared" si="18"/>
        <v>3634548</v>
      </c>
      <c r="Y85" s="61">
        <f t="shared" si="12"/>
        <v>36.345480000000002</v>
      </c>
      <c r="Z85" s="42">
        <f t="shared" si="19"/>
        <v>6365452</v>
      </c>
      <c r="AB85" s="62"/>
      <c r="AC85" s="63"/>
    </row>
    <row r="86" spans="1:29" x14ac:dyDescent="0.2">
      <c r="B86" s="59"/>
      <c r="C86" s="60" t="s">
        <v>92</v>
      </c>
      <c r="D86" s="42">
        <v>0</v>
      </c>
      <c r="E86" s="42">
        <v>119367</v>
      </c>
      <c r="F86" s="42"/>
      <c r="G86" s="42"/>
      <c r="H86" s="42"/>
      <c r="I86" s="42">
        <v>0</v>
      </c>
      <c r="J86" s="42">
        <v>119367</v>
      </c>
      <c r="K86" s="42">
        <f t="shared" si="13"/>
        <v>119367</v>
      </c>
      <c r="L86" s="42">
        <v>0</v>
      </c>
      <c r="M86" s="42">
        <v>0</v>
      </c>
      <c r="N86" s="42">
        <f t="shared" si="14"/>
        <v>0</v>
      </c>
      <c r="O86" s="42"/>
      <c r="P86" s="42"/>
      <c r="Q86" s="42">
        <f t="shared" si="15"/>
        <v>0</v>
      </c>
      <c r="R86" s="42"/>
      <c r="S86" s="42"/>
      <c r="T86" s="42">
        <f t="shared" si="16"/>
        <v>0</v>
      </c>
      <c r="U86" s="42"/>
      <c r="V86" s="42"/>
      <c r="W86" s="42">
        <f t="shared" si="17"/>
        <v>0</v>
      </c>
      <c r="X86" s="42">
        <f t="shared" si="18"/>
        <v>119367</v>
      </c>
      <c r="Y86" s="61">
        <f t="shared" si="12"/>
        <v>100</v>
      </c>
      <c r="Z86" s="42">
        <f t="shared" si="19"/>
        <v>0</v>
      </c>
      <c r="AB86" s="62"/>
      <c r="AC86" s="63"/>
    </row>
    <row r="87" spans="1:29" x14ac:dyDescent="0.2">
      <c r="B87" s="59"/>
      <c r="C87" s="60" t="s">
        <v>93</v>
      </c>
      <c r="D87" s="42">
        <v>0</v>
      </c>
      <c r="E87" s="42">
        <v>4230144</v>
      </c>
      <c r="F87" s="42"/>
      <c r="G87" s="42"/>
      <c r="H87" s="42"/>
      <c r="I87" s="42">
        <v>0</v>
      </c>
      <c r="J87" s="42">
        <v>384559</v>
      </c>
      <c r="K87" s="42">
        <f t="shared" si="13"/>
        <v>384559</v>
      </c>
      <c r="L87" s="42">
        <v>384559</v>
      </c>
      <c r="M87" s="42">
        <v>384559</v>
      </c>
      <c r="N87" s="42">
        <f t="shared" si="14"/>
        <v>769118</v>
      </c>
      <c r="O87" s="42"/>
      <c r="P87" s="42"/>
      <c r="Q87" s="42">
        <f t="shared" si="15"/>
        <v>0</v>
      </c>
      <c r="R87" s="42"/>
      <c r="S87" s="42"/>
      <c r="T87" s="42">
        <f t="shared" si="16"/>
        <v>0</v>
      </c>
      <c r="U87" s="42"/>
      <c r="V87" s="42"/>
      <c r="W87" s="42">
        <f t="shared" si="17"/>
        <v>0</v>
      </c>
      <c r="X87" s="42">
        <f t="shared" si="18"/>
        <v>1153677</v>
      </c>
      <c r="Y87" s="61">
        <f t="shared" si="12"/>
        <v>27.272759508896151</v>
      </c>
      <c r="Z87" s="42">
        <f t="shared" si="19"/>
        <v>3076467</v>
      </c>
      <c r="AB87" s="62"/>
      <c r="AC87" s="63"/>
    </row>
    <row r="88" spans="1:29" x14ac:dyDescent="0.2">
      <c r="B88" s="59"/>
      <c r="C88" s="60" t="s">
        <v>94</v>
      </c>
      <c r="D88" s="42">
        <v>0</v>
      </c>
      <c r="E88" s="42">
        <v>7000823</v>
      </c>
      <c r="F88" s="42"/>
      <c r="G88" s="42"/>
      <c r="H88" s="42"/>
      <c r="I88" s="42">
        <v>0</v>
      </c>
      <c r="J88" s="42">
        <v>0</v>
      </c>
      <c r="K88" s="42">
        <f t="shared" ref="K88:K89" si="20">SUM(I88:J88)</f>
        <v>0</v>
      </c>
      <c r="L88" s="42">
        <v>0</v>
      </c>
      <c r="M88" s="42">
        <v>0</v>
      </c>
      <c r="N88" s="42">
        <f t="shared" ref="N88:N89" si="21">SUM(L88:M88)</f>
        <v>0</v>
      </c>
      <c r="O88" s="42"/>
      <c r="P88" s="42"/>
      <c r="Q88" s="42">
        <f t="shared" ref="Q88:Q89" si="22">SUM(O88:P88)</f>
        <v>0</v>
      </c>
      <c r="R88" s="42"/>
      <c r="S88" s="42"/>
      <c r="T88" s="42">
        <f t="shared" ref="T88:T89" si="23">SUM(R88:S88)</f>
        <v>0</v>
      </c>
      <c r="U88" s="42"/>
      <c r="V88" s="42"/>
      <c r="W88" s="42">
        <f t="shared" ref="W88:W89" si="24">SUM(U88:V88)</f>
        <v>0</v>
      </c>
      <c r="X88" s="42">
        <f t="shared" si="18"/>
        <v>0</v>
      </c>
      <c r="Y88" s="61">
        <f t="shared" si="12"/>
        <v>0</v>
      </c>
      <c r="Z88" s="42">
        <f t="shared" si="19"/>
        <v>7000823</v>
      </c>
      <c r="AB88" s="65"/>
      <c r="AC88" s="63"/>
    </row>
    <row r="89" spans="1:29" x14ac:dyDescent="0.2">
      <c r="B89" s="59"/>
      <c r="C89" s="60" t="s">
        <v>95</v>
      </c>
      <c r="D89" s="42">
        <v>0</v>
      </c>
      <c r="E89" s="42">
        <v>384559</v>
      </c>
      <c r="F89" s="42"/>
      <c r="G89" s="42"/>
      <c r="H89" s="42"/>
      <c r="I89" s="42">
        <v>372876</v>
      </c>
      <c r="J89" s="42">
        <f>11682+1</f>
        <v>11683</v>
      </c>
      <c r="K89" s="42">
        <f t="shared" si="20"/>
        <v>384559</v>
      </c>
      <c r="L89" s="42">
        <v>0</v>
      </c>
      <c r="M89" s="42">
        <v>0</v>
      </c>
      <c r="N89" s="42">
        <f t="shared" si="21"/>
        <v>0</v>
      </c>
      <c r="O89" s="42"/>
      <c r="P89" s="42"/>
      <c r="Q89" s="42">
        <f t="shared" si="22"/>
        <v>0</v>
      </c>
      <c r="R89" s="42"/>
      <c r="S89" s="42"/>
      <c r="T89" s="42">
        <f t="shared" si="23"/>
        <v>0</v>
      </c>
      <c r="U89" s="42"/>
      <c r="V89" s="42"/>
      <c r="W89" s="42">
        <f t="shared" si="24"/>
        <v>0</v>
      </c>
      <c r="X89" s="42">
        <f t="shared" si="18"/>
        <v>384559</v>
      </c>
      <c r="Y89" s="61">
        <f t="shared" si="12"/>
        <v>100</v>
      </c>
      <c r="Z89" s="42">
        <f t="shared" si="19"/>
        <v>0</v>
      </c>
      <c r="AB89" s="62"/>
      <c r="AC89" s="63"/>
    </row>
    <row r="90" spans="1:29" ht="22.5" x14ac:dyDescent="0.2">
      <c r="B90" s="59"/>
      <c r="C90" s="60" t="s">
        <v>96</v>
      </c>
      <c r="D90" s="42">
        <v>0</v>
      </c>
      <c r="E90" s="42">
        <v>10148828</v>
      </c>
      <c r="F90" s="42"/>
      <c r="G90" s="42"/>
      <c r="H90" s="42"/>
      <c r="I90" s="42">
        <v>0</v>
      </c>
      <c r="J90" s="42">
        <v>0</v>
      </c>
      <c r="K90" s="42">
        <f t="shared" si="13"/>
        <v>0</v>
      </c>
      <c r="L90" s="42">
        <v>0</v>
      </c>
      <c r="M90" s="42">
        <v>0</v>
      </c>
      <c r="N90" s="42">
        <f t="shared" si="14"/>
        <v>0</v>
      </c>
      <c r="O90" s="42"/>
      <c r="P90" s="42"/>
      <c r="Q90" s="42">
        <f t="shared" si="15"/>
        <v>0</v>
      </c>
      <c r="R90" s="42"/>
      <c r="S90" s="42"/>
      <c r="T90" s="42">
        <f t="shared" si="16"/>
        <v>0</v>
      </c>
      <c r="U90" s="42"/>
      <c r="V90" s="42"/>
      <c r="W90" s="42">
        <f t="shared" si="17"/>
        <v>0</v>
      </c>
      <c r="X90" s="42">
        <f t="shared" si="18"/>
        <v>0</v>
      </c>
      <c r="Y90" s="61">
        <f t="shared" si="12"/>
        <v>0</v>
      </c>
      <c r="Z90" s="42">
        <f t="shared" si="19"/>
        <v>10148828</v>
      </c>
      <c r="AB90" s="65"/>
      <c r="AC90" s="63"/>
    </row>
    <row r="91" spans="1:29" x14ac:dyDescent="0.2">
      <c r="B91" s="59"/>
      <c r="C91" s="60" t="s">
        <v>97</v>
      </c>
      <c r="D91" s="42">
        <v>0</v>
      </c>
      <c r="E91" s="42">
        <v>13663609</v>
      </c>
      <c r="F91" s="42"/>
      <c r="G91" s="42"/>
      <c r="H91" s="42"/>
      <c r="I91" s="42">
        <v>0</v>
      </c>
      <c r="J91" s="42">
        <v>0</v>
      </c>
      <c r="K91" s="42">
        <f t="shared" si="13"/>
        <v>0</v>
      </c>
      <c r="L91" s="42">
        <v>0</v>
      </c>
      <c r="M91" s="42">
        <v>0</v>
      </c>
      <c r="N91" s="42">
        <f t="shared" si="14"/>
        <v>0</v>
      </c>
      <c r="O91" s="42"/>
      <c r="P91" s="42"/>
      <c r="Q91" s="42">
        <f t="shared" si="15"/>
        <v>0</v>
      </c>
      <c r="R91" s="42"/>
      <c r="S91" s="42"/>
      <c r="T91" s="42">
        <f t="shared" si="16"/>
        <v>0</v>
      </c>
      <c r="U91" s="42"/>
      <c r="V91" s="42"/>
      <c r="W91" s="42">
        <f t="shared" si="17"/>
        <v>0</v>
      </c>
      <c r="X91" s="42">
        <f t="shared" si="18"/>
        <v>0</v>
      </c>
      <c r="Y91" s="61">
        <f t="shared" si="12"/>
        <v>0</v>
      </c>
      <c r="Z91" s="42">
        <f t="shared" si="19"/>
        <v>13663609</v>
      </c>
      <c r="AB91" s="65"/>
      <c r="AC91" s="63"/>
    </row>
    <row r="92" spans="1:29" x14ac:dyDescent="0.2">
      <c r="B92" s="59"/>
      <c r="C92" s="60" t="s">
        <v>98</v>
      </c>
      <c r="D92" s="42">
        <v>0</v>
      </c>
      <c r="E92" s="42">
        <v>42914</v>
      </c>
      <c r="F92" s="42"/>
      <c r="G92" s="42"/>
      <c r="H92" s="42"/>
      <c r="I92" s="42">
        <v>0</v>
      </c>
      <c r="J92" s="42">
        <v>0</v>
      </c>
      <c r="K92" s="42">
        <f t="shared" si="13"/>
        <v>0</v>
      </c>
      <c r="L92" s="42">
        <v>42914</v>
      </c>
      <c r="M92" s="42">
        <v>0</v>
      </c>
      <c r="N92" s="42">
        <f t="shared" si="14"/>
        <v>42914</v>
      </c>
      <c r="O92" s="42"/>
      <c r="P92" s="42"/>
      <c r="Q92" s="42">
        <f t="shared" si="15"/>
        <v>0</v>
      </c>
      <c r="R92" s="42"/>
      <c r="S92" s="42"/>
      <c r="T92" s="42">
        <f t="shared" si="16"/>
        <v>0</v>
      </c>
      <c r="U92" s="42"/>
      <c r="V92" s="42"/>
      <c r="W92" s="42">
        <f t="shared" si="17"/>
        <v>0</v>
      </c>
      <c r="X92" s="42">
        <f t="shared" si="18"/>
        <v>42914</v>
      </c>
      <c r="Y92" s="61">
        <f t="shared" si="12"/>
        <v>100</v>
      </c>
      <c r="Z92" s="42">
        <f t="shared" si="19"/>
        <v>0</v>
      </c>
      <c r="AB92" s="62"/>
      <c r="AC92" s="63"/>
    </row>
    <row r="93" spans="1:29" ht="22.5" x14ac:dyDescent="0.2">
      <c r="B93" s="59"/>
      <c r="C93" s="60" t="s">
        <v>99</v>
      </c>
      <c r="D93" s="42">
        <v>0</v>
      </c>
      <c r="E93" s="42">
        <v>1600000</v>
      </c>
      <c r="F93" s="42"/>
      <c r="G93" s="42"/>
      <c r="H93" s="42"/>
      <c r="I93" s="42">
        <v>0</v>
      </c>
      <c r="J93" s="42">
        <v>800000</v>
      </c>
      <c r="K93" s="42">
        <f t="shared" si="13"/>
        <v>800000</v>
      </c>
      <c r="L93" s="42">
        <v>800000</v>
      </c>
      <c r="M93" s="42">
        <v>0</v>
      </c>
      <c r="N93" s="42">
        <f t="shared" si="14"/>
        <v>800000</v>
      </c>
      <c r="O93" s="42"/>
      <c r="P93" s="42"/>
      <c r="Q93" s="42">
        <f t="shared" si="15"/>
        <v>0</v>
      </c>
      <c r="R93" s="42"/>
      <c r="S93" s="42"/>
      <c r="T93" s="42">
        <f t="shared" si="16"/>
        <v>0</v>
      </c>
      <c r="U93" s="42"/>
      <c r="V93" s="42"/>
      <c r="W93" s="42">
        <f t="shared" si="17"/>
        <v>0</v>
      </c>
      <c r="X93" s="42">
        <f t="shared" si="18"/>
        <v>1600000</v>
      </c>
      <c r="Y93" s="61">
        <f t="shared" si="12"/>
        <v>100</v>
      </c>
      <c r="Z93" s="42">
        <f t="shared" si="19"/>
        <v>0</v>
      </c>
      <c r="AB93" s="62"/>
      <c r="AC93" s="63"/>
    </row>
    <row r="94" spans="1:29" ht="22.5" x14ac:dyDescent="0.2">
      <c r="B94" s="59"/>
      <c r="C94" s="60" t="s">
        <v>100</v>
      </c>
      <c r="D94" s="42">
        <v>0</v>
      </c>
      <c r="E94" s="42">
        <v>4739096</v>
      </c>
      <c r="F94" s="42"/>
      <c r="G94" s="42"/>
      <c r="H94" s="42"/>
      <c r="I94" s="42">
        <v>0</v>
      </c>
      <c r="J94" s="42">
        <v>3239470</v>
      </c>
      <c r="K94" s="42">
        <f t="shared" si="13"/>
        <v>3239470</v>
      </c>
      <c r="L94" s="42">
        <v>0</v>
      </c>
      <c r="M94" s="42">
        <v>1499626</v>
      </c>
      <c r="N94" s="42">
        <f t="shared" si="14"/>
        <v>1499626</v>
      </c>
      <c r="O94" s="42"/>
      <c r="P94" s="42"/>
      <c r="Q94" s="42">
        <f t="shared" si="15"/>
        <v>0</v>
      </c>
      <c r="R94" s="42"/>
      <c r="S94" s="42"/>
      <c r="T94" s="42">
        <f t="shared" si="16"/>
        <v>0</v>
      </c>
      <c r="U94" s="42"/>
      <c r="V94" s="42"/>
      <c r="W94" s="42">
        <f t="shared" si="17"/>
        <v>0</v>
      </c>
      <c r="X94" s="42">
        <f t="shared" si="18"/>
        <v>4739096</v>
      </c>
      <c r="Y94" s="61">
        <f t="shared" si="12"/>
        <v>100</v>
      </c>
      <c r="Z94" s="42">
        <f t="shared" si="19"/>
        <v>0</v>
      </c>
      <c r="AB94" s="62"/>
      <c r="AC94" s="63"/>
    </row>
    <row r="95" spans="1:29" x14ac:dyDescent="0.2">
      <c r="B95" s="59"/>
      <c r="C95" s="60" t="s">
        <v>101</v>
      </c>
      <c r="D95" s="42">
        <v>0</v>
      </c>
      <c r="E95" s="42">
        <v>4146802</v>
      </c>
      <c r="F95" s="42"/>
      <c r="G95" s="42"/>
      <c r="H95" s="42"/>
      <c r="I95" s="42">
        <v>0</v>
      </c>
      <c r="J95" s="42">
        <v>0</v>
      </c>
      <c r="K95" s="42">
        <f t="shared" si="13"/>
        <v>0</v>
      </c>
      <c r="L95" s="42">
        <v>0</v>
      </c>
      <c r="M95" s="42">
        <v>2545700</v>
      </c>
      <c r="N95" s="42">
        <f t="shared" si="14"/>
        <v>2545700</v>
      </c>
      <c r="O95" s="42"/>
      <c r="P95" s="42"/>
      <c r="Q95" s="42">
        <f t="shared" si="15"/>
        <v>0</v>
      </c>
      <c r="R95" s="42"/>
      <c r="S95" s="42"/>
      <c r="T95" s="42">
        <f t="shared" si="16"/>
        <v>0</v>
      </c>
      <c r="U95" s="42"/>
      <c r="V95" s="42"/>
      <c r="W95" s="42">
        <f t="shared" si="17"/>
        <v>0</v>
      </c>
      <c r="X95" s="42">
        <f t="shared" si="18"/>
        <v>2545700</v>
      </c>
      <c r="Y95" s="61">
        <f t="shared" si="12"/>
        <v>61.38947555248599</v>
      </c>
      <c r="Z95" s="42">
        <f t="shared" si="19"/>
        <v>1601102</v>
      </c>
      <c r="AB95" s="65"/>
      <c r="AC95" s="63"/>
    </row>
    <row r="96" spans="1:29" ht="22.5" x14ac:dyDescent="0.2">
      <c r="B96" s="59"/>
      <c r="C96" s="60" t="s">
        <v>102</v>
      </c>
      <c r="D96" s="42">
        <v>0</v>
      </c>
      <c r="E96" s="42">
        <v>3054437</v>
      </c>
      <c r="F96" s="42"/>
      <c r="G96" s="42"/>
      <c r="H96" s="42"/>
      <c r="I96" s="42">
        <v>0</v>
      </c>
      <c r="J96" s="42">
        <v>0</v>
      </c>
      <c r="K96" s="42">
        <f t="shared" si="13"/>
        <v>0</v>
      </c>
      <c r="L96" s="42">
        <v>0</v>
      </c>
      <c r="M96" s="42">
        <v>1431710</v>
      </c>
      <c r="N96" s="42">
        <f t="shared" si="14"/>
        <v>1431710</v>
      </c>
      <c r="O96" s="42"/>
      <c r="P96" s="42"/>
      <c r="Q96" s="42">
        <f t="shared" si="15"/>
        <v>0</v>
      </c>
      <c r="R96" s="42"/>
      <c r="S96" s="42"/>
      <c r="T96" s="42">
        <f t="shared" si="16"/>
        <v>0</v>
      </c>
      <c r="U96" s="42"/>
      <c r="V96" s="42"/>
      <c r="W96" s="42">
        <f t="shared" si="17"/>
        <v>0</v>
      </c>
      <c r="X96" s="42">
        <f t="shared" si="18"/>
        <v>1431710</v>
      </c>
      <c r="Y96" s="61">
        <f t="shared" si="12"/>
        <v>46.87312260819261</v>
      </c>
      <c r="Z96" s="42">
        <f t="shared" si="19"/>
        <v>1622727</v>
      </c>
      <c r="AB96" s="65"/>
      <c r="AC96" s="63"/>
    </row>
    <row r="97" spans="2:29" x14ac:dyDescent="0.2">
      <c r="B97" s="59"/>
      <c r="C97" s="60" t="s">
        <v>103</v>
      </c>
      <c r="D97" s="42">
        <v>0</v>
      </c>
      <c r="E97" s="42">
        <v>8848764</v>
      </c>
      <c r="F97" s="42"/>
      <c r="G97" s="42"/>
      <c r="H97" s="42"/>
      <c r="I97" s="42">
        <v>0</v>
      </c>
      <c r="J97" s="42">
        <v>0</v>
      </c>
      <c r="K97" s="42">
        <f t="shared" si="13"/>
        <v>0</v>
      </c>
      <c r="L97" s="42">
        <v>0</v>
      </c>
      <c r="M97" s="42">
        <v>2417069</v>
      </c>
      <c r="N97" s="42">
        <f t="shared" si="14"/>
        <v>2417069</v>
      </c>
      <c r="O97" s="42"/>
      <c r="P97" s="42"/>
      <c r="Q97" s="42">
        <f t="shared" si="15"/>
        <v>0</v>
      </c>
      <c r="R97" s="42"/>
      <c r="S97" s="42"/>
      <c r="T97" s="42">
        <f t="shared" si="16"/>
        <v>0</v>
      </c>
      <c r="U97" s="42"/>
      <c r="V97" s="42"/>
      <c r="W97" s="42">
        <f t="shared" si="17"/>
        <v>0</v>
      </c>
      <c r="X97" s="42">
        <f t="shared" si="18"/>
        <v>2417069</v>
      </c>
      <c r="Y97" s="61">
        <f t="shared" si="12"/>
        <v>27.315329010921751</v>
      </c>
      <c r="Z97" s="42">
        <f t="shared" si="19"/>
        <v>6431695</v>
      </c>
      <c r="AB97" s="65"/>
      <c r="AC97" s="63"/>
    </row>
    <row r="98" spans="2:29" ht="22.5" x14ac:dyDescent="0.2">
      <c r="B98" s="59"/>
      <c r="C98" s="60" t="s">
        <v>104</v>
      </c>
      <c r="D98" s="42">
        <v>0</v>
      </c>
      <c r="E98" s="42">
        <v>12603107</v>
      </c>
      <c r="F98" s="42"/>
      <c r="G98" s="42"/>
      <c r="H98" s="42"/>
      <c r="I98" s="42">
        <v>0</v>
      </c>
      <c r="J98" s="42">
        <v>0</v>
      </c>
      <c r="K98" s="42">
        <f t="shared" si="13"/>
        <v>0</v>
      </c>
      <c r="L98" s="42">
        <v>0</v>
      </c>
      <c r="M98" s="42">
        <v>5141152</v>
      </c>
      <c r="N98" s="42">
        <f t="shared" si="14"/>
        <v>5141152</v>
      </c>
      <c r="O98" s="42"/>
      <c r="P98" s="42"/>
      <c r="Q98" s="42">
        <f t="shared" si="15"/>
        <v>0</v>
      </c>
      <c r="R98" s="42"/>
      <c r="S98" s="42"/>
      <c r="T98" s="42">
        <f t="shared" si="16"/>
        <v>0</v>
      </c>
      <c r="U98" s="42"/>
      <c r="V98" s="42"/>
      <c r="W98" s="42">
        <f t="shared" si="17"/>
        <v>0</v>
      </c>
      <c r="X98" s="42">
        <f t="shared" si="18"/>
        <v>5141152</v>
      </c>
      <c r="Y98" s="61">
        <f t="shared" si="12"/>
        <v>40.792734680424438</v>
      </c>
      <c r="Z98" s="42">
        <f t="shared" si="19"/>
        <v>7461955</v>
      </c>
      <c r="AB98" s="65"/>
      <c r="AC98" s="63"/>
    </row>
    <row r="99" spans="2:29" x14ac:dyDescent="0.2">
      <c r="B99" s="59"/>
      <c r="C99" s="60" t="s">
        <v>105</v>
      </c>
      <c r="D99" s="42">
        <v>0</v>
      </c>
      <c r="E99" s="42">
        <v>5839894</v>
      </c>
      <c r="F99" s="42"/>
      <c r="G99" s="42"/>
      <c r="H99" s="42"/>
      <c r="I99" s="42">
        <v>0</v>
      </c>
      <c r="J99" s="42">
        <v>0</v>
      </c>
      <c r="K99" s="42">
        <f t="shared" si="13"/>
        <v>0</v>
      </c>
      <c r="L99" s="42">
        <v>0</v>
      </c>
      <c r="M99" s="42">
        <v>2356732</v>
      </c>
      <c r="N99" s="42">
        <f t="shared" si="14"/>
        <v>2356732</v>
      </c>
      <c r="O99" s="42"/>
      <c r="P99" s="42"/>
      <c r="Q99" s="42">
        <f t="shared" si="15"/>
        <v>0</v>
      </c>
      <c r="R99" s="42"/>
      <c r="S99" s="42"/>
      <c r="T99" s="42">
        <f t="shared" si="16"/>
        <v>0</v>
      </c>
      <c r="U99" s="42"/>
      <c r="V99" s="42"/>
      <c r="W99" s="42">
        <f t="shared" si="17"/>
        <v>0</v>
      </c>
      <c r="X99" s="42">
        <f t="shared" si="18"/>
        <v>2356732</v>
      </c>
      <c r="Y99" s="61">
        <f t="shared" si="12"/>
        <v>40.355732484185502</v>
      </c>
      <c r="Z99" s="42">
        <f t="shared" si="19"/>
        <v>3483162</v>
      </c>
      <c r="AB99" s="65"/>
      <c r="AC99" s="63"/>
    </row>
    <row r="100" spans="2:29" x14ac:dyDescent="0.2">
      <c r="B100" s="59"/>
      <c r="C100" s="60" t="s">
        <v>106</v>
      </c>
      <c r="D100" s="42">
        <v>0</v>
      </c>
      <c r="E100" s="42">
        <v>1376225</v>
      </c>
      <c r="F100" s="42"/>
      <c r="G100" s="42"/>
      <c r="H100" s="42"/>
      <c r="I100" s="42">
        <v>0</v>
      </c>
      <c r="J100" s="42">
        <v>0</v>
      </c>
      <c r="K100" s="42">
        <f t="shared" si="13"/>
        <v>0</v>
      </c>
      <c r="L100" s="42">
        <v>0</v>
      </c>
      <c r="M100" s="42">
        <v>820915</v>
      </c>
      <c r="N100" s="42">
        <f t="shared" si="14"/>
        <v>820915</v>
      </c>
      <c r="O100" s="42"/>
      <c r="P100" s="42"/>
      <c r="Q100" s="42">
        <f t="shared" si="15"/>
        <v>0</v>
      </c>
      <c r="R100" s="42"/>
      <c r="S100" s="42"/>
      <c r="T100" s="42">
        <f t="shared" si="16"/>
        <v>0</v>
      </c>
      <c r="U100" s="42"/>
      <c r="V100" s="42"/>
      <c r="W100" s="42">
        <f t="shared" si="17"/>
        <v>0</v>
      </c>
      <c r="X100" s="42">
        <f t="shared" si="18"/>
        <v>820915</v>
      </c>
      <c r="Y100" s="61">
        <f t="shared" si="12"/>
        <v>59.649766571599848</v>
      </c>
      <c r="Z100" s="42">
        <f t="shared" si="19"/>
        <v>555310</v>
      </c>
      <c r="AB100" s="65"/>
      <c r="AC100" s="63"/>
    </row>
    <row r="101" spans="2:29" x14ac:dyDescent="0.2">
      <c r="B101" s="59"/>
      <c r="C101" s="60" t="s">
        <v>107</v>
      </c>
      <c r="D101" s="42">
        <v>0</v>
      </c>
      <c r="E101" s="42">
        <v>3129741</v>
      </c>
      <c r="F101" s="42"/>
      <c r="G101" s="42"/>
      <c r="H101" s="42"/>
      <c r="I101" s="42">
        <v>0</v>
      </c>
      <c r="J101" s="42">
        <v>0</v>
      </c>
      <c r="K101" s="42">
        <f t="shared" si="13"/>
        <v>0</v>
      </c>
      <c r="L101" s="42">
        <v>0</v>
      </c>
      <c r="M101" s="42">
        <v>255295</v>
      </c>
      <c r="N101" s="42">
        <f t="shared" si="14"/>
        <v>255295</v>
      </c>
      <c r="O101" s="42"/>
      <c r="P101" s="42"/>
      <c r="Q101" s="42">
        <f t="shared" si="15"/>
        <v>0</v>
      </c>
      <c r="R101" s="42"/>
      <c r="S101" s="42"/>
      <c r="T101" s="42">
        <f t="shared" si="16"/>
        <v>0</v>
      </c>
      <c r="U101" s="42"/>
      <c r="V101" s="42"/>
      <c r="W101" s="42">
        <f t="shared" si="17"/>
        <v>0</v>
      </c>
      <c r="X101" s="42">
        <f t="shared" si="18"/>
        <v>255295</v>
      </c>
      <c r="Y101" s="61">
        <f t="shared" si="12"/>
        <v>8.1570647539205314</v>
      </c>
      <c r="Z101" s="42">
        <f t="shared" si="19"/>
        <v>2874446</v>
      </c>
      <c r="AB101" s="65"/>
      <c r="AC101" s="63"/>
    </row>
    <row r="102" spans="2:29" x14ac:dyDescent="0.2">
      <c r="B102" s="59"/>
      <c r="C102" s="60" t="s">
        <v>106</v>
      </c>
      <c r="D102" s="42">
        <v>0</v>
      </c>
      <c r="E102" s="42">
        <v>1555395</v>
      </c>
      <c r="F102" s="42"/>
      <c r="G102" s="42"/>
      <c r="H102" s="42"/>
      <c r="I102" s="42">
        <v>0</v>
      </c>
      <c r="J102" s="42">
        <v>0</v>
      </c>
      <c r="K102" s="42">
        <f t="shared" si="13"/>
        <v>0</v>
      </c>
      <c r="L102" s="42">
        <v>0</v>
      </c>
      <c r="M102" s="42">
        <v>328485</v>
      </c>
      <c r="N102" s="42">
        <f t="shared" si="14"/>
        <v>328485</v>
      </c>
      <c r="O102" s="42"/>
      <c r="P102" s="42"/>
      <c r="Q102" s="42">
        <f t="shared" si="15"/>
        <v>0</v>
      </c>
      <c r="R102" s="42"/>
      <c r="S102" s="42"/>
      <c r="T102" s="42">
        <f t="shared" si="16"/>
        <v>0</v>
      </c>
      <c r="U102" s="42"/>
      <c r="V102" s="42"/>
      <c r="W102" s="42">
        <f t="shared" si="17"/>
        <v>0</v>
      </c>
      <c r="X102" s="42">
        <f t="shared" si="18"/>
        <v>328485</v>
      </c>
      <c r="Y102" s="61">
        <f t="shared" si="12"/>
        <v>21.119072647141081</v>
      </c>
      <c r="Z102" s="42">
        <f t="shared" si="19"/>
        <v>1226910</v>
      </c>
      <c r="AB102" s="65"/>
      <c r="AC102" s="63"/>
    </row>
    <row r="103" spans="2:29" x14ac:dyDescent="0.2">
      <c r="B103" s="59"/>
      <c r="C103" s="60" t="s">
        <v>108</v>
      </c>
      <c r="D103" s="42">
        <v>0</v>
      </c>
      <c r="E103" s="42">
        <v>2934987</v>
      </c>
      <c r="F103" s="42"/>
      <c r="G103" s="42"/>
      <c r="H103" s="42"/>
      <c r="I103" s="42">
        <v>0</v>
      </c>
      <c r="J103" s="42">
        <v>0</v>
      </c>
      <c r="K103" s="42">
        <f t="shared" si="13"/>
        <v>0</v>
      </c>
      <c r="L103" s="42">
        <v>0</v>
      </c>
      <c r="M103" s="42">
        <v>839888</v>
      </c>
      <c r="N103" s="42">
        <f t="shared" si="14"/>
        <v>839888</v>
      </c>
      <c r="O103" s="42"/>
      <c r="P103" s="42"/>
      <c r="Q103" s="42">
        <f t="shared" si="15"/>
        <v>0</v>
      </c>
      <c r="R103" s="42"/>
      <c r="S103" s="42"/>
      <c r="T103" s="42">
        <f t="shared" si="16"/>
        <v>0</v>
      </c>
      <c r="U103" s="42"/>
      <c r="V103" s="42"/>
      <c r="W103" s="42">
        <f t="shared" si="17"/>
        <v>0</v>
      </c>
      <c r="X103" s="42">
        <f t="shared" si="18"/>
        <v>839888</v>
      </c>
      <c r="Y103" s="61">
        <f t="shared" si="12"/>
        <v>28.616412951743907</v>
      </c>
      <c r="Z103" s="42">
        <f t="shared" si="19"/>
        <v>2095099</v>
      </c>
      <c r="AB103" s="65"/>
      <c r="AC103" s="63"/>
    </row>
    <row r="104" spans="2:29" x14ac:dyDescent="0.2">
      <c r="B104" s="59"/>
      <c r="C104" s="60" t="s">
        <v>109</v>
      </c>
      <c r="D104" s="42">
        <v>0</v>
      </c>
      <c r="E104" s="42">
        <v>2334866</v>
      </c>
      <c r="F104" s="42"/>
      <c r="G104" s="42"/>
      <c r="H104" s="42"/>
      <c r="I104" s="42">
        <v>0</v>
      </c>
      <c r="J104" s="42">
        <v>0</v>
      </c>
      <c r="K104" s="42">
        <f t="shared" si="13"/>
        <v>0</v>
      </c>
      <c r="L104" s="42">
        <v>0</v>
      </c>
      <c r="M104" s="42">
        <v>1034737</v>
      </c>
      <c r="N104" s="42">
        <f t="shared" si="14"/>
        <v>1034737</v>
      </c>
      <c r="O104" s="42"/>
      <c r="P104" s="42"/>
      <c r="Q104" s="42">
        <f t="shared" si="15"/>
        <v>0</v>
      </c>
      <c r="R104" s="42"/>
      <c r="S104" s="42"/>
      <c r="T104" s="42">
        <f t="shared" si="16"/>
        <v>0</v>
      </c>
      <c r="U104" s="42"/>
      <c r="V104" s="42"/>
      <c r="W104" s="42">
        <f t="shared" si="17"/>
        <v>0</v>
      </c>
      <c r="X104" s="42">
        <f t="shared" si="18"/>
        <v>1034737</v>
      </c>
      <c r="Y104" s="61">
        <f t="shared" si="12"/>
        <v>44.316761647135209</v>
      </c>
      <c r="Z104" s="42">
        <f t="shared" si="19"/>
        <v>1300129</v>
      </c>
      <c r="AB104" s="65"/>
      <c r="AC104" s="63"/>
    </row>
    <row r="105" spans="2:29" x14ac:dyDescent="0.2">
      <c r="B105" s="59"/>
      <c r="C105" s="60" t="s">
        <v>109</v>
      </c>
      <c r="D105" s="42">
        <v>0</v>
      </c>
      <c r="E105" s="42">
        <v>1894118</v>
      </c>
      <c r="F105" s="42"/>
      <c r="G105" s="42"/>
      <c r="H105" s="42"/>
      <c r="I105" s="42">
        <v>0</v>
      </c>
      <c r="J105" s="42">
        <v>0</v>
      </c>
      <c r="K105" s="42">
        <f t="shared" si="13"/>
        <v>0</v>
      </c>
      <c r="L105" s="42">
        <v>0</v>
      </c>
      <c r="M105" s="42">
        <v>261287</v>
      </c>
      <c r="N105" s="42">
        <f t="shared" si="14"/>
        <v>261287</v>
      </c>
      <c r="O105" s="42"/>
      <c r="P105" s="42"/>
      <c r="Q105" s="42">
        <f t="shared" si="15"/>
        <v>0</v>
      </c>
      <c r="R105" s="42"/>
      <c r="S105" s="42"/>
      <c r="T105" s="42">
        <f t="shared" si="16"/>
        <v>0</v>
      </c>
      <c r="U105" s="42"/>
      <c r="V105" s="42"/>
      <c r="W105" s="42">
        <f t="shared" si="17"/>
        <v>0</v>
      </c>
      <c r="X105" s="42">
        <f t="shared" si="18"/>
        <v>261287</v>
      </c>
      <c r="Y105" s="61">
        <f t="shared" si="12"/>
        <v>13.794652709070924</v>
      </c>
      <c r="Z105" s="42">
        <f t="shared" si="19"/>
        <v>1632831</v>
      </c>
      <c r="AB105" s="65"/>
      <c r="AC105" s="63"/>
    </row>
    <row r="106" spans="2:29" x14ac:dyDescent="0.2">
      <c r="B106" s="59"/>
      <c r="C106" s="60" t="s">
        <v>109</v>
      </c>
      <c r="D106" s="42">
        <v>0</v>
      </c>
      <c r="E106" s="42">
        <v>1927721</v>
      </c>
      <c r="F106" s="42"/>
      <c r="G106" s="42"/>
      <c r="H106" s="42"/>
      <c r="I106" s="42">
        <v>0</v>
      </c>
      <c r="J106" s="42">
        <v>0</v>
      </c>
      <c r="K106" s="42">
        <f t="shared" si="13"/>
        <v>0</v>
      </c>
      <c r="L106" s="42">
        <v>0</v>
      </c>
      <c r="M106" s="42">
        <v>364962</v>
      </c>
      <c r="N106" s="42">
        <f t="shared" si="14"/>
        <v>364962</v>
      </c>
      <c r="O106" s="42"/>
      <c r="P106" s="42"/>
      <c r="Q106" s="42">
        <f t="shared" si="15"/>
        <v>0</v>
      </c>
      <c r="R106" s="42"/>
      <c r="S106" s="42"/>
      <c r="T106" s="42">
        <f t="shared" si="16"/>
        <v>0</v>
      </c>
      <c r="U106" s="42"/>
      <c r="V106" s="42"/>
      <c r="W106" s="42">
        <f t="shared" si="17"/>
        <v>0</v>
      </c>
      <c r="X106" s="42">
        <f t="shared" si="18"/>
        <v>364962</v>
      </c>
      <c r="Y106" s="61">
        <f t="shared" si="12"/>
        <v>18.932304000423297</v>
      </c>
      <c r="Z106" s="42">
        <f t="shared" si="19"/>
        <v>1562759</v>
      </c>
      <c r="AB106" s="65"/>
      <c r="AC106" s="63"/>
    </row>
    <row r="107" spans="2:29" x14ac:dyDescent="0.2">
      <c r="B107" s="59"/>
      <c r="C107" s="60" t="s">
        <v>109</v>
      </c>
      <c r="D107" s="42">
        <v>0</v>
      </c>
      <c r="E107" s="42">
        <v>2429740</v>
      </c>
      <c r="F107" s="42"/>
      <c r="G107" s="42"/>
      <c r="H107" s="42"/>
      <c r="I107" s="42">
        <v>0</v>
      </c>
      <c r="J107" s="42">
        <v>0</v>
      </c>
      <c r="K107" s="42">
        <f t="shared" si="13"/>
        <v>0</v>
      </c>
      <c r="L107" s="42">
        <v>0</v>
      </c>
      <c r="M107" s="42">
        <v>433569</v>
      </c>
      <c r="N107" s="42">
        <f t="shared" si="14"/>
        <v>433569</v>
      </c>
      <c r="O107" s="42"/>
      <c r="P107" s="42"/>
      <c r="Q107" s="42">
        <f t="shared" si="15"/>
        <v>0</v>
      </c>
      <c r="R107" s="42"/>
      <c r="S107" s="42"/>
      <c r="T107" s="42">
        <f t="shared" si="16"/>
        <v>0</v>
      </c>
      <c r="U107" s="42"/>
      <c r="V107" s="42"/>
      <c r="W107" s="42">
        <f t="shared" si="17"/>
        <v>0</v>
      </c>
      <c r="X107" s="42">
        <f t="shared" si="18"/>
        <v>433569</v>
      </c>
      <c r="Y107" s="61">
        <f t="shared" si="12"/>
        <v>17.844254940857869</v>
      </c>
      <c r="Z107" s="42">
        <f t="shared" si="19"/>
        <v>1996171</v>
      </c>
      <c r="AB107" s="65"/>
      <c r="AC107" s="63"/>
    </row>
    <row r="108" spans="2:29" x14ac:dyDescent="0.2">
      <c r="B108" s="59"/>
      <c r="C108" s="60" t="s">
        <v>109</v>
      </c>
      <c r="D108" s="42">
        <v>0</v>
      </c>
      <c r="E108" s="42">
        <v>523720</v>
      </c>
      <c r="F108" s="42"/>
      <c r="G108" s="42"/>
      <c r="H108" s="42"/>
      <c r="I108" s="42">
        <v>0</v>
      </c>
      <c r="J108" s="42">
        <v>0</v>
      </c>
      <c r="K108" s="42">
        <f t="shared" si="13"/>
        <v>0</v>
      </c>
      <c r="L108" s="42">
        <v>0</v>
      </c>
      <c r="M108" s="42">
        <v>461359</v>
      </c>
      <c r="N108" s="42">
        <f t="shared" si="14"/>
        <v>461359</v>
      </c>
      <c r="O108" s="42"/>
      <c r="P108" s="42"/>
      <c r="Q108" s="42">
        <f t="shared" si="15"/>
        <v>0</v>
      </c>
      <c r="R108" s="42"/>
      <c r="S108" s="42"/>
      <c r="T108" s="42">
        <f t="shared" si="16"/>
        <v>0</v>
      </c>
      <c r="U108" s="42"/>
      <c r="V108" s="42"/>
      <c r="W108" s="42">
        <f t="shared" si="17"/>
        <v>0</v>
      </c>
      <c r="X108" s="42">
        <f t="shared" si="18"/>
        <v>461359</v>
      </c>
      <c r="Y108" s="61">
        <f t="shared" si="12"/>
        <v>88.092683113113878</v>
      </c>
      <c r="Z108" s="42">
        <f t="shared" si="19"/>
        <v>62361</v>
      </c>
      <c r="AB108" s="65"/>
      <c r="AC108" s="63"/>
    </row>
    <row r="109" spans="2:29" x14ac:dyDescent="0.2">
      <c r="B109" s="59"/>
      <c r="C109" s="60" t="s">
        <v>110</v>
      </c>
      <c r="D109" s="42">
        <v>0</v>
      </c>
      <c r="E109" s="42">
        <v>26170718</v>
      </c>
      <c r="F109" s="42"/>
      <c r="G109" s="42"/>
      <c r="H109" s="42"/>
      <c r="I109" s="42">
        <v>0</v>
      </c>
      <c r="J109" s="42">
        <v>0</v>
      </c>
      <c r="K109" s="42">
        <f t="shared" si="13"/>
        <v>0</v>
      </c>
      <c r="L109" s="42">
        <v>0</v>
      </c>
      <c r="M109" s="42">
        <v>0</v>
      </c>
      <c r="N109" s="42">
        <f t="shared" si="14"/>
        <v>0</v>
      </c>
      <c r="O109" s="42"/>
      <c r="P109" s="42"/>
      <c r="Q109" s="42">
        <f t="shared" si="15"/>
        <v>0</v>
      </c>
      <c r="R109" s="42"/>
      <c r="S109" s="42"/>
      <c r="T109" s="42">
        <f t="shared" si="16"/>
        <v>0</v>
      </c>
      <c r="U109" s="42"/>
      <c r="V109" s="42"/>
      <c r="W109" s="42">
        <f t="shared" si="17"/>
        <v>0</v>
      </c>
      <c r="X109" s="42">
        <f t="shared" si="18"/>
        <v>0</v>
      </c>
      <c r="Y109" s="61">
        <f t="shared" si="12"/>
        <v>0</v>
      </c>
      <c r="Z109" s="42">
        <f t="shared" si="19"/>
        <v>26170718</v>
      </c>
      <c r="AB109" s="65"/>
      <c r="AC109" s="63"/>
    </row>
    <row r="110" spans="2:29" ht="22.5" x14ac:dyDescent="0.2">
      <c r="B110" s="59"/>
      <c r="C110" s="60" t="s">
        <v>111</v>
      </c>
      <c r="D110" s="42">
        <v>0</v>
      </c>
      <c r="E110" s="42">
        <v>1424684</v>
      </c>
      <c r="F110" s="42"/>
      <c r="G110" s="42"/>
      <c r="H110" s="42"/>
      <c r="I110" s="42"/>
      <c r="J110" s="42"/>
      <c r="K110" s="42">
        <f t="shared" ref="K110:K114" si="25">SUM(I110:J110)</f>
        <v>0</v>
      </c>
      <c r="L110" s="42">
        <v>666144</v>
      </c>
      <c r="M110" s="42">
        <v>758540</v>
      </c>
      <c r="N110" s="42">
        <f t="shared" ref="N110:N140" si="26">SUM(L110:M110)</f>
        <v>1424684</v>
      </c>
      <c r="O110" s="42"/>
      <c r="P110" s="42"/>
      <c r="Q110" s="42">
        <f t="shared" ref="Q110:Q140" si="27">SUM(O110:P110)</f>
        <v>0</v>
      </c>
      <c r="R110" s="42"/>
      <c r="S110" s="42"/>
      <c r="T110" s="42">
        <f t="shared" ref="T110:T140" si="28">SUM(R110:S110)</f>
        <v>0</v>
      </c>
      <c r="U110" s="42"/>
      <c r="V110" s="42"/>
      <c r="W110" s="42">
        <f t="shared" ref="W110:W140" si="29">SUM(U110:V110)</f>
        <v>0</v>
      </c>
      <c r="X110" s="42">
        <f t="shared" si="18"/>
        <v>1424684</v>
      </c>
      <c r="Y110" s="61">
        <f t="shared" si="12"/>
        <v>100</v>
      </c>
      <c r="Z110" s="42">
        <f t="shared" si="19"/>
        <v>0</v>
      </c>
      <c r="AB110" s="62"/>
      <c r="AC110" s="63"/>
    </row>
    <row r="111" spans="2:29" ht="22.5" x14ac:dyDescent="0.2">
      <c r="B111" s="59"/>
      <c r="C111" s="60" t="s">
        <v>112</v>
      </c>
      <c r="D111" s="42">
        <v>0</v>
      </c>
      <c r="E111" s="42">
        <v>981649</v>
      </c>
      <c r="F111" s="42"/>
      <c r="G111" s="42"/>
      <c r="H111" s="42"/>
      <c r="I111" s="42"/>
      <c r="J111" s="42"/>
      <c r="K111" s="42">
        <f t="shared" si="25"/>
        <v>0</v>
      </c>
      <c r="L111" s="42">
        <v>981649</v>
      </c>
      <c r="M111" s="42">
        <v>0</v>
      </c>
      <c r="N111" s="42">
        <f t="shared" si="26"/>
        <v>981649</v>
      </c>
      <c r="O111" s="42"/>
      <c r="P111" s="42"/>
      <c r="Q111" s="42">
        <f t="shared" si="27"/>
        <v>0</v>
      </c>
      <c r="R111" s="42"/>
      <c r="S111" s="42"/>
      <c r="T111" s="42">
        <f t="shared" si="28"/>
        <v>0</v>
      </c>
      <c r="U111" s="42"/>
      <c r="V111" s="42"/>
      <c r="W111" s="42">
        <f t="shared" si="29"/>
        <v>0</v>
      </c>
      <c r="X111" s="42">
        <f t="shared" si="18"/>
        <v>981649</v>
      </c>
      <c r="Y111" s="61">
        <f t="shared" si="12"/>
        <v>100</v>
      </c>
      <c r="Z111" s="42">
        <f t="shared" si="19"/>
        <v>0</v>
      </c>
      <c r="AB111" s="62"/>
      <c r="AC111" s="63"/>
    </row>
    <row r="112" spans="2:29" ht="22.5" x14ac:dyDescent="0.2">
      <c r="B112" s="59"/>
      <c r="C112" s="60" t="s">
        <v>113</v>
      </c>
      <c r="D112" s="42">
        <v>0</v>
      </c>
      <c r="E112" s="42">
        <v>284628</v>
      </c>
      <c r="F112" s="42"/>
      <c r="G112" s="42"/>
      <c r="H112" s="42"/>
      <c r="I112" s="42"/>
      <c r="J112" s="42"/>
      <c r="K112" s="42">
        <f t="shared" si="25"/>
        <v>0</v>
      </c>
      <c r="L112" s="42">
        <v>284628</v>
      </c>
      <c r="M112" s="42">
        <v>0</v>
      </c>
      <c r="N112" s="42">
        <f t="shared" si="26"/>
        <v>284628</v>
      </c>
      <c r="O112" s="42"/>
      <c r="P112" s="42"/>
      <c r="Q112" s="42">
        <f t="shared" si="27"/>
        <v>0</v>
      </c>
      <c r="R112" s="42"/>
      <c r="S112" s="42"/>
      <c r="T112" s="42">
        <f t="shared" si="28"/>
        <v>0</v>
      </c>
      <c r="U112" s="42"/>
      <c r="V112" s="42"/>
      <c r="W112" s="42">
        <f t="shared" si="29"/>
        <v>0</v>
      </c>
      <c r="X112" s="42">
        <f t="shared" si="18"/>
        <v>284628</v>
      </c>
      <c r="Y112" s="61">
        <f t="shared" si="12"/>
        <v>100</v>
      </c>
      <c r="Z112" s="42">
        <f t="shared" si="19"/>
        <v>0</v>
      </c>
      <c r="AB112" s="62"/>
      <c r="AC112" s="63"/>
    </row>
    <row r="113" spans="2:29" x14ac:dyDescent="0.2">
      <c r="B113" s="59"/>
      <c r="C113" s="60" t="s">
        <v>114</v>
      </c>
      <c r="D113" s="42">
        <v>0</v>
      </c>
      <c r="E113" s="42">
        <v>69808166</v>
      </c>
      <c r="F113" s="42"/>
      <c r="G113" s="42"/>
      <c r="H113" s="42"/>
      <c r="I113" s="42"/>
      <c r="J113" s="42"/>
      <c r="K113" s="42">
        <f t="shared" si="25"/>
        <v>0</v>
      </c>
      <c r="L113" s="42">
        <v>0</v>
      </c>
      <c r="M113" s="42">
        <v>0</v>
      </c>
      <c r="N113" s="42">
        <f t="shared" si="26"/>
        <v>0</v>
      </c>
      <c r="O113" s="42"/>
      <c r="P113" s="42"/>
      <c r="Q113" s="42">
        <f t="shared" si="27"/>
        <v>0</v>
      </c>
      <c r="R113" s="42"/>
      <c r="S113" s="42"/>
      <c r="T113" s="42">
        <f t="shared" si="28"/>
        <v>0</v>
      </c>
      <c r="U113" s="42"/>
      <c r="V113" s="42"/>
      <c r="W113" s="42">
        <f t="shared" si="29"/>
        <v>0</v>
      </c>
      <c r="X113" s="42">
        <f t="shared" si="18"/>
        <v>0</v>
      </c>
      <c r="Y113" s="61">
        <f t="shared" si="12"/>
        <v>0</v>
      </c>
      <c r="Z113" s="42">
        <f t="shared" si="19"/>
        <v>69808166</v>
      </c>
      <c r="AB113" s="65"/>
      <c r="AC113" s="63"/>
    </row>
    <row r="114" spans="2:29" x14ac:dyDescent="0.2">
      <c r="B114" s="59"/>
      <c r="C114" s="60" t="s">
        <v>115</v>
      </c>
      <c r="D114" s="42">
        <v>0</v>
      </c>
      <c r="E114" s="42">
        <v>135558</v>
      </c>
      <c r="F114" s="42"/>
      <c r="G114" s="42"/>
      <c r="H114" s="42"/>
      <c r="I114" s="42"/>
      <c r="J114" s="42"/>
      <c r="K114" s="42">
        <f t="shared" si="25"/>
        <v>0</v>
      </c>
      <c r="L114" s="42">
        <v>0</v>
      </c>
      <c r="M114" s="42">
        <v>0</v>
      </c>
      <c r="N114" s="42">
        <f t="shared" si="26"/>
        <v>0</v>
      </c>
      <c r="O114" s="42"/>
      <c r="P114" s="42"/>
      <c r="Q114" s="42">
        <f t="shared" si="27"/>
        <v>0</v>
      </c>
      <c r="R114" s="42"/>
      <c r="S114" s="42"/>
      <c r="T114" s="42">
        <f t="shared" si="28"/>
        <v>0</v>
      </c>
      <c r="U114" s="42"/>
      <c r="V114" s="42"/>
      <c r="W114" s="42">
        <f t="shared" si="29"/>
        <v>0</v>
      </c>
      <c r="X114" s="42">
        <f t="shared" si="18"/>
        <v>0</v>
      </c>
      <c r="Y114" s="61">
        <f t="shared" si="12"/>
        <v>0</v>
      </c>
      <c r="Z114" s="42">
        <f t="shared" si="19"/>
        <v>135558</v>
      </c>
      <c r="AB114" s="65"/>
      <c r="AC114" s="63"/>
    </row>
    <row r="115" spans="2:29" x14ac:dyDescent="0.2">
      <c r="B115" s="59"/>
      <c r="C115" s="60" t="s">
        <v>116</v>
      </c>
      <c r="D115" s="42">
        <v>0</v>
      </c>
      <c r="E115" s="42">
        <v>55224720</v>
      </c>
      <c r="F115" s="42"/>
      <c r="G115" s="42"/>
      <c r="H115" s="42"/>
      <c r="I115" s="42"/>
      <c r="J115" s="42"/>
      <c r="K115" s="42"/>
      <c r="L115" s="42"/>
      <c r="M115" s="42">
        <v>0</v>
      </c>
      <c r="N115" s="42">
        <f t="shared" si="26"/>
        <v>0</v>
      </c>
      <c r="O115" s="42"/>
      <c r="P115" s="42"/>
      <c r="Q115" s="42">
        <f t="shared" si="27"/>
        <v>0</v>
      </c>
      <c r="R115" s="42"/>
      <c r="S115" s="42"/>
      <c r="T115" s="42">
        <f t="shared" si="28"/>
        <v>0</v>
      </c>
      <c r="U115" s="42"/>
      <c r="V115" s="42"/>
      <c r="W115" s="42">
        <f t="shared" si="29"/>
        <v>0</v>
      </c>
      <c r="X115" s="42">
        <f t="shared" si="18"/>
        <v>0</v>
      </c>
      <c r="Y115" s="61">
        <f t="shared" si="12"/>
        <v>0</v>
      </c>
      <c r="Z115" s="42">
        <f t="shared" si="19"/>
        <v>55224720</v>
      </c>
      <c r="AB115" s="65"/>
      <c r="AC115" s="63"/>
    </row>
    <row r="116" spans="2:29" x14ac:dyDescent="0.2">
      <c r="B116" s="59"/>
      <c r="C116" s="60" t="s">
        <v>117</v>
      </c>
      <c r="D116" s="42">
        <v>0</v>
      </c>
      <c r="E116" s="42">
        <v>37162800</v>
      </c>
      <c r="F116" s="42"/>
      <c r="G116" s="42"/>
      <c r="H116" s="42"/>
      <c r="I116" s="42"/>
      <c r="J116" s="42"/>
      <c r="K116" s="42"/>
      <c r="L116" s="42"/>
      <c r="M116" s="42">
        <v>0</v>
      </c>
      <c r="N116" s="42">
        <f t="shared" si="26"/>
        <v>0</v>
      </c>
      <c r="O116" s="42"/>
      <c r="P116" s="42"/>
      <c r="Q116" s="42">
        <f t="shared" si="27"/>
        <v>0</v>
      </c>
      <c r="R116" s="42"/>
      <c r="S116" s="42"/>
      <c r="T116" s="42">
        <f t="shared" si="28"/>
        <v>0</v>
      </c>
      <c r="U116" s="42"/>
      <c r="V116" s="42"/>
      <c r="W116" s="42">
        <f t="shared" si="29"/>
        <v>0</v>
      </c>
      <c r="X116" s="42">
        <f t="shared" si="18"/>
        <v>0</v>
      </c>
      <c r="Y116" s="61">
        <f t="shared" si="12"/>
        <v>0</v>
      </c>
      <c r="Z116" s="42">
        <f t="shared" si="19"/>
        <v>37162800</v>
      </c>
      <c r="AB116" s="65"/>
      <c r="AC116" s="63"/>
    </row>
    <row r="117" spans="2:29" x14ac:dyDescent="0.2">
      <c r="B117" s="59"/>
      <c r="C117" s="60" t="s">
        <v>118</v>
      </c>
      <c r="D117" s="42">
        <v>0</v>
      </c>
      <c r="E117" s="42">
        <v>275500</v>
      </c>
      <c r="F117" s="42"/>
      <c r="G117" s="42"/>
      <c r="H117" s="42"/>
      <c r="I117" s="42"/>
      <c r="J117" s="42"/>
      <c r="K117" s="42"/>
      <c r="L117" s="42"/>
      <c r="M117" s="42">
        <v>0</v>
      </c>
      <c r="N117" s="42">
        <f t="shared" si="26"/>
        <v>0</v>
      </c>
      <c r="O117" s="42"/>
      <c r="P117" s="42"/>
      <c r="Q117" s="42">
        <f t="shared" si="27"/>
        <v>0</v>
      </c>
      <c r="R117" s="42"/>
      <c r="S117" s="42"/>
      <c r="T117" s="42">
        <f t="shared" si="28"/>
        <v>0</v>
      </c>
      <c r="U117" s="42"/>
      <c r="V117" s="42"/>
      <c r="W117" s="42">
        <f t="shared" si="29"/>
        <v>0</v>
      </c>
      <c r="X117" s="42">
        <f t="shared" si="18"/>
        <v>0</v>
      </c>
      <c r="Y117" s="61">
        <f t="shared" si="12"/>
        <v>0</v>
      </c>
      <c r="Z117" s="42">
        <f t="shared" si="19"/>
        <v>275500</v>
      </c>
      <c r="AB117" s="65"/>
      <c r="AC117" s="63"/>
    </row>
    <row r="118" spans="2:29" x14ac:dyDescent="0.2">
      <c r="B118" s="59"/>
      <c r="C118" s="60" t="s">
        <v>119</v>
      </c>
      <c r="D118" s="42">
        <v>0</v>
      </c>
      <c r="E118" s="42">
        <v>56000</v>
      </c>
      <c r="F118" s="42"/>
      <c r="G118" s="42"/>
      <c r="H118" s="42"/>
      <c r="I118" s="42"/>
      <c r="J118" s="42"/>
      <c r="K118" s="42"/>
      <c r="L118" s="42"/>
      <c r="M118" s="42">
        <v>0</v>
      </c>
      <c r="N118" s="42">
        <f t="shared" si="26"/>
        <v>0</v>
      </c>
      <c r="O118" s="42"/>
      <c r="P118" s="42"/>
      <c r="Q118" s="42">
        <f t="shared" si="27"/>
        <v>0</v>
      </c>
      <c r="R118" s="42"/>
      <c r="S118" s="42"/>
      <c r="T118" s="42">
        <f t="shared" si="28"/>
        <v>0</v>
      </c>
      <c r="U118" s="42"/>
      <c r="V118" s="42"/>
      <c r="W118" s="42">
        <f t="shared" si="29"/>
        <v>0</v>
      </c>
      <c r="X118" s="42">
        <f t="shared" si="18"/>
        <v>0</v>
      </c>
      <c r="Y118" s="61">
        <f t="shared" si="12"/>
        <v>0</v>
      </c>
      <c r="Z118" s="42">
        <f t="shared" si="19"/>
        <v>56000</v>
      </c>
      <c r="AB118" s="65"/>
      <c r="AC118" s="63"/>
    </row>
    <row r="119" spans="2:29" x14ac:dyDescent="0.2">
      <c r="B119" s="59"/>
      <c r="C119" s="60" t="s">
        <v>120</v>
      </c>
      <c r="D119" s="42">
        <v>0</v>
      </c>
      <c r="E119" s="42">
        <v>160000</v>
      </c>
      <c r="F119" s="42"/>
      <c r="G119" s="42"/>
      <c r="H119" s="42"/>
      <c r="I119" s="42"/>
      <c r="J119" s="42"/>
      <c r="K119" s="42"/>
      <c r="L119" s="42"/>
      <c r="M119" s="42">
        <v>0</v>
      </c>
      <c r="N119" s="42">
        <f t="shared" si="26"/>
        <v>0</v>
      </c>
      <c r="O119" s="42"/>
      <c r="P119" s="42"/>
      <c r="Q119" s="42">
        <f t="shared" si="27"/>
        <v>0</v>
      </c>
      <c r="R119" s="42"/>
      <c r="S119" s="42"/>
      <c r="T119" s="42">
        <f t="shared" si="28"/>
        <v>0</v>
      </c>
      <c r="U119" s="42"/>
      <c r="V119" s="42"/>
      <c r="W119" s="42">
        <f t="shared" si="29"/>
        <v>0</v>
      </c>
      <c r="X119" s="42">
        <f t="shared" si="18"/>
        <v>0</v>
      </c>
      <c r="Y119" s="61">
        <f t="shared" si="12"/>
        <v>0</v>
      </c>
      <c r="Z119" s="42">
        <f t="shared" si="19"/>
        <v>160000</v>
      </c>
      <c r="AB119" s="65"/>
      <c r="AC119" s="63"/>
    </row>
    <row r="120" spans="2:29" x14ac:dyDescent="0.2">
      <c r="B120" s="59"/>
      <c r="C120" s="60" t="s">
        <v>121</v>
      </c>
      <c r="D120" s="42">
        <v>0</v>
      </c>
      <c r="E120" s="42">
        <v>160000</v>
      </c>
      <c r="F120" s="42"/>
      <c r="G120" s="42"/>
      <c r="H120" s="42"/>
      <c r="I120" s="42"/>
      <c r="J120" s="42"/>
      <c r="K120" s="42"/>
      <c r="L120" s="42"/>
      <c r="M120" s="42">
        <v>0</v>
      </c>
      <c r="N120" s="42">
        <f t="shared" si="26"/>
        <v>0</v>
      </c>
      <c r="O120" s="42"/>
      <c r="P120" s="42"/>
      <c r="Q120" s="42">
        <f t="shared" si="27"/>
        <v>0</v>
      </c>
      <c r="R120" s="42"/>
      <c r="S120" s="42"/>
      <c r="T120" s="42">
        <f t="shared" si="28"/>
        <v>0</v>
      </c>
      <c r="U120" s="42"/>
      <c r="V120" s="42"/>
      <c r="W120" s="42">
        <f t="shared" si="29"/>
        <v>0</v>
      </c>
      <c r="X120" s="42">
        <f t="shared" si="18"/>
        <v>0</v>
      </c>
      <c r="Y120" s="61">
        <f t="shared" si="12"/>
        <v>0</v>
      </c>
      <c r="Z120" s="42">
        <f t="shared" si="19"/>
        <v>160000</v>
      </c>
      <c r="AB120" s="65"/>
      <c r="AC120" s="63"/>
    </row>
    <row r="121" spans="2:29" x14ac:dyDescent="0.2">
      <c r="B121" s="59"/>
      <c r="C121" s="60" t="s">
        <v>122</v>
      </c>
      <c r="D121" s="42">
        <v>0</v>
      </c>
      <c r="E121" s="42">
        <v>160000</v>
      </c>
      <c r="F121" s="42"/>
      <c r="G121" s="42"/>
      <c r="H121" s="42"/>
      <c r="I121" s="42"/>
      <c r="J121" s="42"/>
      <c r="K121" s="42"/>
      <c r="L121" s="42"/>
      <c r="M121" s="42">
        <v>0</v>
      </c>
      <c r="N121" s="42">
        <f t="shared" si="26"/>
        <v>0</v>
      </c>
      <c r="O121" s="42"/>
      <c r="P121" s="42"/>
      <c r="Q121" s="42">
        <f t="shared" si="27"/>
        <v>0</v>
      </c>
      <c r="R121" s="42"/>
      <c r="S121" s="42"/>
      <c r="T121" s="42">
        <f t="shared" si="28"/>
        <v>0</v>
      </c>
      <c r="U121" s="42"/>
      <c r="V121" s="42"/>
      <c r="W121" s="42">
        <f t="shared" si="29"/>
        <v>0</v>
      </c>
      <c r="X121" s="42">
        <f t="shared" si="18"/>
        <v>0</v>
      </c>
      <c r="Y121" s="61">
        <f t="shared" si="12"/>
        <v>0</v>
      </c>
      <c r="Z121" s="42">
        <f t="shared" si="19"/>
        <v>160000</v>
      </c>
      <c r="AB121" s="65"/>
      <c r="AC121" s="63"/>
    </row>
    <row r="122" spans="2:29" x14ac:dyDescent="0.2">
      <c r="B122" s="59"/>
      <c r="C122" s="60" t="s">
        <v>123</v>
      </c>
      <c r="D122" s="42">
        <v>0</v>
      </c>
      <c r="E122" s="42">
        <v>30000</v>
      </c>
      <c r="F122" s="42"/>
      <c r="G122" s="42"/>
      <c r="H122" s="42"/>
      <c r="I122" s="42"/>
      <c r="J122" s="42"/>
      <c r="K122" s="42"/>
      <c r="L122" s="42"/>
      <c r="M122" s="42">
        <v>0</v>
      </c>
      <c r="N122" s="42">
        <f t="shared" si="26"/>
        <v>0</v>
      </c>
      <c r="O122" s="42"/>
      <c r="P122" s="42"/>
      <c r="Q122" s="42">
        <f t="shared" si="27"/>
        <v>0</v>
      </c>
      <c r="R122" s="42"/>
      <c r="S122" s="42"/>
      <c r="T122" s="42">
        <f t="shared" si="28"/>
        <v>0</v>
      </c>
      <c r="U122" s="42"/>
      <c r="V122" s="42"/>
      <c r="W122" s="42">
        <f t="shared" si="29"/>
        <v>0</v>
      </c>
      <c r="X122" s="42">
        <f t="shared" si="18"/>
        <v>0</v>
      </c>
      <c r="Y122" s="61">
        <f t="shared" si="12"/>
        <v>0</v>
      </c>
      <c r="Z122" s="42">
        <f t="shared" si="19"/>
        <v>30000</v>
      </c>
      <c r="AB122" s="65"/>
      <c r="AC122" s="63"/>
    </row>
    <row r="123" spans="2:29" x14ac:dyDescent="0.2">
      <c r="B123" s="59"/>
      <c r="C123" s="60" t="s">
        <v>124</v>
      </c>
      <c r="D123" s="42">
        <v>0</v>
      </c>
      <c r="E123" s="42">
        <v>97980</v>
      </c>
      <c r="F123" s="42"/>
      <c r="G123" s="42"/>
      <c r="H123" s="42"/>
      <c r="I123" s="42"/>
      <c r="J123" s="42"/>
      <c r="K123" s="42"/>
      <c r="L123" s="42"/>
      <c r="M123" s="42">
        <v>0</v>
      </c>
      <c r="N123" s="42">
        <f t="shared" si="26"/>
        <v>0</v>
      </c>
      <c r="O123" s="42"/>
      <c r="P123" s="42"/>
      <c r="Q123" s="42">
        <f t="shared" si="27"/>
        <v>0</v>
      </c>
      <c r="R123" s="42"/>
      <c r="S123" s="42"/>
      <c r="T123" s="42">
        <f t="shared" si="28"/>
        <v>0</v>
      </c>
      <c r="U123" s="42"/>
      <c r="V123" s="42"/>
      <c r="W123" s="42">
        <f t="shared" si="29"/>
        <v>0</v>
      </c>
      <c r="X123" s="42">
        <f t="shared" si="18"/>
        <v>0</v>
      </c>
      <c r="Y123" s="61">
        <f t="shared" si="12"/>
        <v>0</v>
      </c>
      <c r="Z123" s="42">
        <f t="shared" si="19"/>
        <v>97980</v>
      </c>
      <c r="AB123" s="65"/>
      <c r="AC123" s="63"/>
    </row>
    <row r="124" spans="2:29" ht="33.75" x14ac:dyDescent="0.2">
      <c r="B124" s="59"/>
      <c r="C124" s="60" t="s">
        <v>125</v>
      </c>
      <c r="D124" s="42">
        <v>0</v>
      </c>
      <c r="E124" s="42">
        <v>377577</v>
      </c>
      <c r="F124" s="42"/>
      <c r="G124" s="42"/>
      <c r="H124" s="42"/>
      <c r="I124" s="42"/>
      <c r="J124" s="42"/>
      <c r="K124" s="42"/>
      <c r="L124" s="42"/>
      <c r="M124" s="42">
        <v>0</v>
      </c>
      <c r="N124" s="42">
        <f t="shared" si="26"/>
        <v>0</v>
      </c>
      <c r="O124" s="42"/>
      <c r="P124" s="42"/>
      <c r="Q124" s="42">
        <f t="shared" si="27"/>
        <v>0</v>
      </c>
      <c r="R124" s="42"/>
      <c r="S124" s="42"/>
      <c r="T124" s="42">
        <f t="shared" si="28"/>
        <v>0</v>
      </c>
      <c r="U124" s="42"/>
      <c r="V124" s="42"/>
      <c r="W124" s="42">
        <f t="shared" si="29"/>
        <v>0</v>
      </c>
      <c r="X124" s="42">
        <f t="shared" si="18"/>
        <v>0</v>
      </c>
      <c r="Y124" s="61">
        <f t="shared" si="12"/>
        <v>0</v>
      </c>
      <c r="Z124" s="42">
        <f t="shared" si="19"/>
        <v>377577</v>
      </c>
      <c r="AB124" s="65"/>
      <c r="AC124" s="63"/>
    </row>
    <row r="125" spans="2:29" ht="33.75" x14ac:dyDescent="0.2">
      <c r="B125" s="59"/>
      <c r="C125" s="60" t="s">
        <v>126</v>
      </c>
      <c r="D125" s="42">
        <v>0</v>
      </c>
      <c r="E125" s="42">
        <v>963081</v>
      </c>
      <c r="F125" s="42"/>
      <c r="G125" s="42"/>
      <c r="H125" s="42"/>
      <c r="I125" s="42"/>
      <c r="J125" s="42"/>
      <c r="K125" s="42"/>
      <c r="L125" s="42"/>
      <c r="M125" s="42">
        <v>0</v>
      </c>
      <c r="N125" s="42">
        <f t="shared" si="26"/>
        <v>0</v>
      </c>
      <c r="O125" s="42"/>
      <c r="P125" s="42"/>
      <c r="Q125" s="42">
        <f t="shared" si="27"/>
        <v>0</v>
      </c>
      <c r="R125" s="42"/>
      <c r="S125" s="42"/>
      <c r="T125" s="42">
        <f t="shared" si="28"/>
        <v>0</v>
      </c>
      <c r="U125" s="42"/>
      <c r="V125" s="42"/>
      <c r="W125" s="42">
        <f t="shared" si="29"/>
        <v>0</v>
      </c>
      <c r="X125" s="42">
        <f t="shared" si="18"/>
        <v>0</v>
      </c>
      <c r="Y125" s="61">
        <f t="shared" si="12"/>
        <v>0</v>
      </c>
      <c r="Z125" s="42">
        <f t="shared" si="19"/>
        <v>963081</v>
      </c>
      <c r="AB125" s="65"/>
      <c r="AC125" s="63"/>
    </row>
    <row r="126" spans="2:29" ht="33.75" x14ac:dyDescent="0.2">
      <c r="B126" s="59"/>
      <c r="C126" s="60" t="s">
        <v>127</v>
      </c>
      <c r="D126" s="42">
        <v>0</v>
      </c>
      <c r="E126" s="42">
        <v>248612</v>
      </c>
      <c r="F126" s="42"/>
      <c r="G126" s="42"/>
      <c r="H126" s="42"/>
      <c r="I126" s="42"/>
      <c r="J126" s="42"/>
      <c r="K126" s="42"/>
      <c r="L126" s="42"/>
      <c r="M126" s="42">
        <v>0</v>
      </c>
      <c r="N126" s="42">
        <f t="shared" si="26"/>
        <v>0</v>
      </c>
      <c r="O126" s="42"/>
      <c r="P126" s="42"/>
      <c r="Q126" s="42">
        <f t="shared" si="27"/>
        <v>0</v>
      </c>
      <c r="R126" s="42"/>
      <c r="S126" s="42"/>
      <c r="T126" s="42">
        <f t="shared" si="28"/>
        <v>0</v>
      </c>
      <c r="U126" s="42"/>
      <c r="V126" s="42"/>
      <c r="W126" s="42">
        <f t="shared" si="29"/>
        <v>0</v>
      </c>
      <c r="X126" s="42">
        <f t="shared" si="18"/>
        <v>0</v>
      </c>
      <c r="Y126" s="61">
        <f t="shared" si="12"/>
        <v>0</v>
      </c>
      <c r="Z126" s="42">
        <f t="shared" si="19"/>
        <v>248612</v>
      </c>
      <c r="AB126" s="65"/>
      <c r="AC126" s="63"/>
    </row>
    <row r="127" spans="2:29" ht="33.75" x14ac:dyDescent="0.2">
      <c r="B127" s="59"/>
      <c r="C127" s="60" t="s">
        <v>128</v>
      </c>
      <c r="D127" s="42">
        <v>0</v>
      </c>
      <c r="E127" s="42">
        <v>140587</v>
      </c>
      <c r="F127" s="42"/>
      <c r="G127" s="42"/>
      <c r="H127" s="42"/>
      <c r="I127" s="42"/>
      <c r="J127" s="42"/>
      <c r="K127" s="42"/>
      <c r="L127" s="42"/>
      <c r="M127" s="42">
        <v>0</v>
      </c>
      <c r="N127" s="42">
        <f t="shared" si="26"/>
        <v>0</v>
      </c>
      <c r="O127" s="42"/>
      <c r="P127" s="42"/>
      <c r="Q127" s="42">
        <f t="shared" si="27"/>
        <v>0</v>
      </c>
      <c r="R127" s="42"/>
      <c r="S127" s="42"/>
      <c r="T127" s="42">
        <f t="shared" si="28"/>
        <v>0</v>
      </c>
      <c r="U127" s="42"/>
      <c r="V127" s="42"/>
      <c r="W127" s="42">
        <f t="shared" si="29"/>
        <v>0</v>
      </c>
      <c r="X127" s="42">
        <f t="shared" si="18"/>
        <v>0</v>
      </c>
      <c r="Y127" s="61">
        <f t="shared" si="12"/>
        <v>0</v>
      </c>
      <c r="Z127" s="42">
        <f t="shared" si="19"/>
        <v>140587</v>
      </c>
      <c r="AB127" s="65"/>
      <c r="AC127" s="63"/>
    </row>
    <row r="128" spans="2:29" ht="33.75" x14ac:dyDescent="0.2">
      <c r="B128" s="59"/>
      <c r="C128" s="60" t="s">
        <v>128</v>
      </c>
      <c r="D128" s="42">
        <v>0</v>
      </c>
      <c r="E128" s="42">
        <v>113025</v>
      </c>
      <c r="F128" s="42"/>
      <c r="G128" s="42"/>
      <c r="H128" s="42"/>
      <c r="I128" s="42"/>
      <c r="J128" s="42"/>
      <c r="K128" s="42"/>
      <c r="L128" s="42"/>
      <c r="M128" s="42">
        <v>0</v>
      </c>
      <c r="N128" s="42">
        <f t="shared" si="26"/>
        <v>0</v>
      </c>
      <c r="O128" s="42"/>
      <c r="P128" s="42"/>
      <c r="Q128" s="42">
        <f t="shared" si="27"/>
        <v>0</v>
      </c>
      <c r="R128" s="42"/>
      <c r="S128" s="42"/>
      <c r="T128" s="42">
        <f t="shared" si="28"/>
        <v>0</v>
      </c>
      <c r="U128" s="42"/>
      <c r="V128" s="42"/>
      <c r="W128" s="42">
        <f t="shared" si="29"/>
        <v>0</v>
      </c>
      <c r="X128" s="42">
        <f t="shared" si="18"/>
        <v>0</v>
      </c>
      <c r="Y128" s="61">
        <f t="shared" si="12"/>
        <v>0</v>
      </c>
      <c r="Z128" s="42">
        <f t="shared" si="19"/>
        <v>113025</v>
      </c>
      <c r="AB128" s="65"/>
      <c r="AC128" s="63"/>
    </row>
    <row r="129" spans="1:29" ht="33.75" x14ac:dyDescent="0.2">
      <c r="B129" s="59"/>
      <c r="C129" s="60" t="s">
        <v>128</v>
      </c>
      <c r="D129" s="42">
        <v>0</v>
      </c>
      <c r="E129" s="42">
        <v>113033</v>
      </c>
      <c r="F129" s="42"/>
      <c r="G129" s="42"/>
      <c r="H129" s="42"/>
      <c r="I129" s="42"/>
      <c r="J129" s="42"/>
      <c r="K129" s="42"/>
      <c r="L129" s="42"/>
      <c r="M129" s="42">
        <v>0</v>
      </c>
      <c r="N129" s="42">
        <f t="shared" si="26"/>
        <v>0</v>
      </c>
      <c r="O129" s="42"/>
      <c r="P129" s="42"/>
      <c r="Q129" s="42">
        <f t="shared" si="27"/>
        <v>0</v>
      </c>
      <c r="R129" s="42"/>
      <c r="S129" s="42"/>
      <c r="T129" s="42">
        <f t="shared" si="28"/>
        <v>0</v>
      </c>
      <c r="U129" s="42"/>
      <c r="V129" s="42"/>
      <c r="W129" s="42">
        <f t="shared" si="29"/>
        <v>0</v>
      </c>
      <c r="X129" s="42">
        <f t="shared" si="18"/>
        <v>0</v>
      </c>
      <c r="Y129" s="61">
        <f t="shared" si="12"/>
        <v>0</v>
      </c>
      <c r="Z129" s="42">
        <f t="shared" si="19"/>
        <v>113033</v>
      </c>
      <c r="AB129" s="65"/>
      <c r="AC129" s="63"/>
    </row>
    <row r="130" spans="1:29" x14ac:dyDescent="0.2">
      <c r="B130" s="59"/>
      <c r="C130" s="60" t="s">
        <v>129</v>
      </c>
      <c r="D130" s="42">
        <v>0</v>
      </c>
      <c r="E130" s="42">
        <v>30769200</v>
      </c>
      <c r="F130" s="42"/>
      <c r="G130" s="42"/>
      <c r="H130" s="42"/>
      <c r="I130" s="42"/>
      <c r="J130" s="42"/>
      <c r="K130" s="42"/>
      <c r="L130" s="42"/>
      <c r="M130" s="42">
        <v>0</v>
      </c>
      <c r="N130" s="42">
        <f t="shared" si="26"/>
        <v>0</v>
      </c>
      <c r="O130" s="42"/>
      <c r="P130" s="42"/>
      <c r="Q130" s="42">
        <f t="shared" si="27"/>
        <v>0</v>
      </c>
      <c r="R130" s="42"/>
      <c r="S130" s="42"/>
      <c r="T130" s="42">
        <f t="shared" si="28"/>
        <v>0</v>
      </c>
      <c r="U130" s="42"/>
      <c r="V130" s="42"/>
      <c r="W130" s="42">
        <f t="shared" si="29"/>
        <v>0</v>
      </c>
      <c r="X130" s="42">
        <f t="shared" si="18"/>
        <v>0</v>
      </c>
      <c r="Y130" s="61">
        <f t="shared" si="12"/>
        <v>0</v>
      </c>
      <c r="Z130" s="42">
        <f t="shared" si="19"/>
        <v>30769200</v>
      </c>
      <c r="AB130" s="65"/>
      <c r="AC130" s="63"/>
    </row>
    <row r="131" spans="1:29" x14ac:dyDescent="0.2">
      <c r="B131" s="59"/>
      <c r="C131" s="60" t="s">
        <v>130</v>
      </c>
      <c r="D131" s="42">
        <v>0</v>
      </c>
      <c r="E131" s="42">
        <v>11988000</v>
      </c>
      <c r="F131" s="42"/>
      <c r="G131" s="42"/>
      <c r="H131" s="42"/>
      <c r="I131" s="42"/>
      <c r="J131" s="42"/>
      <c r="K131" s="42"/>
      <c r="L131" s="42"/>
      <c r="M131" s="42">
        <v>0</v>
      </c>
      <c r="N131" s="42">
        <f t="shared" si="26"/>
        <v>0</v>
      </c>
      <c r="O131" s="42"/>
      <c r="P131" s="42"/>
      <c r="Q131" s="42">
        <f t="shared" si="27"/>
        <v>0</v>
      </c>
      <c r="R131" s="42"/>
      <c r="S131" s="42"/>
      <c r="T131" s="42">
        <f t="shared" si="28"/>
        <v>0</v>
      </c>
      <c r="U131" s="42"/>
      <c r="V131" s="42"/>
      <c r="W131" s="42">
        <f t="shared" si="29"/>
        <v>0</v>
      </c>
      <c r="X131" s="42">
        <f t="shared" si="18"/>
        <v>0</v>
      </c>
      <c r="Y131" s="61">
        <f t="shared" si="12"/>
        <v>0</v>
      </c>
      <c r="Z131" s="42">
        <f t="shared" si="19"/>
        <v>11988000</v>
      </c>
      <c r="AB131" s="65"/>
      <c r="AC131" s="63"/>
    </row>
    <row r="132" spans="1:29" ht="22.5" x14ac:dyDescent="0.2">
      <c r="B132" s="59"/>
      <c r="C132" s="60" t="s">
        <v>131</v>
      </c>
      <c r="D132" s="42">
        <v>0</v>
      </c>
      <c r="E132" s="42">
        <v>42710548</v>
      </c>
      <c r="F132" s="42"/>
      <c r="G132" s="42"/>
      <c r="H132" s="42"/>
      <c r="I132" s="42"/>
      <c r="J132" s="42"/>
      <c r="K132" s="42"/>
      <c r="L132" s="42"/>
      <c r="M132" s="42">
        <v>0</v>
      </c>
      <c r="N132" s="42">
        <f t="shared" si="26"/>
        <v>0</v>
      </c>
      <c r="O132" s="42"/>
      <c r="P132" s="42"/>
      <c r="Q132" s="42">
        <f t="shared" si="27"/>
        <v>0</v>
      </c>
      <c r="R132" s="42"/>
      <c r="S132" s="42"/>
      <c r="T132" s="42">
        <f t="shared" si="28"/>
        <v>0</v>
      </c>
      <c r="U132" s="42"/>
      <c r="V132" s="42"/>
      <c r="W132" s="42">
        <f t="shared" si="29"/>
        <v>0</v>
      </c>
      <c r="X132" s="42">
        <f t="shared" si="18"/>
        <v>0</v>
      </c>
      <c r="Y132" s="61">
        <f t="shared" si="12"/>
        <v>0</v>
      </c>
      <c r="Z132" s="42">
        <f t="shared" si="19"/>
        <v>42710548</v>
      </c>
      <c r="AB132" s="65"/>
      <c r="AC132" s="63"/>
    </row>
    <row r="133" spans="1:29" ht="22.5" x14ac:dyDescent="0.2">
      <c r="B133" s="59"/>
      <c r="C133" s="60" t="s">
        <v>132</v>
      </c>
      <c r="D133" s="42">
        <v>0</v>
      </c>
      <c r="E133" s="42">
        <v>3613533</v>
      </c>
      <c r="F133" s="42"/>
      <c r="G133" s="42"/>
      <c r="H133" s="42"/>
      <c r="I133" s="42"/>
      <c r="J133" s="42"/>
      <c r="K133" s="42"/>
      <c r="L133" s="42"/>
      <c r="M133" s="42">
        <v>3613533</v>
      </c>
      <c r="N133" s="42">
        <f t="shared" si="26"/>
        <v>3613533</v>
      </c>
      <c r="O133" s="42"/>
      <c r="P133" s="42"/>
      <c r="Q133" s="42">
        <f t="shared" si="27"/>
        <v>0</v>
      </c>
      <c r="R133" s="42"/>
      <c r="S133" s="42"/>
      <c r="T133" s="42">
        <f t="shared" si="28"/>
        <v>0</v>
      </c>
      <c r="U133" s="42"/>
      <c r="V133" s="42"/>
      <c r="W133" s="42">
        <f t="shared" si="29"/>
        <v>0</v>
      </c>
      <c r="X133" s="42">
        <f t="shared" si="18"/>
        <v>3613533</v>
      </c>
      <c r="Y133" s="61">
        <f t="shared" si="12"/>
        <v>100</v>
      </c>
      <c r="Z133" s="42">
        <f t="shared" si="19"/>
        <v>0</v>
      </c>
      <c r="AB133" s="65"/>
      <c r="AC133" s="63"/>
    </row>
    <row r="134" spans="1:29" ht="22.5" x14ac:dyDescent="0.2">
      <c r="B134" s="59"/>
      <c r="C134" s="60" t="s">
        <v>133</v>
      </c>
      <c r="D134" s="42">
        <v>0</v>
      </c>
      <c r="E134" s="42">
        <v>13547915</v>
      </c>
      <c r="F134" s="42"/>
      <c r="G134" s="42"/>
      <c r="H134" s="42"/>
      <c r="I134" s="42"/>
      <c r="J134" s="42"/>
      <c r="K134" s="42"/>
      <c r="L134" s="42"/>
      <c r="M134" s="42">
        <v>0</v>
      </c>
      <c r="N134" s="42">
        <f t="shared" si="26"/>
        <v>0</v>
      </c>
      <c r="O134" s="42"/>
      <c r="P134" s="42"/>
      <c r="Q134" s="42">
        <f t="shared" si="27"/>
        <v>0</v>
      </c>
      <c r="R134" s="42"/>
      <c r="S134" s="42"/>
      <c r="T134" s="42">
        <f t="shared" si="28"/>
        <v>0</v>
      </c>
      <c r="U134" s="42"/>
      <c r="V134" s="42"/>
      <c r="W134" s="42">
        <f t="shared" si="29"/>
        <v>0</v>
      </c>
      <c r="X134" s="42">
        <f t="shared" si="18"/>
        <v>0</v>
      </c>
      <c r="Y134" s="61">
        <f t="shared" si="12"/>
        <v>0</v>
      </c>
      <c r="Z134" s="42">
        <f t="shared" si="19"/>
        <v>13547915</v>
      </c>
      <c r="AB134" s="65"/>
      <c r="AC134" s="63"/>
    </row>
    <row r="135" spans="1:29" x14ac:dyDescent="0.2">
      <c r="B135" s="59"/>
      <c r="C135" s="60" t="s">
        <v>134</v>
      </c>
      <c r="D135" s="42">
        <v>0</v>
      </c>
      <c r="E135" s="42">
        <v>3470250</v>
      </c>
      <c r="F135" s="42"/>
      <c r="G135" s="42"/>
      <c r="H135" s="42"/>
      <c r="I135" s="42"/>
      <c r="J135" s="42"/>
      <c r="K135" s="42"/>
      <c r="L135" s="42"/>
      <c r="M135" s="42">
        <v>0</v>
      </c>
      <c r="N135" s="42">
        <f t="shared" si="26"/>
        <v>0</v>
      </c>
      <c r="O135" s="42"/>
      <c r="P135" s="42"/>
      <c r="Q135" s="42">
        <f t="shared" si="27"/>
        <v>0</v>
      </c>
      <c r="R135" s="42"/>
      <c r="S135" s="42"/>
      <c r="T135" s="42">
        <f t="shared" si="28"/>
        <v>0</v>
      </c>
      <c r="U135" s="42"/>
      <c r="V135" s="42"/>
      <c r="W135" s="42">
        <f t="shared" si="29"/>
        <v>0</v>
      </c>
      <c r="X135" s="42">
        <f t="shared" si="18"/>
        <v>0</v>
      </c>
      <c r="Y135" s="61">
        <f t="shared" si="12"/>
        <v>0</v>
      </c>
      <c r="Z135" s="42">
        <f t="shared" si="19"/>
        <v>3470250</v>
      </c>
      <c r="AB135" s="65"/>
      <c r="AC135" s="63"/>
    </row>
    <row r="136" spans="1:29" ht="22.5" x14ac:dyDescent="0.2">
      <c r="B136" s="59"/>
      <c r="C136" s="60" t="s">
        <v>135</v>
      </c>
      <c r="D136" s="42">
        <v>0</v>
      </c>
      <c r="E136" s="42">
        <v>37436257</v>
      </c>
      <c r="F136" s="42"/>
      <c r="G136" s="42"/>
      <c r="H136" s="42"/>
      <c r="I136" s="42"/>
      <c r="J136" s="42"/>
      <c r="K136" s="42"/>
      <c r="L136" s="42"/>
      <c r="M136" s="42">
        <v>0</v>
      </c>
      <c r="N136" s="42">
        <f t="shared" si="26"/>
        <v>0</v>
      </c>
      <c r="O136" s="42"/>
      <c r="P136" s="42"/>
      <c r="Q136" s="42">
        <f t="shared" si="27"/>
        <v>0</v>
      </c>
      <c r="R136" s="42"/>
      <c r="S136" s="42"/>
      <c r="T136" s="42">
        <f t="shared" si="28"/>
        <v>0</v>
      </c>
      <c r="U136" s="42"/>
      <c r="V136" s="42"/>
      <c r="W136" s="42">
        <f t="shared" si="29"/>
        <v>0</v>
      </c>
      <c r="X136" s="42">
        <f t="shared" si="18"/>
        <v>0</v>
      </c>
      <c r="Y136" s="61">
        <f t="shared" si="12"/>
        <v>0</v>
      </c>
      <c r="Z136" s="42">
        <f t="shared" si="19"/>
        <v>37436257</v>
      </c>
      <c r="AB136" s="65"/>
      <c r="AC136" s="63"/>
    </row>
    <row r="137" spans="1:29" x14ac:dyDescent="0.2">
      <c r="B137" s="59"/>
      <c r="C137" s="60" t="s">
        <v>136</v>
      </c>
      <c r="D137" s="42">
        <v>0</v>
      </c>
      <c r="E137" s="42">
        <v>346355</v>
      </c>
      <c r="F137" s="42"/>
      <c r="G137" s="42"/>
      <c r="H137" s="42"/>
      <c r="I137" s="42"/>
      <c r="J137" s="42"/>
      <c r="K137" s="42"/>
      <c r="L137" s="42"/>
      <c r="M137" s="42">
        <v>0</v>
      </c>
      <c r="N137" s="42">
        <f t="shared" si="26"/>
        <v>0</v>
      </c>
      <c r="O137" s="42"/>
      <c r="P137" s="42"/>
      <c r="Q137" s="42">
        <f t="shared" si="27"/>
        <v>0</v>
      </c>
      <c r="R137" s="42"/>
      <c r="S137" s="42"/>
      <c r="T137" s="42">
        <f t="shared" si="28"/>
        <v>0</v>
      </c>
      <c r="U137" s="42"/>
      <c r="V137" s="42"/>
      <c r="W137" s="42">
        <f t="shared" si="29"/>
        <v>0</v>
      </c>
      <c r="X137" s="42">
        <f t="shared" si="18"/>
        <v>0</v>
      </c>
      <c r="Y137" s="61">
        <f t="shared" si="12"/>
        <v>0</v>
      </c>
      <c r="Z137" s="42">
        <f t="shared" si="19"/>
        <v>346355</v>
      </c>
      <c r="AB137" s="65"/>
      <c r="AC137" s="63"/>
    </row>
    <row r="138" spans="1:29" ht="22.5" x14ac:dyDescent="0.2">
      <c r="B138" s="59"/>
      <c r="C138" s="60" t="s">
        <v>137</v>
      </c>
      <c r="D138" s="42">
        <v>0</v>
      </c>
      <c r="E138" s="42">
        <v>8458</v>
      </c>
      <c r="F138" s="42"/>
      <c r="G138" s="42"/>
      <c r="H138" s="42"/>
      <c r="I138" s="42"/>
      <c r="J138" s="42"/>
      <c r="K138" s="42"/>
      <c r="L138" s="42"/>
      <c r="M138" s="42">
        <v>0</v>
      </c>
      <c r="N138" s="42">
        <f t="shared" si="26"/>
        <v>0</v>
      </c>
      <c r="O138" s="42"/>
      <c r="P138" s="42"/>
      <c r="Q138" s="42">
        <f t="shared" si="27"/>
        <v>0</v>
      </c>
      <c r="R138" s="42"/>
      <c r="S138" s="42"/>
      <c r="T138" s="42">
        <f t="shared" si="28"/>
        <v>0</v>
      </c>
      <c r="U138" s="42"/>
      <c r="V138" s="42"/>
      <c r="W138" s="42">
        <f t="shared" si="29"/>
        <v>0</v>
      </c>
      <c r="X138" s="42">
        <f t="shared" si="18"/>
        <v>0</v>
      </c>
      <c r="Y138" s="61">
        <f t="shared" si="12"/>
        <v>0</v>
      </c>
      <c r="Z138" s="42">
        <f t="shared" si="19"/>
        <v>8458</v>
      </c>
      <c r="AB138" s="65"/>
      <c r="AC138" s="63"/>
    </row>
    <row r="139" spans="1:29" x14ac:dyDescent="0.2">
      <c r="B139" s="59"/>
      <c r="C139" s="60" t="s">
        <v>138</v>
      </c>
      <c r="D139" s="42">
        <v>0</v>
      </c>
      <c r="E139" s="42">
        <v>18015144</v>
      </c>
      <c r="F139" s="42"/>
      <c r="G139" s="42"/>
      <c r="H139" s="42"/>
      <c r="I139" s="42"/>
      <c r="J139" s="42"/>
      <c r="K139" s="42"/>
      <c r="L139" s="42"/>
      <c r="M139" s="42">
        <v>0</v>
      </c>
      <c r="N139" s="42">
        <f t="shared" si="26"/>
        <v>0</v>
      </c>
      <c r="O139" s="42"/>
      <c r="P139" s="42"/>
      <c r="Q139" s="42">
        <f t="shared" si="27"/>
        <v>0</v>
      </c>
      <c r="R139" s="42"/>
      <c r="S139" s="42"/>
      <c r="T139" s="42">
        <f t="shared" si="28"/>
        <v>0</v>
      </c>
      <c r="U139" s="42"/>
      <c r="V139" s="42"/>
      <c r="W139" s="42">
        <f t="shared" si="29"/>
        <v>0</v>
      </c>
      <c r="X139" s="42">
        <f t="shared" si="18"/>
        <v>0</v>
      </c>
      <c r="Y139" s="61">
        <f t="shared" si="12"/>
        <v>0</v>
      </c>
      <c r="Z139" s="42">
        <f t="shared" si="19"/>
        <v>18015144</v>
      </c>
      <c r="AB139" s="65"/>
      <c r="AC139" s="63"/>
    </row>
    <row r="140" spans="1:29" ht="33.75" x14ac:dyDescent="0.2">
      <c r="B140" s="59"/>
      <c r="C140" s="60" t="s">
        <v>139</v>
      </c>
      <c r="D140" s="42">
        <v>0</v>
      </c>
      <c r="E140" s="42">
        <v>4154397</v>
      </c>
      <c r="F140" s="42"/>
      <c r="G140" s="42"/>
      <c r="H140" s="42"/>
      <c r="I140" s="42"/>
      <c r="J140" s="42"/>
      <c r="K140" s="42"/>
      <c r="L140" s="42"/>
      <c r="M140" s="42">
        <v>4094247</v>
      </c>
      <c r="N140" s="42">
        <f t="shared" si="26"/>
        <v>4094247</v>
      </c>
      <c r="O140" s="42"/>
      <c r="P140" s="42"/>
      <c r="Q140" s="42">
        <f t="shared" si="27"/>
        <v>0</v>
      </c>
      <c r="R140" s="42"/>
      <c r="S140" s="42"/>
      <c r="T140" s="42">
        <f t="shared" si="28"/>
        <v>0</v>
      </c>
      <c r="U140" s="42"/>
      <c r="V140" s="42"/>
      <c r="W140" s="42">
        <f t="shared" si="29"/>
        <v>0</v>
      </c>
      <c r="X140" s="42">
        <f t="shared" si="18"/>
        <v>4094247</v>
      </c>
      <c r="Y140" s="61">
        <f t="shared" si="12"/>
        <v>98.552136447238908</v>
      </c>
      <c r="Z140" s="42">
        <f t="shared" si="19"/>
        <v>60150</v>
      </c>
      <c r="AB140" s="65"/>
      <c r="AC140" s="63"/>
    </row>
    <row r="141" spans="1:29" x14ac:dyDescent="0.2">
      <c r="C141" s="60"/>
      <c r="D141" s="42"/>
      <c r="E141" s="42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7"/>
      <c r="Z141" s="68"/>
    </row>
    <row r="142" spans="1:29" x14ac:dyDescent="0.2">
      <c r="B142" s="40"/>
      <c r="C142" s="41"/>
      <c r="D142" s="44"/>
      <c r="E142" s="45"/>
      <c r="F142" s="70"/>
      <c r="G142" s="70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5"/>
      <c r="T142" s="45"/>
      <c r="U142" s="45"/>
      <c r="V142" s="45"/>
      <c r="W142" s="45"/>
      <c r="X142" s="47"/>
      <c r="Y142" s="48"/>
      <c r="Z142" s="69"/>
    </row>
    <row r="143" spans="1:29" s="25" customFormat="1" ht="15.75" x14ac:dyDescent="0.25">
      <c r="A143" s="3"/>
      <c r="B143" s="71" t="s">
        <v>140</v>
      </c>
      <c r="C143" s="71"/>
      <c r="D143" s="72">
        <f>D17</f>
        <v>9620231847</v>
      </c>
      <c r="E143" s="72">
        <f t="shared" ref="E143:Z143" si="30">E17</f>
        <v>11181389478</v>
      </c>
      <c r="F143" s="72">
        <f t="shared" si="30"/>
        <v>435726760</v>
      </c>
      <c r="G143" s="72">
        <f t="shared" si="30"/>
        <v>1366966558</v>
      </c>
      <c r="H143" s="72">
        <f t="shared" si="30"/>
        <v>1802693318</v>
      </c>
      <c r="I143" s="72">
        <f t="shared" si="30"/>
        <v>622167156</v>
      </c>
      <c r="J143" s="72">
        <f t="shared" si="30"/>
        <v>1232594422</v>
      </c>
      <c r="K143" s="72">
        <f t="shared" si="30"/>
        <v>1854761575</v>
      </c>
      <c r="L143" s="72">
        <f t="shared" si="30"/>
        <v>511928333</v>
      </c>
      <c r="M143" s="72">
        <f t="shared" si="30"/>
        <v>1019442782</v>
      </c>
      <c r="N143" s="72">
        <f t="shared" si="30"/>
        <v>1531371115</v>
      </c>
      <c r="O143" s="72">
        <f t="shared" si="30"/>
        <v>0</v>
      </c>
      <c r="P143" s="72">
        <f t="shared" si="30"/>
        <v>0</v>
      </c>
      <c r="Q143" s="72">
        <f t="shared" si="30"/>
        <v>0</v>
      </c>
      <c r="R143" s="72">
        <f t="shared" si="30"/>
        <v>0</v>
      </c>
      <c r="S143" s="72">
        <f t="shared" si="30"/>
        <v>0</v>
      </c>
      <c r="T143" s="72">
        <f t="shared" si="30"/>
        <v>0</v>
      </c>
      <c r="U143" s="72">
        <f t="shared" si="30"/>
        <v>0</v>
      </c>
      <c r="V143" s="72">
        <f t="shared" si="30"/>
        <v>0</v>
      </c>
      <c r="W143" s="72">
        <f t="shared" si="30"/>
        <v>0</v>
      </c>
      <c r="X143" s="72">
        <f t="shared" si="30"/>
        <v>5188826008</v>
      </c>
      <c r="Y143" s="72"/>
      <c r="Z143" s="72">
        <f t="shared" si="30"/>
        <v>5992563469</v>
      </c>
    </row>
    <row r="144" spans="1:29" x14ac:dyDescent="0.2">
      <c r="B144" s="73"/>
      <c r="C144" s="74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 t="s">
        <v>141</v>
      </c>
    </row>
    <row r="145" spans="7:7" x14ac:dyDescent="0.2">
      <c r="G145" s="76"/>
    </row>
    <row r="146" spans="7:7" x14ac:dyDescent="0.2">
      <c r="G146" s="76"/>
    </row>
    <row r="147" spans="7:7" x14ac:dyDescent="0.2">
      <c r="G147" s="76"/>
    </row>
    <row r="148" spans="7:7" x14ac:dyDescent="0.2">
      <c r="G148" s="76"/>
    </row>
  </sheetData>
  <mergeCells count="7">
    <mergeCell ref="B143:C143"/>
    <mergeCell ref="A2:AA3"/>
    <mergeCell ref="A4:Z4"/>
    <mergeCell ref="F12:Y12"/>
    <mergeCell ref="Z12:Z14"/>
    <mergeCell ref="B13:C13"/>
    <mergeCell ref="X13:Y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2015-07-29T19:54:36Z</dcterms:created>
  <dcterms:modified xsi:type="dcterms:W3CDTF">2015-07-29T19:56:34Z</dcterms:modified>
</cp:coreProperties>
</file>