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600" yWindow="750" windowWidth="19440" windowHeight="10920" tabRatio="81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BMu" sheetId="21" r:id="rId18"/>
    <sheet name="BInmu" sheetId="22" r:id="rId19"/>
    <sheet name="Rel Cta Banc" sheetId="23" r:id="rId20"/>
  </sheets>
  <definedNames>
    <definedName name="_xlnm.Print_Area" localSheetId="17">BMu!$A$1:$E$384</definedName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  <definedName name="_xlnm.Print_Titles" localSheetId="17">BMu!$1:$8</definedName>
  </definedNames>
  <calcPr calcId="125725"/>
</workbook>
</file>

<file path=xl/calcChain.xml><?xml version="1.0" encoding="utf-8"?>
<calcChain xmlns="http://schemas.openxmlformats.org/spreadsheetml/2006/main">
  <c r="P43" i="10"/>
  <c r="P40"/>
  <c r="M56" i="1"/>
  <c r="M53"/>
  <c r="J12" i="5"/>
  <c r="H19" i="7" l="1"/>
  <c r="D9" i="20" l="1"/>
  <c r="C9"/>
  <c r="I35" i="19"/>
  <c r="H35"/>
  <c r="F35"/>
  <c r="E35"/>
  <c r="I30"/>
  <c r="H30"/>
  <c r="F30"/>
  <c r="E30"/>
  <c r="I27"/>
  <c r="H27"/>
  <c r="F27"/>
  <c r="E27"/>
  <c r="I23"/>
  <c r="H23"/>
  <c r="F23"/>
  <c r="E23"/>
  <c r="G23" s="1"/>
  <c r="J31"/>
  <c r="G39"/>
  <c r="J39" s="1"/>
  <c r="G38"/>
  <c r="J38" s="1"/>
  <c r="G37"/>
  <c r="J37" s="1"/>
  <c r="G36"/>
  <c r="J36" s="1"/>
  <c r="G35"/>
  <c r="G34"/>
  <c r="J34" s="1"/>
  <c r="G33"/>
  <c r="J33" s="1"/>
  <c r="G32"/>
  <c r="J32" s="1"/>
  <c r="G31"/>
  <c r="G30"/>
  <c r="G29"/>
  <c r="J29" s="1"/>
  <c r="G28"/>
  <c r="J28" s="1"/>
  <c r="G27"/>
  <c r="G26"/>
  <c r="J26" s="1"/>
  <c r="G25"/>
  <c r="J25" s="1"/>
  <c r="G24"/>
  <c r="J24" s="1"/>
  <c r="G22"/>
  <c r="J22" s="1"/>
  <c r="G21"/>
  <c r="J21" s="1"/>
  <c r="G20"/>
  <c r="J20" s="1"/>
  <c r="G19"/>
  <c r="J19" s="1"/>
  <c r="G18"/>
  <c r="J18" s="1"/>
  <c r="G17"/>
  <c r="J17" s="1"/>
  <c r="G16"/>
  <c r="J16" s="1"/>
  <c r="G15"/>
  <c r="J15" s="1"/>
  <c r="I14"/>
  <c r="H14"/>
  <c r="F14"/>
  <c r="E14"/>
  <c r="G13"/>
  <c r="J13" s="1"/>
  <c r="G12"/>
  <c r="J12" s="1"/>
  <c r="I11"/>
  <c r="H11"/>
  <c r="F11"/>
  <c r="E11"/>
  <c r="E41" s="1"/>
  <c r="C33" i="18"/>
  <c r="B33"/>
  <c r="C18"/>
  <c r="B18"/>
  <c r="H30" i="17"/>
  <c r="H29"/>
  <c r="H28"/>
  <c r="H27"/>
  <c r="H26"/>
  <c r="H25"/>
  <c r="H24"/>
  <c r="H23"/>
  <c r="F31"/>
  <c r="D31"/>
  <c r="H18"/>
  <c r="H17"/>
  <c r="H16"/>
  <c r="H15"/>
  <c r="H14"/>
  <c r="H13"/>
  <c r="H12"/>
  <c r="H11"/>
  <c r="H10"/>
  <c r="F19"/>
  <c r="D19"/>
  <c r="H19" s="1"/>
  <c r="F46" i="16"/>
  <c r="I46" s="1"/>
  <c r="F45"/>
  <c r="I45" s="1"/>
  <c r="F44"/>
  <c r="I44" s="1"/>
  <c r="F43"/>
  <c r="I43" s="1"/>
  <c r="H42"/>
  <c r="G42"/>
  <c r="E42"/>
  <c r="D42"/>
  <c r="F40"/>
  <c r="I40" s="1"/>
  <c r="F39"/>
  <c r="I39" s="1"/>
  <c r="F38"/>
  <c r="I38" s="1"/>
  <c r="F37"/>
  <c r="I37" s="1"/>
  <c r="F36"/>
  <c r="I36" s="1"/>
  <c r="F35"/>
  <c r="I35" s="1"/>
  <c r="F34"/>
  <c r="I34" s="1"/>
  <c r="F33"/>
  <c r="I33" s="1"/>
  <c r="F32"/>
  <c r="I32" s="1"/>
  <c r="H31"/>
  <c r="G31"/>
  <c r="E31"/>
  <c r="D31"/>
  <c r="F31" s="1"/>
  <c r="I31" s="1"/>
  <c r="F29"/>
  <c r="I29" s="1"/>
  <c r="F28"/>
  <c r="I28" s="1"/>
  <c r="F27"/>
  <c r="I27" s="1"/>
  <c r="F26"/>
  <c r="I26" s="1"/>
  <c r="F25"/>
  <c r="I25" s="1"/>
  <c r="F24"/>
  <c r="I24" s="1"/>
  <c r="F23"/>
  <c r="I23" s="1"/>
  <c r="H22"/>
  <c r="G22"/>
  <c r="E22"/>
  <c r="D22"/>
  <c r="F22" s="1"/>
  <c r="I22" s="1"/>
  <c r="F20"/>
  <c r="I20" s="1"/>
  <c r="F19"/>
  <c r="I19" s="1"/>
  <c r="F18"/>
  <c r="I18" s="1"/>
  <c r="F17"/>
  <c r="I17" s="1"/>
  <c r="F16"/>
  <c r="F15"/>
  <c r="I15" s="1"/>
  <c r="F14"/>
  <c r="I14" s="1"/>
  <c r="F13"/>
  <c r="I13" s="1"/>
  <c r="H12"/>
  <c r="E12" i="20" s="1"/>
  <c r="E11" s="1"/>
  <c r="G12" i="16"/>
  <c r="E12"/>
  <c r="D12"/>
  <c r="D48" s="1"/>
  <c r="H74" i="15"/>
  <c r="G74"/>
  <c r="E74"/>
  <c r="D74"/>
  <c r="H70"/>
  <c r="G70"/>
  <c r="E70"/>
  <c r="D70"/>
  <c r="H62"/>
  <c r="G62"/>
  <c r="E62"/>
  <c r="D62"/>
  <c r="H58"/>
  <c r="G58"/>
  <c r="E58"/>
  <c r="D58"/>
  <c r="H48"/>
  <c r="G48"/>
  <c r="E48"/>
  <c r="D48"/>
  <c r="H38"/>
  <c r="G38"/>
  <c r="E38"/>
  <c r="D38"/>
  <c r="H28"/>
  <c r="G28"/>
  <c r="E28"/>
  <c r="D28"/>
  <c r="I63"/>
  <c r="F81"/>
  <c r="I81" s="1"/>
  <c r="F80"/>
  <c r="I80" s="1"/>
  <c r="F79"/>
  <c r="I79" s="1"/>
  <c r="F78"/>
  <c r="I78" s="1"/>
  <c r="F77"/>
  <c r="I77" s="1"/>
  <c r="F76"/>
  <c r="I76" s="1"/>
  <c r="F75"/>
  <c r="I75" s="1"/>
  <c r="F73"/>
  <c r="I73" s="1"/>
  <c r="F72"/>
  <c r="I72" s="1"/>
  <c r="F71"/>
  <c r="I71" s="1"/>
  <c r="F69"/>
  <c r="I69" s="1"/>
  <c r="F68"/>
  <c r="I68" s="1"/>
  <c r="F67"/>
  <c r="I67" s="1"/>
  <c r="F66"/>
  <c r="I66" s="1"/>
  <c r="F65"/>
  <c r="I65" s="1"/>
  <c r="F64"/>
  <c r="I64" s="1"/>
  <c r="F63"/>
  <c r="F61"/>
  <c r="I61" s="1"/>
  <c r="F60"/>
  <c r="I60" s="1"/>
  <c r="F59"/>
  <c r="I59" s="1"/>
  <c r="F57"/>
  <c r="I57" s="1"/>
  <c r="F56"/>
  <c r="I56" s="1"/>
  <c r="F55"/>
  <c r="I55" s="1"/>
  <c r="F54"/>
  <c r="I54" s="1"/>
  <c r="F53"/>
  <c r="I53" s="1"/>
  <c r="F52"/>
  <c r="I52" s="1"/>
  <c r="F51"/>
  <c r="I51" s="1"/>
  <c r="F50"/>
  <c r="I50" s="1"/>
  <c r="F49"/>
  <c r="I49" s="1"/>
  <c r="F47"/>
  <c r="I47" s="1"/>
  <c r="F46"/>
  <c r="I46" s="1"/>
  <c r="F45"/>
  <c r="I45" s="1"/>
  <c r="F44"/>
  <c r="I44" s="1"/>
  <c r="F43"/>
  <c r="I43" s="1"/>
  <c r="F42"/>
  <c r="I42" s="1"/>
  <c r="F41"/>
  <c r="I41" s="1"/>
  <c r="F40"/>
  <c r="I40" s="1"/>
  <c r="F39"/>
  <c r="I39" s="1"/>
  <c r="F37"/>
  <c r="I37" s="1"/>
  <c r="F36"/>
  <c r="I36" s="1"/>
  <c r="F35"/>
  <c r="I35" s="1"/>
  <c r="F34"/>
  <c r="I34" s="1"/>
  <c r="F33"/>
  <c r="I33" s="1"/>
  <c r="F32"/>
  <c r="I32" s="1"/>
  <c r="F31"/>
  <c r="I31" s="1"/>
  <c r="F30"/>
  <c r="I30" s="1"/>
  <c r="F29"/>
  <c r="I29" s="1"/>
  <c r="F27"/>
  <c r="I27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H18"/>
  <c r="G18"/>
  <c r="E18"/>
  <c r="D18"/>
  <c r="H10"/>
  <c r="G10"/>
  <c r="F17"/>
  <c r="I17" s="1"/>
  <c r="F16"/>
  <c r="I16" s="1"/>
  <c r="F15"/>
  <c r="I15" s="1"/>
  <c r="F14"/>
  <c r="I14" s="1"/>
  <c r="F13"/>
  <c r="I13" s="1"/>
  <c r="F12"/>
  <c r="I12" s="1"/>
  <c r="F11"/>
  <c r="I11" s="1"/>
  <c r="E10"/>
  <c r="D10"/>
  <c r="F16" i="14"/>
  <c r="I16" s="1"/>
  <c r="F14"/>
  <c r="I14" s="1"/>
  <c r="F12"/>
  <c r="H18"/>
  <c r="G18"/>
  <c r="E18"/>
  <c r="D18"/>
  <c r="I20" i="13"/>
  <c r="F19"/>
  <c r="I19" s="1"/>
  <c r="F18"/>
  <c r="I18" s="1"/>
  <c r="F17"/>
  <c r="I17" s="1"/>
  <c r="F16"/>
  <c r="I16" s="1"/>
  <c r="F15"/>
  <c r="I15" s="1"/>
  <c r="F14"/>
  <c r="I14" s="1"/>
  <c r="F13"/>
  <c r="I13" s="1"/>
  <c r="F12"/>
  <c r="I12" s="1"/>
  <c r="H22"/>
  <c r="G22"/>
  <c r="E22"/>
  <c r="D22"/>
  <c r="F33" i="12"/>
  <c r="J52"/>
  <c r="J49"/>
  <c r="J48"/>
  <c r="J47"/>
  <c r="J46"/>
  <c r="J44"/>
  <c r="J43"/>
  <c r="J42"/>
  <c r="J41"/>
  <c r="J39"/>
  <c r="J38"/>
  <c r="J36"/>
  <c r="J35"/>
  <c r="J34"/>
  <c r="G52"/>
  <c r="G51" s="1"/>
  <c r="G49"/>
  <c r="G48"/>
  <c r="G47"/>
  <c r="G46" s="1"/>
  <c r="G35"/>
  <c r="G36"/>
  <c r="G38"/>
  <c r="G39"/>
  <c r="G41"/>
  <c r="G40" s="1"/>
  <c r="G42"/>
  <c r="G43"/>
  <c r="G44"/>
  <c r="G34"/>
  <c r="I51"/>
  <c r="I54" s="1"/>
  <c r="E27" i="20" s="1"/>
  <c r="E31" s="1"/>
  <c r="I46" i="12"/>
  <c r="E9" i="20" s="1"/>
  <c r="I40" i="12"/>
  <c r="I37"/>
  <c r="I33" s="1"/>
  <c r="E8" i="20" s="1"/>
  <c r="E7" s="1"/>
  <c r="H51" i="12"/>
  <c r="H46"/>
  <c r="H40"/>
  <c r="H37"/>
  <c r="H54" s="1"/>
  <c r="D27" i="20" s="1"/>
  <c r="F51" i="12"/>
  <c r="F54" s="1"/>
  <c r="F46"/>
  <c r="F40"/>
  <c r="F37"/>
  <c r="E51"/>
  <c r="E46"/>
  <c r="E40"/>
  <c r="J40" s="1"/>
  <c r="E37"/>
  <c r="E33" s="1"/>
  <c r="J24"/>
  <c r="J23"/>
  <c r="J22"/>
  <c r="J21"/>
  <c r="J20"/>
  <c r="J19"/>
  <c r="J17"/>
  <c r="J16"/>
  <c r="J14"/>
  <c r="J13"/>
  <c r="J12"/>
  <c r="J11"/>
  <c r="G24"/>
  <c r="G23"/>
  <c r="G22"/>
  <c r="G21"/>
  <c r="G20"/>
  <c r="G19"/>
  <c r="G17"/>
  <c r="G16"/>
  <c r="G15" s="1"/>
  <c r="G14"/>
  <c r="G13"/>
  <c r="G12"/>
  <c r="G11"/>
  <c r="I18"/>
  <c r="I15"/>
  <c r="H18"/>
  <c r="H15"/>
  <c r="F18"/>
  <c r="F15"/>
  <c r="F26" s="1"/>
  <c r="E18"/>
  <c r="G18" s="1"/>
  <c r="E15"/>
  <c r="G14" i="19" l="1"/>
  <c r="J14" s="1"/>
  <c r="E15" i="20"/>
  <c r="E19" s="1"/>
  <c r="E23" s="1"/>
  <c r="G48" i="16"/>
  <c r="G50" s="1"/>
  <c r="D12" i="20"/>
  <c r="D11" s="1"/>
  <c r="H21" i="14"/>
  <c r="H82" i="15"/>
  <c r="D31" i="20"/>
  <c r="J35" i="19"/>
  <c r="F41"/>
  <c r="H41"/>
  <c r="I41"/>
  <c r="G11"/>
  <c r="H48" i="16"/>
  <c r="E48"/>
  <c r="F42"/>
  <c r="H84" i="15"/>
  <c r="G82"/>
  <c r="G84" s="1"/>
  <c r="F70"/>
  <c r="I70" s="1"/>
  <c r="F62"/>
  <c r="I62" s="1"/>
  <c r="F58"/>
  <c r="F48"/>
  <c r="I48" s="1"/>
  <c r="F38"/>
  <c r="F28"/>
  <c r="I28" s="1"/>
  <c r="F18"/>
  <c r="I18" s="1"/>
  <c r="E82"/>
  <c r="F10"/>
  <c r="I10" s="1"/>
  <c r="C35" i="18"/>
  <c r="B35"/>
  <c r="H31" i="17"/>
  <c r="H33" s="1"/>
  <c r="F33"/>
  <c r="E21" i="14"/>
  <c r="F18"/>
  <c r="D21"/>
  <c r="E50" i="16"/>
  <c r="H50"/>
  <c r="G21" i="14"/>
  <c r="D50" i="16"/>
  <c r="E84" i="15"/>
  <c r="G41" i="19"/>
  <c r="I22" i="13"/>
  <c r="J37" i="12"/>
  <c r="J33" s="1"/>
  <c r="J54" s="1"/>
  <c r="F12" i="16"/>
  <c r="C12" i="20" s="1"/>
  <c r="C11" s="1"/>
  <c r="J11" i="19"/>
  <c r="H33" i="12"/>
  <c r="D33" i="17"/>
  <c r="G37" i="12"/>
  <c r="G33" s="1"/>
  <c r="C8" i="20" s="1"/>
  <c r="C7" s="1"/>
  <c r="C15" s="1"/>
  <c r="C19" s="1"/>
  <c r="C23" s="1"/>
  <c r="J23" i="19"/>
  <c r="J51" i="12"/>
  <c r="I12" i="14"/>
  <c r="I18" s="1"/>
  <c r="I26" i="12"/>
  <c r="D82" i="15"/>
  <c r="D84" s="1"/>
  <c r="E54" i="12"/>
  <c r="I16" i="16"/>
  <c r="I12" s="1"/>
  <c r="F22" i="13"/>
  <c r="F21" i="14" s="1"/>
  <c r="J18" i="12"/>
  <c r="J30" i="19"/>
  <c r="J27"/>
  <c r="F48" i="16"/>
  <c r="I42"/>
  <c r="F74" i="15"/>
  <c r="I58"/>
  <c r="I38"/>
  <c r="J15" i="12"/>
  <c r="G26"/>
  <c r="E26"/>
  <c r="E23" i="7"/>
  <c r="I29" i="2"/>
  <c r="E148" i="3" s="1"/>
  <c r="D36" i="8"/>
  <c r="G36" s="1"/>
  <c r="H36" s="1"/>
  <c r="D35"/>
  <c r="G35" s="1"/>
  <c r="H35" s="1"/>
  <c r="D34"/>
  <c r="G34" s="1"/>
  <c r="H34" s="1"/>
  <c r="D33"/>
  <c r="G33" s="1"/>
  <c r="D32"/>
  <c r="G32" s="1"/>
  <c r="H32" s="1"/>
  <c r="D31"/>
  <c r="G31" s="1"/>
  <c r="H31" s="1"/>
  <c r="D30"/>
  <c r="G30" s="1"/>
  <c r="H30" s="1"/>
  <c r="D29"/>
  <c r="G29" s="1"/>
  <c r="D28"/>
  <c r="G28" s="1"/>
  <c r="H28" s="1"/>
  <c r="D24"/>
  <c r="D19"/>
  <c r="G19" s="1"/>
  <c r="D20"/>
  <c r="G20" s="1"/>
  <c r="H20" s="1"/>
  <c r="D21"/>
  <c r="D22"/>
  <c r="G22" s="1"/>
  <c r="H22" s="1"/>
  <c r="D23"/>
  <c r="G23" s="1"/>
  <c r="D18"/>
  <c r="G18" s="1"/>
  <c r="P35" i="10"/>
  <c r="P34" s="1"/>
  <c r="O35"/>
  <c r="O34" s="1"/>
  <c r="P29"/>
  <c r="P28" s="1"/>
  <c r="O29"/>
  <c r="O28" s="1"/>
  <c r="H27"/>
  <c r="G27"/>
  <c r="P19"/>
  <c r="O19"/>
  <c r="P14"/>
  <c r="O14"/>
  <c r="H14"/>
  <c r="G14"/>
  <c r="G48" s="1"/>
  <c r="I36" i="9"/>
  <c r="H36"/>
  <c r="I31"/>
  <c r="H31"/>
  <c r="H42" s="1"/>
  <c r="I22"/>
  <c r="H22"/>
  <c r="I17"/>
  <c r="H17"/>
  <c r="H28" s="1"/>
  <c r="F26" i="8"/>
  <c r="E26"/>
  <c r="G24"/>
  <c r="H24" s="1"/>
  <c r="G21"/>
  <c r="H21" s="1"/>
  <c r="F16"/>
  <c r="F14" s="1"/>
  <c r="E16"/>
  <c r="E14" s="1"/>
  <c r="H38" i="7"/>
  <c r="H37"/>
  <c r="G34"/>
  <c r="D34"/>
  <c r="H32"/>
  <c r="H31"/>
  <c r="H30"/>
  <c r="G29"/>
  <c r="F29"/>
  <c r="E29"/>
  <c r="D29"/>
  <c r="H29" s="1"/>
  <c r="H25"/>
  <c r="H24"/>
  <c r="H23"/>
  <c r="G21"/>
  <c r="E21"/>
  <c r="E27" s="1"/>
  <c r="D21"/>
  <c r="H18"/>
  <c r="H17"/>
  <c r="G16"/>
  <c r="G27" s="1"/>
  <c r="F16"/>
  <c r="E16"/>
  <c r="D16"/>
  <c r="H14"/>
  <c r="J48" i="5"/>
  <c r="I48"/>
  <c r="J40"/>
  <c r="I40"/>
  <c r="J33"/>
  <c r="I33"/>
  <c r="J28"/>
  <c r="I28"/>
  <c r="D26"/>
  <c r="E22"/>
  <c r="D22"/>
  <c r="J17"/>
  <c r="I17"/>
  <c r="I12"/>
  <c r="I51" s="1"/>
  <c r="E12"/>
  <c r="D12"/>
  <c r="D18" i="2"/>
  <c r="E120" i="3" s="1"/>
  <c r="I18" i="2"/>
  <c r="J18" s="1"/>
  <c r="E115" i="3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I55" i="2"/>
  <c r="J55" s="1"/>
  <c r="E217" i="3" s="1"/>
  <c r="I54" i="2"/>
  <c r="E166" i="3" s="1"/>
  <c r="I47" i="2"/>
  <c r="E161" i="3" s="1"/>
  <c r="I48" i="2"/>
  <c r="E162" i="3" s="1"/>
  <c r="I49" i="2"/>
  <c r="J49" s="1"/>
  <c r="E213" i="3" s="1"/>
  <c r="I50" i="2"/>
  <c r="I41"/>
  <c r="J41" s="1"/>
  <c r="E207" i="3" s="1"/>
  <c r="I42" i="2"/>
  <c r="J42" s="1"/>
  <c r="E208" i="3" s="1"/>
  <c r="I40" i="2"/>
  <c r="E156" i="3" s="1"/>
  <c r="I30" i="2"/>
  <c r="J30" s="1"/>
  <c r="E199" i="3" s="1"/>
  <c r="I31" i="2"/>
  <c r="E150" i="3" s="1"/>
  <c r="I32" i="2"/>
  <c r="I33"/>
  <c r="J33" s="1"/>
  <c r="E202" i="3" s="1"/>
  <c r="I34" i="2"/>
  <c r="I19"/>
  <c r="J19" s="1"/>
  <c r="E190" i="3" s="1"/>
  <c r="I20" i="2"/>
  <c r="J20" s="1"/>
  <c r="E191" i="3" s="1"/>
  <c r="I21" i="2"/>
  <c r="E142" i="3" s="1"/>
  <c r="I22" i="2"/>
  <c r="I23"/>
  <c r="J23" s="1"/>
  <c r="E194" i="3" s="1"/>
  <c r="I24" i="2"/>
  <c r="I25"/>
  <c r="E146" i="3"/>
  <c r="J21" i="2"/>
  <c r="E192" i="3" s="1"/>
  <c r="E144"/>
  <c r="E163"/>
  <c r="J48" i="2"/>
  <c r="E212" i="3" s="1"/>
  <c r="J24" i="2"/>
  <c r="E195" i="3"/>
  <c r="E145"/>
  <c r="J22" i="2"/>
  <c r="E193" i="3" s="1"/>
  <c r="E143"/>
  <c r="E139"/>
  <c r="J40" i="2"/>
  <c r="E206" i="3" s="1"/>
  <c r="J50" i="2"/>
  <c r="E214" i="3" s="1"/>
  <c r="E164"/>
  <c r="J32" i="2"/>
  <c r="E201" i="3"/>
  <c r="E151"/>
  <c r="J25" i="2"/>
  <c r="E196" i="3" s="1"/>
  <c r="E140"/>
  <c r="J34" i="2"/>
  <c r="E203" i="3"/>
  <c r="E153"/>
  <c r="E157"/>
  <c r="E167"/>
  <c r="D29" i="2"/>
  <c r="E29" s="1"/>
  <c r="E179" i="3" s="1"/>
  <c r="D30" i="2"/>
  <c r="E130" i="3" s="1"/>
  <c r="D31" i="2"/>
  <c r="E131" i="3" s="1"/>
  <c r="D32" i="2"/>
  <c r="E32" s="1"/>
  <c r="E182" i="3" s="1"/>
  <c r="D33" i="2"/>
  <c r="E133" i="3" s="1"/>
  <c r="D34" i="2"/>
  <c r="D35"/>
  <c r="E135" i="3" s="1"/>
  <c r="D36" i="2"/>
  <c r="E36" s="1"/>
  <c r="E186" i="3" s="1"/>
  <c r="D28" i="2"/>
  <c r="E28" s="1"/>
  <c r="E178" i="3" s="1"/>
  <c r="D19" i="2"/>
  <c r="E121" i="3" s="1"/>
  <c r="D20" i="2"/>
  <c r="E20" s="1"/>
  <c r="E172" i="3" s="1"/>
  <c r="D21" i="2"/>
  <c r="D22"/>
  <c r="E124" i="3" s="1"/>
  <c r="D23" i="2"/>
  <c r="D24"/>
  <c r="E24" s="1"/>
  <c r="E176" i="3" s="1"/>
  <c r="E21" i="2"/>
  <c r="E173" i="3"/>
  <c r="E123"/>
  <c r="E132"/>
  <c r="E126"/>
  <c r="E35" i="2"/>
  <c r="E185" i="3" s="1"/>
  <c r="E34" i="2"/>
  <c r="E184" i="3"/>
  <c r="E134"/>
  <c r="E23" i="2"/>
  <c r="E175" i="3"/>
  <c r="E125"/>
  <c r="J58" i="1"/>
  <c r="E105" i="3"/>
  <c r="I58" i="1"/>
  <c r="E53" i="3" s="1"/>
  <c r="J44" i="1"/>
  <c r="E95" i="3"/>
  <c r="I44" i="1"/>
  <c r="E43" i="3" s="1"/>
  <c r="E41" i="1"/>
  <c r="D41"/>
  <c r="E24" i="3" s="1"/>
  <c r="J38" i="1"/>
  <c r="E93" i="3" s="1"/>
  <c r="I38" i="1"/>
  <c r="J27"/>
  <c r="E86" i="3" s="1"/>
  <c r="I27" i="1"/>
  <c r="E34" i="3" s="1"/>
  <c r="E26" i="1"/>
  <c r="E66" i="3" s="1"/>
  <c r="D26" i="1"/>
  <c r="E14" i="3" s="1"/>
  <c r="D7" i="20" l="1"/>
  <c r="D15" s="1"/>
  <c r="D19" s="1"/>
  <c r="D23" s="1"/>
  <c r="D8"/>
  <c r="E33" i="5"/>
  <c r="E19" i="2"/>
  <c r="E171" i="3" s="1"/>
  <c r="E122"/>
  <c r="I48" i="16"/>
  <c r="I50" s="1"/>
  <c r="I21" i="14"/>
  <c r="E30" i="2"/>
  <c r="E180" i="3" s="1"/>
  <c r="K20" i="8"/>
  <c r="H29"/>
  <c r="K29"/>
  <c r="E34" i="7"/>
  <c r="E40" s="1"/>
  <c r="H36"/>
  <c r="J38" i="2"/>
  <c r="E205" i="3" s="1"/>
  <c r="E136"/>
  <c r="J29" i="2"/>
  <c r="J51" i="5"/>
  <c r="J53" s="1"/>
  <c r="H22" i="7" s="1"/>
  <c r="H16"/>
  <c r="I42" i="9"/>
  <c r="E129" i="3"/>
  <c r="E149"/>
  <c r="K35" i="8"/>
  <c r="I38" i="2"/>
  <c r="E155" i="3" s="1"/>
  <c r="I52" i="2"/>
  <c r="E165" i="3" s="1"/>
  <c r="E128"/>
  <c r="J16" i="2"/>
  <c r="E188" i="3" s="1"/>
  <c r="E141"/>
  <c r="E152"/>
  <c r="I16" i="2"/>
  <c r="E138" i="3" s="1"/>
  <c r="J41" i="19"/>
  <c r="E158" i="3"/>
  <c r="G40" i="7"/>
  <c r="I28" i="9"/>
  <c r="I46" s="1"/>
  <c r="J26" i="12"/>
  <c r="F50" i="16"/>
  <c r="J54" i="2"/>
  <c r="D33" i="5"/>
  <c r="I53" s="1"/>
  <c r="F35" i="7" s="1"/>
  <c r="H35" s="1"/>
  <c r="D27"/>
  <c r="D40" s="1"/>
  <c r="G54" i="12"/>
  <c r="C27" i="20" s="1"/>
  <c r="C31" s="1"/>
  <c r="I74" i="15"/>
  <c r="I82" s="1"/>
  <c r="I84" s="1"/>
  <c r="F82"/>
  <c r="F84" s="1"/>
  <c r="P23" i="10"/>
  <c r="O23"/>
  <c r="H19" i="8"/>
  <c r="K19"/>
  <c r="K23"/>
  <c r="H23"/>
  <c r="K31"/>
  <c r="K24"/>
  <c r="K34"/>
  <c r="K21"/>
  <c r="K30"/>
  <c r="K36"/>
  <c r="O40" i="10"/>
  <c r="H48"/>
  <c r="I40" i="1"/>
  <c r="E43"/>
  <c r="E77" i="3" s="1"/>
  <c r="J40" i="1"/>
  <c r="E94" i="3" s="1"/>
  <c r="E189"/>
  <c r="H18" i="8"/>
  <c r="K18"/>
  <c r="E18" i="2"/>
  <c r="E170" i="3" s="1"/>
  <c r="D16" i="8"/>
  <c r="D43" i="1"/>
  <c r="E25" i="3" s="1"/>
  <c r="H33" i="8"/>
  <c r="K33"/>
  <c r="E33" i="2"/>
  <c r="E183" i="3" s="1"/>
  <c r="D26" i="2"/>
  <c r="E127" i="3" s="1"/>
  <c r="E76"/>
  <c r="J47" i="2"/>
  <c r="E211" i="3" s="1"/>
  <c r="E41"/>
  <c r="K32" i="8"/>
  <c r="E31" i="2"/>
  <c r="I27"/>
  <c r="E147" i="3" s="1"/>
  <c r="J31" i="2"/>
  <c r="E200" i="3" s="1"/>
  <c r="E198"/>
  <c r="K22" i="8"/>
  <c r="K28"/>
  <c r="D26"/>
  <c r="G26" s="1"/>
  <c r="H26" s="1"/>
  <c r="E22" i="2"/>
  <c r="D16"/>
  <c r="E119" i="3" s="1"/>
  <c r="E100"/>
  <c r="H46" i="9"/>
  <c r="H50" s="1"/>
  <c r="O43" i="10" l="1"/>
  <c r="P48"/>
  <c r="I50" i="9"/>
  <c r="F21" i="7"/>
  <c r="H21" s="1"/>
  <c r="J52" i="2"/>
  <c r="E215" i="3" s="1"/>
  <c r="E216"/>
  <c r="G16" i="8"/>
  <c r="G14" s="1"/>
  <c r="D14"/>
  <c r="F34" i="7"/>
  <c r="F40" s="1"/>
  <c r="H40" s="1"/>
  <c r="J50" i="1"/>
  <c r="E99" i="3" s="1"/>
  <c r="H34" i="7"/>
  <c r="E42" i="3"/>
  <c r="D14" i="2"/>
  <c r="E118" i="3" s="1"/>
  <c r="E26" i="2"/>
  <c r="E177" i="3" s="1"/>
  <c r="E181"/>
  <c r="J27" i="2"/>
  <c r="J14" s="1"/>
  <c r="E187" i="3" s="1"/>
  <c r="I14" i="2"/>
  <c r="E137" i="3" s="1"/>
  <c r="E16" i="2"/>
  <c r="E174" i="3"/>
  <c r="I50" i="1"/>
  <c r="E48" i="3"/>
  <c r="I46" i="2"/>
  <c r="F27" i="7" l="1"/>
  <c r="H27" s="1"/>
  <c r="O47" i="10"/>
  <c r="J63" i="1"/>
  <c r="H16" i="8"/>
  <c r="H14" s="1"/>
  <c r="E197" i="3"/>
  <c r="E169"/>
  <c r="E14" i="2"/>
  <c r="E168" i="3" s="1"/>
  <c r="E160"/>
  <c r="I44" i="2"/>
  <c r="J46"/>
  <c r="E47" i="3"/>
  <c r="I63" i="1"/>
  <c r="K40" i="7" s="1"/>
  <c r="K27" l="1"/>
  <c r="E108" i="3"/>
  <c r="O48" i="10"/>
  <c r="S48" s="1"/>
  <c r="O53"/>
  <c r="J65" i="1"/>
  <c r="E109" i="3" s="1"/>
  <c r="E210"/>
  <c r="J44" i="2"/>
  <c r="E159" i="3"/>
  <c r="I36" i="2"/>
  <c r="E154" i="3" s="1"/>
  <c r="E56"/>
  <c r="I65" i="1"/>
  <c r="O54" i="10" l="1"/>
  <c r="E57" i="3"/>
  <c r="J36" i="2"/>
  <c r="E204" i="3" s="1"/>
  <c r="E209"/>
</calcChain>
</file>

<file path=xl/sharedStrings.xml><?xml version="1.0" encoding="utf-8"?>
<sst xmlns="http://schemas.openxmlformats.org/spreadsheetml/2006/main" count="1389" uniqueCount="547">
  <si>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</si>
  <si>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</si>
  <si>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</si>
  <si>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</si>
  <si>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</si>
  <si>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</si>
  <si>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</si>
  <si>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</si>
  <si>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</si>
  <si>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</si>
  <si>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</si>
  <si>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</si>
  <si>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</si>
  <si>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</si>
  <si>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</si>
  <si>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</si>
  <si>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</si>
  <si>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</si>
  <si>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</si>
  <si>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</si>
  <si>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</si>
  <si>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</si>
  <si>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</si>
  <si>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</si>
  <si>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</si>
  <si>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</si>
  <si>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</si>
  <si>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</si>
  <si>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</si>
  <si>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</si>
  <si>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</si>
  <si>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</si>
  <si>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</si>
  <si>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</si>
  <si>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</si>
  <si>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</si>
  <si>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</si>
  <si>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</si>
  <si>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</si>
  <si>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</si>
  <si>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</si>
  <si>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</si>
  <si>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</si>
  <si>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</si>
  <si>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</si>
  <si>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</si>
  <si>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</si>
  <si>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</si>
  <si>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</si>
  <si>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</si>
  <si>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</si>
  <si>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</si>
  <si>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</si>
  <si>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</si>
  <si>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</si>
  <si>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</si>
  <si>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</si>
  <si>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</si>
  <si>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</si>
  <si>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</si>
  <si>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</si>
  <si>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</si>
  <si>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</si>
  <si>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</si>
  <si>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</si>
  <si>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</si>
  <si>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</si>
  <si>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</si>
  <si>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</si>
  <si>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</si>
  <si>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</si>
  <si>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</si>
  <si>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</si>
  <si>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</si>
  <si>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</si>
  <si>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</si>
  <si>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</si>
  <si>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</si>
  <si>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</si>
  <si>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</si>
  <si>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</si>
  <si>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</si>
  <si>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</si>
  <si>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</si>
  <si>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</si>
  <si>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</si>
  <si>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</si>
  <si>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</si>
  <si>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</si>
  <si>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</si>
  <si>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</si>
  <si>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</si>
  <si>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</si>
  <si>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</si>
  <si>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</si>
  <si>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</si>
  <si>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</si>
  <si>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</si>
  <si>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</si>
  <si>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</si>
  <si>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</si>
  <si>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</si>
  <si>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</si>
  <si>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</si>
  <si>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</si>
  <si>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</si>
  <si>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</si>
  <si>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</si>
  <si>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</si>
  <si>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</si>
  <si>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</si>
  <si>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</si>
  <si>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</si>
  <si>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</si>
  <si>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</si>
  <si>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</si>
  <si>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</si>
  <si>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</si>
  <si>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</si>
  <si>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</si>
  <si>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</si>
  <si>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</si>
  <si>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</si>
  <si>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</si>
  <si>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</si>
  <si>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</si>
  <si>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</si>
  <si>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</si>
  <si>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</si>
  <si>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</si>
  <si>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</si>
  <si>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</si>
  <si>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</si>
  <si>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</si>
  <si>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</si>
  <si>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</si>
  <si>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</si>
  <si>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</si>
  <si>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</si>
  <si>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</si>
  <si>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</si>
  <si>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</si>
  <si>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</si>
  <si>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</si>
  <si>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</si>
  <si>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</si>
  <si>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</si>
  <si>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</si>
  <si>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</si>
  <si>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</si>
  <si>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</si>
  <si>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</si>
  <si>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</si>
  <si>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</si>
  <si>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</si>
  <si>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</si>
  <si>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</si>
  <si>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</si>
  <si>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</si>
  <si>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</si>
  <si>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</si>
  <si>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</si>
  <si>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</si>
  <si>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</si>
  <si>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</si>
  <si>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</si>
  <si>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</si>
  <si>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</si>
  <si>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</si>
  <si>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</si>
  <si>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</si>
  <si>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</si>
  <si>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</si>
  <si>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</si>
  <si>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</si>
  <si>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</si>
  <si>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</si>
  <si>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</si>
  <si>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</si>
  <si>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</si>
  <si>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</si>
  <si>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</si>
  <si>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</si>
  <si>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</si>
  <si>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</si>
  <si>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</si>
  <si>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</si>
  <si>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</si>
  <si>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</si>
  <si>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</si>
  <si>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</si>
  <si>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</si>
  <si>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</si>
  <si>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</si>
  <si>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</si>
  <si>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</si>
  <si>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</si>
  <si>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</si>
  <si>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</si>
  <si>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</si>
  <si>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</si>
  <si>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</si>
  <si>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</si>
  <si>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</si>
  <si>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</si>
  <si>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</si>
  <si>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</si>
  <si>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</si>
  <si>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</si>
  <si>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</si>
  <si>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</si>
  <si>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</si>
  <si>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</si>
  <si>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</si>
  <si>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</si>
  <si>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</si>
  <si>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</si>
  <si>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</si>
  <si>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</si>
  <si>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</si>
  <si>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</si>
  <si>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</si>
  <si>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</si>
  <si>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</si>
  <si>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</si>
  <si>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</si>
  <si>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</si>
  <si>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</si>
  <si>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</si>
  <si>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</si>
  <si>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</si>
  <si>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</si>
  <si>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</si>
  <si>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</si>
  <si>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</si>
  <si>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</si>
  <si>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</si>
  <si>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</si>
  <si>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</si>
  <si>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</si>
  <si>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</si>
  <si>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</si>
  <si>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</si>
  <si>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</si>
  <si>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</si>
  <si>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</si>
  <si>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</si>
  <si>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</si>
  <si>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</si>
  <si>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</si>
  <si>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</si>
  <si>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</si>
  <si>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</si>
  <si>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</si>
  <si>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</si>
  <si>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</si>
  <si>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</si>
  <si>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</si>
  <si>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</si>
  <si>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</si>
  <si>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</si>
  <si>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</si>
  <si>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</si>
  <si>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</si>
  <si>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</si>
  <si>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</si>
  <si>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</si>
  <si>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</si>
  <si>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</si>
  <si>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</si>
  <si>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</si>
  <si>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</si>
  <si>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</si>
  <si>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</si>
  <si>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</si>
  <si>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</si>
  <si>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</si>
  <si>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</si>
  <si>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</si>
  <si>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</si>
  <si>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</si>
  <si>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</si>
  <si>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</si>
  <si>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</si>
  <si>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</si>
  <si>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</si>
  <si>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</si>
  <si>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</si>
  <si>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</si>
  <si>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</si>
  <si>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</si>
  <si>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</si>
  <si>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</si>
  <si>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</si>
  <si>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</si>
  <si>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</si>
  <si>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</si>
  <si>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</si>
  <si>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</si>
  <si>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</si>
  <si>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</si>
  <si>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</si>
  <si>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</si>
  <si>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</si>
  <si>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</si>
  <si>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</si>
  <si>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</si>
  <si>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</si>
  <si>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</si>
  <si>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</si>
  <si>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</si>
  <si>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</si>
  <si>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</si>
  <si>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</si>
  <si>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</si>
  <si>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</si>
  <si>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</si>
  <si>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</si>
  <si>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</si>
  <si>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</si>
  <si>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</si>
  <si>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</si>
  <si>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</si>
  <si>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</si>
  <si>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</si>
  <si>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</si>
  <si>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</si>
  <si>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</si>
  <si>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</si>
  <si>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</si>
  <si>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</si>
  <si>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</si>
  <si>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</si>
  <si>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</si>
  <si>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</si>
  <si>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</si>
  <si>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</si>
  <si>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</si>
  <si>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</si>
  <si>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</si>
  <si>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</si>
  <si>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</si>
  <si>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</si>
  <si>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</si>
  <si>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</si>
  <si>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</si>
  <si>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</si>
  <si>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</si>
  <si>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</si>
  <si>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</si>
  <si>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</si>
  <si>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</si>
  <si>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</si>
  <si>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</si>
  <si>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</si>
  <si>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</si>
  <si>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</si>
  <si>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</si>
  <si>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</si>
  <si>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</si>
  <si>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</si>
  <si>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</si>
  <si>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</si>
  <si>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</si>
  <si>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</si>
  <si>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</si>
  <si>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</si>
  <si>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</si>
  <si>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</si>
  <si>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</si>
  <si>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</si>
  <si>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</si>
  <si>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</si>
  <si>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</si>
  <si>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</si>
  <si>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</si>
  <si>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</si>
  <si>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</si>
  <si>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</si>
  <si>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</si>
  <si>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</si>
  <si>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</si>
  <si>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</si>
  <si>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</si>
  <si>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</si>
  <si>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</si>
  <si>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</si>
  <si>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</si>
  <si>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</si>
  <si>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</si>
  <si>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</si>
  <si>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</si>
  <si>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</si>
  <si>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</si>
  <si>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</si>
  <si>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</si>
  <si>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</si>
  <si>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</si>
  <si>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</si>
  <si>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</si>
  <si>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</si>
  <si>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</si>
  <si>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</si>
  <si>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</si>
  <si>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</si>
  <si>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</si>
  <si>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</si>
  <si>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</si>
  <si>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Multifuncional hp C4180</t>
  </si>
  <si>
    <t>Computadora thinksentre</t>
  </si>
  <si>
    <t>Switchs baseline 3c16470b</t>
  </si>
  <si>
    <t>Monitor lcd 15" emachines e151h</t>
  </si>
  <si>
    <t>Monitor lcd 15.6" acer wide</t>
  </si>
  <si>
    <t>Rack 2 postes 1.30mts. cat-5e</t>
  </si>
  <si>
    <t>Switch 3com 24 puertos</t>
  </si>
  <si>
    <t>Lap top dell vostro</t>
  </si>
  <si>
    <t>Monitor lcd 18.5" samsumg</t>
  </si>
  <si>
    <t>Presentador digital logitech</t>
  </si>
  <si>
    <t>Terminal de huella bionet</t>
  </si>
  <si>
    <t>No break regulador complet</t>
  </si>
  <si>
    <t>Monitor lcd emachines e180vh</t>
  </si>
  <si>
    <t>Monitor aoc</t>
  </si>
  <si>
    <t>Lap top cq43-210</t>
  </si>
  <si>
    <t>Impresora a color laserjet hp 400</t>
  </si>
  <si>
    <t>Proyector sony vpl-ex100//csyq</t>
  </si>
  <si>
    <t>Laptop sony vaio</t>
  </si>
  <si>
    <t>Computadora all in one 1105 hp</t>
  </si>
  <si>
    <t>Apc no break ups</t>
  </si>
  <si>
    <t>Fortinet fg-80c dual</t>
  </si>
  <si>
    <t>Proyector sony vpldx100//c1syq</t>
  </si>
  <si>
    <t>Computadora ideacentre aio lenovo c240</t>
  </si>
  <si>
    <t>Escritorio milenium</t>
  </si>
  <si>
    <t>Silla cromada plegable vinil negro</t>
  </si>
  <si>
    <t>Soporte para video proyector p-101</t>
  </si>
  <si>
    <t>Sala modular malaga</t>
  </si>
  <si>
    <t>Juego de mesas de centro pisis</t>
  </si>
  <si>
    <t>Micro grabadora digital sony px720</t>
  </si>
  <si>
    <t>Escalera de aluminio 2.65mts.</t>
  </si>
  <si>
    <t>Estante 6 charolas 30X85 gris</t>
  </si>
  <si>
    <t>Guillotina de 12" swnqline classicut-pro</t>
  </si>
  <si>
    <t>Fax hp 2140</t>
  </si>
  <si>
    <t>Aspiradora 6 galones koblez wd60</t>
  </si>
  <si>
    <t>Cafetera negra 12 tasas oster</t>
  </si>
  <si>
    <t>Trituradora de papel fellowes p-57cs</t>
  </si>
  <si>
    <t>Estante con 6 charolas 30X85 blanco</t>
  </si>
  <si>
    <t>Cafetera para 12 tazas hamilton beach</t>
  </si>
  <si>
    <t>Cafetera para 12 tazas durabrand pil-hc08103</t>
  </si>
  <si>
    <t>Guillotina de 15" swinqline cbc9115</t>
  </si>
  <si>
    <t>Perforadora / engargoladora kombo 500</t>
  </si>
  <si>
    <t>Silla secretarial color negro</t>
  </si>
  <si>
    <t>Escritorio juvenil de 120X60</t>
  </si>
  <si>
    <t>Horno 1.6p panasonic</t>
  </si>
  <si>
    <t>Dvd vios dvdv1103</t>
  </si>
  <si>
    <t>Frigobar frigidaire frd056ubhxm</t>
  </si>
  <si>
    <t>Pantalla 19" lcd hd blusens</t>
  </si>
  <si>
    <t>Refrigerador daewoo dfr-9030ddb</t>
  </si>
  <si>
    <t>Silla piel</t>
  </si>
  <si>
    <t>Silla de trabajo gales</t>
  </si>
  <si>
    <t>Escritorio nova con pedestal</t>
  </si>
  <si>
    <t>Librero alto abierto con 5 entrepaños spazio</t>
  </si>
  <si>
    <t>Hidro karcher k2 425</t>
  </si>
  <si>
    <t>Aspiradora 12 galones</t>
  </si>
  <si>
    <t>Video proyector epson s4</t>
  </si>
  <si>
    <t>Impresora multifuncional cannon mp160</t>
  </si>
  <si>
    <t>Impresora multifuncional cannon mp450</t>
  </si>
  <si>
    <t>Mini sistema de audio gradiente tmt620</t>
  </si>
  <si>
    <t>Micrograbadora digital sony cfc-w338</t>
  </si>
  <si>
    <t>Enmicadora 4X6 office depot</t>
  </si>
  <si>
    <t>Estuche de diagnostico medico wally</t>
  </si>
  <si>
    <t>Estetoscopio riester</t>
  </si>
  <si>
    <t>Baumanometro heine gama 4</t>
  </si>
  <si>
    <t>Pick up f-150 ford 1992</t>
  </si>
  <si>
    <t>X-trail slx nissan 2010</t>
  </si>
  <si>
    <t>Tsuru gsi austero color rojo nissan 2001</t>
  </si>
  <si>
    <t>Chevy pop e color azul chevrolet 2002</t>
  </si>
  <si>
    <t>Tsuru sedan 4 puertas color blanco nissan 1993</t>
  </si>
  <si>
    <t>Fiesta sedan color platino ford 2005</t>
  </si>
  <si>
    <t>Taladro tool craft</t>
  </si>
  <si>
    <t>Consejo Consultivo</t>
  </si>
  <si>
    <t>Secretaría Ejecutiva</t>
  </si>
  <si>
    <t>Dirección Administrativa</t>
  </si>
  <si>
    <t>Dirección de Programas y Atención a la Sociedad Civil</t>
  </si>
  <si>
    <t>Dirección Centro de Investigación y Capacitación en Derechos Humanos</t>
  </si>
  <si>
    <t>Dirección de Comunicación Social</t>
  </si>
  <si>
    <t>Deparatamento de Información y Orientación</t>
  </si>
  <si>
    <t>Visitadurías Generales</t>
  </si>
  <si>
    <t>Sillón ejecutivo de tela</t>
  </si>
  <si>
    <t>Sillón de piel II color negro</t>
  </si>
  <si>
    <t>Cámara j10 sony dsc</t>
  </si>
  <si>
    <t>Estante metálico con seis charolas</t>
  </si>
  <si>
    <t>Estante metálico con 8 charolas c/gris</t>
  </si>
  <si>
    <t>Carro de computo movible</t>
  </si>
  <si>
    <t>Computadora portátil acer aspire</t>
  </si>
  <si>
    <t>Computadora portátil</t>
  </si>
  <si>
    <t>Computadora ensamble k-mex2a67</t>
  </si>
  <si>
    <t>Computadora ensamblada vorago</t>
  </si>
  <si>
    <t>Set de micrófonos inalámbricos fussion acustic</t>
  </si>
  <si>
    <t>Cámara fotográfica color negro nikon</t>
  </si>
  <si>
    <t>Kit de cámara c/dvd canon pc1060</t>
  </si>
  <si>
    <t>Set de micrófono inalámbrico sound trak</t>
  </si>
  <si>
    <t>Receptor de doble mano inalámbrico sound trak</t>
  </si>
  <si>
    <t>Pedestal para micrófono</t>
  </si>
  <si>
    <t>Automóvil chevy 3 puertas plata oxido chevrolet 2007</t>
  </si>
  <si>
    <t>Automóvil tsuru sedan gsII estándar gris nissan 2001</t>
  </si>
  <si>
    <t>Automóvil stratus 4 puertas automático blanco chrysler 2000</t>
  </si>
  <si>
    <t>Automóvil tsuru gsi color champagne nissan 2002</t>
  </si>
  <si>
    <t>Automóvil focus 4 puertas automático gris ford 2001</t>
  </si>
  <si>
    <t>Motocicleta color rojo honda 2000</t>
  </si>
  <si>
    <t>Motocicleta color negro honda 2002</t>
  </si>
  <si>
    <t>Automóvil tsuri gsi sandstone nissan 2011</t>
  </si>
  <si>
    <t>Aparato telefónico telmex mx29391</t>
  </si>
  <si>
    <t>Conmutador panasonic pa-kx-tda100bx</t>
  </si>
  <si>
    <t>Aparato telefónico panasonic kxt7730x</t>
  </si>
  <si>
    <t>Teléfono digital multilinea panasonic kx-t7730</t>
  </si>
  <si>
    <t>Gato mecánico de botella</t>
  </si>
  <si>
    <t>Autónomo</t>
  </si>
  <si>
    <t>Terreno oficinas centrales</t>
  </si>
  <si>
    <t>Mtro. Francisco Mixcoatl Antonio</t>
  </si>
  <si>
    <t>Presidente de la C.E.D.H.T.</t>
  </si>
  <si>
    <t>Lic. Alma Inés Zamora Gracia</t>
  </si>
  <si>
    <t>Directora Administrativa</t>
  </si>
  <si>
    <t>Comisión Estatal de Derechos Humanos de Tlaxcala</t>
  </si>
  <si>
    <t>Escritorio metalico color negro caoba</t>
  </si>
  <si>
    <t>Silla apilable visita</t>
  </si>
  <si>
    <t>Locker metalico color negro gris</t>
  </si>
  <si>
    <t>Archivero linea innovant</t>
  </si>
  <si>
    <t>Silla apilable nueva italia</t>
  </si>
  <si>
    <t>Escritorio l linea innovant</t>
  </si>
  <si>
    <t>Trituradora swingline</t>
  </si>
  <si>
    <t>No break apc 1300va</t>
  </si>
  <si>
    <t>Hp pavilion note book</t>
  </si>
  <si>
    <t>Multifuncional hp laserjetpro</t>
  </si>
  <si>
    <t>Desktop hp</t>
  </si>
  <si>
    <t>Hiace g/v s long 2014</t>
  </si>
  <si>
    <t>Cuenta  Pública 2016</t>
  </si>
  <si>
    <t>Cuenta Pública 2016</t>
  </si>
  <si>
    <t>Del 1 de enero al 31 de marzo de 2016 y del 1 de enero al 31 de diciembre 2015</t>
  </si>
  <si>
    <t>Al 31 de marzo de 2016 y al 31 de diciembre de 2015</t>
  </si>
  <si>
    <t>Del 1 de enero al 31 de marzo de 2016</t>
  </si>
  <si>
    <t>Hacienda Pública/Patrimonio Neto Final del Ejercicio 2015</t>
  </si>
  <si>
    <t>Cambios en la Hacienda Pública/Patrimonio Neto del Ejercicio 2016</t>
  </si>
  <si>
    <t>Saldo Neto en la Hacienda Pública / Patrimonio 2016</t>
  </si>
  <si>
    <t>Variaciones de la Hacienda Pública/Patrimonio Neto del Ejercicio 2016</t>
  </si>
  <si>
    <t>&gt;</t>
  </si>
  <si>
    <t>Del 1 de enero al 31 de marzo 2016</t>
  </si>
  <si>
    <t>Escritorio metalico</t>
  </si>
  <si>
    <t>Escritorio madera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</si>
</sst>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5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2" fillId="0" borderId="0" applyFont="0" applyFill="0" applyBorder="0" applyAlignment="0" applyProtection="0"/>
  </cellStyleXfs>
  <cellXfs count="648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0" fontId="12" fillId="4" borderId="0" xfId="4" applyFont="1" applyFill="1"/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167" fontId="20" fillId="4" borderId="18" xfId="5" applyNumberFormat="1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3" fillId="4" borderId="0" xfId="4" applyFont="1" applyFill="1"/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167" fontId="20" fillId="4" borderId="5" xfId="5" applyNumberFormat="1" applyFont="1" applyFill="1" applyBorder="1" applyAlignment="1">
      <alignment horizontal="center"/>
    </xf>
    <xf numFmtId="167" fontId="20" fillId="4" borderId="19" xfId="5" applyNumberFormat="1" applyFont="1" applyFill="1" applyBorder="1" applyAlignment="1">
      <alignment horizontal="center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18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167" fontId="23" fillId="4" borderId="18" xfId="5" applyNumberFormat="1" applyFont="1" applyFill="1" applyBorder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8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26" fillId="4" borderId="18" xfId="0" applyFont="1" applyFill="1" applyBorder="1" applyAlignment="1">
      <alignment vertical="center" wrapText="1"/>
    </xf>
    <xf numFmtId="0" fontId="0" fillId="4" borderId="0" xfId="0" applyFill="1"/>
    <xf numFmtId="0" fontId="25" fillId="8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12" fillId="4" borderId="19" xfId="0" applyFont="1" applyFill="1" applyBorder="1" applyAlignment="1">
      <alignment horizontal="justify" vertical="top" wrapText="1"/>
    </xf>
    <xf numFmtId="0" fontId="24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3" fillId="4" borderId="19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9" xfId="0" applyFont="1" applyFill="1" applyBorder="1" applyAlignment="1">
      <alignment horizontal="justify" vertical="center" wrapText="1"/>
    </xf>
    <xf numFmtId="0" fontId="13" fillId="4" borderId="19" xfId="0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3" fillId="4" borderId="16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4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3" fillId="4" borderId="18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/>
    </xf>
    <xf numFmtId="0" fontId="13" fillId="4" borderId="18" xfId="0" applyFont="1" applyFill="1" applyBorder="1" applyAlignment="1">
      <alignment horizontal="right" vertical="top"/>
    </xf>
    <xf numFmtId="0" fontId="12" fillId="4" borderId="19" xfId="0" applyFont="1" applyFill="1" applyBorder="1" applyAlignment="1">
      <alignment horizontal="right" vertical="top"/>
    </xf>
    <xf numFmtId="0" fontId="13" fillId="4" borderId="19" xfId="0" applyFont="1" applyFill="1" applyBorder="1" applyAlignment="1">
      <alignment horizontal="right" vertical="top"/>
    </xf>
    <xf numFmtId="0" fontId="29" fillId="0" borderId="0" xfId="0" applyFont="1" applyAlignment="1">
      <alignment horizontal="center"/>
    </xf>
    <xf numFmtId="0" fontId="30" fillId="8" borderId="0" xfId="0" applyFont="1" applyFill="1"/>
    <xf numFmtId="0" fontId="12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32" fillId="4" borderId="0" xfId="0" applyFont="1" applyFill="1"/>
    <xf numFmtId="0" fontId="32" fillId="0" borderId="0" xfId="0" applyFont="1"/>
    <xf numFmtId="0" fontId="34" fillId="0" borderId="0" xfId="0" applyFont="1"/>
    <xf numFmtId="0" fontId="34" fillId="4" borderId="0" xfId="0" applyFont="1" applyFill="1"/>
    <xf numFmtId="0" fontId="25" fillId="8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right" vertical="center" wrapText="1"/>
    </xf>
    <xf numFmtId="0" fontId="12" fillId="4" borderId="22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4" borderId="22" xfId="0" applyFont="1" applyFill="1" applyBorder="1" applyAlignment="1">
      <alignment horizontal="right" vertical="center" wrapText="1"/>
    </xf>
    <xf numFmtId="0" fontId="34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4" fillId="4" borderId="0" xfId="0" applyFont="1" applyFill="1" applyProtection="1">
      <protection locked="0"/>
    </xf>
    <xf numFmtId="0" fontId="35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35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Protection="1">
      <protection locked="0"/>
    </xf>
    <xf numFmtId="0" fontId="33" fillId="7" borderId="6" xfId="3" applyFont="1" applyFill="1" applyBorder="1" applyAlignment="1" applyProtection="1">
      <alignment horizontal="center" vertical="center"/>
    </xf>
    <xf numFmtId="0" fontId="33" fillId="7" borderId="10" xfId="3" applyFont="1" applyFill="1" applyBorder="1" applyAlignment="1" applyProtection="1">
      <alignment horizontal="center" vertical="center"/>
    </xf>
    <xf numFmtId="0" fontId="34" fillId="4" borderId="0" xfId="0" applyFont="1" applyFill="1" applyBorder="1" applyProtection="1"/>
    <xf numFmtId="0" fontId="3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9" fillId="4" borderId="3" xfId="0" applyFont="1" applyFill="1" applyBorder="1" applyAlignment="1" applyProtection="1">
      <alignment vertical="top"/>
      <protection locked="0"/>
    </xf>
    <xf numFmtId="0" fontId="39" fillId="4" borderId="4" xfId="0" applyFont="1" applyFill="1" applyBorder="1" applyAlignment="1" applyProtection="1">
      <alignment vertical="top"/>
      <protection locked="0"/>
    </xf>
    <xf numFmtId="0" fontId="39" fillId="4" borderId="19" xfId="0" applyFont="1" applyFill="1" applyBorder="1" applyAlignment="1" applyProtection="1">
      <alignment horizontal="left" vertical="top"/>
      <protection locked="0"/>
    </xf>
    <xf numFmtId="3" fontId="39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4" fillId="4" borderId="0" xfId="0" applyFont="1" applyFill="1" applyAlignment="1" applyProtection="1">
      <alignment vertical="top"/>
      <protection locked="0"/>
    </xf>
    <xf numFmtId="0" fontId="34" fillId="4" borderId="0" xfId="0" applyFont="1" applyFill="1" applyAlignment="1" applyProtection="1">
      <protection locked="0"/>
    </xf>
    <xf numFmtId="0" fontId="40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Alignment="1">
      <alignment vertical="top"/>
    </xf>
    <xf numFmtId="0" fontId="34" fillId="4" borderId="0" xfId="0" applyFont="1" applyFill="1" applyBorder="1"/>
    <xf numFmtId="0" fontId="34" fillId="4" borderId="0" xfId="0" applyFont="1" applyFill="1" applyBorder="1" applyAlignment="1">
      <alignment vertical="top"/>
    </xf>
    <xf numFmtId="0" fontId="4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41" fillId="4" borderId="0" xfId="1" applyNumberFormat="1" applyFont="1" applyFill="1" applyBorder="1" applyAlignment="1">
      <alignment horizontal="right" vertical="top"/>
    </xf>
    <xf numFmtId="0" fontId="33" fillId="7" borderId="7" xfId="0" applyFont="1" applyFill="1" applyBorder="1" applyAlignment="1">
      <alignment horizontal="centerContinuous"/>
    </xf>
    <xf numFmtId="0" fontId="36" fillId="7" borderId="8" xfId="0" applyFont="1" applyFill="1" applyBorder="1"/>
    <xf numFmtId="0" fontId="36" fillId="4" borderId="0" xfId="0" applyFont="1" applyFill="1" applyAlignment="1">
      <alignment vertical="top"/>
    </xf>
    <xf numFmtId="0" fontId="36" fillId="4" borderId="0" xfId="0" applyFont="1" applyFill="1" applyBorder="1"/>
    <xf numFmtId="165" fontId="33" fillId="7" borderId="0" xfId="2" applyNumberFormat="1" applyFont="1" applyFill="1" applyBorder="1" applyAlignment="1">
      <alignment horizontal="center"/>
    </xf>
    <xf numFmtId="0" fontId="36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4" fillId="4" borderId="2" xfId="0" applyFont="1" applyFill="1" applyBorder="1"/>
    <xf numFmtId="0" fontId="34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3" fillId="4" borderId="0" xfId="0" applyFont="1" applyFill="1" applyBorder="1" applyAlignment="1">
      <alignment vertical="top" wrapText="1"/>
    </xf>
    <xf numFmtId="0" fontId="43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44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6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vertical="top"/>
    </xf>
    <xf numFmtId="0" fontId="34" fillId="4" borderId="4" xfId="0" applyFont="1" applyFill="1" applyBorder="1" applyAlignment="1">
      <alignment vertical="top"/>
    </xf>
    <xf numFmtId="0" fontId="40" fillId="4" borderId="4" xfId="0" applyFont="1" applyFill="1" applyBorder="1" applyAlignment="1">
      <alignment horizontal="right" vertical="top"/>
    </xf>
    <xf numFmtId="0" fontId="34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4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47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wrapText="1"/>
      <protection locked="0"/>
    </xf>
    <xf numFmtId="0" fontId="34" fillId="4" borderId="0" xfId="0" applyFont="1" applyFill="1" applyBorder="1" applyAlignment="1">
      <alignment wrapText="1"/>
    </xf>
    <xf numFmtId="0" fontId="34" fillId="4" borderId="0" xfId="0" applyFont="1" applyFill="1" applyBorder="1" applyAlignment="1"/>
    <xf numFmtId="0" fontId="2" fillId="4" borderId="0" xfId="3" applyFont="1" applyFill="1" applyBorder="1" applyAlignment="1"/>
    <xf numFmtId="0" fontId="35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4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35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48" fillId="7" borderId="9" xfId="0" applyFont="1" applyFill="1" applyBorder="1" applyAlignment="1">
      <alignment horizontal="center" vertical="center"/>
    </xf>
    <xf numFmtId="165" fontId="33" fillId="7" borderId="6" xfId="2" applyNumberFormat="1" applyFont="1" applyFill="1" applyBorder="1" applyAlignment="1">
      <alignment horizontal="center" vertical="center"/>
    </xf>
    <xf numFmtId="0" fontId="33" fillId="7" borderId="6" xfId="3" applyFont="1" applyFill="1" applyBorder="1" applyAlignment="1">
      <alignment horizontal="center" vertical="center"/>
    </xf>
    <xf numFmtId="0" fontId="33" fillId="7" borderId="10" xfId="3" applyFont="1" applyFill="1" applyBorder="1" applyAlignment="1">
      <alignment horizontal="center" vertical="center"/>
    </xf>
    <xf numFmtId="0" fontId="34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9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9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4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4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33" fillId="7" borderId="11" xfId="3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7" xfId="3" applyFont="1" applyFill="1" applyBorder="1" applyAlignment="1">
      <alignment horizontal="center" vertical="center" wrapText="1"/>
    </xf>
    <xf numFmtId="0" fontId="33" fillId="7" borderId="8" xfId="3" applyFont="1" applyFill="1" applyBorder="1" applyAlignment="1">
      <alignment horizontal="center" vertical="center" wrapText="1"/>
    </xf>
    <xf numFmtId="0" fontId="33" fillId="4" borderId="0" xfId="0" applyFont="1" applyFill="1" applyBorder="1"/>
    <xf numFmtId="0" fontId="33" fillId="7" borderId="3" xfId="3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3" fontId="35" fillId="4" borderId="0" xfId="0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50" fillId="4" borderId="1" xfId="0" applyFont="1" applyFill="1" applyBorder="1" applyAlignment="1">
      <alignment vertical="top"/>
    </xf>
    <xf numFmtId="3" fontId="35" fillId="4" borderId="0" xfId="2" applyNumberFormat="1" applyFont="1" applyFill="1" applyBorder="1" applyAlignment="1">
      <alignment vertical="top"/>
    </xf>
    <xf numFmtId="0" fontId="50" fillId="4" borderId="2" xfId="0" applyFont="1" applyFill="1" applyBorder="1" applyAlignment="1">
      <alignment vertical="top"/>
    </xf>
    <xf numFmtId="0" fontId="51" fillId="4" borderId="0" xfId="0" applyFont="1" applyFill="1"/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>
      <alignment horizontal="left" vertical="top"/>
    </xf>
    <xf numFmtId="3" fontId="34" fillId="4" borderId="0" xfId="2" applyNumberFormat="1" applyFont="1" applyFill="1" applyBorder="1" applyAlignment="1">
      <alignment vertical="top"/>
    </xf>
    <xf numFmtId="0" fontId="34" fillId="4" borderId="0" xfId="0" applyFont="1" applyFill="1" applyAlignment="1"/>
    <xf numFmtId="0" fontId="34" fillId="4" borderId="0" xfId="0" applyFont="1" applyFill="1" applyAlignment="1">
      <alignment horizontal="left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/>
    </xf>
    <xf numFmtId="0" fontId="34" fillId="4" borderId="0" xfId="0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33" fillId="7" borderId="9" xfId="3" applyFont="1" applyFill="1" applyBorder="1" applyAlignment="1" applyProtection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5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5" fillId="4" borderId="2" xfId="0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49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50" fillId="4" borderId="1" xfId="0" applyFont="1" applyFill="1" applyBorder="1" applyAlignment="1" applyProtection="1"/>
    <xf numFmtId="0" fontId="43" fillId="4" borderId="0" xfId="0" applyFont="1" applyFill="1" applyBorder="1" applyAlignment="1" applyProtection="1">
      <alignment vertical="top"/>
    </xf>
    <xf numFmtId="3" fontId="43" fillId="4" borderId="0" xfId="0" applyNumberFormat="1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right" vertical="top"/>
    </xf>
    <xf numFmtId="0" fontId="50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50" fillId="4" borderId="3" xfId="0" applyFont="1" applyFill="1" applyBorder="1" applyAlignment="1" applyProtection="1"/>
    <xf numFmtId="0" fontId="43" fillId="4" borderId="4" xfId="0" applyFont="1" applyFill="1" applyBorder="1" applyAlignment="1" applyProtection="1">
      <alignment vertical="top"/>
    </xf>
    <xf numFmtId="3" fontId="43" fillId="4" borderId="4" xfId="0" applyNumberFormat="1" applyFont="1" applyFill="1" applyBorder="1" applyAlignment="1" applyProtection="1">
      <alignment horizontal="center" vertical="top"/>
    </xf>
    <xf numFmtId="3" fontId="43" fillId="4" borderId="4" xfId="0" applyNumberFormat="1" applyFont="1" applyFill="1" applyBorder="1" applyAlignment="1" applyProtection="1">
      <alignment horizontal="right" vertical="top"/>
    </xf>
    <xf numFmtId="0" fontId="50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2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33" fillId="7" borderId="9" xfId="2" applyNumberFormat="1" applyFont="1" applyFill="1" applyBorder="1" applyAlignment="1">
      <alignment horizontal="center" vertical="center" wrapText="1"/>
    </xf>
    <xf numFmtId="165" fontId="33" fillId="7" borderId="6" xfId="2" applyNumberFormat="1" applyFont="1" applyFill="1" applyBorder="1" applyAlignment="1">
      <alignment horizontal="center" vertical="center" wrapText="1"/>
    </xf>
    <xf numFmtId="165" fontId="33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3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5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0" xfId="0" applyNumberFormat="1" applyFont="1" applyFill="1" applyBorder="1" applyAlignment="1" applyProtection="1">
      <alignment horizontal="right" vertical="top"/>
    </xf>
    <xf numFmtId="0" fontId="35" fillId="4" borderId="0" xfId="0" applyFont="1" applyFill="1" applyBorder="1" applyAlignment="1">
      <alignment horizontal="left" vertical="top" wrapText="1"/>
    </xf>
    <xf numFmtId="3" fontId="34" fillId="4" borderId="0" xfId="0" applyNumberFormat="1" applyFont="1" applyFill="1" applyBorder="1" applyAlignment="1">
      <alignment horizontal="right" vertical="top"/>
    </xf>
    <xf numFmtId="3" fontId="35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14" xfId="0" applyNumberFormat="1" applyFont="1" applyFill="1" applyBorder="1" applyAlignment="1">
      <alignment horizontal="right" vertical="top"/>
    </xf>
    <xf numFmtId="0" fontId="54" fillId="4" borderId="0" xfId="0" applyFont="1" applyFill="1" applyAlignment="1">
      <alignment horizontal="center"/>
    </xf>
    <xf numFmtId="0" fontId="35" fillId="4" borderId="3" xfId="0" applyFont="1" applyFill="1" applyBorder="1" applyAlignment="1">
      <alignment vertical="top"/>
    </xf>
    <xf numFmtId="3" fontId="35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4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36" fillId="7" borderId="9" xfId="0" applyFont="1" applyFill="1" applyBorder="1" applyAlignment="1">
      <alignment vertical="center"/>
    </xf>
    <xf numFmtId="0" fontId="36" fillId="7" borderId="6" xfId="0" applyFont="1" applyFill="1" applyBorder="1" applyAlignment="1">
      <alignment vertical="center"/>
    </xf>
    <xf numFmtId="0" fontId="36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wrapText="1"/>
    </xf>
    <xf numFmtId="0" fontId="34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5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justify" vertical="center" wrapText="1"/>
    </xf>
    <xf numFmtId="43" fontId="34" fillId="4" borderId="0" xfId="2" applyFont="1" applyFill="1"/>
    <xf numFmtId="43" fontId="34" fillId="4" borderId="0" xfId="2" applyFont="1" applyFill="1" applyAlignment="1">
      <alignment horizontal="left" wrapText="1"/>
    </xf>
    <xf numFmtId="43" fontId="34" fillId="4" borderId="0" xfId="0" applyNumberFormat="1" applyFont="1" applyFill="1" applyAlignment="1">
      <alignment horizontal="left" wrapText="1"/>
    </xf>
    <xf numFmtId="0" fontId="12" fillId="4" borderId="16" xfId="0" applyFont="1" applyFill="1" applyBorder="1" applyAlignment="1">
      <alignment horizontal="center"/>
    </xf>
    <xf numFmtId="0" fontId="34" fillId="4" borderId="19" xfId="0" applyFont="1" applyFill="1" applyBorder="1" applyAlignment="1">
      <alignment horizontal="center" vertical="center" wrapText="1"/>
    </xf>
    <xf numFmtId="4" fontId="34" fillId="4" borderId="0" xfId="0" applyNumberFormat="1" applyFont="1" applyFill="1" applyProtection="1"/>
    <xf numFmtId="4" fontId="34" fillId="4" borderId="0" xfId="0" applyNumberFormat="1" applyFont="1" applyFill="1" applyProtection="1">
      <protection locked="0"/>
    </xf>
    <xf numFmtId="4" fontId="34" fillId="4" borderId="0" xfId="0" applyNumberFormat="1" applyFont="1" applyFill="1" applyBorder="1" applyProtection="1">
      <protection locked="0"/>
    </xf>
    <xf numFmtId="4" fontId="34" fillId="4" borderId="0" xfId="0" applyNumberFormat="1" applyFont="1" applyFill="1" applyBorder="1" applyProtection="1"/>
    <xf numFmtId="3" fontId="34" fillId="4" borderId="0" xfId="0" applyNumberFormat="1" applyFont="1" applyFill="1" applyProtection="1">
      <protection locked="0"/>
    </xf>
    <xf numFmtId="4" fontId="48" fillId="4" borderId="0" xfId="0" applyNumberFormat="1" applyFont="1" applyFill="1" applyProtection="1">
      <protection locked="0"/>
    </xf>
    <xf numFmtId="0" fontId="1" fillId="4" borderId="16" xfId="0" applyFont="1" applyFill="1" applyBorder="1"/>
    <xf numFmtId="49" fontId="34" fillId="4" borderId="19" xfId="0" applyNumberFormat="1" applyFont="1" applyFill="1" applyBorder="1" applyAlignment="1">
      <alignment horizontal="center" vertical="center" wrapText="1"/>
    </xf>
    <xf numFmtId="43" fontId="34" fillId="4" borderId="0" xfId="0" applyNumberFormat="1" applyFont="1" applyFill="1"/>
    <xf numFmtId="3" fontId="34" fillId="4" borderId="0" xfId="0" applyNumberFormat="1" applyFont="1" applyFill="1" applyBorder="1"/>
    <xf numFmtId="0" fontId="34" fillId="0" borderId="7" xfId="0" applyFont="1" applyFill="1" applyBorder="1" applyAlignment="1" applyProtection="1">
      <protection locked="0"/>
    </xf>
    <xf numFmtId="0" fontId="34" fillId="4" borderId="7" xfId="0" applyFont="1" applyFill="1" applyBorder="1" applyAlignment="1" applyProtection="1">
      <protection locked="0"/>
    </xf>
    <xf numFmtId="43" fontId="34" fillId="0" borderId="0" xfId="0" applyNumberFormat="1" applyFont="1" applyFill="1" applyAlignment="1">
      <alignment horizontal="left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justify" vertical="top" wrapText="1"/>
    </xf>
    <xf numFmtId="0" fontId="43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34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45" fillId="4" borderId="0" xfId="0" applyFont="1" applyFill="1" applyBorder="1" applyAlignment="1">
      <alignment horizontal="center" vertical="center" wrapText="1"/>
    </xf>
    <xf numFmtId="0" fontId="36" fillId="7" borderId="11" xfId="3" applyFont="1" applyFill="1" applyBorder="1" applyAlignment="1">
      <alignment horizontal="center" vertical="center"/>
    </xf>
    <xf numFmtId="0" fontId="36" fillId="7" borderId="1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center" vertical="center"/>
    </xf>
    <xf numFmtId="0" fontId="33" fillId="7" borderId="0" xfId="3" applyFont="1" applyFill="1" applyBorder="1" applyAlignment="1">
      <alignment horizontal="center" vertical="center"/>
    </xf>
    <xf numFmtId="0" fontId="42" fillId="7" borderId="7" xfId="3" applyFont="1" applyFill="1" applyBorder="1" applyAlignment="1">
      <alignment horizontal="right" vertical="top"/>
    </xf>
    <xf numFmtId="0" fontId="42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33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5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right"/>
    </xf>
    <xf numFmtId="0" fontId="34" fillId="4" borderId="0" xfId="0" applyFont="1" applyFill="1" applyBorder="1" applyAlignment="1">
      <alignment horizontal="left"/>
    </xf>
    <xf numFmtId="0" fontId="34" fillId="4" borderId="0" xfId="0" applyFont="1" applyFill="1" applyBorder="1" applyAlignment="1">
      <alignment horizontal="left" vertical="top"/>
    </xf>
    <xf numFmtId="0" fontId="33" fillId="7" borderId="7" xfId="3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horizontal="center" vertical="top"/>
    </xf>
    <xf numFmtId="0" fontId="34" fillId="4" borderId="4" xfId="0" applyFont="1" applyFill="1" applyBorder="1" applyAlignment="1">
      <alignment horizontal="center" vertical="top"/>
    </xf>
    <xf numFmtId="0" fontId="34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4" fillId="4" borderId="4" xfId="0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3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43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43" fillId="4" borderId="4" xfId="0" applyFont="1" applyFill="1" applyBorder="1" applyAlignment="1" applyProtection="1">
      <alignment horizontal="left"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5" fillId="4" borderId="0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33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left" vertical="top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167" fontId="23" fillId="4" borderId="17" xfId="4" applyNumberFormat="1" applyFont="1" applyFill="1" applyBorder="1" applyAlignment="1">
      <alignment horizontal="center"/>
    </xf>
    <xf numFmtId="167" fontId="23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17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37" fontId="25" fillId="8" borderId="16" xfId="4" applyNumberFormat="1" applyFont="1" applyFill="1" applyBorder="1" applyAlignment="1">
      <alignment horizontal="center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0" fontId="25" fillId="8" borderId="16" xfId="0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25" fillId="8" borderId="16" xfId="3" applyFont="1" applyFill="1" applyBorder="1" applyAlignment="1">
      <alignment horizontal="center"/>
    </xf>
    <xf numFmtId="0" fontId="25" fillId="8" borderId="9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25" fillId="8" borderId="7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33" fillId="7" borderId="9" xfId="3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33" fillId="8" borderId="25" xfId="0" applyFont="1" applyFill="1" applyBorder="1" applyAlignment="1">
      <alignment horizontal="center" vertical="center"/>
    </xf>
    <xf numFmtId="0" fontId="33" fillId="8" borderId="26" xfId="0" applyFont="1" applyFill="1" applyBorder="1" applyAlignment="1">
      <alignment horizontal="center" vertical="center"/>
    </xf>
    <xf numFmtId="0" fontId="33" fillId="8" borderId="27" xfId="0" applyFont="1" applyFill="1" applyBorder="1" applyAlignment="1">
      <alignment horizontal="center" vertical="center"/>
    </xf>
    <xf numFmtId="0" fontId="33" fillId="8" borderId="28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3" fillId="8" borderId="30" xfId="0" applyFont="1" applyFill="1" applyBorder="1" applyAlignment="1">
      <alignment horizontal="center" vertical="center"/>
    </xf>
    <xf numFmtId="0" fontId="33" fillId="8" borderId="31" xfId="0" applyFont="1" applyFill="1" applyBorder="1" applyAlignment="1">
      <alignment horizontal="center" vertical="center"/>
    </xf>
    <xf numFmtId="0" fontId="33" fillId="8" borderId="32" xfId="0" applyFont="1" applyFill="1" applyBorder="1" applyAlignment="1">
      <alignment horizontal="center" vertical="center"/>
    </xf>
    <xf numFmtId="0" fontId="34" fillId="4" borderId="36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 wrapText="1"/>
    </xf>
    <xf numFmtId="43" fontId="0" fillId="4" borderId="0" xfId="2" applyFont="1" applyFill="1"/>
    <xf numFmtId="43" fontId="0" fillId="0" borderId="0" xfId="2" applyFont="1"/>
    <xf numFmtId="43" fontId="24" fillId="0" borderId="0" xfId="2" applyFont="1"/>
    <xf numFmtId="0" fontId="5" fillId="0" borderId="18" xfId="0" applyFont="1" applyFill="1" applyBorder="1" applyAlignment="1" applyProtection="1">
      <alignment horizontal="left" vertical="top" wrapText="1"/>
      <protection locked="0"/>
    </xf>
    <xf numFmtId="3" fontId="5" fillId="0" borderId="0" xfId="2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tabSelected="1" zoomScale="90" zoomScaleNormal="90" workbookViewId="0">
      <selection activeCell="C4" sqref="C4:I4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473" t="s">
        <v>534</v>
      </c>
      <c r="D1" s="473"/>
      <c r="E1" s="473"/>
      <c r="F1" s="473"/>
      <c r="G1" s="473"/>
      <c r="H1" s="473"/>
      <c r="I1" s="473"/>
      <c r="J1" s="21"/>
      <c r="K1" s="21"/>
    </row>
    <row r="2" spans="1:11" ht="12.75">
      <c r="B2" s="19"/>
      <c r="C2" s="473" t="s">
        <v>81</v>
      </c>
      <c r="D2" s="473"/>
      <c r="E2" s="473"/>
      <c r="F2" s="473"/>
      <c r="G2" s="473"/>
      <c r="H2" s="473"/>
      <c r="I2" s="473"/>
      <c r="J2" s="19"/>
      <c r="K2" s="19"/>
    </row>
    <row r="3" spans="1:11" ht="12.75">
      <c r="B3" s="19"/>
      <c r="C3" s="473" t="s">
        <v>536</v>
      </c>
      <c r="D3" s="473"/>
      <c r="E3" s="473"/>
      <c r="F3" s="473"/>
      <c r="G3" s="473"/>
      <c r="H3" s="473"/>
      <c r="I3" s="473"/>
      <c r="J3" s="19"/>
      <c r="K3" s="19"/>
    </row>
    <row r="4" spans="1:11" ht="12.75">
      <c r="B4" s="19"/>
      <c r="C4" s="473" t="s">
        <v>1</v>
      </c>
      <c r="D4" s="473"/>
      <c r="E4" s="473"/>
      <c r="F4" s="473"/>
      <c r="G4" s="473"/>
      <c r="H4" s="473"/>
      <c r="I4" s="473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474" t="s">
        <v>515</v>
      </c>
      <c r="D6" s="474"/>
      <c r="E6" s="474"/>
      <c r="F6" s="474"/>
      <c r="G6" s="474"/>
      <c r="H6" s="474"/>
      <c r="I6" s="474"/>
      <c r="J6" s="474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472" t="s">
        <v>76</v>
      </c>
      <c r="C9" s="472"/>
      <c r="D9" s="55">
        <v>2016</v>
      </c>
      <c r="E9" s="55">
        <v>2015</v>
      </c>
      <c r="F9" s="58"/>
      <c r="G9" s="472" t="s">
        <v>76</v>
      </c>
      <c r="H9" s="472"/>
      <c r="I9" s="55">
        <v>2016</v>
      </c>
      <c r="J9" s="55">
        <v>2015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476" t="s">
        <v>82</v>
      </c>
      <c r="C11" s="476"/>
      <c r="D11" s="49"/>
      <c r="E11" s="49"/>
      <c r="F11" s="31"/>
      <c r="G11" s="476" t="s">
        <v>83</v>
      </c>
      <c r="H11" s="476"/>
      <c r="I11" s="49"/>
      <c r="J11" s="49"/>
      <c r="K11" s="62"/>
    </row>
    <row r="12" spans="1:11" ht="12.75">
      <c r="A12" s="33"/>
      <c r="B12" s="477" t="s">
        <v>84</v>
      </c>
      <c r="C12" s="477"/>
      <c r="D12" s="50">
        <f>SUM(D13:D20)</f>
        <v>0</v>
      </c>
      <c r="E12" s="50">
        <f>SUM(E13:E20)</f>
        <v>0</v>
      </c>
      <c r="F12" s="31"/>
      <c r="G12" s="476" t="s">
        <v>85</v>
      </c>
      <c r="H12" s="476"/>
      <c r="I12" s="50">
        <f>SUM(I13:I15)</f>
        <v>6317215</v>
      </c>
      <c r="J12" s="50">
        <f>SUM(J13:J15)</f>
        <v>21925036</v>
      </c>
      <c r="K12" s="64"/>
    </row>
    <row r="13" spans="1:11">
      <c r="A13" s="32"/>
      <c r="B13" s="475" t="s">
        <v>86</v>
      </c>
      <c r="C13" s="475"/>
      <c r="D13" s="65">
        <v>0</v>
      </c>
      <c r="E13" s="65">
        <v>0</v>
      </c>
      <c r="F13" s="31"/>
      <c r="G13" s="475" t="s">
        <v>87</v>
      </c>
      <c r="H13" s="475"/>
      <c r="I13" s="65">
        <v>5432367</v>
      </c>
      <c r="J13" s="65">
        <v>18952122</v>
      </c>
      <c r="K13" s="64"/>
    </row>
    <row r="14" spans="1:11">
      <c r="A14" s="32"/>
      <c r="B14" s="475" t="s">
        <v>88</v>
      </c>
      <c r="C14" s="475"/>
      <c r="D14" s="65">
        <v>0</v>
      </c>
      <c r="E14" s="65">
        <v>0</v>
      </c>
      <c r="F14" s="31"/>
      <c r="G14" s="475" t="s">
        <v>89</v>
      </c>
      <c r="H14" s="475"/>
      <c r="I14" s="65">
        <v>222415</v>
      </c>
      <c r="J14" s="65">
        <v>813911</v>
      </c>
      <c r="K14" s="64"/>
    </row>
    <row r="15" spans="1:11" ht="12" customHeight="1">
      <c r="A15" s="32"/>
      <c r="B15" s="475" t="s">
        <v>90</v>
      </c>
      <c r="C15" s="475"/>
      <c r="D15" s="65">
        <v>0</v>
      </c>
      <c r="E15" s="65">
        <v>0</v>
      </c>
      <c r="F15" s="31"/>
      <c r="G15" s="475" t="s">
        <v>91</v>
      </c>
      <c r="H15" s="475"/>
      <c r="I15" s="65">
        <v>662433</v>
      </c>
      <c r="J15" s="65">
        <v>2159003</v>
      </c>
      <c r="K15" s="64"/>
    </row>
    <row r="16" spans="1:11" ht="12.75">
      <c r="A16" s="32"/>
      <c r="B16" s="475" t="s">
        <v>92</v>
      </c>
      <c r="C16" s="475"/>
      <c r="D16" s="65">
        <v>0</v>
      </c>
      <c r="E16" s="65">
        <v>0</v>
      </c>
      <c r="F16" s="31"/>
      <c r="G16" s="34"/>
      <c r="H16" s="42"/>
      <c r="I16" s="66"/>
      <c r="J16" s="66"/>
      <c r="K16" s="64"/>
    </row>
    <row r="17" spans="1:11" ht="12.75">
      <c r="A17" s="32"/>
      <c r="B17" s="475" t="s">
        <v>93</v>
      </c>
      <c r="C17" s="475"/>
      <c r="D17" s="65">
        <v>0</v>
      </c>
      <c r="E17" s="65">
        <v>0</v>
      </c>
      <c r="F17" s="31"/>
      <c r="G17" s="476" t="s">
        <v>198</v>
      </c>
      <c r="H17" s="476"/>
      <c r="I17" s="50">
        <f>SUM(I18:I26)</f>
        <v>0</v>
      </c>
      <c r="J17" s="50">
        <f>SUM(J18:J26)</f>
        <v>0</v>
      </c>
      <c r="K17" s="64"/>
    </row>
    <row r="18" spans="1:11">
      <c r="A18" s="32"/>
      <c r="B18" s="475" t="s">
        <v>94</v>
      </c>
      <c r="C18" s="475"/>
      <c r="D18" s="65">
        <v>0</v>
      </c>
      <c r="E18" s="65">
        <v>0</v>
      </c>
      <c r="F18" s="31"/>
      <c r="G18" s="475" t="s">
        <v>95</v>
      </c>
      <c r="H18" s="475"/>
      <c r="I18" s="65">
        <v>0</v>
      </c>
      <c r="J18" s="65">
        <v>0</v>
      </c>
      <c r="K18" s="64"/>
    </row>
    <row r="19" spans="1:11">
      <c r="A19" s="32"/>
      <c r="B19" s="475" t="s">
        <v>96</v>
      </c>
      <c r="C19" s="475"/>
      <c r="D19" s="65">
        <v>0</v>
      </c>
      <c r="E19" s="65">
        <v>0</v>
      </c>
      <c r="F19" s="31"/>
      <c r="G19" s="475" t="s">
        <v>97</v>
      </c>
      <c r="H19" s="475"/>
      <c r="I19" s="65">
        <v>0</v>
      </c>
      <c r="J19" s="65">
        <v>0</v>
      </c>
      <c r="K19" s="64"/>
    </row>
    <row r="20" spans="1:11" ht="52.5" customHeight="1">
      <c r="A20" s="32"/>
      <c r="B20" s="478" t="s">
        <v>98</v>
      </c>
      <c r="C20" s="478"/>
      <c r="D20" s="65">
        <v>0</v>
      </c>
      <c r="E20" s="65">
        <v>0</v>
      </c>
      <c r="F20" s="31"/>
      <c r="G20" s="475" t="s">
        <v>99</v>
      </c>
      <c r="H20" s="475"/>
      <c r="I20" s="65">
        <v>0</v>
      </c>
      <c r="J20" s="65">
        <v>0</v>
      </c>
      <c r="K20" s="64"/>
    </row>
    <row r="21" spans="1:11" ht="12.75">
      <c r="A21" s="33"/>
      <c r="B21" s="34"/>
      <c r="C21" s="42"/>
      <c r="D21" s="66"/>
      <c r="E21" s="66"/>
      <c r="F21" s="31"/>
      <c r="G21" s="475" t="s">
        <v>100</v>
      </c>
      <c r="H21" s="475"/>
      <c r="I21" s="65">
        <v>0</v>
      </c>
      <c r="J21" s="65">
        <v>0</v>
      </c>
      <c r="K21" s="64"/>
    </row>
    <row r="22" spans="1:11" ht="29.25" customHeight="1">
      <c r="A22" s="33"/>
      <c r="B22" s="477" t="s">
        <v>101</v>
      </c>
      <c r="C22" s="477"/>
      <c r="D22" s="50">
        <f>SUM(D23:D24)</f>
        <v>7189523</v>
      </c>
      <c r="E22" s="50">
        <f>SUM(E23:E24)</f>
        <v>22315380</v>
      </c>
      <c r="F22" s="31"/>
      <c r="G22" s="475" t="s">
        <v>102</v>
      </c>
      <c r="H22" s="475"/>
      <c r="I22" s="65">
        <v>0</v>
      </c>
      <c r="J22" s="65">
        <v>0</v>
      </c>
      <c r="K22" s="64"/>
    </row>
    <row r="23" spans="1:11">
      <c r="A23" s="32"/>
      <c r="B23" s="475" t="s">
        <v>103</v>
      </c>
      <c r="C23" s="475"/>
      <c r="D23" s="53">
        <v>7189523</v>
      </c>
      <c r="E23" s="53">
        <v>22315380</v>
      </c>
      <c r="F23" s="31"/>
      <c r="G23" s="475" t="s">
        <v>104</v>
      </c>
      <c r="H23" s="475"/>
      <c r="I23" s="65">
        <v>0</v>
      </c>
      <c r="J23" s="65">
        <v>0</v>
      </c>
      <c r="K23" s="64"/>
    </row>
    <row r="24" spans="1:11">
      <c r="A24" s="32"/>
      <c r="B24" s="475" t="s">
        <v>197</v>
      </c>
      <c r="C24" s="475"/>
      <c r="D24" s="65">
        <v>0</v>
      </c>
      <c r="E24" s="65">
        <v>0</v>
      </c>
      <c r="F24" s="31"/>
      <c r="G24" s="475" t="s">
        <v>105</v>
      </c>
      <c r="H24" s="475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475" t="s">
        <v>106</v>
      </c>
      <c r="H25" s="475"/>
      <c r="I25" s="65">
        <v>0</v>
      </c>
      <c r="J25" s="65">
        <v>0</v>
      </c>
      <c r="K25" s="64"/>
    </row>
    <row r="26" spans="1:11" ht="12.75">
      <c r="A26" s="32"/>
      <c r="B26" s="477" t="s">
        <v>107</v>
      </c>
      <c r="C26" s="477"/>
      <c r="D26" s="50">
        <f>SUM(D27:D31)</f>
        <v>0</v>
      </c>
      <c r="E26" s="50">
        <v>0</v>
      </c>
      <c r="F26" s="31"/>
      <c r="G26" s="475" t="s">
        <v>108</v>
      </c>
      <c r="H26" s="475"/>
      <c r="I26" s="65">
        <v>0</v>
      </c>
      <c r="J26" s="65">
        <v>0</v>
      </c>
      <c r="K26" s="64"/>
    </row>
    <row r="27" spans="1:11" ht="12.75">
      <c r="A27" s="32"/>
      <c r="B27" s="475" t="s">
        <v>109</v>
      </c>
      <c r="C27" s="475"/>
      <c r="D27" s="65">
        <v>0</v>
      </c>
      <c r="E27" s="65">
        <v>0</v>
      </c>
      <c r="F27" s="31"/>
      <c r="G27" s="34"/>
      <c r="H27" s="42"/>
      <c r="I27" s="66"/>
      <c r="J27" s="66"/>
      <c r="K27" s="64"/>
    </row>
    <row r="28" spans="1:11" ht="12.75">
      <c r="A28" s="32"/>
      <c r="B28" s="475" t="s">
        <v>110</v>
      </c>
      <c r="C28" s="475"/>
      <c r="D28" s="65">
        <v>0</v>
      </c>
      <c r="E28" s="65">
        <v>0</v>
      </c>
      <c r="F28" s="31"/>
      <c r="G28" s="477" t="s">
        <v>103</v>
      </c>
      <c r="H28" s="477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478" t="s">
        <v>111</v>
      </c>
      <c r="C29" s="478"/>
      <c r="D29" s="65">
        <v>0</v>
      </c>
      <c r="E29" s="65">
        <v>0</v>
      </c>
      <c r="F29" s="31"/>
      <c r="G29" s="475" t="s">
        <v>112</v>
      </c>
      <c r="H29" s="475"/>
      <c r="I29" s="65">
        <v>0</v>
      </c>
      <c r="J29" s="65">
        <v>0</v>
      </c>
      <c r="K29" s="64"/>
    </row>
    <row r="30" spans="1:11">
      <c r="A30" s="32"/>
      <c r="B30" s="475" t="s">
        <v>113</v>
      </c>
      <c r="C30" s="475"/>
      <c r="D30" s="65">
        <v>0</v>
      </c>
      <c r="E30" s="65">
        <v>0</v>
      </c>
      <c r="F30" s="31"/>
      <c r="G30" s="475" t="s">
        <v>50</v>
      </c>
      <c r="H30" s="475"/>
      <c r="I30" s="65">
        <v>0</v>
      </c>
      <c r="J30" s="65">
        <v>0</v>
      </c>
      <c r="K30" s="64"/>
    </row>
    <row r="31" spans="1:11">
      <c r="A31" s="32"/>
      <c r="B31" s="475" t="s">
        <v>114</v>
      </c>
      <c r="C31" s="475"/>
      <c r="D31" s="65">
        <v>0</v>
      </c>
      <c r="E31" s="65">
        <v>0</v>
      </c>
      <c r="F31" s="31"/>
      <c r="G31" s="475" t="s">
        <v>115</v>
      </c>
      <c r="H31" s="475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479" t="s">
        <v>116</v>
      </c>
      <c r="C33" s="479"/>
      <c r="D33" s="68">
        <f>D12+D22+D26</f>
        <v>7189523</v>
      </c>
      <c r="E33" s="68">
        <f>E12+E22+E26</f>
        <v>22315380</v>
      </c>
      <c r="F33" s="69"/>
      <c r="G33" s="476" t="s">
        <v>117</v>
      </c>
      <c r="H33" s="476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479"/>
      <c r="C34" s="479"/>
      <c r="D34" s="49"/>
      <c r="E34" s="49"/>
      <c r="F34" s="31"/>
      <c r="G34" s="475" t="s">
        <v>118</v>
      </c>
      <c r="H34" s="475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475" t="s">
        <v>119</v>
      </c>
      <c r="H35" s="475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475" t="s">
        <v>120</v>
      </c>
      <c r="H36" s="475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475" t="s">
        <v>121</v>
      </c>
      <c r="H37" s="475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475" t="s">
        <v>122</v>
      </c>
      <c r="H38" s="475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477" t="s">
        <v>123</v>
      </c>
      <c r="H40" s="477"/>
      <c r="I40" s="54">
        <f>SUM(I41:I46)</f>
        <v>0</v>
      </c>
      <c r="J40" s="54">
        <f>SUM(J41:J46)</f>
        <v>390212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478" t="s">
        <v>124</v>
      </c>
      <c r="H41" s="478"/>
      <c r="I41" s="65">
        <v>0</v>
      </c>
      <c r="J41" s="65">
        <v>390212</v>
      </c>
      <c r="K41" s="64"/>
    </row>
    <row r="42" spans="1:11">
      <c r="A42" s="70"/>
      <c r="B42" s="31"/>
      <c r="C42" s="31"/>
      <c r="D42" s="31"/>
      <c r="E42" s="31"/>
      <c r="F42" s="31"/>
      <c r="G42" s="475" t="s">
        <v>125</v>
      </c>
      <c r="H42" s="475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475" t="s">
        <v>126</v>
      </c>
      <c r="H43" s="475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478" t="s">
        <v>199</v>
      </c>
      <c r="H44" s="478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475" t="s">
        <v>127</v>
      </c>
      <c r="H45" s="475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475" t="s">
        <v>128</v>
      </c>
      <c r="H46" s="475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477" t="s">
        <v>129</v>
      </c>
      <c r="H48" s="477"/>
      <c r="I48" s="54">
        <f>SUM(I49)</f>
        <v>0</v>
      </c>
      <c r="J48" s="54">
        <f>SUM(J49)</f>
        <v>0</v>
      </c>
      <c r="K48" s="64"/>
    </row>
    <row r="49" spans="1:11">
      <c r="A49" s="70"/>
      <c r="B49" s="31"/>
      <c r="C49" s="31"/>
      <c r="D49" s="31"/>
      <c r="E49" s="31"/>
      <c r="F49" s="31"/>
      <c r="G49" s="475" t="s">
        <v>130</v>
      </c>
      <c r="H49" s="475"/>
      <c r="I49" s="65">
        <v>0</v>
      </c>
      <c r="J49" s="65">
        <v>0</v>
      </c>
      <c r="K49" s="64"/>
    </row>
    <row r="50" spans="1:11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1" ht="12.75">
      <c r="A51" s="70"/>
      <c r="B51" s="31"/>
      <c r="C51" s="31"/>
      <c r="D51" s="31"/>
      <c r="E51" s="31"/>
      <c r="F51" s="31"/>
      <c r="G51" s="479" t="s">
        <v>131</v>
      </c>
      <c r="H51" s="479"/>
      <c r="I51" s="71">
        <f>I12+I17+I28+I33+I40+I48</f>
        <v>6317215</v>
      </c>
      <c r="J51" s="71">
        <f>J12+J17+J28+J33+J40+J48</f>
        <v>22315248</v>
      </c>
      <c r="K51" s="72"/>
    </row>
    <row r="52" spans="1:11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1" ht="12.75">
      <c r="A53" s="70"/>
      <c r="B53" s="31"/>
      <c r="C53" s="31"/>
      <c r="D53" s="31"/>
      <c r="E53" s="31"/>
      <c r="F53" s="31"/>
      <c r="G53" s="481" t="s">
        <v>132</v>
      </c>
      <c r="H53" s="481"/>
      <c r="I53" s="71">
        <f>D33-I51</f>
        <v>872308</v>
      </c>
      <c r="J53" s="71">
        <f>E33-J51</f>
        <v>132</v>
      </c>
      <c r="K53" s="72"/>
    </row>
    <row r="54" spans="1:11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1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1" ht="15" customHeight="1">
      <c r="B58" s="482" t="s">
        <v>78</v>
      </c>
      <c r="C58" s="482"/>
      <c r="D58" s="482"/>
      <c r="E58" s="482"/>
      <c r="F58" s="482"/>
      <c r="G58" s="482"/>
      <c r="H58" s="482"/>
      <c r="I58" s="482"/>
      <c r="J58" s="482"/>
    </row>
    <row r="59" spans="1:11" ht="9.75" customHeight="1">
      <c r="B59" s="42"/>
      <c r="C59" s="43"/>
      <c r="D59" s="44"/>
      <c r="E59" s="44"/>
      <c r="G59" s="45"/>
      <c r="H59" s="43"/>
      <c r="I59" s="44"/>
      <c r="J59" s="44"/>
    </row>
    <row r="60" spans="1:11" ht="30" customHeight="1">
      <c r="B60" s="42"/>
      <c r="C60" s="483"/>
      <c r="D60" s="483"/>
      <c r="E60" s="44"/>
      <c r="G60" s="484"/>
      <c r="H60" s="484"/>
      <c r="I60" s="44"/>
      <c r="J60" s="44"/>
    </row>
    <row r="61" spans="1:11" ht="14.1" customHeight="1">
      <c r="B61" s="46"/>
      <c r="C61" s="485" t="s">
        <v>517</v>
      </c>
      <c r="D61" s="485"/>
      <c r="E61" s="44"/>
      <c r="F61" s="44"/>
      <c r="G61" s="485" t="s">
        <v>519</v>
      </c>
      <c r="H61" s="485"/>
      <c r="I61" s="35"/>
      <c r="J61" s="44"/>
    </row>
    <row r="62" spans="1:11" ht="14.1" customHeight="1">
      <c r="B62" s="47"/>
      <c r="C62" s="480" t="s">
        <v>518</v>
      </c>
      <c r="D62" s="480"/>
      <c r="E62" s="48"/>
      <c r="F62" s="48"/>
      <c r="G62" s="480" t="s">
        <v>520</v>
      </c>
      <c r="H62" s="480"/>
      <c r="I62" s="35"/>
      <c r="J62" s="44"/>
    </row>
    <row r="63" spans="1:11" ht="9.9499999999999993" customHeight="1">
      <c r="D63" s="77"/>
    </row>
    <row r="64" spans="1:11">
      <c r="D64" s="77"/>
    </row>
    <row r="65" spans="4:4">
      <c r="D65" s="77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"/>
  <sheetViews>
    <sheetView workbookViewId="0">
      <selection activeCell="A14" sqref="A14"/>
    </sheetView>
  </sheetViews>
  <sheetFormatPr baseColWidth="10" defaultRowHeight="15"/>
  <cols>
    <col min="1" max="1" width="2.28515625" style="117" customWidth="1"/>
    <col min="2" max="2" width="3.28515625" style="79" customWidth="1"/>
    <col min="3" max="3" width="52.5703125" style="79" customWidth="1"/>
    <col min="4" max="9" width="12.7109375" style="79" customWidth="1"/>
    <col min="10" max="10" width="2.7109375" style="117" customWidth="1"/>
    <col min="12" max="12" width="11.42578125" style="643"/>
    <col min="13" max="13" width="13.140625" bestFit="1" customWidth="1"/>
  </cols>
  <sheetData>
    <row r="1" spans="2:13" s="117" customFormat="1">
      <c r="B1" s="78"/>
      <c r="C1" s="78"/>
      <c r="D1" s="78"/>
      <c r="E1" s="78"/>
      <c r="F1" s="78"/>
      <c r="G1" s="78"/>
      <c r="H1" s="78"/>
      <c r="I1" s="78"/>
      <c r="L1" s="642"/>
    </row>
    <row r="2" spans="2:13">
      <c r="B2" s="573" t="s">
        <v>535</v>
      </c>
      <c r="C2" s="574"/>
      <c r="D2" s="574"/>
      <c r="E2" s="574"/>
      <c r="F2" s="574"/>
      <c r="G2" s="574"/>
      <c r="H2" s="574"/>
      <c r="I2" s="575"/>
    </row>
    <row r="3" spans="2:13">
      <c r="B3" s="576" t="s">
        <v>515</v>
      </c>
      <c r="C3" s="577"/>
      <c r="D3" s="577"/>
      <c r="E3" s="577"/>
      <c r="F3" s="577"/>
      <c r="G3" s="577"/>
      <c r="H3" s="577"/>
      <c r="I3" s="578"/>
    </row>
    <row r="4" spans="2:13">
      <c r="B4" s="576" t="s">
        <v>234</v>
      </c>
      <c r="C4" s="577"/>
      <c r="D4" s="577"/>
      <c r="E4" s="577"/>
      <c r="F4" s="577"/>
      <c r="G4" s="577"/>
      <c r="H4" s="577"/>
      <c r="I4" s="578"/>
    </row>
    <row r="5" spans="2:13">
      <c r="B5" s="576" t="s">
        <v>235</v>
      </c>
      <c r="C5" s="577"/>
      <c r="D5" s="577"/>
      <c r="E5" s="577"/>
      <c r="F5" s="577"/>
      <c r="G5" s="577"/>
      <c r="H5" s="577"/>
      <c r="I5" s="578"/>
    </row>
    <row r="6" spans="2:13">
      <c r="B6" s="579" t="s">
        <v>538</v>
      </c>
      <c r="C6" s="580"/>
      <c r="D6" s="580"/>
      <c r="E6" s="580"/>
      <c r="F6" s="580"/>
      <c r="G6" s="580"/>
      <c r="H6" s="580"/>
      <c r="I6" s="581"/>
    </row>
    <row r="7" spans="2:13" s="117" customFormat="1">
      <c r="B7" s="78"/>
      <c r="C7" s="78"/>
      <c r="D7" s="78"/>
      <c r="E7" s="78"/>
      <c r="F7" s="78"/>
      <c r="G7" s="78"/>
      <c r="H7" s="78"/>
      <c r="I7" s="78"/>
      <c r="L7" s="642"/>
    </row>
    <row r="8" spans="2:13">
      <c r="B8" s="582" t="s">
        <v>76</v>
      </c>
      <c r="C8" s="582"/>
      <c r="D8" s="583" t="s">
        <v>236</v>
      </c>
      <c r="E8" s="583"/>
      <c r="F8" s="583"/>
      <c r="G8" s="583"/>
      <c r="H8" s="583"/>
      <c r="I8" s="583" t="s">
        <v>237</v>
      </c>
    </row>
    <row r="9" spans="2:13" ht="22.5">
      <c r="B9" s="582"/>
      <c r="C9" s="582"/>
      <c r="D9" s="118" t="s">
        <v>238</v>
      </c>
      <c r="E9" s="118" t="s">
        <v>239</v>
      </c>
      <c r="F9" s="118" t="s">
        <v>212</v>
      </c>
      <c r="G9" s="118" t="s">
        <v>213</v>
      </c>
      <c r="H9" s="118" t="s">
        <v>240</v>
      </c>
      <c r="I9" s="583"/>
    </row>
    <row r="10" spans="2:13">
      <c r="B10" s="582"/>
      <c r="C10" s="582"/>
      <c r="D10" s="118">
        <v>1</v>
      </c>
      <c r="E10" s="118">
        <v>2</v>
      </c>
      <c r="F10" s="118" t="s">
        <v>241</v>
      </c>
      <c r="G10" s="118">
        <v>4</v>
      </c>
      <c r="H10" s="118">
        <v>5</v>
      </c>
      <c r="I10" s="118" t="s">
        <v>242</v>
      </c>
    </row>
    <row r="11" spans="2:13">
      <c r="B11" s="119"/>
      <c r="C11" s="120"/>
      <c r="D11" s="121"/>
      <c r="E11" s="121"/>
      <c r="F11" s="121"/>
      <c r="G11" s="121"/>
      <c r="H11" s="121"/>
      <c r="I11" s="121"/>
    </row>
    <row r="12" spans="2:13">
      <c r="B12" s="122"/>
      <c r="C12" s="123" t="s">
        <v>478</v>
      </c>
      <c r="D12" s="132">
        <v>2081686</v>
      </c>
      <c r="E12" s="132">
        <v>145560</v>
      </c>
      <c r="F12" s="132">
        <f>+D12+E12</f>
        <v>2227246</v>
      </c>
      <c r="G12" s="132">
        <v>775421</v>
      </c>
      <c r="H12" s="132">
        <v>775421</v>
      </c>
      <c r="I12" s="132">
        <f>+F12-G12</f>
        <v>1451825</v>
      </c>
    </row>
    <row r="13" spans="2:13">
      <c r="B13" s="122"/>
      <c r="C13" s="123" t="s">
        <v>479</v>
      </c>
      <c r="D13" s="132">
        <v>1749912</v>
      </c>
      <c r="E13" s="132">
        <v>37139</v>
      </c>
      <c r="F13" s="132">
        <f t="shared" ref="F13:F19" si="0">+D13+E13</f>
        <v>1787051</v>
      </c>
      <c r="G13" s="132">
        <v>623805</v>
      </c>
      <c r="H13" s="132">
        <v>623805</v>
      </c>
      <c r="I13" s="132">
        <f t="shared" ref="I13:I20" si="1">+F13-G13</f>
        <v>1163246</v>
      </c>
    </row>
    <row r="14" spans="2:13">
      <c r="B14" s="122"/>
      <c r="C14" s="123" t="s">
        <v>480</v>
      </c>
      <c r="D14" s="132">
        <v>6374046</v>
      </c>
      <c r="E14" s="132">
        <v>125021</v>
      </c>
      <c r="F14" s="132">
        <f t="shared" si="0"/>
        <v>6499067</v>
      </c>
      <c r="G14" s="132">
        <v>2529089</v>
      </c>
      <c r="H14" s="132">
        <v>2486040</v>
      </c>
      <c r="I14" s="132">
        <f t="shared" si="1"/>
        <v>3969978</v>
      </c>
      <c r="M14" s="643"/>
    </row>
    <row r="15" spans="2:13">
      <c r="B15" s="122"/>
      <c r="C15" s="123" t="s">
        <v>481</v>
      </c>
      <c r="D15" s="132">
        <v>1521303</v>
      </c>
      <c r="E15" s="132">
        <v>11306</v>
      </c>
      <c r="F15" s="132">
        <f t="shared" si="0"/>
        <v>1532609</v>
      </c>
      <c r="G15" s="132">
        <v>464131</v>
      </c>
      <c r="H15" s="132">
        <v>464131</v>
      </c>
      <c r="I15" s="132">
        <f t="shared" si="1"/>
        <v>1068478</v>
      </c>
      <c r="M15" s="643"/>
    </row>
    <row r="16" spans="2:13">
      <c r="B16" s="122"/>
      <c r="C16" s="123" t="s">
        <v>482</v>
      </c>
      <c r="D16" s="132">
        <v>1288428</v>
      </c>
      <c r="E16" s="132">
        <v>12008</v>
      </c>
      <c r="F16" s="132">
        <f t="shared" si="0"/>
        <v>1300436</v>
      </c>
      <c r="G16" s="132">
        <v>384026</v>
      </c>
      <c r="H16" s="132">
        <v>384026</v>
      </c>
      <c r="I16" s="132">
        <f t="shared" si="1"/>
        <v>916410</v>
      </c>
      <c r="M16" s="643"/>
    </row>
    <row r="17" spans="1:13">
      <c r="B17" s="122"/>
      <c r="C17" s="123" t="s">
        <v>483</v>
      </c>
      <c r="D17" s="132">
        <v>1028151</v>
      </c>
      <c r="E17" s="132">
        <v>17669</v>
      </c>
      <c r="F17" s="132">
        <f t="shared" si="0"/>
        <v>1045820</v>
      </c>
      <c r="G17" s="132">
        <v>378434</v>
      </c>
      <c r="H17" s="132">
        <v>378434</v>
      </c>
      <c r="I17" s="132">
        <f t="shared" si="1"/>
        <v>667386</v>
      </c>
      <c r="M17" s="643"/>
    </row>
    <row r="18" spans="1:13">
      <c r="B18" s="122"/>
      <c r="C18" s="123" t="s">
        <v>485</v>
      </c>
      <c r="D18" s="132">
        <v>5034704</v>
      </c>
      <c r="E18" s="132">
        <v>79706</v>
      </c>
      <c r="F18" s="132">
        <f t="shared" si="0"/>
        <v>5114410</v>
      </c>
      <c r="G18" s="132">
        <v>1142469</v>
      </c>
      <c r="H18" s="132">
        <v>1142469</v>
      </c>
      <c r="I18" s="132">
        <f t="shared" si="1"/>
        <v>3971941</v>
      </c>
      <c r="M18" s="643"/>
    </row>
    <row r="19" spans="1:13">
      <c r="B19" s="122"/>
      <c r="C19" s="123" t="s">
        <v>484</v>
      </c>
      <c r="D19" s="132">
        <v>237770</v>
      </c>
      <c r="E19" s="132">
        <v>4252</v>
      </c>
      <c r="F19" s="132">
        <f t="shared" si="0"/>
        <v>242022</v>
      </c>
      <c r="G19" s="132">
        <v>59366</v>
      </c>
      <c r="H19" s="132">
        <v>59366</v>
      </c>
      <c r="I19" s="132">
        <f t="shared" si="1"/>
        <v>182656</v>
      </c>
      <c r="M19" s="643"/>
    </row>
    <row r="20" spans="1:13">
      <c r="B20" s="122"/>
      <c r="C20" s="123"/>
      <c r="D20" s="132"/>
      <c r="E20" s="132"/>
      <c r="F20" s="132"/>
      <c r="G20" s="132"/>
      <c r="H20" s="132"/>
      <c r="I20" s="132">
        <f t="shared" si="1"/>
        <v>0</v>
      </c>
      <c r="M20" s="643"/>
    </row>
    <row r="21" spans="1:13">
      <c r="B21" s="124"/>
      <c r="C21" s="125"/>
      <c r="D21" s="126"/>
      <c r="E21" s="126"/>
      <c r="F21" s="126"/>
      <c r="G21" s="126"/>
      <c r="H21" s="126"/>
      <c r="I21" s="126"/>
      <c r="M21" s="643"/>
    </row>
    <row r="22" spans="1:13" s="130" customFormat="1">
      <c r="A22" s="127"/>
      <c r="B22" s="128"/>
      <c r="C22" s="129" t="s">
        <v>243</v>
      </c>
      <c r="D22" s="131">
        <f>SUM(D12:D20)</f>
        <v>19316000</v>
      </c>
      <c r="E22" s="131">
        <f t="shared" ref="E22:I22" si="2">SUM(E12:E20)</f>
        <v>432661</v>
      </c>
      <c r="F22" s="131">
        <f t="shared" si="2"/>
        <v>19748661</v>
      </c>
      <c r="G22" s="131">
        <f t="shared" si="2"/>
        <v>6356741</v>
      </c>
      <c r="H22" s="131">
        <f t="shared" si="2"/>
        <v>6313692</v>
      </c>
      <c r="I22" s="131">
        <f t="shared" si="2"/>
        <v>13391920</v>
      </c>
      <c r="J22" s="127"/>
      <c r="L22" s="644"/>
    </row>
    <row r="23" spans="1:13">
      <c r="B23" s="78"/>
      <c r="C23" s="78"/>
      <c r="D23" s="78"/>
      <c r="E23" s="78"/>
      <c r="F23" s="78"/>
      <c r="G23" s="78"/>
      <c r="H23" s="78"/>
      <c r="I23" s="78"/>
    </row>
    <row r="24" spans="1:13">
      <c r="B24" s="78"/>
      <c r="C24" s="78"/>
      <c r="D24" s="78"/>
      <c r="E24" s="78"/>
      <c r="F24" s="78"/>
      <c r="G24" s="78"/>
      <c r="H24" s="78"/>
      <c r="I24" s="78"/>
    </row>
    <row r="25" spans="1:13">
      <c r="B25" s="78"/>
      <c r="C25" s="78"/>
      <c r="D25" s="78"/>
      <c r="E25" s="78"/>
      <c r="F25" s="78"/>
      <c r="G25" s="78"/>
      <c r="H25" s="78"/>
      <c r="I25" s="78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workbookViewId="0">
      <selection activeCell="I18" sqref="I18"/>
    </sheetView>
  </sheetViews>
  <sheetFormatPr baseColWidth="10" defaultRowHeight="15"/>
  <cols>
    <col min="1" max="1" width="2.5703125" style="117" customWidth="1"/>
    <col min="2" max="2" width="2" style="79" customWidth="1"/>
    <col min="3" max="3" width="45.85546875" style="79" customWidth="1"/>
    <col min="4" max="9" width="12.7109375" style="79" customWidth="1"/>
    <col min="10" max="10" width="4" style="117" customWidth="1"/>
  </cols>
  <sheetData>
    <row r="1" spans="2:9" s="117" customFormat="1">
      <c r="B1" s="78"/>
      <c r="C1" s="78"/>
      <c r="D1" s="78"/>
      <c r="E1" s="78"/>
      <c r="F1" s="78"/>
      <c r="G1" s="78"/>
      <c r="H1" s="78"/>
      <c r="I1" s="78"/>
    </row>
    <row r="2" spans="2:9">
      <c r="B2" s="573" t="s">
        <v>535</v>
      </c>
      <c r="C2" s="574"/>
      <c r="D2" s="574"/>
      <c r="E2" s="574"/>
      <c r="F2" s="574"/>
      <c r="G2" s="574"/>
      <c r="H2" s="574"/>
      <c r="I2" s="575"/>
    </row>
    <row r="3" spans="2:9">
      <c r="B3" s="576" t="s">
        <v>515</v>
      </c>
      <c r="C3" s="577"/>
      <c r="D3" s="577"/>
      <c r="E3" s="577"/>
      <c r="F3" s="577"/>
      <c r="G3" s="577"/>
      <c r="H3" s="577"/>
      <c r="I3" s="578"/>
    </row>
    <row r="4" spans="2:9">
      <c r="B4" s="576" t="s">
        <v>234</v>
      </c>
      <c r="C4" s="577"/>
      <c r="D4" s="577"/>
      <c r="E4" s="577"/>
      <c r="F4" s="577"/>
      <c r="G4" s="577"/>
      <c r="H4" s="577"/>
      <c r="I4" s="578"/>
    </row>
    <row r="5" spans="2:9">
      <c r="B5" s="576" t="s">
        <v>244</v>
      </c>
      <c r="C5" s="577"/>
      <c r="D5" s="577"/>
      <c r="E5" s="577"/>
      <c r="F5" s="577"/>
      <c r="G5" s="577"/>
      <c r="H5" s="577"/>
      <c r="I5" s="578"/>
    </row>
    <row r="6" spans="2:9">
      <c r="B6" s="579" t="s">
        <v>538</v>
      </c>
      <c r="C6" s="580"/>
      <c r="D6" s="580"/>
      <c r="E6" s="580"/>
      <c r="F6" s="580"/>
      <c r="G6" s="580"/>
      <c r="H6" s="580"/>
      <c r="I6" s="581"/>
    </row>
    <row r="7" spans="2:9" s="117" customFormat="1">
      <c r="B7" s="78"/>
      <c r="C7" s="78"/>
      <c r="D7" s="78"/>
      <c r="E7" s="78"/>
      <c r="F7" s="78"/>
      <c r="G7" s="78"/>
      <c r="H7" s="78"/>
      <c r="I7" s="78"/>
    </row>
    <row r="8" spans="2:9">
      <c r="B8" s="584" t="s">
        <v>76</v>
      </c>
      <c r="C8" s="585"/>
      <c r="D8" s="583" t="s">
        <v>245</v>
      </c>
      <c r="E8" s="583"/>
      <c r="F8" s="583"/>
      <c r="G8" s="583"/>
      <c r="H8" s="583"/>
      <c r="I8" s="583" t="s">
        <v>237</v>
      </c>
    </row>
    <row r="9" spans="2:9" ht="22.5">
      <c r="B9" s="586"/>
      <c r="C9" s="587"/>
      <c r="D9" s="118" t="s">
        <v>238</v>
      </c>
      <c r="E9" s="118" t="s">
        <v>239</v>
      </c>
      <c r="F9" s="118" t="s">
        <v>212</v>
      </c>
      <c r="G9" s="118" t="s">
        <v>213</v>
      </c>
      <c r="H9" s="118" t="s">
        <v>240</v>
      </c>
      <c r="I9" s="583"/>
    </row>
    <row r="10" spans="2:9">
      <c r="B10" s="588"/>
      <c r="C10" s="589"/>
      <c r="D10" s="118">
        <v>1</v>
      </c>
      <c r="E10" s="118">
        <v>2</v>
      </c>
      <c r="F10" s="118" t="s">
        <v>241</v>
      </c>
      <c r="G10" s="118">
        <v>4</v>
      </c>
      <c r="H10" s="118">
        <v>5</v>
      </c>
      <c r="I10" s="118" t="s">
        <v>242</v>
      </c>
    </row>
    <row r="11" spans="2:9">
      <c r="B11" s="133"/>
      <c r="C11" s="134"/>
      <c r="D11" s="135"/>
      <c r="E11" s="135"/>
      <c r="F11" s="135"/>
      <c r="G11" s="135"/>
      <c r="H11" s="135"/>
      <c r="I11" s="135"/>
    </row>
    <row r="12" spans="2:9">
      <c r="B12" s="119"/>
      <c r="C12" s="136" t="s">
        <v>246</v>
      </c>
      <c r="D12" s="142">
        <v>19316000</v>
      </c>
      <c r="E12" s="142">
        <v>432661</v>
      </c>
      <c r="F12" s="142">
        <f>+D12+E12</f>
        <v>19748661</v>
      </c>
      <c r="G12" s="142">
        <v>6356741</v>
      </c>
      <c r="H12" s="142">
        <v>6313692</v>
      </c>
      <c r="I12" s="142">
        <f>+F12-G12</f>
        <v>13391920</v>
      </c>
    </row>
    <row r="13" spans="2:9">
      <c r="B13" s="119"/>
      <c r="C13" s="120"/>
      <c r="D13" s="142"/>
      <c r="E13" s="142"/>
      <c r="F13" s="142"/>
      <c r="G13" s="142"/>
      <c r="H13" s="142"/>
      <c r="I13" s="142"/>
    </row>
    <row r="14" spans="2:9">
      <c r="B14" s="137"/>
      <c r="C14" s="136" t="s">
        <v>247</v>
      </c>
      <c r="D14" s="142">
        <v>0</v>
      </c>
      <c r="E14" s="142">
        <v>0</v>
      </c>
      <c r="F14" s="142">
        <f>+D14+E14</f>
        <v>0</v>
      </c>
      <c r="G14" s="142">
        <v>0</v>
      </c>
      <c r="H14" s="142">
        <v>0</v>
      </c>
      <c r="I14" s="142">
        <f>+F14-G14</f>
        <v>0</v>
      </c>
    </row>
    <row r="15" spans="2:9">
      <c r="B15" s="119"/>
      <c r="C15" s="120"/>
      <c r="D15" s="142"/>
      <c r="E15" s="142"/>
      <c r="F15" s="142"/>
      <c r="G15" s="142"/>
      <c r="H15" s="142"/>
      <c r="I15" s="142"/>
    </row>
    <row r="16" spans="2:9">
      <c r="B16" s="137"/>
      <c r="C16" s="136" t="s">
        <v>248</v>
      </c>
      <c r="D16" s="142">
        <v>0</v>
      </c>
      <c r="E16" s="142">
        <v>0</v>
      </c>
      <c r="F16" s="142">
        <f>+D16+E16</f>
        <v>0</v>
      </c>
      <c r="G16" s="142">
        <v>0</v>
      </c>
      <c r="H16" s="142">
        <v>0</v>
      </c>
      <c r="I16" s="142">
        <f>+F16-G16</f>
        <v>0</v>
      </c>
    </row>
    <row r="17" spans="1:10">
      <c r="B17" s="138"/>
      <c r="C17" s="139"/>
      <c r="D17" s="140"/>
      <c r="E17" s="140"/>
      <c r="F17" s="140"/>
      <c r="G17" s="140"/>
      <c r="H17" s="140"/>
      <c r="I17" s="140"/>
    </row>
    <row r="18" spans="1:10" s="130" customFormat="1">
      <c r="A18" s="127"/>
      <c r="B18" s="138"/>
      <c r="C18" s="139" t="s">
        <v>243</v>
      </c>
      <c r="D18" s="141">
        <f>+D12+D14+D16</f>
        <v>19316000</v>
      </c>
      <c r="E18" s="141">
        <f t="shared" ref="E18:I18" si="0">+E12+E14+E16</f>
        <v>432661</v>
      </c>
      <c r="F18" s="141">
        <f t="shared" si="0"/>
        <v>19748661</v>
      </c>
      <c r="G18" s="141">
        <f t="shared" si="0"/>
        <v>6356741</v>
      </c>
      <c r="H18" s="141">
        <f t="shared" si="0"/>
        <v>6313692</v>
      </c>
      <c r="I18" s="141">
        <f t="shared" si="0"/>
        <v>13391920</v>
      </c>
      <c r="J18" s="127"/>
    </row>
    <row r="19" spans="1:10" s="117" customFormat="1">
      <c r="B19" s="78"/>
      <c r="C19" s="78"/>
      <c r="D19" s="78"/>
      <c r="E19" s="78"/>
      <c r="F19" s="78"/>
      <c r="G19" s="78"/>
      <c r="H19" s="78"/>
      <c r="I19" s="78"/>
    </row>
    <row r="21" spans="1:10">
      <c r="D21" s="143" t="str">
        <f>IF(D18=CAdmon!D22," ","ERROR")</f>
        <v xml:space="preserve"> </v>
      </c>
      <c r="E21" s="143" t="str">
        <f>IF(E18=CAdmon!E22," ","ERROR")</f>
        <v xml:space="preserve"> </v>
      </c>
      <c r="F21" s="143" t="str">
        <f>IF(F18=CAdmon!F22," ","ERROR")</f>
        <v xml:space="preserve"> </v>
      </c>
      <c r="G21" s="143" t="str">
        <f>IF(G18=CAdmon!G22," ","ERROR")</f>
        <v xml:space="preserve"> </v>
      </c>
      <c r="H21" s="143" t="str">
        <f>IF(H18=CAdmon!H22," ","ERROR")</f>
        <v xml:space="preserve"> </v>
      </c>
      <c r="I21" s="143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4"/>
  <sheetViews>
    <sheetView workbookViewId="0"/>
  </sheetViews>
  <sheetFormatPr baseColWidth="10" defaultRowHeight="15"/>
  <cols>
    <col min="1" max="1" width="2.42578125" style="117" customWidth="1"/>
    <col min="2" max="2" width="4.5703125" style="79" customWidth="1"/>
    <col min="3" max="3" width="57.28515625" style="79" customWidth="1"/>
    <col min="4" max="9" width="12.7109375" style="79" customWidth="1"/>
    <col min="10" max="10" width="3.7109375" style="117" customWidth="1"/>
  </cols>
  <sheetData>
    <row r="1" spans="2:9">
      <c r="B1" s="573" t="s">
        <v>535</v>
      </c>
      <c r="C1" s="574"/>
      <c r="D1" s="574"/>
      <c r="E1" s="574"/>
      <c r="F1" s="574"/>
      <c r="G1" s="574"/>
      <c r="H1" s="574"/>
      <c r="I1" s="575"/>
    </row>
    <row r="2" spans="2:9">
      <c r="B2" s="576" t="s">
        <v>515</v>
      </c>
      <c r="C2" s="577"/>
      <c r="D2" s="577"/>
      <c r="E2" s="577"/>
      <c r="F2" s="577"/>
      <c r="G2" s="577"/>
      <c r="H2" s="577"/>
      <c r="I2" s="578"/>
    </row>
    <row r="3" spans="2:9">
      <c r="B3" s="576" t="s">
        <v>234</v>
      </c>
      <c r="C3" s="577"/>
      <c r="D3" s="577"/>
      <c r="E3" s="577"/>
      <c r="F3" s="577"/>
      <c r="G3" s="577"/>
      <c r="H3" s="577"/>
      <c r="I3" s="578"/>
    </row>
    <row r="4" spans="2:9">
      <c r="B4" s="576" t="s">
        <v>274</v>
      </c>
      <c r="C4" s="577"/>
      <c r="D4" s="577"/>
      <c r="E4" s="577"/>
      <c r="F4" s="577"/>
      <c r="G4" s="577"/>
      <c r="H4" s="577"/>
      <c r="I4" s="578"/>
    </row>
    <row r="5" spans="2:9">
      <c r="B5" s="579" t="s">
        <v>538</v>
      </c>
      <c r="C5" s="580"/>
      <c r="D5" s="580"/>
      <c r="E5" s="580"/>
      <c r="F5" s="580"/>
      <c r="G5" s="580"/>
      <c r="H5" s="580"/>
      <c r="I5" s="581"/>
    </row>
    <row r="6" spans="2:9" s="117" customFormat="1" ht="6.75" customHeight="1">
      <c r="B6" s="78"/>
      <c r="C6" s="78"/>
      <c r="D6" s="78"/>
      <c r="E6" s="78"/>
      <c r="F6" s="78"/>
      <c r="G6" s="78"/>
      <c r="H6" s="78"/>
      <c r="I6" s="78"/>
    </row>
    <row r="7" spans="2:9">
      <c r="B7" s="582" t="s">
        <v>76</v>
      </c>
      <c r="C7" s="582"/>
      <c r="D7" s="583" t="s">
        <v>236</v>
      </c>
      <c r="E7" s="583"/>
      <c r="F7" s="583"/>
      <c r="G7" s="583"/>
      <c r="H7" s="583"/>
      <c r="I7" s="583" t="s">
        <v>237</v>
      </c>
    </row>
    <row r="8" spans="2:9" ht="22.5">
      <c r="B8" s="582"/>
      <c r="C8" s="582"/>
      <c r="D8" s="118" t="s">
        <v>238</v>
      </c>
      <c r="E8" s="118" t="s">
        <v>239</v>
      </c>
      <c r="F8" s="118" t="s">
        <v>212</v>
      </c>
      <c r="G8" s="118" t="s">
        <v>213</v>
      </c>
      <c r="H8" s="118" t="s">
        <v>240</v>
      </c>
      <c r="I8" s="583"/>
    </row>
    <row r="9" spans="2:9" ht="11.25" customHeight="1">
      <c r="B9" s="582"/>
      <c r="C9" s="582"/>
      <c r="D9" s="118">
        <v>1</v>
      </c>
      <c r="E9" s="118">
        <v>2</v>
      </c>
      <c r="F9" s="118" t="s">
        <v>241</v>
      </c>
      <c r="G9" s="118">
        <v>4</v>
      </c>
      <c r="H9" s="118">
        <v>5</v>
      </c>
      <c r="I9" s="118" t="s">
        <v>242</v>
      </c>
    </row>
    <row r="10" spans="2:9">
      <c r="B10" s="590" t="s">
        <v>181</v>
      </c>
      <c r="C10" s="591"/>
      <c r="D10" s="147">
        <f>SUM(D11:D17)</f>
        <v>16240043</v>
      </c>
      <c r="E10" s="147">
        <f>SUM(E11:E17)</f>
        <v>432661</v>
      </c>
      <c r="F10" s="147">
        <f>+D10+E10</f>
        <v>16672704</v>
      </c>
      <c r="G10" s="147">
        <f t="shared" ref="G10:H10" si="0">SUM(G11:G17)</f>
        <v>5432367</v>
      </c>
      <c r="H10" s="147">
        <f t="shared" si="0"/>
        <v>5432367</v>
      </c>
      <c r="I10" s="147">
        <f>+F10-G10</f>
        <v>11240337</v>
      </c>
    </row>
    <row r="11" spans="2:9">
      <c r="B11" s="145"/>
      <c r="C11" s="146" t="s">
        <v>249</v>
      </c>
      <c r="D11" s="142">
        <v>5141400</v>
      </c>
      <c r="E11" s="142">
        <v>0</v>
      </c>
      <c r="F11" s="142">
        <f t="shared" ref="F11:F74" si="1">+D11+E11</f>
        <v>5141400</v>
      </c>
      <c r="G11" s="142">
        <v>1208772</v>
      </c>
      <c r="H11" s="142">
        <v>1208772</v>
      </c>
      <c r="I11" s="142">
        <f t="shared" ref="I11:I74" si="2">+F11-G11</f>
        <v>3932628</v>
      </c>
    </row>
    <row r="12" spans="2:9">
      <c r="B12" s="145"/>
      <c r="C12" s="146" t="s">
        <v>250</v>
      </c>
      <c r="D12" s="142">
        <v>0</v>
      </c>
      <c r="E12" s="142">
        <v>0</v>
      </c>
      <c r="F12" s="142">
        <f t="shared" si="1"/>
        <v>0</v>
      </c>
      <c r="G12" s="142">
        <v>0</v>
      </c>
      <c r="H12" s="142">
        <v>0</v>
      </c>
      <c r="I12" s="142">
        <f t="shared" si="2"/>
        <v>0</v>
      </c>
    </row>
    <row r="13" spans="2:9">
      <c r="B13" s="145"/>
      <c r="C13" s="146" t="s">
        <v>251</v>
      </c>
      <c r="D13" s="142">
        <v>7939156</v>
      </c>
      <c r="E13" s="142">
        <v>432661</v>
      </c>
      <c r="F13" s="142">
        <f t="shared" si="1"/>
        <v>8371817</v>
      </c>
      <c r="G13" s="142">
        <v>2805959</v>
      </c>
      <c r="H13" s="142">
        <v>2805959</v>
      </c>
      <c r="I13" s="142">
        <f t="shared" si="2"/>
        <v>5565858</v>
      </c>
    </row>
    <row r="14" spans="2:9">
      <c r="B14" s="145"/>
      <c r="C14" s="146" t="s">
        <v>252</v>
      </c>
      <c r="D14" s="142">
        <v>0</v>
      </c>
      <c r="E14" s="142">
        <v>0</v>
      </c>
      <c r="F14" s="142">
        <f t="shared" si="1"/>
        <v>0</v>
      </c>
      <c r="G14" s="142">
        <v>0</v>
      </c>
      <c r="H14" s="142">
        <v>0</v>
      </c>
      <c r="I14" s="142">
        <f t="shared" si="2"/>
        <v>0</v>
      </c>
    </row>
    <row r="15" spans="2:9">
      <c r="B15" s="145"/>
      <c r="C15" s="146" t="s">
        <v>253</v>
      </c>
      <c r="D15" s="142">
        <v>3159487</v>
      </c>
      <c r="E15" s="142">
        <v>0</v>
      </c>
      <c r="F15" s="142">
        <f t="shared" si="1"/>
        <v>3159487</v>
      </c>
      <c r="G15" s="142">
        <v>1417636</v>
      </c>
      <c r="H15" s="142">
        <v>1417636</v>
      </c>
      <c r="I15" s="142">
        <f t="shared" si="2"/>
        <v>1741851</v>
      </c>
    </row>
    <row r="16" spans="2:9">
      <c r="B16" s="145"/>
      <c r="C16" s="146" t="s">
        <v>254</v>
      </c>
      <c r="D16" s="142">
        <v>0</v>
      </c>
      <c r="E16" s="142">
        <v>0</v>
      </c>
      <c r="F16" s="142">
        <f t="shared" si="1"/>
        <v>0</v>
      </c>
      <c r="G16" s="142">
        <v>0</v>
      </c>
      <c r="H16" s="142">
        <v>0</v>
      </c>
      <c r="I16" s="142">
        <f t="shared" si="2"/>
        <v>0</v>
      </c>
    </row>
    <row r="17" spans="2:9">
      <c r="B17" s="145"/>
      <c r="C17" s="146" t="s">
        <v>255</v>
      </c>
      <c r="D17" s="142">
        <v>0</v>
      </c>
      <c r="E17" s="142">
        <v>0</v>
      </c>
      <c r="F17" s="142">
        <f t="shared" si="1"/>
        <v>0</v>
      </c>
      <c r="G17" s="142">
        <v>0</v>
      </c>
      <c r="H17" s="142">
        <v>0</v>
      </c>
      <c r="I17" s="142">
        <f t="shared" si="2"/>
        <v>0</v>
      </c>
    </row>
    <row r="18" spans="2:9">
      <c r="B18" s="590" t="s">
        <v>89</v>
      </c>
      <c r="C18" s="591"/>
      <c r="D18" s="147">
        <f>SUM(D19:D27)</f>
        <v>821400</v>
      </c>
      <c r="E18" s="147">
        <f>SUM(E19:E27)</f>
        <v>0</v>
      </c>
      <c r="F18" s="147">
        <f t="shared" si="1"/>
        <v>821400</v>
      </c>
      <c r="G18" s="147">
        <f t="shared" ref="G18:H18" si="3">SUM(G19:G27)</f>
        <v>222415</v>
      </c>
      <c r="H18" s="147">
        <f t="shared" si="3"/>
        <v>222415</v>
      </c>
      <c r="I18" s="147">
        <f t="shared" si="2"/>
        <v>598985</v>
      </c>
    </row>
    <row r="19" spans="2:9">
      <c r="B19" s="145"/>
      <c r="C19" s="146" t="s">
        <v>256</v>
      </c>
      <c r="D19" s="142">
        <v>244900</v>
      </c>
      <c r="E19" s="142">
        <v>0</v>
      </c>
      <c r="F19" s="142">
        <f t="shared" si="1"/>
        <v>244900</v>
      </c>
      <c r="G19" s="142">
        <v>73267</v>
      </c>
      <c r="H19" s="142">
        <v>73267</v>
      </c>
      <c r="I19" s="142">
        <f t="shared" si="2"/>
        <v>171633</v>
      </c>
    </row>
    <row r="20" spans="2:9">
      <c r="B20" s="145"/>
      <c r="C20" s="146" t="s">
        <v>257</v>
      </c>
      <c r="D20" s="142">
        <v>121500</v>
      </c>
      <c r="E20" s="142">
        <v>0</v>
      </c>
      <c r="F20" s="142">
        <f t="shared" si="1"/>
        <v>121500</v>
      </c>
      <c r="G20" s="142">
        <v>30773</v>
      </c>
      <c r="H20" s="142">
        <v>30773</v>
      </c>
      <c r="I20" s="142">
        <f t="shared" si="2"/>
        <v>90727</v>
      </c>
    </row>
    <row r="21" spans="2:9">
      <c r="B21" s="145"/>
      <c r="C21" s="146" t="s">
        <v>258</v>
      </c>
      <c r="D21" s="142">
        <v>15500</v>
      </c>
      <c r="E21" s="142">
        <v>0</v>
      </c>
      <c r="F21" s="142">
        <f t="shared" si="1"/>
        <v>15500</v>
      </c>
      <c r="G21" s="142">
        <v>2006</v>
      </c>
      <c r="H21" s="142">
        <v>2006</v>
      </c>
      <c r="I21" s="142">
        <f t="shared" si="2"/>
        <v>13494</v>
      </c>
    </row>
    <row r="22" spans="2:9">
      <c r="B22" s="145"/>
      <c r="C22" s="146" t="s">
        <v>259</v>
      </c>
      <c r="D22" s="142">
        <v>0</v>
      </c>
      <c r="E22" s="142">
        <v>0</v>
      </c>
      <c r="F22" s="142">
        <f t="shared" si="1"/>
        <v>0</v>
      </c>
      <c r="G22" s="142">
        <v>0</v>
      </c>
      <c r="H22" s="142">
        <v>0</v>
      </c>
      <c r="I22" s="142">
        <f t="shared" si="2"/>
        <v>0</v>
      </c>
    </row>
    <row r="23" spans="2:9">
      <c r="B23" s="145"/>
      <c r="C23" s="146" t="s">
        <v>260</v>
      </c>
      <c r="D23" s="142">
        <v>11000</v>
      </c>
      <c r="E23" s="142">
        <v>0</v>
      </c>
      <c r="F23" s="142">
        <f t="shared" si="1"/>
        <v>11000</v>
      </c>
      <c r="G23" s="142">
        <v>0</v>
      </c>
      <c r="H23" s="142">
        <v>0</v>
      </c>
      <c r="I23" s="142">
        <f t="shared" si="2"/>
        <v>11000</v>
      </c>
    </row>
    <row r="24" spans="2:9">
      <c r="B24" s="145"/>
      <c r="C24" s="146" t="s">
        <v>261</v>
      </c>
      <c r="D24" s="142">
        <v>363000</v>
      </c>
      <c r="E24" s="142">
        <v>0</v>
      </c>
      <c r="F24" s="142">
        <f t="shared" si="1"/>
        <v>363000</v>
      </c>
      <c r="G24" s="142">
        <v>97000</v>
      </c>
      <c r="H24" s="142">
        <v>97000</v>
      </c>
      <c r="I24" s="142">
        <f t="shared" si="2"/>
        <v>266000</v>
      </c>
    </row>
    <row r="25" spans="2:9">
      <c r="B25" s="145"/>
      <c r="C25" s="146" t="s">
        <v>262</v>
      </c>
      <c r="D25" s="142">
        <v>15000</v>
      </c>
      <c r="E25" s="142">
        <v>0</v>
      </c>
      <c r="F25" s="142">
        <f t="shared" si="1"/>
        <v>15000</v>
      </c>
      <c r="G25" s="142">
        <v>0</v>
      </c>
      <c r="H25" s="142">
        <v>0</v>
      </c>
      <c r="I25" s="142">
        <f t="shared" si="2"/>
        <v>15000</v>
      </c>
    </row>
    <row r="26" spans="2:9">
      <c r="B26" s="145"/>
      <c r="C26" s="146" t="s">
        <v>263</v>
      </c>
      <c r="D26" s="142">
        <v>0</v>
      </c>
      <c r="E26" s="142">
        <v>0</v>
      </c>
      <c r="F26" s="142">
        <f t="shared" si="1"/>
        <v>0</v>
      </c>
      <c r="G26" s="142">
        <v>0</v>
      </c>
      <c r="H26" s="142">
        <v>0</v>
      </c>
      <c r="I26" s="142">
        <f t="shared" si="2"/>
        <v>0</v>
      </c>
    </row>
    <row r="27" spans="2:9">
      <c r="B27" s="145"/>
      <c r="C27" s="146" t="s">
        <v>264</v>
      </c>
      <c r="D27" s="142">
        <v>50500</v>
      </c>
      <c r="E27" s="142">
        <v>0</v>
      </c>
      <c r="F27" s="142">
        <f t="shared" si="1"/>
        <v>50500</v>
      </c>
      <c r="G27" s="142">
        <v>19369</v>
      </c>
      <c r="H27" s="142">
        <v>19369</v>
      </c>
      <c r="I27" s="142">
        <f t="shared" si="2"/>
        <v>31131</v>
      </c>
    </row>
    <row r="28" spans="2:9">
      <c r="B28" s="590" t="s">
        <v>91</v>
      </c>
      <c r="C28" s="591"/>
      <c r="D28" s="147">
        <f>SUM(D29:D37)</f>
        <v>2204557</v>
      </c>
      <c r="E28" s="147">
        <f t="shared" ref="E28" si="4">SUM(E29:E37)</f>
        <v>0</v>
      </c>
      <c r="F28" s="147">
        <f t="shared" si="1"/>
        <v>2204557</v>
      </c>
      <c r="G28" s="147">
        <f t="shared" ref="G28" si="5">SUM(G29:G37)</f>
        <v>662433</v>
      </c>
      <c r="H28" s="147">
        <f t="shared" ref="H28" si="6">SUM(H29:H37)</f>
        <v>619384</v>
      </c>
      <c r="I28" s="147">
        <f t="shared" si="2"/>
        <v>1542124</v>
      </c>
    </row>
    <row r="29" spans="2:9">
      <c r="B29" s="145"/>
      <c r="C29" s="146" t="s">
        <v>265</v>
      </c>
      <c r="D29" s="142">
        <v>418300</v>
      </c>
      <c r="E29" s="142">
        <v>0</v>
      </c>
      <c r="F29" s="142">
        <f t="shared" si="1"/>
        <v>418300</v>
      </c>
      <c r="G29" s="142">
        <v>102952</v>
      </c>
      <c r="H29" s="142">
        <v>102952</v>
      </c>
      <c r="I29" s="142">
        <f t="shared" si="2"/>
        <v>315348</v>
      </c>
    </row>
    <row r="30" spans="2:9">
      <c r="B30" s="145"/>
      <c r="C30" s="146" t="s">
        <v>266</v>
      </c>
      <c r="D30" s="142">
        <v>250800</v>
      </c>
      <c r="E30" s="142">
        <v>0</v>
      </c>
      <c r="F30" s="142">
        <f t="shared" si="1"/>
        <v>250800</v>
      </c>
      <c r="G30" s="142">
        <v>55641</v>
      </c>
      <c r="H30" s="142">
        <v>55641</v>
      </c>
      <c r="I30" s="142">
        <f t="shared" si="2"/>
        <v>195159</v>
      </c>
    </row>
    <row r="31" spans="2:9">
      <c r="B31" s="145"/>
      <c r="C31" s="146" t="s">
        <v>267</v>
      </c>
      <c r="D31" s="142">
        <v>218000</v>
      </c>
      <c r="E31" s="142">
        <v>0</v>
      </c>
      <c r="F31" s="142">
        <f t="shared" si="1"/>
        <v>218000</v>
      </c>
      <c r="G31" s="142">
        <v>45445</v>
      </c>
      <c r="H31" s="142">
        <v>45445</v>
      </c>
      <c r="I31" s="142">
        <f t="shared" si="2"/>
        <v>172555</v>
      </c>
    </row>
    <row r="32" spans="2:9">
      <c r="B32" s="145"/>
      <c r="C32" s="146" t="s">
        <v>268</v>
      </c>
      <c r="D32" s="142">
        <v>148200</v>
      </c>
      <c r="E32" s="142">
        <v>0</v>
      </c>
      <c r="F32" s="142">
        <f t="shared" si="1"/>
        <v>148200</v>
      </c>
      <c r="G32" s="142">
        <v>98929</v>
      </c>
      <c r="H32" s="142">
        <v>98929</v>
      </c>
      <c r="I32" s="142">
        <f t="shared" si="2"/>
        <v>49271</v>
      </c>
    </row>
    <row r="33" spans="2:9">
      <c r="B33" s="145"/>
      <c r="C33" s="146" t="s">
        <v>269</v>
      </c>
      <c r="D33" s="142">
        <v>195500</v>
      </c>
      <c r="E33" s="142">
        <v>0</v>
      </c>
      <c r="F33" s="142">
        <f t="shared" si="1"/>
        <v>195500</v>
      </c>
      <c r="G33" s="142">
        <v>81951</v>
      </c>
      <c r="H33" s="142">
        <v>81951</v>
      </c>
      <c r="I33" s="142">
        <f t="shared" si="2"/>
        <v>113549</v>
      </c>
    </row>
    <row r="34" spans="2:9">
      <c r="B34" s="145"/>
      <c r="C34" s="146" t="s">
        <v>270</v>
      </c>
      <c r="D34" s="142">
        <v>335400</v>
      </c>
      <c r="E34" s="142">
        <v>0</v>
      </c>
      <c r="F34" s="142">
        <f t="shared" si="1"/>
        <v>335400</v>
      </c>
      <c r="G34" s="142">
        <v>113997</v>
      </c>
      <c r="H34" s="142">
        <v>113997</v>
      </c>
      <c r="I34" s="142">
        <f t="shared" si="2"/>
        <v>221403</v>
      </c>
    </row>
    <row r="35" spans="2:9">
      <c r="B35" s="145"/>
      <c r="C35" s="146" t="s">
        <v>271</v>
      </c>
      <c r="D35" s="142">
        <v>74400</v>
      </c>
      <c r="E35" s="142">
        <v>0</v>
      </c>
      <c r="F35" s="142">
        <f t="shared" si="1"/>
        <v>74400</v>
      </c>
      <c r="G35" s="142">
        <v>4687</v>
      </c>
      <c r="H35" s="142">
        <v>4687</v>
      </c>
      <c r="I35" s="142">
        <f t="shared" si="2"/>
        <v>69713</v>
      </c>
    </row>
    <row r="36" spans="2:9">
      <c r="B36" s="145"/>
      <c r="C36" s="146" t="s">
        <v>272</v>
      </c>
      <c r="D36" s="142">
        <v>172000</v>
      </c>
      <c r="E36" s="142">
        <v>0</v>
      </c>
      <c r="F36" s="142">
        <f t="shared" si="1"/>
        <v>172000</v>
      </c>
      <c r="G36" s="142">
        <v>39392</v>
      </c>
      <c r="H36" s="142">
        <v>39392</v>
      </c>
      <c r="I36" s="142">
        <f t="shared" si="2"/>
        <v>132608</v>
      </c>
    </row>
    <row r="37" spans="2:9">
      <c r="B37" s="145"/>
      <c r="C37" s="146" t="s">
        <v>273</v>
      </c>
      <c r="D37" s="142">
        <v>391957</v>
      </c>
      <c r="E37" s="142">
        <v>0</v>
      </c>
      <c r="F37" s="142">
        <f t="shared" si="1"/>
        <v>391957</v>
      </c>
      <c r="G37" s="142">
        <v>119439</v>
      </c>
      <c r="H37" s="142">
        <v>76390</v>
      </c>
      <c r="I37" s="142">
        <f t="shared" si="2"/>
        <v>272518</v>
      </c>
    </row>
    <row r="38" spans="2:9">
      <c r="B38" s="590" t="s">
        <v>225</v>
      </c>
      <c r="C38" s="591"/>
      <c r="D38" s="147">
        <f>SUM(D39:D47)</f>
        <v>0</v>
      </c>
      <c r="E38" s="147">
        <f>SUM(E39:E47)</f>
        <v>0</v>
      </c>
      <c r="F38" s="147">
        <f t="shared" si="1"/>
        <v>0</v>
      </c>
      <c r="G38" s="147">
        <f t="shared" ref="G38:H38" si="7">SUM(G39:G47)</f>
        <v>0</v>
      </c>
      <c r="H38" s="147">
        <f t="shared" si="7"/>
        <v>0</v>
      </c>
      <c r="I38" s="147">
        <f t="shared" si="2"/>
        <v>0</v>
      </c>
    </row>
    <row r="39" spans="2:9">
      <c r="B39" s="145"/>
      <c r="C39" s="146" t="s">
        <v>95</v>
      </c>
      <c r="D39" s="142">
        <v>0</v>
      </c>
      <c r="E39" s="142">
        <v>0</v>
      </c>
      <c r="F39" s="142">
        <f t="shared" si="1"/>
        <v>0</v>
      </c>
      <c r="G39" s="142">
        <v>0</v>
      </c>
      <c r="H39" s="142">
        <v>0</v>
      </c>
      <c r="I39" s="142">
        <f t="shared" si="2"/>
        <v>0</v>
      </c>
    </row>
    <row r="40" spans="2:9">
      <c r="B40" s="145"/>
      <c r="C40" s="146" t="s">
        <v>97</v>
      </c>
      <c r="D40" s="142">
        <v>0</v>
      </c>
      <c r="E40" s="142">
        <v>0</v>
      </c>
      <c r="F40" s="142">
        <f t="shared" si="1"/>
        <v>0</v>
      </c>
      <c r="G40" s="142">
        <v>0</v>
      </c>
      <c r="H40" s="142">
        <v>0</v>
      </c>
      <c r="I40" s="142">
        <f t="shared" si="2"/>
        <v>0</v>
      </c>
    </row>
    <row r="41" spans="2:9">
      <c r="B41" s="145"/>
      <c r="C41" s="146" t="s">
        <v>99</v>
      </c>
      <c r="D41" s="142">
        <v>0</v>
      </c>
      <c r="E41" s="142">
        <v>0</v>
      </c>
      <c r="F41" s="142">
        <f t="shared" si="1"/>
        <v>0</v>
      </c>
      <c r="G41" s="142">
        <v>0</v>
      </c>
      <c r="H41" s="142">
        <v>0</v>
      </c>
      <c r="I41" s="142">
        <f t="shared" si="2"/>
        <v>0</v>
      </c>
    </row>
    <row r="42" spans="2:9">
      <c r="B42" s="145"/>
      <c r="C42" s="146" t="s">
        <v>100</v>
      </c>
      <c r="D42" s="142">
        <v>0</v>
      </c>
      <c r="E42" s="142">
        <v>0</v>
      </c>
      <c r="F42" s="142">
        <f t="shared" si="1"/>
        <v>0</v>
      </c>
      <c r="G42" s="142">
        <v>0</v>
      </c>
      <c r="H42" s="142">
        <v>0</v>
      </c>
      <c r="I42" s="142">
        <f t="shared" si="2"/>
        <v>0</v>
      </c>
    </row>
    <row r="43" spans="2:9">
      <c r="B43" s="145"/>
      <c r="C43" s="146" t="s">
        <v>102</v>
      </c>
      <c r="D43" s="142">
        <v>0</v>
      </c>
      <c r="E43" s="142">
        <v>0</v>
      </c>
      <c r="F43" s="142">
        <f t="shared" si="1"/>
        <v>0</v>
      </c>
      <c r="G43" s="142">
        <v>0</v>
      </c>
      <c r="H43" s="142">
        <v>0</v>
      </c>
      <c r="I43" s="142">
        <f t="shared" si="2"/>
        <v>0</v>
      </c>
    </row>
    <row r="44" spans="2:9">
      <c r="B44" s="145"/>
      <c r="C44" s="146" t="s">
        <v>275</v>
      </c>
      <c r="D44" s="142">
        <v>0</v>
      </c>
      <c r="E44" s="142">
        <v>0</v>
      </c>
      <c r="F44" s="142">
        <f t="shared" si="1"/>
        <v>0</v>
      </c>
      <c r="G44" s="142">
        <v>0</v>
      </c>
      <c r="H44" s="142">
        <v>0</v>
      </c>
      <c r="I44" s="142">
        <f t="shared" si="2"/>
        <v>0</v>
      </c>
    </row>
    <row r="45" spans="2:9">
      <c r="B45" s="145"/>
      <c r="C45" s="146" t="s">
        <v>105</v>
      </c>
      <c r="D45" s="142">
        <v>0</v>
      </c>
      <c r="E45" s="142">
        <v>0</v>
      </c>
      <c r="F45" s="142">
        <f t="shared" si="1"/>
        <v>0</v>
      </c>
      <c r="G45" s="142">
        <v>0</v>
      </c>
      <c r="H45" s="142">
        <v>0</v>
      </c>
      <c r="I45" s="142">
        <f t="shared" si="2"/>
        <v>0</v>
      </c>
    </row>
    <row r="46" spans="2:9">
      <c r="B46" s="145"/>
      <c r="C46" s="146" t="s">
        <v>106</v>
      </c>
      <c r="D46" s="142">
        <v>0</v>
      </c>
      <c r="E46" s="142">
        <v>0</v>
      </c>
      <c r="F46" s="142">
        <f t="shared" si="1"/>
        <v>0</v>
      </c>
      <c r="G46" s="142">
        <v>0</v>
      </c>
      <c r="H46" s="142">
        <v>0</v>
      </c>
      <c r="I46" s="142">
        <f t="shared" si="2"/>
        <v>0</v>
      </c>
    </row>
    <row r="47" spans="2:9">
      <c r="B47" s="145"/>
      <c r="C47" s="146" t="s">
        <v>108</v>
      </c>
      <c r="D47" s="142">
        <v>0</v>
      </c>
      <c r="E47" s="142">
        <v>0</v>
      </c>
      <c r="F47" s="142">
        <f t="shared" si="1"/>
        <v>0</v>
      </c>
      <c r="G47" s="142">
        <v>0</v>
      </c>
      <c r="H47" s="142">
        <v>0</v>
      </c>
      <c r="I47" s="142">
        <f t="shared" si="2"/>
        <v>0</v>
      </c>
    </row>
    <row r="48" spans="2:9">
      <c r="B48" s="590" t="s">
        <v>276</v>
      </c>
      <c r="C48" s="591"/>
      <c r="D48" s="147">
        <f>SUM(D49:D57)</f>
        <v>50000</v>
      </c>
      <c r="E48" s="147">
        <f>SUM(E49:E57)</f>
        <v>0</v>
      </c>
      <c r="F48" s="147">
        <f t="shared" si="1"/>
        <v>50000</v>
      </c>
      <c r="G48" s="147">
        <f t="shared" ref="G48:H48" si="8">SUM(G49:G57)</f>
        <v>39526</v>
      </c>
      <c r="H48" s="147">
        <f t="shared" si="8"/>
        <v>39526</v>
      </c>
      <c r="I48" s="147">
        <f t="shared" si="2"/>
        <v>10474</v>
      </c>
    </row>
    <row r="49" spans="2:9">
      <c r="B49" s="145"/>
      <c r="C49" s="146" t="s">
        <v>277</v>
      </c>
      <c r="D49" s="142">
        <v>50000</v>
      </c>
      <c r="E49" s="142">
        <v>0</v>
      </c>
      <c r="F49" s="142">
        <f t="shared" si="1"/>
        <v>50000</v>
      </c>
      <c r="G49" s="142">
        <v>39526</v>
      </c>
      <c r="H49" s="142">
        <v>39526</v>
      </c>
      <c r="I49" s="142">
        <f t="shared" si="2"/>
        <v>10474</v>
      </c>
    </row>
    <row r="50" spans="2:9">
      <c r="B50" s="145"/>
      <c r="C50" s="146" t="s">
        <v>278</v>
      </c>
      <c r="D50" s="142">
        <v>0</v>
      </c>
      <c r="E50" s="142">
        <v>0</v>
      </c>
      <c r="F50" s="142">
        <f t="shared" si="1"/>
        <v>0</v>
      </c>
      <c r="G50" s="142">
        <v>0</v>
      </c>
      <c r="H50" s="142">
        <v>0</v>
      </c>
      <c r="I50" s="142">
        <f t="shared" si="2"/>
        <v>0</v>
      </c>
    </row>
    <row r="51" spans="2:9">
      <c r="B51" s="145"/>
      <c r="C51" s="146" t="s">
        <v>279</v>
      </c>
      <c r="D51" s="142">
        <v>0</v>
      </c>
      <c r="E51" s="142">
        <v>0</v>
      </c>
      <c r="F51" s="142">
        <f t="shared" si="1"/>
        <v>0</v>
      </c>
      <c r="G51" s="142">
        <v>0</v>
      </c>
      <c r="H51" s="142">
        <v>0</v>
      </c>
      <c r="I51" s="142">
        <f t="shared" si="2"/>
        <v>0</v>
      </c>
    </row>
    <row r="52" spans="2:9">
      <c r="B52" s="145"/>
      <c r="C52" s="146" t="s">
        <v>280</v>
      </c>
      <c r="D52" s="142">
        <v>0</v>
      </c>
      <c r="E52" s="142">
        <v>0</v>
      </c>
      <c r="F52" s="142">
        <f t="shared" si="1"/>
        <v>0</v>
      </c>
      <c r="G52" s="142">
        <v>0</v>
      </c>
      <c r="H52" s="142">
        <v>0</v>
      </c>
      <c r="I52" s="142">
        <f t="shared" si="2"/>
        <v>0</v>
      </c>
    </row>
    <row r="53" spans="2:9">
      <c r="B53" s="145"/>
      <c r="C53" s="146" t="s">
        <v>281</v>
      </c>
      <c r="D53" s="142">
        <v>0</v>
      </c>
      <c r="E53" s="142">
        <v>0</v>
      </c>
      <c r="F53" s="142">
        <f t="shared" si="1"/>
        <v>0</v>
      </c>
      <c r="G53" s="142">
        <v>0</v>
      </c>
      <c r="H53" s="142">
        <v>0</v>
      </c>
      <c r="I53" s="142">
        <f t="shared" si="2"/>
        <v>0</v>
      </c>
    </row>
    <row r="54" spans="2:9">
      <c r="B54" s="145"/>
      <c r="C54" s="146" t="s">
        <v>282</v>
      </c>
      <c r="D54" s="142">
        <v>0</v>
      </c>
      <c r="E54" s="142">
        <v>0</v>
      </c>
      <c r="F54" s="142">
        <f t="shared" si="1"/>
        <v>0</v>
      </c>
      <c r="G54" s="142">
        <v>0</v>
      </c>
      <c r="H54" s="142">
        <v>0</v>
      </c>
      <c r="I54" s="142">
        <f t="shared" si="2"/>
        <v>0</v>
      </c>
    </row>
    <row r="55" spans="2:9">
      <c r="B55" s="145"/>
      <c r="C55" s="146" t="s">
        <v>283</v>
      </c>
      <c r="D55" s="142">
        <v>0</v>
      </c>
      <c r="E55" s="142">
        <v>0</v>
      </c>
      <c r="F55" s="142">
        <f t="shared" si="1"/>
        <v>0</v>
      </c>
      <c r="G55" s="142">
        <v>0</v>
      </c>
      <c r="H55" s="142">
        <v>0</v>
      </c>
      <c r="I55" s="142">
        <f t="shared" si="2"/>
        <v>0</v>
      </c>
    </row>
    <row r="56" spans="2:9">
      <c r="B56" s="145"/>
      <c r="C56" s="146" t="s">
        <v>284</v>
      </c>
      <c r="D56" s="142">
        <v>0</v>
      </c>
      <c r="E56" s="142">
        <v>0</v>
      </c>
      <c r="F56" s="142">
        <f t="shared" si="1"/>
        <v>0</v>
      </c>
      <c r="G56" s="142">
        <v>0</v>
      </c>
      <c r="H56" s="142">
        <v>0</v>
      </c>
      <c r="I56" s="142">
        <f t="shared" si="2"/>
        <v>0</v>
      </c>
    </row>
    <row r="57" spans="2:9">
      <c r="B57" s="145"/>
      <c r="C57" s="146" t="s">
        <v>37</v>
      </c>
      <c r="D57" s="142">
        <v>0</v>
      </c>
      <c r="E57" s="142">
        <v>0</v>
      </c>
      <c r="F57" s="142">
        <f t="shared" si="1"/>
        <v>0</v>
      </c>
      <c r="G57" s="142">
        <v>0</v>
      </c>
      <c r="H57" s="142">
        <v>0</v>
      </c>
      <c r="I57" s="142">
        <f t="shared" si="2"/>
        <v>0</v>
      </c>
    </row>
    <row r="58" spans="2:9">
      <c r="B58" s="590" t="s">
        <v>129</v>
      </c>
      <c r="C58" s="591"/>
      <c r="D58" s="147">
        <f>SUM(D59:D61)</f>
        <v>0</v>
      </c>
      <c r="E58" s="147">
        <f>SUM(E59:E61)</f>
        <v>0</v>
      </c>
      <c r="F58" s="147">
        <f t="shared" si="1"/>
        <v>0</v>
      </c>
      <c r="G58" s="147">
        <f t="shared" ref="G58:H58" si="9">SUM(G59:G61)</f>
        <v>0</v>
      </c>
      <c r="H58" s="147">
        <f t="shared" si="9"/>
        <v>0</v>
      </c>
      <c r="I58" s="147">
        <f t="shared" si="2"/>
        <v>0</v>
      </c>
    </row>
    <row r="59" spans="2:9">
      <c r="B59" s="145"/>
      <c r="C59" s="146" t="s">
        <v>285</v>
      </c>
      <c r="D59" s="142">
        <v>0</v>
      </c>
      <c r="E59" s="142">
        <v>0</v>
      </c>
      <c r="F59" s="142">
        <f t="shared" si="1"/>
        <v>0</v>
      </c>
      <c r="G59" s="142">
        <v>0</v>
      </c>
      <c r="H59" s="142">
        <v>0</v>
      </c>
      <c r="I59" s="142">
        <f t="shared" si="2"/>
        <v>0</v>
      </c>
    </row>
    <row r="60" spans="2:9">
      <c r="B60" s="145"/>
      <c r="C60" s="146" t="s">
        <v>286</v>
      </c>
      <c r="D60" s="142">
        <v>0</v>
      </c>
      <c r="E60" s="142">
        <v>0</v>
      </c>
      <c r="F60" s="142">
        <f t="shared" si="1"/>
        <v>0</v>
      </c>
      <c r="G60" s="142">
        <v>0</v>
      </c>
      <c r="H60" s="142">
        <v>0</v>
      </c>
      <c r="I60" s="142">
        <f t="shared" si="2"/>
        <v>0</v>
      </c>
    </row>
    <row r="61" spans="2:9">
      <c r="B61" s="145"/>
      <c r="C61" s="146" t="s">
        <v>287</v>
      </c>
      <c r="D61" s="142">
        <v>0</v>
      </c>
      <c r="E61" s="142">
        <v>0</v>
      </c>
      <c r="F61" s="142">
        <f t="shared" si="1"/>
        <v>0</v>
      </c>
      <c r="G61" s="142">
        <v>0</v>
      </c>
      <c r="H61" s="142">
        <v>0</v>
      </c>
      <c r="I61" s="142">
        <f t="shared" si="2"/>
        <v>0</v>
      </c>
    </row>
    <row r="62" spans="2:9">
      <c r="B62" s="590" t="s">
        <v>288</v>
      </c>
      <c r="C62" s="591"/>
      <c r="D62" s="147">
        <f>SUM(D63:D69)</f>
        <v>0</v>
      </c>
      <c r="E62" s="147">
        <f>SUM(E63:E69)</f>
        <v>0</v>
      </c>
      <c r="F62" s="147">
        <f t="shared" si="1"/>
        <v>0</v>
      </c>
      <c r="G62" s="147">
        <f t="shared" ref="G62:H62" si="10">SUM(G63:G69)</f>
        <v>0</v>
      </c>
      <c r="H62" s="147">
        <f t="shared" si="10"/>
        <v>0</v>
      </c>
      <c r="I62" s="147">
        <f t="shared" si="2"/>
        <v>0</v>
      </c>
    </row>
    <row r="63" spans="2:9">
      <c r="B63" s="145"/>
      <c r="C63" s="146" t="s">
        <v>289</v>
      </c>
      <c r="D63" s="142">
        <v>0</v>
      </c>
      <c r="E63" s="142">
        <v>0</v>
      </c>
      <c r="F63" s="142">
        <f t="shared" si="1"/>
        <v>0</v>
      </c>
      <c r="G63" s="142">
        <v>0</v>
      </c>
      <c r="H63" s="142">
        <v>0</v>
      </c>
      <c r="I63" s="142">
        <f t="shared" si="2"/>
        <v>0</v>
      </c>
    </row>
    <row r="64" spans="2:9">
      <c r="B64" s="145"/>
      <c r="C64" s="146" t="s">
        <v>290</v>
      </c>
      <c r="D64" s="142">
        <v>0</v>
      </c>
      <c r="E64" s="142">
        <v>0</v>
      </c>
      <c r="F64" s="142">
        <f t="shared" si="1"/>
        <v>0</v>
      </c>
      <c r="G64" s="142">
        <v>0</v>
      </c>
      <c r="H64" s="142">
        <v>0</v>
      </c>
      <c r="I64" s="142">
        <f t="shared" si="2"/>
        <v>0</v>
      </c>
    </row>
    <row r="65" spans="2:9">
      <c r="B65" s="145"/>
      <c r="C65" s="146" t="s">
        <v>291</v>
      </c>
      <c r="D65" s="142">
        <v>0</v>
      </c>
      <c r="E65" s="142">
        <v>0</v>
      </c>
      <c r="F65" s="142">
        <f t="shared" si="1"/>
        <v>0</v>
      </c>
      <c r="G65" s="142">
        <v>0</v>
      </c>
      <c r="H65" s="142">
        <v>0</v>
      </c>
      <c r="I65" s="142">
        <f t="shared" si="2"/>
        <v>0</v>
      </c>
    </row>
    <row r="66" spans="2:9">
      <c r="B66" s="145"/>
      <c r="C66" s="146" t="s">
        <v>292</v>
      </c>
      <c r="D66" s="142">
        <v>0</v>
      </c>
      <c r="E66" s="142">
        <v>0</v>
      </c>
      <c r="F66" s="142">
        <f t="shared" si="1"/>
        <v>0</v>
      </c>
      <c r="G66" s="142">
        <v>0</v>
      </c>
      <c r="H66" s="142">
        <v>0</v>
      </c>
      <c r="I66" s="142">
        <f t="shared" si="2"/>
        <v>0</v>
      </c>
    </row>
    <row r="67" spans="2:9">
      <c r="B67" s="145"/>
      <c r="C67" s="146" t="s">
        <v>293</v>
      </c>
      <c r="D67" s="142">
        <v>0</v>
      </c>
      <c r="E67" s="142">
        <v>0</v>
      </c>
      <c r="F67" s="142">
        <f t="shared" si="1"/>
        <v>0</v>
      </c>
      <c r="G67" s="142">
        <v>0</v>
      </c>
      <c r="H67" s="142">
        <v>0</v>
      </c>
      <c r="I67" s="142">
        <f t="shared" si="2"/>
        <v>0</v>
      </c>
    </row>
    <row r="68" spans="2:9">
      <c r="B68" s="145"/>
      <c r="C68" s="146" t="s">
        <v>294</v>
      </c>
      <c r="D68" s="142">
        <v>0</v>
      </c>
      <c r="E68" s="142">
        <v>0</v>
      </c>
      <c r="F68" s="142">
        <f t="shared" si="1"/>
        <v>0</v>
      </c>
      <c r="G68" s="142">
        <v>0</v>
      </c>
      <c r="H68" s="142">
        <v>0</v>
      </c>
      <c r="I68" s="142">
        <f t="shared" si="2"/>
        <v>0</v>
      </c>
    </row>
    <row r="69" spans="2:9">
      <c r="B69" s="145"/>
      <c r="C69" s="146" t="s">
        <v>295</v>
      </c>
      <c r="D69" s="142">
        <v>0</v>
      </c>
      <c r="E69" s="142">
        <v>0</v>
      </c>
      <c r="F69" s="142">
        <f t="shared" si="1"/>
        <v>0</v>
      </c>
      <c r="G69" s="142">
        <v>0</v>
      </c>
      <c r="H69" s="142">
        <v>0</v>
      </c>
      <c r="I69" s="142">
        <f t="shared" si="2"/>
        <v>0</v>
      </c>
    </row>
    <row r="70" spans="2:9">
      <c r="B70" s="568" t="s">
        <v>103</v>
      </c>
      <c r="C70" s="562"/>
      <c r="D70" s="147">
        <f>SUM(D71:D73)</f>
        <v>0</v>
      </c>
      <c r="E70" s="147">
        <f>SUM(E71:E73)</f>
        <v>0</v>
      </c>
      <c r="F70" s="147">
        <f t="shared" si="1"/>
        <v>0</v>
      </c>
      <c r="G70" s="147">
        <f t="shared" ref="G70:H70" si="11">SUM(G71:G73)</f>
        <v>0</v>
      </c>
      <c r="H70" s="147">
        <f t="shared" si="11"/>
        <v>0</v>
      </c>
      <c r="I70" s="147">
        <f t="shared" si="2"/>
        <v>0</v>
      </c>
    </row>
    <row r="71" spans="2:9">
      <c r="B71" s="145"/>
      <c r="C71" s="146" t="s">
        <v>112</v>
      </c>
      <c r="D71" s="142">
        <v>0</v>
      </c>
      <c r="E71" s="142">
        <v>0</v>
      </c>
      <c r="F71" s="142">
        <f t="shared" si="1"/>
        <v>0</v>
      </c>
      <c r="G71" s="142">
        <v>0</v>
      </c>
      <c r="H71" s="142">
        <v>0</v>
      </c>
      <c r="I71" s="142">
        <f t="shared" si="2"/>
        <v>0</v>
      </c>
    </row>
    <row r="72" spans="2:9">
      <c r="B72" s="145"/>
      <c r="C72" s="146" t="s">
        <v>50</v>
      </c>
      <c r="D72" s="142">
        <v>0</v>
      </c>
      <c r="E72" s="142">
        <v>0</v>
      </c>
      <c r="F72" s="142">
        <f t="shared" si="1"/>
        <v>0</v>
      </c>
      <c r="G72" s="142">
        <v>0</v>
      </c>
      <c r="H72" s="142">
        <v>0</v>
      </c>
      <c r="I72" s="142">
        <f t="shared" si="2"/>
        <v>0</v>
      </c>
    </row>
    <row r="73" spans="2:9">
      <c r="B73" s="145"/>
      <c r="C73" s="146" t="s">
        <v>115</v>
      </c>
      <c r="D73" s="142">
        <v>0</v>
      </c>
      <c r="E73" s="142">
        <v>0</v>
      </c>
      <c r="F73" s="142">
        <f t="shared" si="1"/>
        <v>0</v>
      </c>
      <c r="G73" s="142">
        <v>0</v>
      </c>
      <c r="H73" s="142">
        <v>0</v>
      </c>
      <c r="I73" s="142">
        <f t="shared" si="2"/>
        <v>0</v>
      </c>
    </row>
    <row r="74" spans="2:9">
      <c r="B74" s="590" t="s">
        <v>296</v>
      </c>
      <c r="C74" s="591"/>
      <c r="D74" s="147">
        <f>SUM(D75:D81)</f>
        <v>0</v>
      </c>
      <c r="E74" s="147">
        <f t="shared" ref="E74" si="12">SUM(E75:E81)</f>
        <v>0</v>
      </c>
      <c r="F74" s="147">
        <f t="shared" si="1"/>
        <v>0</v>
      </c>
      <c r="G74" s="147">
        <f t="shared" ref="G74" si="13">SUM(G75:G81)</f>
        <v>0</v>
      </c>
      <c r="H74" s="147">
        <f t="shared" ref="H74" si="14">SUM(H75:H81)</f>
        <v>0</v>
      </c>
      <c r="I74" s="147">
        <f t="shared" si="2"/>
        <v>0</v>
      </c>
    </row>
    <row r="75" spans="2:9">
      <c r="B75" s="145"/>
      <c r="C75" s="146" t="s">
        <v>297</v>
      </c>
      <c r="D75" s="142">
        <v>0</v>
      </c>
      <c r="E75" s="142">
        <v>0</v>
      </c>
      <c r="F75" s="142">
        <f t="shared" ref="F75:F81" si="15">+D75+E75</f>
        <v>0</v>
      </c>
      <c r="G75" s="142">
        <v>0</v>
      </c>
      <c r="H75" s="142">
        <v>0</v>
      </c>
      <c r="I75" s="142">
        <f t="shared" ref="I75:I81" si="16">+F75-G75</f>
        <v>0</v>
      </c>
    </row>
    <row r="76" spans="2:9">
      <c r="B76" s="145"/>
      <c r="C76" s="146" t="s">
        <v>118</v>
      </c>
      <c r="D76" s="142">
        <v>0</v>
      </c>
      <c r="E76" s="142">
        <v>0</v>
      </c>
      <c r="F76" s="142">
        <f t="shared" si="15"/>
        <v>0</v>
      </c>
      <c r="G76" s="142">
        <v>0</v>
      </c>
      <c r="H76" s="142">
        <v>0</v>
      </c>
      <c r="I76" s="142">
        <f t="shared" si="16"/>
        <v>0</v>
      </c>
    </row>
    <row r="77" spans="2:9">
      <c r="B77" s="145"/>
      <c r="C77" s="146" t="s">
        <v>119</v>
      </c>
      <c r="D77" s="142">
        <v>0</v>
      </c>
      <c r="E77" s="142">
        <v>0</v>
      </c>
      <c r="F77" s="142">
        <f t="shared" si="15"/>
        <v>0</v>
      </c>
      <c r="G77" s="142">
        <v>0</v>
      </c>
      <c r="H77" s="142">
        <v>0</v>
      </c>
      <c r="I77" s="142">
        <f t="shared" si="16"/>
        <v>0</v>
      </c>
    </row>
    <row r="78" spans="2:9">
      <c r="B78" s="145"/>
      <c r="C78" s="146" t="s">
        <v>120</v>
      </c>
      <c r="D78" s="142">
        <v>0</v>
      </c>
      <c r="E78" s="142">
        <v>0</v>
      </c>
      <c r="F78" s="142">
        <f t="shared" si="15"/>
        <v>0</v>
      </c>
      <c r="G78" s="142">
        <v>0</v>
      </c>
      <c r="H78" s="142">
        <v>0</v>
      </c>
      <c r="I78" s="142">
        <f t="shared" si="16"/>
        <v>0</v>
      </c>
    </row>
    <row r="79" spans="2:9">
      <c r="B79" s="145"/>
      <c r="C79" s="146" t="s">
        <v>121</v>
      </c>
      <c r="D79" s="142">
        <v>0</v>
      </c>
      <c r="E79" s="142">
        <v>0</v>
      </c>
      <c r="F79" s="142">
        <f t="shared" si="15"/>
        <v>0</v>
      </c>
      <c r="G79" s="142">
        <v>0</v>
      </c>
      <c r="H79" s="142">
        <v>0</v>
      </c>
      <c r="I79" s="142">
        <f t="shared" si="16"/>
        <v>0</v>
      </c>
    </row>
    <row r="80" spans="2:9">
      <c r="B80" s="145"/>
      <c r="C80" s="146" t="s">
        <v>122</v>
      </c>
      <c r="D80" s="142">
        <v>0</v>
      </c>
      <c r="E80" s="142">
        <v>0</v>
      </c>
      <c r="F80" s="142">
        <f t="shared" si="15"/>
        <v>0</v>
      </c>
      <c r="G80" s="142">
        <v>0</v>
      </c>
      <c r="H80" s="142">
        <v>0</v>
      </c>
      <c r="I80" s="142">
        <f t="shared" si="16"/>
        <v>0</v>
      </c>
    </row>
    <row r="81" spans="1:10">
      <c r="B81" s="145"/>
      <c r="C81" s="146" t="s">
        <v>298</v>
      </c>
      <c r="D81" s="142">
        <v>0</v>
      </c>
      <c r="E81" s="142">
        <v>0</v>
      </c>
      <c r="F81" s="142">
        <f t="shared" si="15"/>
        <v>0</v>
      </c>
      <c r="G81" s="142">
        <v>0</v>
      </c>
      <c r="H81" s="142">
        <v>0</v>
      </c>
      <c r="I81" s="142">
        <f t="shared" si="16"/>
        <v>0</v>
      </c>
    </row>
    <row r="82" spans="1:10" s="130" customFormat="1">
      <c r="A82" s="127"/>
      <c r="B82" s="148"/>
      <c r="C82" s="149" t="s">
        <v>243</v>
      </c>
      <c r="D82" s="150">
        <f>+D10+D18+D28+D38+D48+D58+D62+D70+D74</f>
        <v>19316000</v>
      </c>
      <c r="E82" s="150">
        <f t="shared" ref="E82:I82" si="17">+E10+E18+E28+E38+E48+E58+E62+E70+E74</f>
        <v>432661</v>
      </c>
      <c r="F82" s="150">
        <f t="shared" si="17"/>
        <v>19748661</v>
      </c>
      <c r="G82" s="150">
        <f t="shared" si="17"/>
        <v>6356741</v>
      </c>
      <c r="H82" s="150">
        <f t="shared" si="17"/>
        <v>6313692</v>
      </c>
      <c r="I82" s="150">
        <f t="shared" si="17"/>
        <v>13391920</v>
      </c>
      <c r="J82" s="127"/>
    </row>
    <row r="84" spans="1:10" ht="15.75">
      <c r="D84" s="144" t="str">
        <f>IF(CAdmon!D22=COG!D82," ","ERROR")</f>
        <v xml:space="preserve"> </v>
      </c>
      <c r="E84" s="144" t="str">
        <f>IF(CAdmon!E22=COG!E82," ","ERROR")</f>
        <v xml:space="preserve"> </v>
      </c>
      <c r="F84" s="144" t="str">
        <f>IF(CAdmon!F22=COG!F82," ","ERROR")</f>
        <v xml:space="preserve"> </v>
      </c>
      <c r="G84" s="144" t="str">
        <f>IF(CAdmon!G22=COG!G82," ","ERROR")</f>
        <v xml:space="preserve"> </v>
      </c>
      <c r="H84" s="144" t="str">
        <f>IF(CAdmon!H22=COG!H82," ","ERROR")</f>
        <v xml:space="preserve"> </v>
      </c>
      <c r="I84" s="144" t="str">
        <f>IF(CAdmon!I22=COG!I82," ","ERROR")</f>
        <v xml:space="preserve"> </v>
      </c>
    </row>
  </sheetData>
  <mergeCells count="17">
    <mergeCell ref="B1:I1"/>
    <mergeCell ref="B2:I2"/>
    <mergeCell ref="B3:I3"/>
    <mergeCell ref="B4:I4"/>
    <mergeCell ref="B5:I5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workbookViewId="0"/>
  </sheetViews>
  <sheetFormatPr baseColWidth="10" defaultRowHeight="15"/>
  <cols>
    <col min="1" max="1" width="1.5703125" style="117" customWidth="1"/>
    <col min="2" max="2" width="4.5703125" style="162" customWidth="1"/>
    <col min="3" max="3" width="60.28515625" style="79" customWidth="1"/>
    <col min="4" max="9" width="12.7109375" style="79" customWidth="1"/>
    <col min="10" max="10" width="3.28515625" style="117" customWidth="1"/>
  </cols>
  <sheetData>
    <row r="1" spans="1:10" s="117" customFormat="1" ht="8.25" customHeight="1">
      <c r="B1" s="78"/>
      <c r="C1" s="78"/>
      <c r="D1" s="78"/>
      <c r="E1" s="78"/>
      <c r="F1" s="78"/>
      <c r="G1" s="78"/>
      <c r="H1" s="78"/>
      <c r="I1" s="78"/>
    </row>
    <row r="2" spans="1:10">
      <c r="B2" s="573" t="s">
        <v>535</v>
      </c>
      <c r="C2" s="574"/>
      <c r="D2" s="574"/>
      <c r="E2" s="574"/>
      <c r="F2" s="574"/>
      <c r="G2" s="574"/>
      <c r="H2" s="574"/>
      <c r="I2" s="575"/>
    </row>
    <row r="3" spans="1:10">
      <c r="B3" s="576" t="s">
        <v>515</v>
      </c>
      <c r="C3" s="577"/>
      <c r="D3" s="577"/>
      <c r="E3" s="577"/>
      <c r="F3" s="577"/>
      <c r="G3" s="577"/>
      <c r="H3" s="577"/>
      <c r="I3" s="578"/>
    </row>
    <row r="4" spans="1:10">
      <c r="B4" s="576" t="s">
        <v>234</v>
      </c>
      <c r="C4" s="577"/>
      <c r="D4" s="577"/>
      <c r="E4" s="577"/>
      <c r="F4" s="577"/>
      <c r="G4" s="577"/>
      <c r="H4" s="577"/>
      <c r="I4" s="578"/>
    </row>
    <row r="5" spans="1:10">
      <c r="B5" s="576" t="s">
        <v>299</v>
      </c>
      <c r="C5" s="577"/>
      <c r="D5" s="577"/>
      <c r="E5" s="577"/>
      <c r="F5" s="577"/>
      <c r="G5" s="577"/>
      <c r="H5" s="577"/>
      <c r="I5" s="578"/>
    </row>
    <row r="6" spans="1:10">
      <c r="B6" s="579" t="s">
        <v>544</v>
      </c>
      <c r="C6" s="580"/>
      <c r="D6" s="580"/>
      <c r="E6" s="580"/>
      <c r="F6" s="580"/>
      <c r="G6" s="580"/>
      <c r="H6" s="580"/>
      <c r="I6" s="581"/>
    </row>
    <row r="7" spans="1:10" s="117" customFormat="1" ht="9" customHeight="1">
      <c r="B7" s="78"/>
      <c r="C7" s="78"/>
      <c r="D7" s="78"/>
      <c r="E7" s="78"/>
      <c r="F7" s="78"/>
      <c r="G7" s="78"/>
      <c r="H7" s="78"/>
      <c r="I7" s="78"/>
    </row>
    <row r="8" spans="1:10">
      <c r="B8" s="582" t="s">
        <v>76</v>
      </c>
      <c r="C8" s="582"/>
      <c r="D8" s="583" t="s">
        <v>236</v>
      </c>
      <c r="E8" s="583"/>
      <c r="F8" s="583"/>
      <c r="G8" s="583"/>
      <c r="H8" s="583"/>
      <c r="I8" s="583" t="s">
        <v>237</v>
      </c>
    </row>
    <row r="9" spans="1:10" ht="22.5">
      <c r="B9" s="582"/>
      <c r="C9" s="582"/>
      <c r="D9" s="118" t="s">
        <v>238</v>
      </c>
      <c r="E9" s="118" t="s">
        <v>239</v>
      </c>
      <c r="F9" s="118" t="s">
        <v>212</v>
      </c>
      <c r="G9" s="118" t="s">
        <v>213</v>
      </c>
      <c r="H9" s="118" t="s">
        <v>240</v>
      </c>
      <c r="I9" s="583"/>
    </row>
    <row r="10" spans="1:10">
      <c r="B10" s="582"/>
      <c r="C10" s="582"/>
      <c r="D10" s="118">
        <v>1</v>
      </c>
      <c r="E10" s="118">
        <v>2</v>
      </c>
      <c r="F10" s="118" t="s">
        <v>241</v>
      </c>
      <c r="G10" s="118">
        <v>4</v>
      </c>
      <c r="H10" s="118">
        <v>5</v>
      </c>
      <c r="I10" s="118" t="s">
        <v>242</v>
      </c>
    </row>
    <row r="11" spans="1:10" ht="3" customHeight="1">
      <c r="B11" s="151"/>
      <c r="C11" s="134"/>
      <c r="D11" s="135"/>
      <c r="E11" s="135"/>
      <c r="F11" s="135"/>
      <c r="G11" s="135"/>
      <c r="H11" s="135"/>
      <c r="I11" s="135"/>
    </row>
    <row r="12" spans="1:10" s="153" customFormat="1">
      <c r="A12" s="152"/>
      <c r="B12" s="592" t="s">
        <v>300</v>
      </c>
      <c r="C12" s="593"/>
      <c r="D12" s="163">
        <f>SUM(D13:D20)</f>
        <v>19316000</v>
      </c>
      <c r="E12" s="163">
        <f t="shared" ref="E12:I12" si="0">SUM(E13:E20)</f>
        <v>432661</v>
      </c>
      <c r="F12" s="163">
        <f t="shared" si="0"/>
        <v>19748661</v>
      </c>
      <c r="G12" s="163">
        <f t="shared" si="0"/>
        <v>6356741</v>
      </c>
      <c r="H12" s="163">
        <f t="shared" si="0"/>
        <v>6313692</v>
      </c>
      <c r="I12" s="163">
        <f t="shared" si="0"/>
        <v>13391920</v>
      </c>
      <c r="J12" s="152"/>
    </row>
    <row r="13" spans="1:10" s="153" customFormat="1">
      <c r="A13" s="152"/>
      <c r="B13" s="154"/>
      <c r="C13" s="155" t="s">
        <v>301</v>
      </c>
      <c r="D13" s="132">
        <v>0</v>
      </c>
      <c r="E13" s="132">
        <v>0</v>
      </c>
      <c r="F13" s="132">
        <f>+D13+E13</f>
        <v>0</v>
      </c>
      <c r="G13" s="132">
        <v>0</v>
      </c>
      <c r="H13" s="132">
        <v>0</v>
      </c>
      <c r="I13" s="132">
        <f>+F13-G13</f>
        <v>0</v>
      </c>
      <c r="J13" s="152"/>
    </row>
    <row r="14" spans="1:10" s="153" customFormat="1">
      <c r="A14" s="152"/>
      <c r="B14" s="154"/>
      <c r="C14" s="155" t="s">
        <v>302</v>
      </c>
      <c r="D14" s="132">
        <v>19316000</v>
      </c>
      <c r="E14" s="132">
        <v>432661</v>
      </c>
      <c r="F14" s="132">
        <f t="shared" ref="F14:F20" si="1">+D14+E14</f>
        <v>19748661</v>
      </c>
      <c r="G14" s="132">
        <v>6356741</v>
      </c>
      <c r="H14" s="132">
        <v>6313692</v>
      </c>
      <c r="I14" s="132">
        <f t="shared" ref="I14:I20" si="2">+F14-G14</f>
        <v>13391920</v>
      </c>
      <c r="J14" s="152"/>
    </row>
    <row r="15" spans="1:10" s="153" customFormat="1">
      <c r="A15" s="152"/>
      <c r="B15" s="154"/>
      <c r="C15" s="155" t="s">
        <v>303</v>
      </c>
      <c r="D15" s="132">
        <v>0</v>
      </c>
      <c r="E15" s="132">
        <v>0</v>
      </c>
      <c r="F15" s="132">
        <f t="shared" si="1"/>
        <v>0</v>
      </c>
      <c r="G15" s="132">
        <v>0</v>
      </c>
      <c r="H15" s="132">
        <v>0</v>
      </c>
      <c r="I15" s="132">
        <f t="shared" si="2"/>
        <v>0</v>
      </c>
      <c r="J15" s="152"/>
    </row>
    <row r="16" spans="1:10" s="153" customFormat="1">
      <c r="A16" s="152"/>
      <c r="B16" s="154"/>
      <c r="C16" s="155" t="s">
        <v>304</v>
      </c>
      <c r="D16" s="132">
        <v>0</v>
      </c>
      <c r="E16" s="132">
        <v>0</v>
      </c>
      <c r="F16" s="132">
        <f t="shared" si="1"/>
        <v>0</v>
      </c>
      <c r="G16" s="132">
        <v>0</v>
      </c>
      <c r="H16" s="132">
        <v>0</v>
      </c>
      <c r="I16" s="132">
        <f t="shared" si="2"/>
        <v>0</v>
      </c>
      <c r="J16" s="152"/>
    </row>
    <row r="17" spans="1:10" s="153" customFormat="1">
      <c r="A17" s="152"/>
      <c r="B17" s="154"/>
      <c r="C17" s="155" t="s">
        <v>305</v>
      </c>
      <c r="D17" s="132">
        <v>0</v>
      </c>
      <c r="E17" s="132">
        <v>0</v>
      </c>
      <c r="F17" s="132">
        <f t="shared" si="1"/>
        <v>0</v>
      </c>
      <c r="G17" s="132">
        <v>0</v>
      </c>
      <c r="H17" s="132">
        <v>0</v>
      </c>
      <c r="I17" s="132">
        <f t="shared" si="2"/>
        <v>0</v>
      </c>
      <c r="J17" s="152"/>
    </row>
    <row r="18" spans="1:10" s="153" customFormat="1">
      <c r="A18" s="152"/>
      <c r="B18" s="154"/>
      <c r="C18" s="155" t="s">
        <v>306</v>
      </c>
      <c r="D18" s="132">
        <v>0</v>
      </c>
      <c r="E18" s="132">
        <v>0</v>
      </c>
      <c r="F18" s="132">
        <f t="shared" si="1"/>
        <v>0</v>
      </c>
      <c r="G18" s="132">
        <v>0</v>
      </c>
      <c r="H18" s="132">
        <v>0</v>
      </c>
      <c r="I18" s="132">
        <f t="shared" si="2"/>
        <v>0</v>
      </c>
      <c r="J18" s="152"/>
    </row>
    <row r="19" spans="1:10" s="153" customFormat="1">
      <c r="A19" s="152"/>
      <c r="B19" s="154"/>
      <c r="C19" s="155" t="s">
        <v>307</v>
      </c>
      <c r="D19" s="132">
        <v>0</v>
      </c>
      <c r="E19" s="132">
        <v>0</v>
      </c>
      <c r="F19" s="132">
        <f t="shared" si="1"/>
        <v>0</v>
      </c>
      <c r="G19" s="132">
        <v>0</v>
      </c>
      <c r="H19" s="132">
        <v>0</v>
      </c>
      <c r="I19" s="132">
        <f t="shared" si="2"/>
        <v>0</v>
      </c>
      <c r="J19" s="152"/>
    </row>
    <row r="20" spans="1:10" s="153" customFormat="1">
      <c r="A20" s="152"/>
      <c r="B20" s="154"/>
      <c r="C20" s="155" t="s">
        <v>273</v>
      </c>
      <c r="D20" s="132">
        <v>0</v>
      </c>
      <c r="E20" s="132">
        <v>0</v>
      </c>
      <c r="F20" s="132">
        <f t="shared" si="1"/>
        <v>0</v>
      </c>
      <c r="G20" s="132">
        <v>0</v>
      </c>
      <c r="H20" s="132">
        <v>0</v>
      </c>
      <c r="I20" s="132">
        <f t="shared" si="2"/>
        <v>0</v>
      </c>
      <c r="J20" s="152"/>
    </row>
    <row r="21" spans="1:10" s="153" customFormat="1">
      <c r="A21" s="152"/>
      <c r="B21" s="154"/>
      <c r="C21" s="155"/>
      <c r="D21" s="132"/>
      <c r="E21" s="132"/>
      <c r="F21" s="132"/>
      <c r="G21" s="132"/>
      <c r="H21" s="132"/>
      <c r="I21" s="132"/>
      <c r="J21" s="152"/>
    </row>
    <row r="22" spans="1:10" s="157" customFormat="1">
      <c r="A22" s="156"/>
      <c r="B22" s="592" t="s">
        <v>308</v>
      </c>
      <c r="C22" s="593"/>
      <c r="D22" s="163">
        <f>SUM(D23:D29)</f>
        <v>0</v>
      </c>
      <c r="E22" s="163">
        <f t="shared" ref="E22" si="3">SUM(E23:E29)</f>
        <v>0</v>
      </c>
      <c r="F22" s="163">
        <f>+D22+E22</f>
        <v>0</v>
      </c>
      <c r="G22" s="163">
        <f t="shared" ref="G22" si="4">SUM(G23:G29)</f>
        <v>0</v>
      </c>
      <c r="H22" s="163">
        <f t="shared" ref="H22" si="5">SUM(H23:H29)</f>
        <v>0</v>
      </c>
      <c r="I22" s="163">
        <f>+F22-G22</f>
        <v>0</v>
      </c>
      <c r="J22" s="156"/>
    </row>
    <row r="23" spans="1:10" s="153" customFormat="1">
      <c r="A23" s="152"/>
      <c r="B23" s="154"/>
      <c r="C23" s="155" t="s">
        <v>309</v>
      </c>
      <c r="D23" s="132">
        <v>0</v>
      </c>
      <c r="E23" s="132">
        <v>0</v>
      </c>
      <c r="F23" s="132">
        <f t="shared" ref="F23:F29" si="6">+D23+E23</f>
        <v>0</v>
      </c>
      <c r="G23" s="132">
        <v>0</v>
      </c>
      <c r="H23" s="132">
        <v>0</v>
      </c>
      <c r="I23" s="132">
        <f t="shared" ref="I23:I29" si="7">+F23-G23</f>
        <v>0</v>
      </c>
      <c r="J23" s="152"/>
    </row>
    <row r="24" spans="1:10" s="153" customFormat="1">
      <c r="A24" s="152"/>
      <c r="B24" s="154"/>
      <c r="C24" s="155" t="s">
        <v>310</v>
      </c>
      <c r="D24" s="132">
        <v>0</v>
      </c>
      <c r="E24" s="132">
        <v>0</v>
      </c>
      <c r="F24" s="132">
        <f t="shared" si="6"/>
        <v>0</v>
      </c>
      <c r="G24" s="132">
        <v>0</v>
      </c>
      <c r="H24" s="132">
        <v>0</v>
      </c>
      <c r="I24" s="132">
        <f t="shared" si="7"/>
        <v>0</v>
      </c>
      <c r="J24" s="152"/>
    </row>
    <row r="25" spans="1:10" s="153" customFormat="1">
      <c r="A25" s="152"/>
      <c r="B25" s="154"/>
      <c r="C25" s="155" t="s">
        <v>311</v>
      </c>
      <c r="D25" s="132">
        <v>0</v>
      </c>
      <c r="E25" s="132">
        <v>0</v>
      </c>
      <c r="F25" s="132">
        <f t="shared" si="6"/>
        <v>0</v>
      </c>
      <c r="G25" s="132">
        <v>0</v>
      </c>
      <c r="H25" s="132">
        <v>0</v>
      </c>
      <c r="I25" s="132">
        <f t="shared" si="7"/>
        <v>0</v>
      </c>
      <c r="J25" s="152"/>
    </row>
    <row r="26" spans="1:10" s="153" customFormat="1">
      <c r="A26" s="152"/>
      <c r="B26" s="154"/>
      <c r="C26" s="155" t="s">
        <v>312</v>
      </c>
      <c r="D26" s="132">
        <v>0</v>
      </c>
      <c r="E26" s="132">
        <v>0</v>
      </c>
      <c r="F26" s="132">
        <f t="shared" si="6"/>
        <v>0</v>
      </c>
      <c r="G26" s="132">
        <v>0</v>
      </c>
      <c r="H26" s="132">
        <v>0</v>
      </c>
      <c r="I26" s="132">
        <f t="shared" si="7"/>
        <v>0</v>
      </c>
      <c r="J26" s="152"/>
    </row>
    <row r="27" spans="1:10" s="153" customFormat="1">
      <c r="A27" s="152"/>
      <c r="B27" s="154"/>
      <c r="C27" s="155" t="s">
        <v>313</v>
      </c>
      <c r="D27" s="132">
        <v>0</v>
      </c>
      <c r="E27" s="132">
        <v>0</v>
      </c>
      <c r="F27" s="132">
        <f t="shared" si="6"/>
        <v>0</v>
      </c>
      <c r="G27" s="132">
        <v>0</v>
      </c>
      <c r="H27" s="132">
        <v>0</v>
      </c>
      <c r="I27" s="132">
        <f t="shared" si="7"/>
        <v>0</v>
      </c>
      <c r="J27" s="152"/>
    </row>
    <row r="28" spans="1:10" s="153" customFormat="1">
      <c r="A28" s="152"/>
      <c r="B28" s="154"/>
      <c r="C28" s="155" t="s">
        <v>314</v>
      </c>
      <c r="D28" s="132">
        <v>0</v>
      </c>
      <c r="E28" s="132">
        <v>0</v>
      </c>
      <c r="F28" s="132">
        <f t="shared" si="6"/>
        <v>0</v>
      </c>
      <c r="G28" s="132">
        <v>0</v>
      </c>
      <c r="H28" s="132">
        <v>0</v>
      </c>
      <c r="I28" s="132">
        <f t="shared" si="7"/>
        <v>0</v>
      </c>
      <c r="J28" s="152"/>
    </row>
    <row r="29" spans="1:10" s="153" customFormat="1">
      <c r="A29" s="152"/>
      <c r="B29" s="154"/>
      <c r="C29" s="155" t="s">
        <v>315</v>
      </c>
      <c r="D29" s="132">
        <v>0</v>
      </c>
      <c r="E29" s="132">
        <v>0</v>
      </c>
      <c r="F29" s="132">
        <f t="shared" si="6"/>
        <v>0</v>
      </c>
      <c r="G29" s="132">
        <v>0</v>
      </c>
      <c r="H29" s="132">
        <v>0</v>
      </c>
      <c r="I29" s="132">
        <f t="shared" si="7"/>
        <v>0</v>
      </c>
      <c r="J29" s="152"/>
    </row>
    <row r="30" spans="1:10" s="153" customFormat="1">
      <c r="A30" s="152"/>
      <c r="B30" s="154"/>
      <c r="C30" s="155"/>
      <c r="D30" s="164"/>
      <c r="E30" s="164"/>
      <c r="F30" s="164"/>
      <c r="G30" s="164"/>
      <c r="H30" s="164"/>
      <c r="I30" s="164"/>
      <c r="J30" s="152"/>
    </row>
    <row r="31" spans="1:10" s="157" customFormat="1">
      <c r="A31" s="156"/>
      <c r="B31" s="592" t="s">
        <v>316</v>
      </c>
      <c r="C31" s="593"/>
      <c r="D31" s="165">
        <f>SUM(D32:D40)</f>
        <v>0</v>
      </c>
      <c r="E31" s="165">
        <f>SUM(E32:E40)</f>
        <v>0</v>
      </c>
      <c r="F31" s="165">
        <f>+D31+E31</f>
        <v>0</v>
      </c>
      <c r="G31" s="165">
        <f>SUM(G32:G40)</f>
        <v>0</v>
      </c>
      <c r="H31" s="165">
        <f>SUM(H32:H40)</f>
        <v>0</v>
      </c>
      <c r="I31" s="165">
        <f>+F31-G31</f>
        <v>0</v>
      </c>
      <c r="J31" s="156"/>
    </row>
    <row r="32" spans="1:10" s="153" customFormat="1">
      <c r="A32" s="152"/>
      <c r="B32" s="154"/>
      <c r="C32" s="155" t="s">
        <v>317</v>
      </c>
      <c r="D32" s="132">
        <v>0</v>
      </c>
      <c r="E32" s="132">
        <v>0</v>
      </c>
      <c r="F32" s="164">
        <f t="shared" ref="F32:F40" si="8">+D32+E32</f>
        <v>0</v>
      </c>
      <c r="G32" s="132">
        <v>0</v>
      </c>
      <c r="H32" s="132">
        <v>0</v>
      </c>
      <c r="I32" s="164">
        <f t="shared" ref="I32:I40" si="9">+F32-G32</f>
        <v>0</v>
      </c>
      <c r="J32" s="152"/>
    </row>
    <row r="33" spans="1:10" s="153" customFormat="1">
      <c r="A33" s="152"/>
      <c r="B33" s="154"/>
      <c r="C33" s="155" t="s">
        <v>318</v>
      </c>
      <c r="D33" s="132">
        <v>0</v>
      </c>
      <c r="E33" s="132">
        <v>0</v>
      </c>
      <c r="F33" s="164">
        <f t="shared" si="8"/>
        <v>0</v>
      </c>
      <c r="G33" s="132">
        <v>0</v>
      </c>
      <c r="H33" s="132">
        <v>0</v>
      </c>
      <c r="I33" s="164">
        <f t="shared" si="9"/>
        <v>0</v>
      </c>
      <c r="J33" s="152"/>
    </row>
    <row r="34" spans="1:10" s="153" customFormat="1">
      <c r="A34" s="152"/>
      <c r="B34" s="154"/>
      <c r="C34" s="155" t="s">
        <v>319</v>
      </c>
      <c r="D34" s="132">
        <v>0</v>
      </c>
      <c r="E34" s="132">
        <v>0</v>
      </c>
      <c r="F34" s="164">
        <f t="shared" si="8"/>
        <v>0</v>
      </c>
      <c r="G34" s="132">
        <v>0</v>
      </c>
      <c r="H34" s="132">
        <v>0</v>
      </c>
      <c r="I34" s="164">
        <f t="shared" si="9"/>
        <v>0</v>
      </c>
      <c r="J34" s="152"/>
    </row>
    <row r="35" spans="1:10" s="153" customFormat="1">
      <c r="A35" s="152"/>
      <c r="B35" s="154"/>
      <c r="C35" s="155" t="s">
        <v>320</v>
      </c>
      <c r="D35" s="132">
        <v>0</v>
      </c>
      <c r="E35" s="132">
        <v>0</v>
      </c>
      <c r="F35" s="164">
        <f t="shared" si="8"/>
        <v>0</v>
      </c>
      <c r="G35" s="132">
        <v>0</v>
      </c>
      <c r="H35" s="132">
        <v>0</v>
      </c>
      <c r="I35" s="164">
        <f t="shared" si="9"/>
        <v>0</v>
      </c>
      <c r="J35" s="152"/>
    </row>
    <row r="36" spans="1:10" s="153" customFormat="1">
      <c r="A36" s="152"/>
      <c r="B36" s="154"/>
      <c r="C36" s="155" t="s">
        <v>321</v>
      </c>
      <c r="D36" s="132">
        <v>0</v>
      </c>
      <c r="E36" s="132">
        <v>0</v>
      </c>
      <c r="F36" s="164">
        <f t="shared" si="8"/>
        <v>0</v>
      </c>
      <c r="G36" s="132">
        <v>0</v>
      </c>
      <c r="H36" s="132">
        <v>0</v>
      </c>
      <c r="I36" s="164">
        <f t="shared" si="9"/>
        <v>0</v>
      </c>
      <c r="J36" s="152"/>
    </row>
    <row r="37" spans="1:10" s="153" customFormat="1">
      <c r="A37" s="152"/>
      <c r="B37" s="154"/>
      <c r="C37" s="155" t="s">
        <v>322</v>
      </c>
      <c r="D37" s="132">
        <v>0</v>
      </c>
      <c r="E37" s="132">
        <v>0</v>
      </c>
      <c r="F37" s="164">
        <f t="shared" si="8"/>
        <v>0</v>
      </c>
      <c r="G37" s="132">
        <v>0</v>
      </c>
      <c r="H37" s="132">
        <v>0</v>
      </c>
      <c r="I37" s="164">
        <f t="shared" si="9"/>
        <v>0</v>
      </c>
      <c r="J37" s="152"/>
    </row>
    <row r="38" spans="1:10" s="153" customFormat="1">
      <c r="A38" s="152"/>
      <c r="B38" s="154"/>
      <c r="C38" s="155" t="s">
        <v>323</v>
      </c>
      <c r="D38" s="132">
        <v>0</v>
      </c>
      <c r="E38" s="132">
        <v>0</v>
      </c>
      <c r="F38" s="164">
        <f t="shared" si="8"/>
        <v>0</v>
      </c>
      <c r="G38" s="132">
        <v>0</v>
      </c>
      <c r="H38" s="132">
        <v>0</v>
      </c>
      <c r="I38" s="164">
        <f t="shared" si="9"/>
        <v>0</v>
      </c>
      <c r="J38" s="152"/>
    </row>
    <row r="39" spans="1:10" s="153" customFormat="1">
      <c r="A39" s="152"/>
      <c r="B39" s="154"/>
      <c r="C39" s="155" t="s">
        <v>324</v>
      </c>
      <c r="D39" s="132">
        <v>0</v>
      </c>
      <c r="E39" s="132">
        <v>0</v>
      </c>
      <c r="F39" s="164">
        <f t="shared" si="8"/>
        <v>0</v>
      </c>
      <c r="G39" s="132">
        <v>0</v>
      </c>
      <c r="H39" s="132">
        <v>0</v>
      </c>
      <c r="I39" s="164">
        <f t="shared" si="9"/>
        <v>0</v>
      </c>
      <c r="J39" s="152"/>
    </row>
    <row r="40" spans="1:10" s="153" customFormat="1">
      <c r="A40" s="152"/>
      <c r="B40" s="154"/>
      <c r="C40" s="155" t="s">
        <v>325</v>
      </c>
      <c r="D40" s="132">
        <v>0</v>
      </c>
      <c r="E40" s="132">
        <v>0</v>
      </c>
      <c r="F40" s="164">
        <f t="shared" si="8"/>
        <v>0</v>
      </c>
      <c r="G40" s="132">
        <v>0</v>
      </c>
      <c r="H40" s="132">
        <v>0</v>
      </c>
      <c r="I40" s="164">
        <f t="shared" si="9"/>
        <v>0</v>
      </c>
      <c r="J40" s="152"/>
    </row>
    <row r="41" spans="1:10" s="153" customFormat="1">
      <c r="A41" s="152"/>
      <c r="B41" s="154"/>
      <c r="C41" s="155"/>
      <c r="D41" s="164"/>
      <c r="E41" s="164"/>
      <c r="F41" s="164"/>
      <c r="G41" s="164"/>
      <c r="H41" s="164"/>
      <c r="I41" s="164"/>
      <c r="J41" s="152"/>
    </row>
    <row r="42" spans="1:10" s="157" customFormat="1">
      <c r="A42" s="156"/>
      <c r="B42" s="592" t="s">
        <v>326</v>
      </c>
      <c r="C42" s="593"/>
      <c r="D42" s="165">
        <f>SUM(D43:D46)</f>
        <v>0</v>
      </c>
      <c r="E42" s="165">
        <f>SUM(E43:E46)</f>
        <v>0</v>
      </c>
      <c r="F42" s="165">
        <f>+D42+E42</f>
        <v>0</v>
      </c>
      <c r="G42" s="165">
        <f t="shared" ref="G42:H42" si="10">SUM(G43:G46)</f>
        <v>0</v>
      </c>
      <c r="H42" s="165">
        <f t="shared" si="10"/>
        <v>0</v>
      </c>
      <c r="I42" s="165">
        <f>+F42-G42</f>
        <v>0</v>
      </c>
      <c r="J42" s="156"/>
    </row>
    <row r="43" spans="1:10" s="153" customFormat="1">
      <c r="A43" s="152"/>
      <c r="B43" s="154"/>
      <c r="C43" s="155" t="s">
        <v>327</v>
      </c>
      <c r="D43" s="132">
        <v>0</v>
      </c>
      <c r="E43" s="132">
        <v>0</v>
      </c>
      <c r="F43" s="164">
        <f t="shared" ref="F43:F46" si="11">+D43+E43</f>
        <v>0</v>
      </c>
      <c r="G43" s="132">
        <v>0</v>
      </c>
      <c r="H43" s="132">
        <v>0</v>
      </c>
      <c r="I43" s="164">
        <f t="shared" ref="I43:I46" si="12">+F43-G43</f>
        <v>0</v>
      </c>
      <c r="J43" s="152"/>
    </row>
    <row r="44" spans="1:10" s="153" customFormat="1" ht="22.5">
      <c r="A44" s="152"/>
      <c r="B44" s="154"/>
      <c r="C44" s="155" t="s">
        <v>328</v>
      </c>
      <c r="D44" s="132">
        <v>0</v>
      </c>
      <c r="E44" s="132">
        <v>0</v>
      </c>
      <c r="F44" s="164">
        <f t="shared" si="11"/>
        <v>0</v>
      </c>
      <c r="G44" s="132">
        <v>0</v>
      </c>
      <c r="H44" s="132">
        <v>0</v>
      </c>
      <c r="I44" s="164">
        <f t="shared" si="12"/>
        <v>0</v>
      </c>
      <c r="J44" s="152"/>
    </row>
    <row r="45" spans="1:10" s="153" customFormat="1">
      <c r="A45" s="152"/>
      <c r="B45" s="154"/>
      <c r="C45" s="155" t="s">
        <v>329</v>
      </c>
      <c r="D45" s="132">
        <v>0</v>
      </c>
      <c r="E45" s="132">
        <v>0</v>
      </c>
      <c r="F45" s="164">
        <f t="shared" si="11"/>
        <v>0</v>
      </c>
      <c r="G45" s="132">
        <v>0</v>
      </c>
      <c r="H45" s="132">
        <v>0</v>
      </c>
      <c r="I45" s="164">
        <f t="shared" si="12"/>
        <v>0</v>
      </c>
      <c r="J45" s="152"/>
    </row>
    <row r="46" spans="1:10" s="153" customFormat="1">
      <c r="A46" s="152"/>
      <c r="B46" s="154"/>
      <c r="C46" s="155" t="s">
        <v>330</v>
      </c>
      <c r="D46" s="132">
        <v>0</v>
      </c>
      <c r="E46" s="132">
        <v>0</v>
      </c>
      <c r="F46" s="164">
        <f t="shared" si="11"/>
        <v>0</v>
      </c>
      <c r="G46" s="132">
        <v>0</v>
      </c>
      <c r="H46" s="132">
        <v>0</v>
      </c>
      <c r="I46" s="164">
        <f t="shared" si="12"/>
        <v>0</v>
      </c>
      <c r="J46" s="152"/>
    </row>
    <row r="47" spans="1:10" s="153" customFormat="1">
      <c r="A47" s="152"/>
      <c r="B47" s="158"/>
      <c r="C47" s="159"/>
      <c r="D47" s="166"/>
      <c r="E47" s="166"/>
      <c r="F47" s="166"/>
      <c r="G47" s="166"/>
      <c r="H47" s="166"/>
      <c r="I47" s="166"/>
      <c r="J47" s="152"/>
    </row>
    <row r="48" spans="1:10" s="157" customFormat="1" ht="24" customHeight="1">
      <c r="A48" s="156"/>
      <c r="B48" s="160"/>
      <c r="C48" s="161" t="s">
        <v>243</v>
      </c>
      <c r="D48" s="167">
        <f>+D12+D22+D31+D42</f>
        <v>19316000</v>
      </c>
      <c r="E48" s="167">
        <f t="shared" ref="E48:I48" si="13">+E12+E22+E31+E42</f>
        <v>432661</v>
      </c>
      <c r="F48" s="167">
        <f t="shared" si="13"/>
        <v>19748661</v>
      </c>
      <c r="G48" s="167">
        <f t="shared" si="13"/>
        <v>6356741</v>
      </c>
      <c r="H48" s="167">
        <f t="shared" si="13"/>
        <v>6313692</v>
      </c>
      <c r="I48" s="167">
        <f t="shared" si="13"/>
        <v>13391920</v>
      </c>
      <c r="J48" s="156"/>
    </row>
    <row r="50" spans="4:9" ht="15.75">
      <c r="D50" s="168" t="str">
        <f>IF(D48=CAdmon!D22," ","ERROR")</f>
        <v xml:space="preserve"> </v>
      </c>
      <c r="E50" s="168" t="str">
        <f>IF(E48=CAdmon!E22," ","ERROR")</f>
        <v xml:space="preserve"> </v>
      </c>
      <c r="F50" s="168" t="str">
        <f>IF(F48=CAdmon!F22," ","ERROR")</f>
        <v xml:space="preserve"> </v>
      </c>
      <c r="G50" s="168" t="str">
        <f>IF(G48=CAdmon!G22," ","ERROR")</f>
        <v xml:space="preserve"> </v>
      </c>
      <c r="H50" s="168" t="str">
        <f>IF(H48=CAdmon!H22," ","ERROR")</f>
        <v xml:space="preserve"> </v>
      </c>
      <c r="I50" s="168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69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B6" sqref="B6"/>
    </sheetView>
  </sheetViews>
  <sheetFormatPr baseColWidth="10" defaultRowHeight="14.25"/>
  <cols>
    <col min="1" max="1" width="3" style="182" customWidth="1"/>
    <col min="2" max="2" width="18.5703125" style="182" customWidth="1"/>
    <col min="3" max="3" width="19" style="182" customWidth="1"/>
    <col min="4" max="7" width="11.42578125" style="182"/>
    <col min="8" max="8" width="13.42578125" style="182" customWidth="1"/>
    <col min="9" max="9" width="10" style="182" customWidth="1"/>
    <col min="10" max="10" width="3" style="182" customWidth="1"/>
    <col min="11" max="16384" width="11.42578125" style="182"/>
  </cols>
  <sheetData>
    <row r="1" spans="1:10">
      <c r="A1" s="181"/>
      <c r="B1" s="181"/>
      <c r="C1" s="181"/>
      <c r="D1" s="181"/>
      <c r="E1" s="181"/>
      <c r="F1" s="181"/>
      <c r="G1" s="181"/>
      <c r="H1" s="181"/>
      <c r="I1" s="181"/>
      <c r="J1" s="181"/>
    </row>
    <row r="2" spans="1:10">
      <c r="A2" s="181"/>
      <c r="B2" s="573" t="s">
        <v>535</v>
      </c>
      <c r="C2" s="574"/>
      <c r="D2" s="574"/>
      <c r="E2" s="574"/>
      <c r="F2" s="574"/>
      <c r="G2" s="574"/>
      <c r="H2" s="574"/>
      <c r="I2" s="575"/>
      <c r="J2" s="181"/>
    </row>
    <row r="3" spans="1:10">
      <c r="A3" s="181"/>
      <c r="B3" s="576" t="s">
        <v>515</v>
      </c>
      <c r="C3" s="577"/>
      <c r="D3" s="577"/>
      <c r="E3" s="577"/>
      <c r="F3" s="577"/>
      <c r="G3" s="577"/>
      <c r="H3" s="577"/>
      <c r="I3" s="578"/>
      <c r="J3" s="181"/>
    </row>
    <row r="4" spans="1:10">
      <c r="A4" s="181"/>
      <c r="B4" s="576" t="s">
        <v>182</v>
      </c>
      <c r="C4" s="577"/>
      <c r="D4" s="577"/>
      <c r="E4" s="577"/>
      <c r="F4" s="577"/>
      <c r="G4" s="577"/>
      <c r="H4" s="577"/>
      <c r="I4" s="578"/>
      <c r="J4" s="181"/>
    </row>
    <row r="5" spans="1:10">
      <c r="A5" s="181"/>
      <c r="B5" s="579" t="s">
        <v>538</v>
      </c>
      <c r="C5" s="580"/>
      <c r="D5" s="580"/>
      <c r="E5" s="580"/>
      <c r="F5" s="580"/>
      <c r="G5" s="580"/>
      <c r="H5" s="580"/>
      <c r="I5" s="581"/>
      <c r="J5" s="181"/>
    </row>
    <row r="6" spans="1:10">
      <c r="A6" s="181"/>
      <c r="B6" s="181"/>
      <c r="C6" s="181"/>
      <c r="D6" s="181"/>
      <c r="E6" s="181"/>
      <c r="F6" s="181"/>
      <c r="G6" s="181"/>
      <c r="H6" s="181"/>
      <c r="I6" s="181"/>
      <c r="J6" s="181"/>
    </row>
    <row r="7" spans="1:10">
      <c r="A7" s="181"/>
      <c r="B7" s="600" t="s">
        <v>331</v>
      </c>
      <c r="C7" s="600"/>
      <c r="D7" s="600" t="s">
        <v>332</v>
      </c>
      <c r="E7" s="600"/>
      <c r="F7" s="600" t="s">
        <v>333</v>
      </c>
      <c r="G7" s="600"/>
      <c r="H7" s="600" t="s">
        <v>334</v>
      </c>
      <c r="I7" s="600"/>
      <c r="J7" s="181"/>
    </row>
    <row r="8" spans="1:10">
      <c r="A8" s="181"/>
      <c r="B8" s="600"/>
      <c r="C8" s="600"/>
      <c r="D8" s="600" t="s">
        <v>335</v>
      </c>
      <c r="E8" s="600"/>
      <c r="F8" s="600" t="s">
        <v>336</v>
      </c>
      <c r="G8" s="600"/>
      <c r="H8" s="600" t="s">
        <v>337</v>
      </c>
      <c r="I8" s="600"/>
      <c r="J8" s="181"/>
    </row>
    <row r="9" spans="1:10">
      <c r="A9" s="181"/>
      <c r="B9" s="576" t="s">
        <v>338</v>
      </c>
      <c r="C9" s="577"/>
      <c r="D9" s="577"/>
      <c r="E9" s="577"/>
      <c r="F9" s="577"/>
      <c r="G9" s="577"/>
      <c r="H9" s="577"/>
      <c r="I9" s="578"/>
      <c r="J9" s="181"/>
    </row>
    <row r="10" spans="1:10">
      <c r="A10" s="181"/>
      <c r="B10" s="594"/>
      <c r="C10" s="594"/>
      <c r="D10" s="594">
        <v>0</v>
      </c>
      <c r="E10" s="594"/>
      <c r="F10" s="594">
        <v>0</v>
      </c>
      <c r="G10" s="594"/>
      <c r="H10" s="598">
        <f>+D10-F10</f>
        <v>0</v>
      </c>
      <c r="I10" s="599"/>
      <c r="J10" s="181"/>
    </row>
    <row r="11" spans="1:10">
      <c r="A11" s="181"/>
      <c r="B11" s="594"/>
      <c r="C11" s="594"/>
      <c r="D11" s="595"/>
      <c r="E11" s="595"/>
      <c r="F11" s="595"/>
      <c r="G11" s="595"/>
      <c r="H11" s="598">
        <f t="shared" ref="H11:H19" si="0">+D11-F11</f>
        <v>0</v>
      </c>
      <c r="I11" s="599"/>
      <c r="J11" s="181"/>
    </row>
    <row r="12" spans="1:10">
      <c r="A12" s="181"/>
      <c r="B12" s="594"/>
      <c r="C12" s="594"/>
      <c r="D12" s="595"/>
      <c r="E12" s="595"/>
      <c r="F12" s="595"/>
      <c r="G12" s="595"/>
      <c r="H12" s="598">
        <f t="shared" si="0"/>
        <v>0</v>
      </c>
      <c r="I12" s="599"/>
      <c r="J12" s="181"/>
    </row>
    <row r="13" spans="1:10">
      <c r="A13" s="181"/>
      <c r="B13" s="594"/>
      <c r="C13" s="594"/>
      <c r="D13" s="595"/>
      <c r="E13" s="595"/>
      <c r="F13" s="595"/>
      <c r="G13" s="595"/>
      <c r="H13" s="598">
        <f t="shared" si="0"/>
        <v>0</v>
      </c>
      <c r="I13" s="599"/>
      <c r="J13" s="181"/>
    </row>
    <row r="14" spans="1:10">
      <c r="A14" s="181"/>
      <c r="B14" s="594"/>
      <c r="C14" s="594"/>
      <c r="D14" s="595"/>
      <c r="E14" s="595"/>
      <c r="F14" s="595"/>
      <c r="G14" s="595"/>
      <c r="H14" s="598">
        <f t="shared" si="0"/>
        <v>0</v>
      </c>
      <c r="I14" s="599"/>
      <c r="J14" s="181"/>
    </row>
    <row r="15" spans="1:10">
      <c r="A15" s="181"/>
      <c r="B15" s="594"/>
      <c r="C15" s="594"/>
      <c r="D15" s="595"/>
      <c r="E15" s="595"/>
      <c r="F15" s="595"/>
      <c r="G15" s="595"/>
      <c r="H15" s="598">
        <f t="shared" si="0"/>
        <v>0</v>
      </c>
      <c r="I15" s="599"/>
      <c r="J15" s="181"/>
    </row>
    <row r="16" spans="1:10">
      <c r="A16" s="181"/>
      <c r="B16" s="594"/>
      <c r="C16" s="594"/>
      <c r="D16" s="595"/>
      <c r="E16" s="595"/>
      <c r="F16" s="595"/>
      <c r="G16" s="595"/>
      <c r="H16" s="598">
        <f t="shared" si="0"/>
        <v>0</v>
      </c>
      <c r="I16" s="599"/>
      <c r="J16" s="181"/>
    </row>
    <row r="17" spans="1:10">
      <c r="A17" s="181"/>
      <c r="B17" s="594"/>
      <c r="C17" s="594"/>
      <c r="D17" s="595"/>
      <c r="E17" s="595"/>
      <c r="F17" s="595"/>
      <c r="G17" s="595"/>
      <c r="H17" s="598">
        <f t="shared" si="0"/>
        <v>0</v>
      </c>
      <c r="I17" s="599"/>
      <c r="J17" s="181"/>
    </row>
    <row r="18" spans="1:10">
      <c r="A18" s="181"/>
      <c r="B18" s="594"/>
      <c r="C18" s="594"/>
      <c r="D18" s="595"/>
      <c r="E18" s="595"/>
      <c r="F18" s="595"/>
      <c r="G18" s="595"/>
      <c r="H18" s="598">
        <f t="shared" si="0"/>
        <v>0</v>
      </c>
      <c r="I18" s="599"/>
      <c r="J18" s="181"/>
    </row>
    <row r="19" spans="1:10">
      <c r="A19" s="181"/>
      <c r="B19" s="594" t="s">
        <v>339</v>
      </c>
      <c r="C19" s="594"/>
      <c r="D19" s="595">
        <f>SUM(D10:E18)</f>
        <v>0</v>
      </c>
      <c r="E19" s="595"/>
      <c r="F19" s="595">
        <f>SUM(F10:G18)</f>
        <v>0</v>
      </c>
      <c r="G19" s="595"/>
      <c r="H19" s="598">
        <f t="shared" si="0"/>
        <v>0</v>
      </c>
      <c r="I19" s="599"/>
      <c r="J19" s="181"/>
    </row>
    <row r="20" spans="1:10">
      <c r="A20" s="181"/>
      <c r="B20" s="594"/>
      <c r="C20" s="594"/>
      <c r="D20" s="594"/>
      <c r="E20" s="594"/>
      <c r="F20" s="594"/>
      <c r="G20" s="594"/>
      <c r="H20" s="594"/>
      <c r="I20" s="594"/>
      <c r="J20" s="181"/>
    </row>
    <row r="21" spans="1:10">
      <c r="A21" s="181"/>
      <c r="B21" s="576" t="s">
        <v>340</v>
      </c>
      <c r="C21" s="577"/>
      <c r="D21" s="577"/>
      <c r="E21" s="577"/>
      <c r="F21" s="577"/>
      <c r="G21" s="577"/>
      <c r="H21" s="577"/>
      <c r="I21" s="578"/>
      <c r="J21" s="181"/>
    </row>
    <row r="22" spans="1:10">
      <c r="A22" s="181"/>
      <c r="B22" s="594"/>
      <c r="C22" s="594"/>
      <c r="D22" s="594"/>
      <c r="E22" s="594"/>
      <c r="F22" s="594"/>
      <c r="G22" s="594"/>
      <c r="H22" s="594"/>
      <c r="I22" s="594"/>
      <c r="J22" s="181"/>
    </row>
    <row r="23" spans="1:10">
      <c r="A23" s="181"/>
      <c r="B23" s="594"/>
      <c r="C23" s="594"/>
      <c r="D23" s="595">
        <v>0</v>
      </c>
      <c r="E23" s="595"/>
      <c r="F23" s="595">
        <v>0</v>
      </c>
      <c r="G23" s="595"/>
      <c r="H23" s="598">
        <f>+D23-F23</f>
        <v>0</v>
      </c>
      <c r="I23" s="599"/>
      <c r="J23" s="181"/>
    </row>
    <row r="24" spans="1:10">
      <c r="A24" s="181"/>
      <c r="B24" s="594"/>
      <c r="C24" s="594"/>
      <c r="D24" s="595"/>
      <c r="E24" s="595"/>
      <c r="F24" s="595"/>
      <c r="G24" s="595"/>
      <c r="H24" s="598">
        <f>+D24-F24</f>
        <v>0</v>
      </c>
      <c r="I24" s="599"/>
      <c r="J24" s="181"/>
    </row>
    <row r="25" spans="1:10">
      <c r="A25" s="181"/>
      <c r="B25" s="594"/>
      <c r="C25" s="594"/>
      <c r="D25" s="595"/>
      <c r="E25" s="595"/>
      <c r="F25" s="595"/>
      <c r="G25" s="595"/>
      <c r="H25" s="598">
        <f t="shared" ref="H25:H30" si="1">+D25-F25</f>
        <v>0</v>
      </c>
      <c r="I25" s="599"/>
      <c r="J25" s="181"/>
    </row>
    <row r="26" spans="1:10">
      <c r="A26" s="181"/>
      <c r="B26" s="594"/>
      <c r="C26" s="594"/>
      <c r="D26" s="595"/>
      <c r="E26" s="595"/>
      <c r="F26" s="595"/>
      <c r="G26" s="595"/>
      <c r="H26" s="598">
        <f t="shared" si="1"/>
        <v>0</v>
      </c>
      <c r="I26" s="599"/>
      <c r="J26" s="181"/>
    </row>
    <row r="27" spans="1:10">
      <c r="A27" s="181"/>
      <c r="B27" s="594"/>
      <c r="C27" s="594"/>
      <c r="D27" s="595"/>
      <c r="E27" s="595"/>
      <c r="F27" s="595"/>
      <c r="G27" s="595"/>
      <c r="H27" s="598">
        <f t="shared" si="1"/>
        <v>0</v>
      </c>
      <c r="I27" s="599"/>
      <c r="J27" s="181"/>
    </row>
    <row r="28" spans="1:10">
      <c r="A28" s="181"/>
      <c r="B28" s="594"/>
      <c r="C28" s="594"/>
      <c r="D28" s="595"/>
      <c r="E28" s="595"/>
      <c r="F28" s="595"/>
      <c r="G28" s="595"/>
      <c r="H28" s="598">
        <f t="shared" si="1"/>
        <v>0</v>
      </c>
      <c r="I28" s="599"/>
      <c r="J28" s="181"/>
    </row>
    <row r="29" spans="1:10">
      <c r="A29" s="181"/>
      <c r="B29" s="594"/>
      <c r="C29" s="594"/>
      <c r="D29" s="595"/>
      <c r="E29" s="595"/>
      <c r="F29" s="595"/>
      <c r="G29" s="595"/>
      <c r="H29" s="598">
        <f t="shared" si="1"/>
        <v>0</v>
      </c>
      <c r="I29" s="599"/>
      <c r="J29" s="181"/>
    </row>
    <row r="30" spans="1:10">
      <c r="A30" s="181"/>
      <c r="B30" s="594"/>
      <c r="C30" s="594"/>
      <c r="D30" s="595"/>
      <c r="E30" s="595"/>
      <c r="F30" s="595"/>
      <c r="G30" s="595"/>
      <c r="H30" s="598">
        <f t="shared" si="1"/>
        <v>0</v>
      </c>
      <c r="I30" s="599"/>
      <c r="J30" s="181"/>
    </row>
    <row r="31" spans="1:10">
      <c r="A31" s="181"/>
      <c r="B31" s="594" t="s">
        <v>341</v>
      </c>
      <c r="C31" s="594"/>
      <c r="D31" s="595">
        <f>SUM(D22:E30)</f>
        <v>0</v>
      </c>
      <c r="E31" s="595"/>
      <c r="F31" s="595">
        <f>SUM(F22:G30)</f>
        <v>0</v>
      </c>
      <c r="G31" s="595"/>
      <c r="H31" s="595">
        <f>+D31-F31</f>
        <v>0</v>
      </c>
      <c r="I31" s="595"/>
      <c r="J31" s="181"/>
    </row>
    <row r="32" spans="1:10">
      <c r="A32" s="181"/>
      <c r="B32" s="594"/>
      <c r="C32" s="594"/>
      <c r="D32" s="595"/>
      <c r="E32" s="595"/>
      <c r="F32" s="595"/>
      <c r="G32" s="595"/>
      <c r="H32" s="595"/>
      <c r="I32" s="595"/>
      <c r="J32" s="181"/>
    </row>
    <row r="33" spans="1:10">
      <c r="A33" s="181"/>
      <c r="B33" s="596" t="s">
        <v>139</v>
      </c>
      <c r="C33" s="597"/>
      <c r="D33" s="598">
        <f>+D19+D31</f>
        <v>0</v>
      </c>
      <c r="E33" s="599"/>
      <c r="F33" s="598">
        <f>+F19+F31</f>
        <v>0</v>
      </c>
      <c r="G33" s="599"/>
      <c r="H33" s="598">
        <f>+H19+H31</f>
        <v>0</v>
      </c>
      <c r="I33" s="599"/>
      <c r="J33" s="181"/>
    </row>
    <row r="34" spans="1:10">
      <c r="A34" s="181"/>
      <c r="B34" s="181"/>
      <c r="C34" s="181"/>
      <c r="D34" s="181"/>
      <c r="E34" s="181"/>
      <c r="F34" s="181"/>
      <c r="G34" s="181"/>
      <c r="H34" s="181"/>
      <c r="I34" s="181"/>
      <c r="J34" s="181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A5" sqref="A5"/>
    </sheetView>
  </sheetViews>
  <sheetFormatPr baseColWidth="10" defaultRowHeight="11.25"/>
  <cols>
    <col min="1" max="1" width="43.7109375" style="79" customWidth="1"/>
    <col min="2" max="2" width="28.85546875" style="79" customWidth="1"/>
    <col min="3" max="3" width="24.42578125" style="79" customWidth="1"/>
    <col min="4" max="16384" width="11.42578125" style="79"/>
  </cols>
  <sheetData>
    <row r="1" spans="1:3">
      <c r="A1" s="573" t="s">
        <v>535</v>
      </c>
      <c r="B1" s="574"/>
      <c r="C1" s="575"/>
    </row>
    <row r="2" spans="1:3">
      <c r="A2" s="576" t="s">
        <v>515</v>
      </c>
      <c r="B2" s="577"/>
      <c r="C2" s="578"/>
    </row>
    <row r="3" spans="1:3">
      <c r="A3" s="576" t="s">
        <v>342</v>
      </c>
      <c r="B3" s="577"/>
      <c r="C3" s="578"/>
    </row>
    <row r="4" spans="1:3">
      <c r="A4" s="579" t="s">
        <v>538</v>
      </c>
      <c r="B4" s="580"/>
      <c r="C4" s="581"/>
    </row>
    <row r="5" spans="1:3">
      <c r="A5" s="78"/>
      <c r="B5" s="78"/>
    </row>
    <row r="6" spans="1:3">
      <c r="A6" s="185" t="s">
        <v>331</v>
      </c>
      <c r="B6" s="185" t="s">
        <v>213</v>
      </c>
      <c r="C6" s="185" t="s">
        <v>240</v>
      </c>
    </row>
    <row r="7" spans="1:3">
      <c r="A7" s="601" t="s">
        <v>338</v>
      </c>
      <c r="B7" s="602"/>
      <c r="C7" s="603"/>
    </row>
    <row r="8" spans="1:3">
      <c r="A8" s="186"/>
      <c r="B8" s="186"/>
      <c r="C8" s="187"/>
    </row>
    <row r="9" spans="1:3">
      <c r="A9" s="457"/>
      <c r="B9" s="186">
        <v>0</v>
      </c>
      <c r="C9" s="465">
        <v>0</v>
      </c>
    </row>
    <row r="10" spans="1:3">
      <c r="A10" s="186"/>
      <c r="B10" s="186"/>
      <c r="C10" s="465"/>
    </row>
    <row r="11" spans="1:3">
      <c r="A11" s="186"/>
      <c r="B11" s="186"/>
      <c r="C11" s="465"/>
    </row>
    <row r="12" spans="1:3">
      <c r="A12" s="186"/>
      <c r="B12" s="186"/>
      <c r="C12" s="465"/>
    </row>
    <row r="13" spans="1:3">
      <c r="A13" s="186"/>
      <c r="B13" s="186"/>
      <c r="C13" s="465"/>
    </row>
    <row r="14" spans="1:3">
      <c r="A14" s="186"/>
      <c r="B14" s="186"/>
      <c r="C14" s="465"/>
    </row>
    <row r="15" spans="1:3">
      <c r="A15" s="186"/>
      <c r="B15" s="186"/>
      <c r="C15" s="465"/>
    </row>
    <row r="16" spans="1:3">
      <c r="A16" s="186"/>
      <c r="B16" s="186"/>
      <c r="C16" s="187"/>
    </row>
    <row r="17" spans="1:3">
      <c r="A17" s="186"/>
      <c r="B17" s="186"/>
      <c r="C17" s="187"/>
    </row>
    <row r="18" spans="1:3">
      <c r="A18" s="188" t="s">
        <v>343</v>
      </c>
      <c r="B18" s="186">
        <f>SUM(B8:B17)</f>
        <v>0</v>
      </c>
      <c r="C18" s="186">
        <f>SUM(C8:C17)</f>
        <v>0</v>
      </c>
    </row>
    <row r="19" spans="1:3">
      <c r="A19" s="186"/>
      <c r="B19" s="186"/>
      <c r="C19" s="187"/>
    </row>
    <row r="20" spans="1:3">
      <c r="A20" s="601" t="s">
        <v>340</v>
      </c>
      <c r="B20" s="602"/>
      <c r="C20" s="603"/>
    </row>
    <row r="21" spans="1:3">
      <c r="A21" s="186"/>
      <c r="B21" s="186"/>
      <c r="C21" s="187"/>
    </row>
    <row r="22" spans="1:3">
      <c r="A22" s="457"/>
      <c r="B22" s="186">
        <v>0</v>
      </c>
      <c r="C22" s="465">
        <v>0</v>
      </c>
    </row>
    <row r="23" spans="1:3">
      <c r="A23" s="186"/>
      <c r="B23" s="186"/>
      <c r="C23" s="187"/>
    </row>
    <row r="24" spans="1:3">
      <c r="A24" s="186"/>
      <c r="B24" s="186"/>
      <c r="C24" s="187"/>
    </row>
    <row r="25" spans="1:3">
      <c r="A25" s="186"/>
      <c r="B25" s="186"/>
      <c r="C25" s="187"/>
    </row>
    <row r="26" spans="1:3">
      <c r="A26" s="186"/>
      <c r="B26" s="186"/>
      <c r="C26" s="187"/>
    </row>
    <row r="27" spans="1:3">
      <c r="A27" s="186"/>
      <c r="B27" s="186"/>
      <c r="C27" s="187"/>
    </row>
    <row r="28" spans="1:3">
      <c r="A28" s="186"/>
      <c r="B28" s="186"/>
      <c r="C28" s="187"/>
    </row>
    <row r="29" spans="1:3">
      <c r="A29" s="186"/>
      <c r="B29" s="186"/>
      <c r="C29" s="187"/>
    </row>
    <row r="30" spans="1:3">
      <c r="A30" s="186"/>
      <c r="B30" s="186"/>
      <c r="C30" s="187"/>
    </row>
    <row r="31" spans="1:3">
      <c r="A31" s="186"/>
      <c r="B31" s="186"/>
      <c r="C31" s="187"/>
    </row>
    <row r="32" spans="1:3">
      <c r="A32" s="186"/>
      <c r="B32" s="186"/>
      <c r="C32" s="187"/>
    </row>
    <row r="33" spans="1:3">
      <c r="A33" s="188" t="s">
        <v>344</v>
      </c>
      <c r="B33" s="186">
        <f>SUM(B21:B32)</f>
        <v>0</v>
      </c>
      <c r="C33" s="186">
        <f>SUM(C21:C32)</f>
        <v>0</v>
      </c>
    </row>
    <row r="34" spans="1:3">
      <c r="A34" s="186"/>
      <c r="B34" s="186"/>
      <c r="C34" s="187"/>
    </row>
    <row r="35" spans="1:3">
      <c r="A35" s="188" t="s">
        <v>139</v>
      </c>
      <c r="B35" s="189">
        <f>+B18+B33</f>
        <v>0</v>
      </c>
      <c r="C35" s="189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workbookViewId="0">
      <selection activeCell="B6" sqref="B6"/>
    </sheetView>
  </sheetViews>
  <sheetFormatPr baseColWidth="10" defaultRowHeight="15"/>
  <cols>
    <col min="1" max="1" width="2.140625" style="117" customWidth="1"/>
    <col min="2" max="3" width="3.7109375" style="79" customWidth="1"/>
    <col min="4" max="4" width="65.7109375" style="79" customWidth="1"/>
    <col min="5" max="5" width="12.7109375" style="79" customWidth="1"/>
    <col min="6" max="6" width="14.28515625" style="79" customWidth="1"/>
    <col min="7" max="8" width="12.7109375" style="79" customWidth="1"/>
    <col min="9" max="9" width="11.42578125" style="79" customWidth="1"/>
    <col min="10" max="10" width="12.85546875" style="79" customWidth="1"/>
    <col min="11" max="11" width="3.140625" style="117" customWidth="1"/>
  </cols>
  <sheetData>
    <row r="1" spans="2:10" s="117" customFormat="1" ht="6.75" customHeight="1">
      <c r="B1" s="78"/>
      <c r="C1" s="78"/>
      <c r="D1" s="78"/>
      <c r="E1" s="78"/>
      <c r="F1" s="78"/>
      <c r="G1" s="78"/>
      <c r="H1" s="78"/>
      <c r="I1" s="78"/>
    </row>
    <row r="2" spans="2:10">
      <c r="B2" s="573" t="s">
        <v>535</v>
      </c>
      <c r="C2" s="574"/>
      <c r="D2" s="574"/>
      <c r="E2" s="574"/>
      <c r="F2" s="574"/>
      <c r="G2" s="574"/>
      <c r="H2" s="574"/>
      <c r="I2" s="574"/>
      <c r="J2" s="575"/>
    </row>
    <row r="3" spans="2:10">
      <c r="B3" s="573" t="s">
        <v>515</v>
      </c>
      <c r="C3" s="574"/>
      <c r="D3" s="574"/>
      <c r="E3" s="574"/>
      <c r="F3" s="574"/>
      <c r="G3" s="574"/>
      <c r="H3" s="574"/>
      <c r="I3" s="574"/>
      <c r="J3" s="575"/>
    </row>
    <row r="4" spans="2:10">
      <c r="B4" s="576" t="s">
        <v>345</v>
      </c>
      <c r="C4" s="577"/>
      <c r="D4" s="577"/>
      <c r="E4" s="577"/>
      <c r="F4" s="577"/>
      <c r="G4" s="577"/>
      <c r="H4" s="577"/>
      <c r="I4" s="577"/>
      <c r="J4" s="578"/>
    </row>
    <row r="5" spans="2:10">
      <c r="B5" s="579" t="s">
        <v>544</v>
      </c>
      <c r="C5" s="580"/>
      <c r="D5" s="580"/>
      <c r="E5" s="580"/>
      <c r="F5" s="580"/>
      <c r="G5" s="580"/>
      <c r="H5" s="580"/>
      <c r="I5" s="580"/>
      <c r="J5" s="581"/>
    </row>
    <row r="6" spans="2:10" s="117" customFormat="1" ht="2.25" customHeight="1">
      <c r="B6" s="169"/>
      <c r="C6" s="169"/>
      <c r="D6" s="169"/>
      <c r="E6" s="169"/>
      <c r="F6" s="169"/>
      <c r="G6" s="169"/>
      <c r="H6" s="169"/>
      <c r="I6" s="169"/>
      <c r="J6" s="169"/>
    </row>
    <row r="7" spans="2:10">
      <c r="B7" s="584" t="s">
        <v>76</v>
      </c>
      <c r="C7" s="611"/>
      <c r="D7" s="585"/>
      <c r="E7" s="583" t="s">
        <v>245</v>
      </c>
      <c r="F7" s="583"/>
      <c r="G7" s="583"/>
      <c r="H7" s="583"/>
      <c r="I7" s="583"/>
      <c r="J7" s="583" t="s">
        <v>237</v>
      </c>
    </row>
    <row r="8" spans="2:10" ht="22.5">
      <c r="B8" s="586"/>
      <c r="C8" s="612"/>
      <c r="D8" s="587"/>
      <c r="E8" s="118" t="s">
        <v>238</v>
      </c>
      <c r="F8" s="118" t="s">
        <v>239</v>
      </c>
      <c r="G8" s="118" t="s">
        <v>212</v>
      </c>
      <c r="H8" s="118" t="s">
        <v>213</v>
      </c>
      <c r="I8" s="118" t="s">
        <v>240</v>
      </c>
      <c r="J8" s="583"/>
    </row>
    <row r="9" spans="2:10" ht="15.75" customHeight="1">
      <c r="B9" s="588"/>
      <c r="C9" s="613"/>
      <c r="D9" s="589"/>
      <c r="E9" s="118">
        <v>1</v>
      </c>
      <c r="F9" s="118">
        <v>2</v>
      </c>
      <c r="G9" s="118" t="s">
        <v>241</v>
      </c>
      <c r="H9" s="118">
        <v>4</v>
      </c>
      <c r="I9" s="118">
        <v>5</v>
      </c>
      <c r="J9" s="118" t="s">
        <v>242</v>
      </c>
    </row>
    <row r="10" spans="2:10" ht="15" customHeight="1">
      <c r="B10" s="606" t="s">
        <v>346</v>
      </c>
      <c r="C10" s="607"/>
      <c r="D10" s="608"/>
      <c r="E10" s="174"/>
      <c r="F10" s="142"/>
      <c r="G10" s="142"/>
      <c r="H10" s="142"/>
      <c r="I10" s="142"/>
      <c r="J10" s="142"/>
    </row>
    <row r="11" spans="2:10">
      <c r="B11" s="119"/>
      <c r="C11" s="604" t="s">
        <v>347</v>
      </c>
      <c r="D11" s="605"/>
      <c r="E11" s="190">
        <f>+E12+E13</f>
        <v>0</v>
      </c>
      <c r="F11" s="190">
        <f>+F12+F13</f>
        <v>0</v>
      </c>
      <c r="G11" s="147">
        <f>+E11+F11</f>
        <v>0</v>
      </c>
      <c r="H11" s="190">
        <f t="shared" ref="H11:I11" si="0">+H12+H13</f>
        <v>0</v>
      </c>
      <c r="I11" s="190">
        <f t="shared" si="0"/>
        <v>0</v>
      </c>
      <c r="J11" s="147">
        <f>+G11-H11</f>
        <v>0</v>
      </c>
    </row>
    <row r="12" spans="2:10">
      <c r="B12" s="119"/>
      <c r="C12" s="170"/>
      <c r="D12" s="120" t="s">
        <v>348</v>
      </c>
      <c r="E12" s="174">
        <v>0</v>
      </c>
      <c r="F12" s="174">
        <v>0</v>
      </c>
      <c r="G12" s="142">
        <f t="shared" ref="G12:G39" si="1">+E12+F12</f>
        <v>0</v>
      </c>
      <c r="H12" s="174">
        <v>0</v>
      </c>
      <c r="I12" s="174">
        <v>0</v>
      </c>
      <c r="J12" s="142">
        <f t="shared" ref="J12:J39" si="2">+G12-H12</f>
        <v>0</v>
      </c>
    </row>
    <row r="13" spans="2:10">
      <c r="B13" s="119"/>
      <c r="C13" s="170"/>
      <c r="D13" s="120" t="s">
        <v>349</v>
      </c>
      <c r="E13" s="174">
        <v>0</v>
      </c>
      <c r="F13" s="174">
        <v>0</v>
      </c>
      <c r="G13" s="142">
        <f t="shared" si="1"/>
        <v>0</v>
      </c>
      <c r="H13" s="174">
        <v>0</v>
      </c>
      <c r="I13" s="174">
        <v>0</v>
      </c>
      <c r="J13" s="142">
        <f t="shared" si="2"/>
        <v>0</v>
      </c>
    </row>
    <row r="14" spans="2:10">
      <c r="B14" s="119"/>
      <c r="C14" s="604" t="s">
        <v>350</v>
      </c>
      <c r="D14" s="605"/>
      <c r="E14" s="190">
        <f>SUM(E15:E22)</f>
        <v>19316000</v>
      </c>
      <c r="F14" s="190">
        <f>SUM(F15:F22)</f>
        <v>432661</v>
      </c>
      <c r="G14" s="147">
        <f t="shared" si="1"/>
        <v>19748661</v>
      </c>
      <c r="H14" s="190">
        <f t="shared" ref="H14:I14" si="3">SUM(H15:H22)</f>
        <v>6356741</v>
      </c>
      <c r="I14" s="190">
        <f t="shared" si="3"/>
        <v>6313692</v>
      </c>
      <c r="J14" s="147">
        <f t="shared" si="2"/>
        <v>13391920</v>
      </c>
    </row>
    <row r="15" spans="2:10">
      <c r="B15" s="119"/>
      <c r="C15" s="170"/>
      <c r="D15" s="120" t="s">
        <v>351</v>
      </c>
      <c r="E15" s="174">
        <v>19316000</v>
      </c>
      <c r="F15" s="142">
        <v>432661</v>
      </c>
      <c r="G15" s="142">
        <f t="shared" si="1"/>
        <v>19748661</v>
      </c>
      <c r="H15" s="142">
        <v>6356741</v>
      </c>
      <c r="I15" s="142">
        <v>6313692</v>
      </c>
      <c r="J15" s="142">
        <f t="shared" si="2"/>
        <v>13391920</v>
      </c>
    </row>
    <row r="16" spans="2:10">
      <c r="B16" s="119"/>
      <c r="C16" s="170"/>
      <c r="D16" s="120" t="s">
        <v>352</v>
      </c>
      <c r="E16" s="174">
        <v>0</v>
      </c>
      <c r="F16" s="174">
        <v>0</v>
      </c>
      <c r="G16" s="142">
        <f t="shared" si="1"/>
        <v>0</v>
      </c>
      <c r="H16" s="174">
        <v>0</v>
      </c>
      <c r="I16" s="174">
        <v>0</v>
      </c>
      <c r="J16" s="142">
        <f t="shared" si="2"/>
        <v>0</v>
      </c>
    </row>
    <row r="17" spans="2:10">
      <c r="B17" s="119"/>
      <c r="C17" s="170"/>
      <c r="D17" s="120" t="s">
        <v>353</v>
      </c>
      <c r="E17" s="174">
        <v>0</v>
      </c>
      <c r="F17" s="174">
        <v>0</v>
      </c>
      <c r="G17" s="142">
        <f t="shared" si="1"/>
        <v>0</v>
      </c>
      <c r="H17" s="174">
        <v>0</v>
      </c>
      <c r="I17" s="174">
        <v>0</v>
      </c>
      <c r="J17" s="142">
        <f t="shared" si="2"/>
        <v>0</v>
      </c>
    </row>
    <row r="18" spans="2:10">
      <c r="B18" s="119"/>
      <c r="C18" s="170"/>
      <c r="D18" s="120" t="s">
        <v>354</v>
      </c>
      <c r="E18" s="174">
        <v>0</v>
      </c>
      <c r="F18" s="174">
        <v>0</v>
      </c>
      <c r="G18" s="142">
        <f t="shared" si="1"/>
        <v>0</v>
      </c>
      <c r="H18" s="174">
        <v>0</v>
      </c>
      <c r="I18" s="174">
        <v>0</v>
      </c>
      <c r="J18" s="142">
        <f t="shared" si="2"/>
        <v>0</v>
      </c>
    </row>
    <row r="19" spans="2:10">
      <c r="B19" s="119"/>
      <c r="C19" s="170"/>
      <c r="D19" s="120" t="s">
        <v>355</v>
      </c>
      <c r="E19" s="174">
        <v>0</v>
      </c>
      <c r="F19" s="174">
        <v>0</v>
      </c>
      <c r="G19" s="142">
        <f t="shared" si="1"/>
        <v>0</v>
      </c>
      <c r="H19" s="174">
        <v>0</v>
      </c>
      <c r="I19" s="174">
        <v>0</v>
      </c>
      <c r="J19" s="142">
        <f t="shared" si="2"/>
        <v>0</v>
      </c>
    </row>
    <row r="20" spans="2:10">
      <c r="B20" s="119"/>
      <c r="C20" s="170"/>
      <c r="D20" s="120" t="s">
        <v>356</v>
      </c>
      <c r="E20" s="174">
        <v>0</v>
      </c>
      <c r="F20" s="174">
        <v>0</v>
      </c>
      <c r="G20" s="142">
        <f t="shared" si="1"/>
        <v>0</v>
      </c>
      <c r="H20" s="174">
        <v>0</v>
      </c>
      <c r="I20" s="174">
        <v>0</v>
      </c>
      <c r="J20" s="142">
        <f t="shared" si="2"/>
        <v>0</v>
      </c>
    </row>
    <row r="21" spans="2:10">
      <c r="B21" s="119"/>
      <c r="C21" s="170"/>
      <c r="D21" s="120" t="s">
        <v>357</v>
      </c>
      <c r="E21" s="174">
        <v>0</v>
      </c>
      <c r="F21" s="174">
        <v>0</v>
      </c>
      <c r="G21" s="142">
        <f t="shared" si="1"/>
        <v>0</v>
      </c>
      <c r="H21" s="174">
        <v>0</v>
      </c>
      <c r="I21" s="174">
        <v>0</v>
      </c>
      <c r="J21" s="142">
        <f t="shared" si="2"/>
        <v>0</v>
      </c>
    </row>
    <row r="22" spans="2:10">
      <c r="B22" s="119"/>
      <c r="C22" s="170"/>
      <c r="D22" s="120" t="s">
        <v>358</v>
      </c>
      <c r="E22" s="174">
        <v>0</v>
      </c>
      <c r="F22" s="174">
        <v>0</v>
      </c>
      <c r="G22" s="142">
        <f t="shared" si="1"/>
        <v>0</v>
      </c>
      <c r="H22" s="174">
        <v>0</v>
      </c>
      <c r="I22" s="174">
        <v>0</v>
      </c>
      <c r="J22" s="142">
        <f t="shared" si="2"/>
        <v>0</v>
      </c>
    </row>
    <row r="23" spans="2:10">
      <c r="B23" s="119"/>
      <c r="C23" s="604" t="s">
        <v>359</v>
      </c>
      <c r="D23" s="605"/>
      <c r="E23" s="190">
        <f>SUM(E24:E26)</f>
        <v>0</v>
      </c>
      <c r="F23" s="190">
        <f>SUM(F24:F26)</f>
        <v>0</v>
      </c>
      <c r="G23" s="147">
        <f t="shared" si="1"/>
        <v>0</v>
      </c>
      <c r="H23" s="190">
        <f t="shared" ref="H23:I23" si="4">SUM(H24:H26)</f>
        <v>0</v>
      </c>
      <c r="I23" s="190">
        <f t="shared" si="4"/>
        <v>0</v>
      </c>
      <c r="J23" s="147">
        <f t="shared" si="2"/>
        <v>0</v>
      </c>
    </row>
    <row r="24" spans="2:10">
      <c r="B24" s="119"/>
      <c r="C24" s="170"/>
      <c r="D24" s="120" t="s">
        <v>360</v>
      </c>
      <c r="E24" s="174">
        <v>0</v>
      </c>
      <c r="F24" s="174">
        <v>0</v>
      </c>
      <c r="G24" s="142">
        <f t="shared" si="1"/>
        <v>0</v>
      </c>
      <c r="H24" s="174">
        <v>0</v>
      </c>
      <c r="I24" s="174">
        <v>0</v>
      </c>
      <c r="J24" s="142">
        <f t="shared" si="2"/>
        <v>0</v>
      </c>
    </row>
    <row r="25" spans="2:10">
      <c r="B25" s="119"/>
      <c r="C25" s="170"/>
      <c r="D25" s="120" t="s">
        <v>361</v>
      </c>
      <c r="E25" s="174">
        <v>0</v>
      </c>
      <c r="F25" s="174">
        <v>0</v>
      </c>
      <c r="G25" s="142">
        <f t="shared" si="1"/>
        <v>0</v>
      </c>
      <c r="H25" s="174">
        <v>0</v>
      </c>
      <c r="I25" s="174">
        <v>0</v>
      </c>
      <c r="J25" s="142">
        <f t="shared" si="2"/>
        <v>0</v>
      </c>
    </row>
    <row r="26" spans="2:10">
      <c r="B26" s="119"/>
      <c r="C26" s="170"/>
      <c r="D26" s="120" t="s">
        <v>362</v>
      </c>
      <c r="E26" s="174">
        <v>0</v>
      </c>
      <c r="F26" s="174">
        <v>0</v>
      </c>
      <c r="G26" s="142">
        <f t="shared" si="1"/>
        <v>0</v>
      </c>
      <c r="H26" s="174">
        <v>0</v>
      </c>
      <c r="I26" s="174">
        <v>0</v>
      </c>
      <c r="J26" s="142">
        <f t="shared" si="2"/>
        <v>0</v>
      </c>
    </row>
    <row r="27" spans="2:10">
      <c r="B27" s="119"/>
      <c r="C27" s="604" t="s">
        <v>363</v>
      </c>
      <c r="D27" s="605"/>
      <c r="E27" s="190">
        <f>SUM(E28:E29)</f>
        <v>0</v>
      </c>
      <c r="F27" s="190">
        <f>SUM(F28:F29)</f>
        <v>0</v>
      </c>
      <c r="G27" s="147">
        <f t="shared" si="1"/>
        <v>0</v>
      </c>
      <c r="H27" s="190">
        <f t="shared" ref="H27:I27" si="5">SUM(H28:H29)</f>
        <v>0</v>
      </c>
      <c r="I27" s="190">
        <f t="shared" si="5"/>
        <v>0</v>
      </c>
      <c r="J27" s="147">
        <f t="shared" si="2"/>
        <v>0</v>
      </c>
    </row>
    <row r="28" spans="2:10">
      <c r="B28" s="119"/>
      <c r="C28" s="170"/>
      <c r="D28" s="120" t="s">
        <v>364</v>
      </c>
      <c r="E28" s="174">
        <v>0</v>
      </c>
      <c r="F28" s="174">
        <v>0</v>
      </c>
      <c r="G28" s="142">
        <f t="shared" si="1"/>
        <v>0</v>
      </c>
      <c r="H28" s="174">
        <v>0</v>
      </c>
      <c r="I28" s="174">
        <v>0</v>
      </c>
      <c r="J28" s="142">
        <f t="shared" si="2"/>
        <v>0</v>
      </c>
    </row>
    <row r="29" spans="2:10">
      <c r="B29" s="119"/>
      <c r="C29" s="170"/>
      <c r="D29" s="120" t="s">
        <v>365</v>
      </c>
      <c r="E29" s="174">
        <v>0</v>
      </c>
      <c r="F29" s="174">
        <v>0</v>
      </c>
      <c r="G29" s="142">
        <f t="shared" si="1"/>
        <v>0</v>
      </c>
      <c r="H29" s="174">
        <v>0</v>
      </c>
      <c r="I29" s="174">
        <v>0</v>
      </c>
      <c r="J29" s="142">
        <f t="shared" si="2"/>
        <v>0</v>
      </c>
    </row>
    <row r="30" spans="2:10">
      <c r="B30" s="119"/>
      <c r="C30" s="604" t="s">
        <v>366</v>
      </c>
      <c r="D30" s="605"/>
      <c r="E30" s="190">
        <f>SUM(E31:E34)</f>
        <v>0</v>
      </c>
      <c r="F30" s="190">
        <f>SUM(F31:F34)</f>
        <v>0</v>
      </c>
      <c r="G30" s="147">
        <f t="shared" si="1"/>
        <v>0</v>
      </c>
      <c r="H30" s="190">
        <f t="shared" ref="H30:I30" si="6">SUM(H31:H34)</f>
        <v>0</v>
      </c>
      <c r="I30" s="190">
        <f t="shared" si="6"/>
        <v>0</v>
      </c>
      <c r="J30" s="147">
        <f t="shared" si="2"/>
        <v>0</v>
      </c>
    </row>
    <row r="31" spans="2:10">
      <c r="B31" s="119"/>
      <c r="C31" s="170"/>
      <c r="D31" s="120" t="s">
        <v>367</v>
      </c>
      <c r="E31" s="174">
        <v>0</v>
      </c>
      <c r="F31" s="174">
        <v>0</v>
      </c>
      <c r="G31" s="142">
        <f t="shared" si="1"/>
        <v>0</v>
      </c>
      <c r="H31" s="174">
        <v>0</v>
      </c>
      <c r="I31" s="174">
        <v>0</v>
      </c>
      <c r="J31" s="142">
        <f t="shared" si="2"/>
        <v>0</v>
      </c>
    </row>
    <row r="32" spans="2:10">
      <c r="B32" s="119"/>
      <c r="C32" s="170"/>
      <c r="D32" s="120" t="s">
        <v>368</v>
      </c>
      <c r="E32" s="174">
        <v>0</v>
      </c>
      <c r="F32" s="174">
        <v>0</v>
      </c>
      <c r="G32" s="142">
        <f t="shared" si="1"/>
        <v>0</v>
      </c>
      <c r="H32" s="174">
        <v>0</v>
      </c>
      <c r="I32" s="174">
        <v>0</v>
      </c>
      <c r="J32" s="142">
        <f t="shared" si="2"/>
        <v>0</v>
      </c>
    </row>
    <row r="33" spans="1:11">
      <c r="B33" s="119"/>
      <c r="C33" s="170"/>
      <c r="D33" s="120" t="s">
        <v>369</v>
      </c>
      <c r="E33" s="174">
        <v>0</v>
      </c>
      <c r="F33" s="174">
        <v>0</v>
      </c>
      <c r="G33" s="142">
        <f t="shared" si="1"/>
        <v>0</v>
      </c>
      <c r="H33" s="174">
        <v>0</v>
      </c>
      <c r="I33" s="174">
        <v>0</v>
      </c>
      <c r="J33" s="142">
        <f t="shared" si="2"/>
        <v>0</v>
      </c>
    </row>
    <row r="34" spans="1:11">
      <c r="B34" s="119"/>
      <c r="C34" s="170"/>
      <c r="D34" s="120" t="s">
        <v>370</v>
      </c>
      <c r="E34" s="174">
        <v>0</v>
      </c>
      <c r="F34" s="174">
        <v>0</v>
      </c>
      <c r="G34" s="142">
        <f t="shared" si="1"/>
        <v>0</v>
      </c>
      <c r="H34" s="174">
        <v>0</v>
      </c>
      <c r="I34" s="174">
        <v>0</v>
      </c>
      <c r="J34" s="142">
        <f t="shared" si="2"/>
        <v>0</v>
      </c>
    </row>
    <row r="35" spans="1:11">
      <c r="B35" s="119"/>
      <c r="C35" s="604" t="s">
        <v>371</v>
      </c>
      <c r="D35" s="605"/>
      <c r="E35" s="190">
        <f>SUM(E36)</f>
        <v>0</v>
      </c>
      <c r="F35" s="190">
        <f>SUM(F36)</f>
        <v>0</v>
      </c>
      <c r="G35" s="147">
        <f t="shared" si="1"/>
        <v>0</v>
      </c>
      <c r="H35" s="190">
        <f t="shared" ref="H35:I35" si="7">SUM(H36)</f>
        <v>0</v>
      </c>
      <c r="I35" s="190">
        <f t="shared" si="7"/>
        <v>0</v>
      </c>
      <c r="J35" s="147">
        <f t="shared" si="2"/>
        <v>0</v>
      </c>
    </row>
    <row r="36" spans="1:11">
      <c r="B36" s="119"/>
      <c r="C36" s="170"/>
      <c r="D36" s="120" t="s">
        <v>372</v>
      </c>
      <c r="E36" s="174">
        <v>0</v>
      </c>
      <c r="F36" s="142">
        <v>0</v>
      </c>
      <c r="G36" s="142">
        <f t="shared" si="1"/>
        <v>0</v>
      </c>
      <c r="H36" s="142">
        <v>0</v>
      </c>
      <c r="I36" s="142">
        <v>0</v>
      </c>
      <c r="J36" s="142">
        <f t="shared" si="2"/>
        <v>0</v>
      </c>
    </row>
    <row r="37" spans="1:11" ht="15" customHeight="1">
      <c r="B37" s="606" t="s">
        <v>373</v>
      </c>
      <c r="C37" s="607"/>
      <c r="D37" s="608"/>
      <c r="E37" s="174">
        <v>0</v>
      </c>
      <c r="F37" s="142">
        <v>0</v>
      </c>
      <c r="G37" s="142">
        <f t="shared" si="1"/>
        <v>0</v>
      </c>
      <c r="H37" s="142">
        <v>0</v>
      </c>
      <c r="I37" s="142">
        <v>0</v>
      </c>
      <c r="J37" s="142">
        <f t="shared" si="2"/>
        <v>0</v>
      </c>
    </row>
    <row r="38" spans="1:11" ht="15" customHeight="1">
      <c r="B38" s="606" t="s">
        <v>374</v>
      </c>
      <c r="C38" s="607"/>
      <c r="D38" s="608"/>
      <c r="E38" s="174">
        <v>0</v>
      </c>
      <c r="F38" s="142">
        <v>0</v>
      </c>
      <c r="G38" s="142">
        <f t="shared" si="1"/>
        <v>0</v>
      </c>
      <c r="H38" s="142">
        <v>0</v>
      </c>
      <c r="I38" s="142">
        <v>0</v>
      </c>
      <c r="J38" s="142">
        <f t="shared" si="2"/>
        <v>0</v>
      </c>
    </row>
    <row r="39" spans="1:11" ht="15.75" customHeight="1">
      <c r="B39" s="606" t="s">
        <v>375</v>
      </c>
      <c r="C39" s="607"/>
      <c r="D39" s="608"/>
      <c r="E39" s="174">
        <v>0</v>
      </c>
      <c r="F39" s="142">
        <v>0</v>
      </c>
      <c r="G39" s="142">
        <f t="shared" si="1"/>
        <v>0</v>
      </c>
      <c r="H39" s="142">
        <v>0</v>
      </c>
      <c r="I39" s="142">
        <v>0</v>
      </c>
      <c r="J39" s="142">
        <f t="shared" si="2"/>
        <v>0</v>
      </c>
    </row>
    <row r="40" spans="1:11">
      <c r="B40" s="171"/>
      <c r="C40" s="172"/>
      <c r="D40" s="173"/>
      <c r="E40" s="175"/>
      <c r="F40" s="176"/>
      <c r="G40" s="176"/>
      <c r="H40" s="176"/>
      <c r="I40" s="176"/>
      <c r="J40" s="176"/>
    </row>
    <row r="41" spans="1:11" s="130" customFormat="1">
      <c r="A41" s="127"/>
      <c r="B41" s="148"/>
      <c r="C41" s="609" t="s">
        <v>243</v>
      </c>
      <c r="D41" s="610"/>
      <c r="E41" s="141">
        <f>+E11+E14+E23+E27+E30+E35+E37+E38+E39</f>
        <v>19316000</v>
      </c>
      <c r="F41" s="141">
        <f t="shared" ref="F41:J41" si="8">+F11+F14+F23+F27+F30+F35+F37+F38+F39</f>
        <v>432661</v>
      </c>
      <c r="G41" s="141">
        <f t="shared" si="8"/>
        <v>19748661</v>
      </c>
      <c r="H41" s="141">
        <f t="shared" si="8"/>
        <v>6356741</v>
      </c>
      <c r="I41" s="141">
        <f t="shared" si="8"/>
        <v>6313692</v>
      </c>
      <c r="J41" s="141">
        <f t="shared" si="8"/>
        <v>13391920</v>
      </c>
      <c r="K41" s="127"/>
    </row>
    <row r="42" spans="1:11">
      <c r="B42" s="78"/>
      <c r="C42" s="78"/>
      <c r="D42" s="78"/>
      <c r="E42" s="78"/>
      <c r="F42" s="78"/>
      <c r="G42" s="78"/>
      <c r="H42" s="78"/>
      <c r="I42" s="78"/>
      <c r="J42" s="78"/>
    </row>
    <row r="43" spans="1:11">
      <c r="B43" s="78"/>
      <c r="C43" s="78"/>
      <c r="D43" s="78"/>
      <c r="E43" s="78"/>
      <c r="F43" s="78"/>
      <c r="G43" s="78"/>
      <c r="H43" s="78"/>
      <c r="I43" s="78"/>
      <c r="J43" s="78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D27" sqref="D27"/>
    </sheetView>
  </sheetViews>
  <sheetFormatPr baseColWidth="10" defaultRowHeight="15"/>
  <cols>
    <col min="1" max="1" width="1.140625" customWidth="1"/>
    <col min="2" max="2" width="57" customWidth="1"/>
    <col min="6" max="6" width="4.28515625" style="117" customWidth="1"/>
  </cols>
  <sheetData>
    <row r="1" spans="1:5">
      <c r="A1" s="573" t="s">
        <v>515</v>
      </c>
      <c r="B1" s="574"/>
      <c r="C1" s="574"/>
      <c r="D1" s="574"/>
      <c r="E1" s="574"/>
    </row>
    <row r="2" spans="1:5">
      <c r="A2" s="576" t="s">
        <v>376</v>
      </c>
      <c r="B2" s="577"/>
      <c r="C2" s="577"/>
      <c r="D2" s="577"/>
      <c r="E2" s="577"/>
    </row>
    <row r="3" spans="1:5">
      <c r="A3" s="579" t="s">
        <v>538</v>
      </c>
      <c r="B3" s="580"/>
      <c r="C3" s="580"/>
      <c r="D3" s="580"/>
      <c r="E3" s="580"/>
    </row>
    <row r="4" spans="1:5" ht="6" customHeight="1">
      <c r="A4" s="78"/>
      <c r="B4" s="78"/>
      <c r="C4" s="78"/>
      <c r="D4" s="78"/>
      <c r="E4" s="78"/>
    </row>
    <row r="5" spans="1:5">
      <c r="A5" s="582" t="s">
        <v>76</v>
      </c>
      <c r="B5" s="582"/>
      <c r="C5" s="118" t="s">
        <v>210</v>
      </c>
      <c r="D5" s="118" t="s">
        <v>213</v>
      </c>
      <c r="E5" s="118" t="s">
        <v>377</v>
      </c>
    </row>
    <row r="6" spans="1:5" ht="5.25" customHeight="1" thickBot="1">
      <c r="A6" s="133"/>
      <c r="B6" s="134"/>
      <c r="C6" s="135"/>
      <c r="D6" s="135"/>
      <c r="E6" s="135"/>
    </row>
    <row r="7" spans="1:5" ht="15.75" thickBot="1">
      <c r="A7" s="177"/>
      <c r="B7" s="178" t="s">
        <v>378</v>
      </c>
      <c r="C7" s="191">
        <f>+C8+C9</f>
        <v>19748661</v>
      </c>
      <c r="D7" s="191">
        <f t="shared" ref="D7:E7" si="0">+D8+D9</f>
        <v>7189523</v>
      </c>
      <c r="E7" s="191">
        <f t="shared" si="0"/>
        <v>7189523</v>
      </c>
    </row>
    <row r="8" spans="1:5">
      <c r="A8" s="618" t="s">
        <v>401</v>
      </c>
      <c r="B8" s="619"/>
      <c r="C8" s="176">
        <f>+EAI!G33</f>
        <v>19748661</v>
      </c>
      <c r="D8" s="176">
        <f>+EAI!H33</f>
        <v>7189523</v>
      </c>
      <c r="E8" s="176">
        <f>+EAI!I33</f>
        <v>7189523</v>
      </c>
    </row>
    <row r="9" spans="1:5">
      <c r="A9" s="620" t="s">
        <v>402</v>
      </c>
      <c r="B9" s="621"/>
      <c r="C9" s="192">
        <f>+EAI!E46</f>
        <v>0</v>
      </c>
      <c r="D9" s="192">
        <f>+EAI!H46</f>
        <v>0</v>
      </c>
      <c r="E9" s="192">
        <f>+EAI!I46</f>
        <v>0</v>
      </c>
    </row>
    <row r="10" spans="1:5" ht="6.75" customHeight="1" thickBot="1">
      <c r="A10" s="119"/>
      <c r="B10" s="120"/>
      <c r="C10" s="142"/>
      <c r="D10" s="142"/>
      <c r="E10" s="142"/>
    </row>
    <row r="11" spans="1:5" ht="15.75" thickBot="1">
      <c r="A11" s="179"/>
      <c r="B11" s="178" t="s">
        <v>379</v>
      </c>
      <c r="C11" s="191">
        <f>+C12+C13</f>
        <v>19748661</v>
      </c>
      <c r="D11" s="191">
        <f t="shared" ref="D11:E11" si="1">+D12+D13</f>
        <v>6356741</v>
      </c>
      <c r="E11" s="191">
        <f t="shared" si="1"/>
        <v>6313692</v>
      </c>
    </row>
    <row r="12" spans="1:5">
      <c r="A12" s="622" t="s">
        <v>403</v>
      </c>
      <c r="B12" s="623"/>
      <c r="C12" s="176">
        <f>CFG!F12</f>
        <v>19748661</v>
      </c>
      <c r="D12" s="176">
        <f>CFG!G12</f>
        <v>6356741</v>
      </c>
      <c r="E12" s="176">
        <f>CFG!H12</f>
        <v>6313692</v>
      </c>
    </row>
    <row r="13" spans="1:5">
      <c r="A13" s="620" t="s">
        <v>404</v>
      </c>
      <c r="B13" s="621"/>
      <c r="C13" s="192"/>
      <c r="D13" s="192"/>
      <c r="E13" s="192"/>
    </row>
    <row r="14" spans="1:5" ht="5.25" customHeight="1" thickBot="1">
      <c r="A14" s="137"/>
      <c r="B14" s="136"/>
      <c r="C14" s="142"/>
      <c r="D14" s="142"/>
      <c r="E14" s="142"/>
    </row>
    <row r="15" spans="1:5" ht="15.75" thickBot="1">
      <c r="A15" s="177"/>
      <c r="B15" s="178" t="s">
        <v>380</v>
      </c>
      <c r="C15" s="191">
        <f>+C7-C11</f>
        <v>0</v>
      </c>
      <c r="D15" s="191">
        <f t="shared" ref="D15:E15" si="2">+D7-D11</f>
        <v>832782</v>
      </c>
      <c r="E15" s="191">
        <f t="shared" si="2"/>
        <v>875831</v>
      </c>
    </row>
    <row r="16" spans="1:5">
      <c r="A16" s="78"/>
      <c r="B16" s="78"/>
      <c r="C16" s="78"/>
      <c r="D16" s="78"/>
      <c r="E16" s="78"/>
    </row>
    <row r="17" spans="1:5">
      <c r="A17" s="582" t="s">
        <v>76</v>
      </c>
      <c r="B17" s="582"/>
      <c r="C17" s="118" t="s">
        <v>210</v>
      </c>
      <c r="D17" s="118" t="s">
        <v>213</v>
      </c>
      <c r="E17" s="118" t="s">
        <v>377</v>
      </c>
    </row>
    <row r="18" spans="1:5" ht="6.75" customHeight="1">
      <c r="A18" s="133"/>
      <c r="B18" s="134"/>
      <c r="C18" s="135"/>
      <c r="D18" s="135"/>
      <c r="E18" s="135"/>
    </row>
    <row r="19" spans="1:5">
      <c r="A19" s="614" t="s">
        <v>381</v>
      </c>
      <c r="B19" s="615"/>
      <c r="C19" s="192">
        <f>+C15</f>
        <v>0</v>
      </c>
      <c r="D19" s="192">
        <f t="shared" ref="D19:E19" si="3">+D15</f>
        <v>832782</v>
      </c>
      <c r="E19" s="192">
        <f t="shared" si="3"/>
        <v>875831</v>
      </c>
    </row>
    <row r="20" spans="1:5" ht="6" customHeight="1">
      <c r="A20" s="119"/>
      <c r="B20" s="120"/>
      <c r="C20" s="142"/>
      <c r="D20" s="142"/>
      <c r="E20" s="142"/>
    </row>
    <row r="21" spans="1:5">
      <c r="A21" s="614" t="s">
        <v>382</v>
      </c>
      <c r="B21" s="615"/>
      <c r="C21" s="192"/>
      <c r="D21" s="192"/>
      <c r="E21" s="192"/>
    </row>
    <row r="22" spans="1:5" ht="7.5" customHeight="1" thickBot="1">
      <c r="A22" s="137"/>
      <c r="B22" s="136"/>
      <c r="C22" s="142"/>
      <c r="D22" s="142"/>
      <c r="E22" s="142"/>
    </row>
    <row r="23" spans="1:5" ht="15.75" thickBot="1">
      <c r="A23" s="179"/>
      <c r="B23" s="178" t="s">
        <v>383</v>
      </c>
      <c r="C23" s="193">
        <f>+C19-C21</f>
        <v>0</v>
      </c>
      <c r="D23" s="193">
        <f t="shared" ref="D23:E23" si="4">+D19-D21</f>
        <v>832782</v>
      </c>
      <c r="E23" s="193">
        <f t="shared" si="4"/>
        <v>875831</v>
      </c>
    </row>
    <row r="24" spans="1:5">
      <c r="A24" s="78"/>
      <c r="B24" s="78"/>
      <c r="C24" s="78"/>
      <c r="D24" s="78"/>
      <c r="E24" s="78"/>
    </row>
    <row r="25" spans="1:5">
      <c r="A25" s="582" t="s">
        <v>76</v>
      </c>
      <c r="B25" s="582"/>
      <c r="C25" s="118" t="s">
        <v>210</v>
      </c>
      <c r="D25" s="118" t="s">
        <v>213</v>
      </c>
      <c r="E25" s="118" t="s">
        <v>377</v>
      </c>
    </row>
    <row r="26" spans="1:5" ht="5.25" customHeight="1">
      <c r="A26" s="133"/>
      <c r="B26" s="134"/>
      <c r="C26" s="135"/>
      <c r="D26" s="135"/>
      <c r="E26" s="135"/>
    </row>
    <row r="27" spans="1:5">
      <c r="A27" s="614" t="s">
        <v>384</v>
      </c>
      <c r="B27" s="615"/>
      <c r="C27" s="192">
        <f>+EAI!G54</f>
        <v>19748661</v>
      </c>
      <c r="D27" s="192">
        <f>+EAI!H54</f>
        <v>7189523</v>
      </c>
      <c r="E27" s="192">
        <f>+EAI!I54</f>
        <v>7189523</v>
      </c>
    </row>
    <row r="28" spans="1:5" ht="5.25" customHeight="1">
      <c r="A28" s="119"/>
      <c r="B28" s="120"/>
      <c r="C28" s="142"/>
      <c r="D28" s="142"/>
      <c r="E28" s="142"/>
    </row>
    <row r="29" spans="1:5">
      <c r="A29" s="614" t="s">
        <v>385</v>
      </c>
      <c r="B29" s="615"/>
      <c r="C29" s="192"/>
      <c r="D29" s="192"/>
      <c r="E29" s="192"/>
    </row>
    <row r="30" spans="1:5" ht="3.75" customHeight="1" thickBot="1">
      <c r="A30" s="138"/>
      <c r="B30" s="139"/>
      <c r="C30" s="176"/>
      <c r="D30" s="176"/>
      <c r="E30" s="176"/>
    </row>
    <row r="31" spans="1:5" ht="15.75" thickBot="1">
      <c r="A31" s="179"/>
      <c r="B31" s="178" t="s">
        <v>386</v>
      </c>
      <c r="C31" s="193">
        <f>+C27-C29</f>
        <v>19748661</v>
      </c>
      <c r="D31" s="193">
        <f t="shared" ref="D31:E31" si="5">+D27-D29</f>
        <v>7189523</v>
      </c>
      <c r="E31" s="193">
        <f t="shared" si="5"/>
        <v>7189523</v>
      </c>
    </row>
    <row r="32" spans="1:5" s="117" customFormat="1">
      <c r="A32" s="78"/>
      <c r="B32" s="78"/>
      <c r="C32" s="78"/>
      <c r="D32" s="78"/>
      <c r="E32" s="78"/>
    </row>
    <row r="33" spans="1:5" ht="23.25" customHeight="1">
      <c r="A33" s="78"/>
      <c r="B33" s="616" t="s">
        <v>387</v>
      </c>
      <c r="C33" s="616"/>
      <c r="D33" s="616"/>
      <c r="E33" s="616"/>
    </row>
    <row r="34" spans="1:5" ht="28.5" customHeight="1">
      <c r="A34" s="78"/>
      <c r="B34" s="616" t="s">
        <v>388</v>
      </c>
      <c r="C34" s="616"/>
      <c r="D34" s="616"/>
      <c r="E34" s="616"/>
    </row>
    <row r="35" spans="1:5">
      <c r="A35" s="78"/>
      <c r="B35" s="617" t="s">
        <v>389</v>
      </c>
      <c r="C35" s="617"/>
      <c r="D35" s="617"/>
      <c r="E35" s="617"/>
    </row>
    <row r="36" spans="1:5" s="117" customFormat="1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85"/>
  <sheetViews>
    <sheetView showGridLines="0" workbookViewId="0">
      <pane ySplit="7" topLeftCell="A8" activePane="bottomLeft" state="frozen"/>
      <selection pane="bottomLeft" activeCell="C9" sqref="C9"/>
    </sheetView>
  </sheetViews>
  <sheetFormatPr baseColWidth="10" defaultRowHeight="12"/>
  <cols>
    <col min="1" max="1" width="4.85546875" style="199" customWidth="1"/>
    <col min="2" max="2" width="30.85546875" style="199" customWidth="1"/>
    <col min="3" max="3" width="84.42578125" style="199" customWidth="1"/>
    <col min="4" max="4" width="31.7109375" style="199" customWidth="1"/>
    <col min="5" max="5" width="4.85546875" style="199" customWidth="1"/>
    <col min="6" max="9" width="11.42578125" style="199"/>
    <col min="10" max="10" width="11.42578125" style="460"/>
    <col min="11" max="256" width="11.42578125" style="199"/>
    <col min="257" max="257" width="4.85546875" style="199" customWidth="1"/>
    <col min="258" max="258" width="30.85546875" style="199" customWidth="1"/>
    <col min="259" max="259" width="84.42578125" style="199" customWidth="1"/>
    <col min="260" max="260" width="42.7109375" style="199" customWidth="1"/>
    <col min="261" max="261" width="4.85546875" style="199" customWidth="1"/>
    <col min="262" max="512" width="11.42578125" style="199"/>
    <col min="513" max="513" width="4.85546875" style="199" customWidth="1"/>
    <col min="514" max="514" width="30.85546875" style="199" customWidth="1"/>
    <col min="515" max="515" width="84.42578125" style="199" customWidth="1"/>
    <col min="516" max="516" width="42.7109375" style="199" customWidth="1"/>
    <col min="517" max="517" width="4.85546875" style="199" customWidth="1"/>
    <col min="518" max="768" width="11.42578125" style="199"/>
    <col min="769" max="769" width="4.85546875" style="199" customWidth="1"/>
    <col min="770" max="770" width="30.85546875" style="199" customWidth="1"/>
    <col min="771" max="771" width="84.42578125" style="199" customWidth="1"/>
    <col min="772" max="772" width="42.7109375" style="199" customWidth="1"/>
    <col min="773" max="773" width="4.85546875" style="199" customWidth="1"/>
    <col min="774" max="1024" width="11.42578125" style="199"/>
    <col min="1025" max="1025" width="4.85546875" style="199" customWidth="1"/>
    <col min="1026" max="1026" width="30.85546875" style="199" customWidth="1"/>
    <col min="1027" max="1027" width="84.42578125" style="199" customWidth="1"/>
    <col min="1028" max="1028" width="42.7109375" style="199" customWidth="1"/>
    <col min="1029" max="1029" width="4.85546875" style="199" customWidth="1"/>
    <col min="1030" max="1280" width="11.42578125" style="199"/>
    <col min="1281" max="1281" width="4.85546875" style="199" customWidth="1"/>
    <col min="1282" max="1282" width="30.85546875" style="199" customWidth="1"/>
    <col min="1283" max="1283" width="84.42578125" style="199" customWidth="1"/>
    <col min="1284" max="1284" width="42.7109375" style="199" customWidth="1"/>
    <col min="1285" max="1285" width="4.85546875" style="199" customWidth="1"/>
    <col min="1286" max="1536" width="11.42578125" style="199"/>
    <col min="1537" max="1537" width="4.85546875" style="199" customWidth="1"/>
    <col min="1538" max="1538" width="30.85546875" style="199" customWidth="1"/>
    <col min="1539" max="1539" width="84.42578125" style="199" customWidth="1"/>
    <col min="1540" max="1540" width="42.7109375" style="199" customWidth="1"/>
    <col min="1541" max="1541" width="4.85546875" style="199" customWidth="1"/>
    <col min="1542" max="1792" width="11.42578125" style="199"/>
    <col min="1793" max="1793" width="4.85546875" style="199" customWidth="1"/>
    <col min="1794" max="1794" width="30.85546875" style="199" customWidth="1"/>
    <col min="1795" max="1795" width="84.42578125" style="199" customWidth="1"/>
    <col min="1796" max="1796" width="42.7109375" style="199" customWidth="1"/>
    <col min="1797" max="1797" width="4.85546875" style="199" customWidth="1"/>
    <col min="1798" max="2048" width="11.42578125" style="199"/>
    <col min="2049" max="2049" width="4.85546875" style="199" customWidth="1"/>
    <col min="2050" max="2050" width="30.85546875" style="199" customWidth="1"/>
    <col min="2051" max="2051" width="84.42578125" style="199" customWidth="1"/>
    <col min="2052" max="2052" width="42.7109375" style="199" customWidth="1"/>
    <col min="2053" max="2053" width="4.85546875" style="199" customWidth="1"/>
    <col min="2054" max="2304" width="11.42578125" style="199"/>
    <col min="2305" max="2305" width="4.85546875" style="199" customWidth="1"/>
    <col min="2306" max="2306" width="30.85546875" style="199" customWidth="1"/>
    <col min="2307" max="2307" width="84.42578125" style="199" customWidth="1"/>
    <col min="2308" max="2308" width="42.7109375" style="199" customWidth="1"/>
    <col min="2309" max="2309" width="4.85546875" style="199" customWidth="1"/>
    <col min="2310" max="2560" width="11.42578125" style="199"/>
    <col min="2561" max="2561" width="4.85546875" style="199" customWidth="1"/>
    <col min="2562" max="2562" width="30.85546875" style="199" customWidth="1"/>
    <col min="2563" max="2563" width="84.42578125" style="199" customWidth="1"/>
    <col min="2564" max="2564" width="42.7109375" style="199" customWidth="1"/>
    <col min="2565" max="2565" width="4.85546875" style="199" customWidth="1"/>
    <col min="2566" max="2816" width="11.42578125" style="199"/>
    <col min="2817" max="2817" width="4.85546875" style="199" customWidth="1"/>
    <col min="2818" max="2818" width="30.85546875" style="199" customWidth="1"/>
    <col min="2819" max="2819" width="84.42578125" style="199" customWidth="1"/>
    <col min="2820" max="2820" width="42.7109375" style="199" customWidth="1"/>
    <col min="2821" max="2821" width="4.85546875" style="199" customWidth="1"/>
    <col min="2822" max="3072" width="11.42578125" style="199"/>
    <col min="3073" max="3073" width="4.85546875" style="199" customWidth="1"/>
    <col min="3074" max="3074" width="30.85546875" style="199" customWidth="1"/>
    <col min="3075" max="3075" width="84.42578125" style="199" customWidth="1"/>
    <col min="3076" max="3076" width="42.7109375" style="199" customWidth="1"/>
    <col min="3077" max="3077" width="4.85546875" style="199" customWidth="1"/>
    <col min="3078" max="3328" width="11.42578125" style="199"/>
    <col min="3329" max="3329" width="4.85546875" style="199" customWidth="1"/>
    <col min="3330" max="3330" width="30.85546875" style="199" customWidth="1"/>
    <col min="3331" max="3331" width="84.42578125" style="199" customWidth="1"/>
    <col min="3332" max="3332" width="42.7109375" style="199" customWidth="1"/>
    <col min="3333" max="3333" width="4.85546875" style="199" customWidth="1"/>
    <col min="3334" max="3584" width="11.42578125" style="199"/>
    <col min="3585" max="3585" width="4.85546875" style="199" customWidth="1"/>
    <col min="3586" max="3586" width="30.85546875" style="199" customWidth="1"/>
    <col min="3587" max="3587" width="84.42578125" style="199" customWidth="1"/>
    <col min="3588" max="3588" width="42.7109375" style="199" customWidth="1"/>
    <col min="3589" max="3589" width="4.85546875" style="199" customWidth="1"/>
    <col min="3590" max="3840" width="11.42578125" style="199"/>
    <col min="3841" max="3841" width="4.85546875" style="199" customWidth="1"/>
    <col min="3842" max="3842" width="30.85546875" style="199" customWidth="1"/>
    <col min="3843" max="3843" width="84.42578125" style="199" customWidth="1"/>
    <col min="3844" max="3844" width="42.7109375" style="199" customWidth="1"/>
    <col min="3845" max="3845" width="4.85546875" style="199" customWidth="1"/>
    <col min="3846" max="4096" width="11.42578125" style="199"/>
    <col min="4097" max="4097" width="4.85546875" style="199" customWidth="1"/>
    <col min="4098" max="4098" width="30.85546875" style="199" customWidth="1"/>
    <col min="4099" max="4099" width="84.42578125" style="199" customWidth="1"/>
    <col min="4100" max="4100" width="42.7109375" style="199" customWidth="1"/>
    <col min="4101" max="4101" width="4.85546875" style="199" customWidth="1"/>
    <col min="4102" max="4352" width="11.42578125" style="199"/>
    <col min="4353" max="4353" width="4.85546875" style="199" customWidth="1"/>
    <col min="4354" max="4354" width="30.85546875" style="199" customWidth="1"/>
    <col min="4355" max="4355" width="84.42578125" style="199" customWidth="1"/>
    <col min="4356" max="4356" width="42.7109375" style="199" customWidth="1"/>
    <col min="4357" max="4357" width="4.85546875" style="199" customWidth="1"/>
    <col min="4358" max="4608" width="11.42578125" style="199"/>
    <col min="4609" max="4609" width="4.85546875" style="199" customWidth="1"/>
    <col min="4610" max="4610" width="30.85546875" style="199" customWidth="1"/>
    <col min="4611" max="4611" width="84.42578125" style="199" customWidth="1"/>
    <col min="4612" max="4612" width="42.7109375" style="199" customWidth="1"/>
    <col min="4613" max="4613" width="4.85546875" style="199" customWidth="1"/>
    <col min="4614" max="4864" width="11.42578125" style="199"/>
    <col min="4865" max="4865" width="4.85546875" style="199" customWidth="1"/>
    <col min="4866" max="4866" width="30.85546875" style="199" customWidth="1"/>
    <col min="4867" max="4867" width="84.42578125" style="199" customWidth="1"/>
    <col min="4868" max="4868" width="42.7109375" style="199" customWidth="1"/>
    <col min="4869" max="4869" width="4.85546875" style="199" customWidth="1"/>
    <col min="4870" max="5120" width="11.42578125" style="199"/>
    <col min="5121" max="5121" width="4.85546875" style="199" customWidth="1"/>
    <col min="5122" max="5122" width="30.85546875" style="199" customWidth="1"/>
    <col min="5123" max="5123" width="84.42578125" style="199" customWidth="1"/>
    <col min="5124" max="5124" width="42.7109375" style="199" customWidth="1"/>
    <col min="5125" max="5125" width="4.85546875" style="199" customWidth="1"/>
    <col min="5126" max="5376" width="11.42578125" style="199"/>
    <col min="5377" max="5377" width="4.85546875" style="199" customWidth="1"/>
    <col min="5378" max="5378" width="30.85546875" style="199" customWidth="1"/>
    <col min="5379" max="5379" width="84.42578125" style="199" customWidth="1"/>
    <col min="5380" max="5380" width="42.7109375" style="199" customWidth="1"/>
    <col min="5381" max="5381" width="4.85546875" style="199" customWidth="1"/>
    <col min="5382" max="5632" width="11.42578125" style="199"/>
    <col min="5633" max="5633" width="4.85546875" style="199" customWidth="1"/>
    <col min="5634" max="5634" width="30.85546875" style="199" customWidth="1"/>
    <col min="5635" max="5635" width="84.42578125" style="199" customWidth="1"/>
    <col min="5636" max="5636" width="42.7109375" style="199" customWidth="1"/>
    <col min="5637" max="5637" width="4.85546875" style="199" customWidth="1"/>
    <col min="5638" max="5888" width="11.42578125" style="199"/>
    <col min="5889" max="5889" width="4.85546875" style="199" customWidth="1"/>
    <col min="5890" max="5890" width="30.85546875" style="199" customWidth="1"/>
    <col min="5891" max="5891" width="84.42578125" style="199" customWidth="1"/>
    <col min="5892" max="5892" width="42.7109375" style="199" customWidth="1"/>
    <col min="5893" max="5893" width="4.85546875" style="199" customWidth="1"/>
    <col min="5894" max="6144" width="11.42578125" style="199"/>
    <col min="6145" max="6145" width="4.85546875" style="199" customWidth="1"/>
    <col min="6146" max="6146" width="30.85546875" style="199" customWidth="1"/>
    <col min="6147" max="6147" width="84.42578125" style="199" customWidth="1"/>
    <col min="6148" max="6148" width="42.7109375" style="199" customWidth="1"/>
    <col min="6149" max="6149" width="4.85546875" style="199" customWidth="1"/>
    <col min="6150" max="6400" width="11.42578125" style="199"/>
    <col min="6401" max="6401" width="4.85546875" style="199" customWidth="1"/>
    <col min="6402" max="6402" width="30.85546875" style="199" customWidth="1"/>
    <col min="6403" max="6403" width="84.42578125" style="199" customWidth="1"/>
    <col min="6404" max="6404" width="42.7109375" style="199" customWidth="1"/>
    <col min="6405" max="6405" width="4.85546875" style="199" customWidth="1"/>
    <col min="6406" max="6656" width="11.42578125" style="199"/>
    <col min="6657" max="6657" width="4.85546875" style="199" customWidth="1"/>
    <col min="6658" max="6658" width="30.85546875" style="199" customWidth="1"/>
    <col min="6659" max="6659" width="84.42578125" style="199" customWidth="1"/>
    <col min="6660" max="6660" width="42.7109375" style="199" customWidth="1"/>
    <col min="6661" max="6661" width="4.85546875" style="199" customWidth="1"/>
    <col min="6662" max="6912" width="11.42578125" style="199"/>
    <col min="6913" max="6913" width="4.85546875" style="199" customWidth="1"/>
    <col min="6914" max="6914" width="30.85546875" style="199" customWidth="1"/>
    <col min="6915" max="6915" width="84.42578125" style="199" customWidth="1"/>
    <col min="6916" max="6916" width="42.7109375" style="199" customWidth="1"/>
    <col min="6917" max="6917" width="4.85546875" style="199" customWidth="1"/>
    <col min="6918" max="7168" width="11.42578125" style="199"/>
    <col min="7169" max="7169" width="4.85546875" style="199" customWidth="1"/>
    <col min="7170" max="7170" width="30.85546875" style="199" customWidth="1"/>
    <col min="7171" max="7171" width="84.42578125" style="199" customWidth="1"/>
    <col min="7172" max="7172" width="42.7109375" style="199" customWidth="1"/>
    <col min="7173" max="7173" width="4.85546875" style="199" customWidth="1"/>
    <col min="7174" max="7424" width="11.42578125" style="199"/>
    <col min="7425" max="7425" width="4.85546875" style="199" customWidth="1"/>
    <col min="7426" max="7426" width="30.85546875" style="199" customWidth="1"/>
    <col min="7427" max="7427" width="84.42578125" style="199" customWidth="1"/>
    <col min="7428" max="7428" width="42.7109375" style="199" customWidth="1"/>
    <col min="7429" max="7429" width="4.85546875" style="199" customWidth="1"/>
    <col min="7430" max="7680" width="11.42578125" style="199"/>
    <col min="7681" max="7681" width="4.85546875" style="199" customWidth="1"/>
    <col min="7682" max="7682" width="30.85546875" style="199" customWidth="1"/>
    <col min="7683" max="7683" width="84.42578125" style="199" customWidth="1"/>
    <col min="7684" max="7684" width="42.7109375" style="199" customWidth="1"/>
    <col min="7685" max="7685" width="4.85546875" style="199" customWidth="1"/>
    <col min="7686" max="7936" width="11.42578125" style="199"/>
    <col min="7937" max="7937" width="4.85546875" style="199" customWidth="1"/>
    <col min="7938" max="7938" width="30.85546875" style="199" customWidth="1"/>
    <col min="7939" max="7939" width="84.42578125" style="199" customWidth="1"/>
    <col min="7940" max="7940" width="42.7109375" style="199" customWidth="1"/>
    <col min="7941" max="7941" width="4.85546875" style="199" customWidth="1"/>
    <col min="7942" max="8192" width="11.42578125" style="199"/>
    <col min="8193" max="8193" width="4.85546875" style="199" customWidth="1"/>
    <col min="8194" max="8194" width="30.85546875" style="199" customWidth="1"/>
    <col min="8195" max="8195" width="84.42578125" style="199" customWidth="1"/>
    <col min="8196" max="8196" width="42.7109375" style="199" customWidth="1"/>
    <col min="8197" max="8197" width="4.85546875" style="199" customWidth="1"/>
    <col min="8198" max="8448" width="11.42578125" style="199"/>
    <col min="8449" max="8449" width="4.85546875" style="199" customWidth="1"/>
    <col min="8450" max="8450" width="30.85546875" style="199" customWidth="1"/>
    <col min="8451" max="8451" width="84.42578125" style="199" customWidth="1"/>
    <col min="8452" max="8452" width="42.7109375" style="199" customWidth="1"/>
    <col min="8453" max="8453" width="4.85546875" style="199" customWidth="1"/>
    <col min="8454" max="8704" width="11.42578125" style="199"/>
    <col min="8705" max="8705" width="4.85546875" style="199" customWidth="1"/>
    <col min="8706" max="8706" width="30.85546875" style="199" customWidth="1"/>
    <col min="8707" max="8707" width="84.42578125" style="199" customWidth="1"/>
    <col min="8708" max="8708" width="42.7109375" style="199" customWidth="1"/>
    <col min="8709" max="8709" width="4.85546875" style="199" customWidth="1"/>
    <col min="8710" max="8960" width="11.42578125" style="199"/>
    <col min="8961" max="8961" width="4.85546875" style="199" customWidth="1"/>
    <col min="8962" max="8962" width="30.85546875" style="199" customWidth="1"/>
    <col min="8963" max="8963" width="84.42578125" style="199" customWidth="1"/>
    <col min="8964" max="8964" width="42.7109375" style="199" customWidth="1"/>
    <col min="8965" max="8965" width="4.85546875" style="199" customWidth="1"/>
    <col min="8966" max="9216" width="11.42578125" style="199"/>
    <col min="9217" max="9217" width="4.85546875" style="199" customWidth="1"/>
    <col min="9218" max="9218" width="30.85546875" style="199" customWidth="1"/>
    <col min="9219" max="9219" width="84.42578125" style="199" customWidth="1"/>
    <col min="9220" max="9220" width="42.7109375" style="199" customWidth="1"/>
    <col min="9221" max="9221" width="4.85546875" style="199" customWidth="1"/>
    <col min="9222" max="9472" width="11.42578125" style="199"/>
    <col min="9473" max="9473" width="4.85546875" style="199" customWidth="1"/>
    <col min="9474" max="9474" width="30.85546875" style="199" customWidth="1"/>
    <col min="9475" max="9475" width="84.42578125" style="199" customWidth="1"/>
    <col min="9476" max="9476" width="42.7109375" style="199" customWidth="1"/>
    <col min="9477" max="9477" width="4.85546875" style="199" customWidth="1"/>
    <col min="9478" max="9728" width="11.42578125" style="199"/>
    <col min="9729" max="9729" width="4.85546875" style="199" customWidth="1"/>
    <col min="9730" max="9730" width="30.85546875" style="199" customWidth="1"/>
    <col min="9731" max="9731" width="84.42578125" style="199" customWidth="1"/>
    <col min="9732" max="9732" width="42.7109375" style="199" customWidth="1"/>
    <col min="9733" max="9733" width="4.85546875" style="199" customWidth="1"/>
    <col min="9734" max="9984" width="11.42578125" style="199"/>
    <col min="9985" max="9985" width="4.85546875" style="199" customWidth="1"/>
    <col min="9986" max="9986" width="30.85546875" style="199" customWidth="1"/>
    <col min="9987" max="9987" width="84.42578125" style="199" customWidth="1"/>
    <col min="9988" max="9988" width="42.7109375" style="199" customWidth="1"/>
    <col min="9989" max="9989" width="4.85546875" style="199" customWidth="1"/>
    <col min="9990" max="10240" width="11.42578125" style="199"/>
    <col min="10241" max="10241" width="4.85546875" style="199" customWidth="1"/>
    <col min="10242" max="10242" width="30.85546875" style="199" customWidth="1"/>
    <col min="10243" max="10243" width="84.42578125" style="199" customWidth="1"/>
    <col min="10244" max="10244" width="42.7109375" style="199" customWidth="1"/>
    <col min="10245" max="10245" width="4.85546875" style="199" customWidth="1"/>
    <col min="10246" max="10496" width="11.42578125" style="199"/>
    <col min="10497" max="10497" width="4.85546875" style="199" customWidth="1"/>
    <col min="10498" max="10498" width="30.85546875" style="199" customWidth="1"/>
    <col min="10499" max="10499" width="84.42578125" style="199" customWidth="1"/>
    <col min="10500" max="10500" width="42.7109375" style="199" customWidth="1"/>
    <col min="10501" max="10501" width="4.85546875" style="199" customWidth="1"/>
    <col min="10502" max="10752" width="11.42578125" style="199"/>
    <col min="10753" max="10753" width="4.85546875" style="199" customWidth="1"/>
    <col min="10754" max="10754" width="30.85546875" style="199" customWidth="1"/>
    <col min="10755" max="10755" width="84.42578125" style="199" customWidth="1"/>
    <col min="10756" max="10756" width="42.7109375" style="199" customWidth="1"/>
    <col min="10757" max="10757" width="4.85546875" style="199" customWidth="1"/>
    <col min="10758" max="11008" width="11.42578125" style="199"/>
    <col min="11009" max="11009" width="4.85546875" style="199" customWidth="1"/>
    <col min="11010" max="11010" width="30.85546875" style="199" customWidth="1"/>
    <col min="11011" max="11011" width="84.42578125" style="199" customWidth="1"/>
    <col min="11012" max="11012" width="42.7109375" style="199" customWidth="1"/>
    <col min="11013" max="11013" width="4.85546875" style="199" customWidth="1"/>
    <col min="11014" max="11264" width="11.42578125" style="199"/>
    <col min="11265" max="11265" width="4.85546875" style="199" customWidth="1"/>
    <col min="11266" max="11266" width="30.85546875" style="199" customWidth="1"/>
    <col min="11267" max="11267" width="84.42578125" style="199" customWidth="1"/>
    <col min="11268" max="11268" width="42.7109375" style="199" customWidth="1"/>
    <col min="11269" max="11269" width="4.85546875" style="199" customWidth="1"/>
    <col min="11270" max="11520" width="11.42578125" style="199"/>
    <col min="11521" max="11521" width="4.85546875" style="199" customWidth="1"/>
    <col min="11522" max="11522" width="30.85546875" style="199" customWidth="1"/>
    <col min="11523" max="11523" width="84.42578125" style="199" customWidth="1"/>
    <col min="11524" max="11524" width="42.7109375" style="199" customWidth="1"/>
    <col min="11525" max="11525" width="4.85546875" style="199" customWidth="1"/>
    <col min="11526" max="11776" width="11.42578125" style="199"/>
    <col min="11777" max="11777" width="4.85546875" style="199" customWidth="1"/>
    <col min="11778" max="11778" width="30.85546875" style="199" customWidth="1"/>
    <col min="11779" max="11779" width="84.42578125" style="199" customWidth="1"/>
    <col min="11780" max="11780" width="42.7109375" style="199" customWidth="1"/>
    <col min="11781" max="11781" width="4.85546875" style="199" customWidth="1"/>
    <col min="11782" max="12032" width="11.42578125" style="199"/>
    <col min="12033" max="12033" width="4.85546875" style="199" customWidth="1"/>
    <col min="12034" max="12034" width="30.85546875" style="199" customWidth="1"/>
    <col min="12035" max="12035" width="84.42578125" style="199" customWidth="1"/>
    <col min="12036" max="12036" width="42.7109375" style="199" customWidth="1"/>
    <col min="12037" max="12037" width="4.85546875" style="199" customWidth="1"/>
    <col min="12038" max="12288" width="11.42578125" style="199"/>
    <col min="12289" max="12289" width="4.85546875" style="199" customWidth="1"/>
    <col min="12290" max="12290" width="30.85546875" style="199" customWidth="1"/>
    <col min="12291" max="12291" width="84.42578125" style="199" customWidth="1"/>
    <col min="12292" max="12292" width="42.7109375" style="199" customWidth="1"/>
    <col min="12293" max="12293" width="4.85546875" style="199" customWidth="1"/>
    <col min="12294" max="12544" width="11.42578125" style="199"/>
    <col min="12545" max="12545" width="4.85546875" style="199" customWidth="1"/>
    <col min="12546" max="12546" width="30.85546875" style="199" customWidth="1"/>
    <col min="12547" max="12547" width="84.42578125" style="199" customWidth="1"/>
    <col min="12548" max="12548" width="42.7109375" style="199" customWidth="1"/>
    <col min="12549" max="12549" width="4.85546875" style="199" customWidth="1"/>
    <col min="12550" max="12800" width="11.42578125" style="199"/>
    <col min="12801" max="12801" width="4.85546875" style="199" customWidth="1"/>
    <col min="12802" max="12802" width="30.85546875" style="199" customWidth="1"/>
    <col min="12803" max="12803" width="84.42578125" style="199" customWidth="1"/>
    <col min="12804" max="12804" width="42.7109375" style="199" customWidth="1"/>
    <col min="12805" max="12805" width="4.85546875" style="199" customWidth="1"/>
    <col min="12806" max="13056" width="11.42578125" style="199"/>
    <col min="13057" max="13057" width="4.85546875" style="199" customWidth="1"/>
    <col min="13058" max="13058" width="30.85546875" style="199" customWidth="1"/>
    <col min="13059" max="13059" width="84.42578125" style="199" customWidth="1"/>
    <col min="13060" max="13060" width="42.7109375" style="199" customWidth="1"/>
    <col min="13061" max="13061" width="4.85546875" style="199" customWidth="1"/>
    <col min="13062" max="13312" width="11.42578125" style="199"/>
    <col min="13313" max="13313" width="4.85546875" style="199" customWidth="1"/>
    <col min="13314" max="13314" width="30.85546875" style="199" customWidth="1"/>
    <col min="13315" max="13315" width="84.42578125" style="199" customWidth="1"/>
    <col min="13316" max="13316" width="42.7109375" style="199" customWidth="1"/>
    <col min="13317" max="13317" width="4.85546875" style="199" customWidth="1"/>
    <col min="13318" max="13568" width="11.42578125" style="199"/>
    <col min="13569" max="13569" width="4.85546875" style="199" customWidth="1"/>
    <col min="13570" max="13570" width="30.85546875" style="199" customWidth="1"/>
    <col min="13571" max="13571" width="84.42578125" style="199" customWidth="1"/>
    <col min="13572" max="13572" width="42.7109375" style="199" customWidth="1"/>
    <col min="13573" max="13573" width="4.85546875" style="199" customWidth="1"/>
    <col min="13574" max="13824" width="11.42578125" style="199"/>
    <col min="13825" max="13825" width="4.85546875" style="199" customWidth="1"/>
    <col min="13826" max="13826" width="30.85546875" style="199" customWidth="1"/>
    <col min="13827" max="13827" width="84.42578125" style="199" customWidth="1"/>
    <col min="13828" max="13828" width="42.7109375" style="199" customWidth="1"/>
    <col min="13829" max="13829" width="4.85546875" style="199" customWidth="1"/>
    <col min="13830" max="14080" width="11.42578125" style="199"/>
    <col min="14081" max="14081" width="4.85546875" style="199" customWidth="1"/>
    <col min="14082" max="14082" width="30.85546875" style="199" customWidth="1"/>
    <col min="14083" max="14083" width="84.42578125" style="199" customWidth="1"/>
    <col min="14084" max="14084" width="42.7109375" style="199" customWidth="1"/>
    <col min="14085" max="14085" width="4.85546875" style="199" customWidth="1"/>
    <col min="14086" max="14336" width="11.42578125" style="199"/>
    <col min="14337" max="14337" width="4.85546875" style="199" customWidth="1"/>
    <col min="14338" max="14338" width="30.85546875" style="199" customWidth="1"/>
    <col min="14339" max="14339" width="84.42578125" style="199" customWidth="1"/>
    <col min="14340" max="14340" width="42.7109375" style="199" customWidth="1"/>
    <col min="14341" max="14341" width="4.85546875" style="199" customWidth="1"/>
    <col min="14342" max="14592" width="11.42578125" style="199"/>
    <col min="14593" max="14593" width="4.85546875" style="199" customWidth="1"/>
    <col min="14594" max="14594" width="30.85546875" style="199" customWidth="1"/>
    <col min="14595" max="14595" width="84.42578125" style="199" customWidth="1"/>
    <col min="14596" max="14596" width="42.7109375" style="199" customWidth="1"/>
    <col min="14597" max="14597" width="4.85546875" style="199" customWidth="1"/>
    <col min="14598" max="14848" width="11.42578125" style="199"/>
    <col min="14849" max="14849" width="4.85546875" style="199" customWidth="1"/>
    <col min="14850" max="14850" width="30.85546875" style="199" customWidth="1"/>
    <col min="14851" max="14851" width="84.42578125" style="199" customWidth="1"/>
    <col min="14852" max="14852" width="42.7109375" style="199" customWidth="1"/>
    <col min="14853" max="14853" width="4.85546875" style="199" customWidth="1"/>
    <col min="14854" max="15104" width="11.42578125" style="199"/>
    <col min="15105" max="15105" width="4.85546875" style="199" customWidth="1"/>
    <col min="15106" max="15106" width="30.85546875" style="199" customWidth="1"/>
    <col min="15107" max="15107" width="84.42578125" style="199" customWidth="1"/>
    <col min="15108" max="15108" width="42.7109375" style="199" customWidth="1"/>
    <col min="15109" max="15109" width="4.85546875" style="199" customWidth="1"/>
    <col min="15110" max="15360" width="11.42578125" style="199"/>
    <col min="15361" max="15361" width="4.85546875" style="199" customWidth="1"/>
    <col min="15362" max="15362" width="30.85546875" style="199" customWidth="1"/>
    <col min="15363" max="15363" width="84.42578125" style="199" customWidth="1"/>
    <col min="15364" max="15364" width="42.7109375" style="199" customWidth="1"/>
    <col min="15365" max="15365" width="4.85546875" style="199" customWidth="1"/>
    <col min="15366" max="15616" width="11.42578125" style="199"/>
    <col min="15617" max="15617" width="4.85546875" style="199" customWidth="1"/>
    <col min="15618" max="15618" width="30.85546875" style="199" customWidth="1"/>
    <col min="15619" max="15619" width="84.42578125" style="199" customWidth="1"/>
    <col min="15620" max="15620" width="42.7109375" style="199" customWidth="1"/>
    <col min="15621" max="15621" width="4.85546875" style="199" customWidth="1"/>
    <col min="15622" max="15872" width="11.42578125" style="199"/>
    <col min="15873" max="15873" width="4.85546875" style="199" customWidth="1"/>
    <col min="15874" max="15874" width="30.85546875" style="199" customWidth="1"/>
    <col min="15875" max="15875" width="84.42578125" style="199" customWidth="1"/>
    <col min="15876" max="15876" width="42.7109375" style="199" customWidth="1"/>
    <col min="15877" max="15877" width="4.85546875" style="199" customWidth="1"/>
    <col min="15878" max="16128" width="11.42578125" style="199"/>
    <col min="16129" max="16129" width="4.85546875" style="199" customWidth="1"/>
    <col min="16130" max="16130" width="30.85546875" style="199" customWidth="1"/>
    <col min="16131" max="16131" width="84.42578125" style="199" customWidth="1"/>
    <col min="16132" max="16132" width="42.7109375" style="199" customWidth="1"/>
    <col min="16133" max="16133" width="4.85546875" style="199" customWidth="1"/>
    <col min="16134" max="16384" width="11.42578125" style="199"/>
  </cols>
  <sheetData>
    <row r="1" spans="1:11" s="194" customFormat="1">
      <c r="B1" s="626" t="s">
        <v>390</v>
      </c>
      <c r="C1" s="626"/>
      <c r="D1" s="626"/>
      <c r="E1" s="626"/>
      <c r="J1" s="459"/>
    </row>
    <row r="2" spans="1:11" s="194" customFormat="1">
      <c r="B2" s="626" t="s">
        <v>535</v>
      </c>
      <c r="C2" s="626"/>
      <c r="D2" s="626"/>
      <c r="E2" s="626"/>
      <c r="J2" s="459"/>
    </row>
    <row r="3" spans="1:11" s="194" customFormat="1">
      <c r="B3" s="626" t="s">
        <v>1</v>
      </c>
      <c r="C3" s="626"/>
      <c r="D3" s="626"/>
      <c r="E3" s="626"/>
      <c r="J3" s="459"/>
    </row>
    <row r="4" spans="1:11">
      <c r="A4" s="195"/>
      <c r="B4" s="196" t="s">
        <v>4</v>
      </c>
      <c r="C4" s="504" t="s">
        <v>521</v>
      </c>
      <c r="D4" s="504"/>
      <c r="E4" s="228"/>
      <c r="F4" s="198"/>
      <c r="G4" s="198"/>
      <c r="H4" s="198"/>
    </row>
    <row r="5" spans="1:11">
      <c r="A5" s="195"/>
      <c r="B5" s="200"/>
      <c r="C5" s="201"/>
      <c r="D5" s="201"/>
      <c r="E5" s="202"/>
    </row>
    <row r="6" spans="1:11" s="205" customFormat="1">
      <c r="A6" s="203"/>
      <c r="B6" s="204"/>
      <c r="C6" s="203"/>
      <c r="D6" s="203"/>
      <c r="E6" s="204"/>
      <c r="J6" s="461"/>
    </row>
    <row r="7" spans="1:11" s="208" customFormat="1">
      <c r="A7" s="627" t="s">
        <v>391</v>
      </c>
      <c r="B7" s="542"/>
      <c r="C7" s="206" t="s">
        <v>392</v>
      </c>
      <c r="D7" s="206" t="s">
        <v>393</v>
      </c>
      <c r="E7" s="207"/>
      <c r="J7" s="462"/>
    </row>
    <row r="8" spans="1:11" s="205" customFormat="1">
      <c r="A8" s="470"/>
      <c r="B8" s="210"/>
      <c r="C8" s="210"/>
      <c r="D8" s="210"/>
      <c r="E8" s="469"/>
      <c r="J8" s="461"/>
    </row>
    <row r="9" spans="1:11">
      <c r="A9" s="212"/>
      <c r="B9" s="218">
        <v>1002</v>
      </c>
      <c r="C9" s="214" t="s">
        <v>431</v>
      </c>
      <c r="D9" s="215">
        <v>2000</v>
      </c>
      <c r="E9" s="216"/>
      <c r="J9" s="460">
        <v>2000</v>
      </c>
      <c r="K9" s="463">
        <v>2000</v>
      </c>
    </row>
    <row r="10" spans="1:11">
      <c r="A10" s="212"/>
      <c r="B10" s="218">
        <v>1003</v>
      </c>
      <c r="C10" s="214" t="s">
        <v>486</v>
      </c>
      <c r="D10" s="215">
        <v>850</v>
      </c>
      <c r="E10" s="216"/>
      <c r="J10" s="460">
        <v>850</v>
      </c>
      <c r="K10" s="463">
        <v>850</v>
      </c>
    </row>
    <row r="11" spans="1:11">
      <c r="A11" s="212"/>
      <c r="B11" s="218">
        <v>1004</v>
      </c>
      <c r="C11" s="214" t="s">
        <v>432</v>
      </c>
      <c r="D11" s="215">
        <v>161</v>
      </c>
      <c r="E11" s="216"/>
      <c r="J11" s="460">
        <v>161</v>
      </c>
      <c r="K11" s="463">
        <v>161</v>
      </c>
    </row>
    <row r="12" spans="1:11">
      <c r="A12" s="212"/>
      <c r="B12" s="218">
        <v>1005</v>
      </c>
      <c r="C12" s="214" t="s">
        <v>432</v>
      </c>
      <c r="D12" s="215">
        <v>161</v>
      </c>
      <c r="E12" s="216"/>
      <c r="J12" s="460">
        <v>161</v>
      </c>
      <c r="K12" s="463">
        <v>161</v>
      </c>
    </row>
    <row r="13" spans="1:11">
      <c r="A13" s="212"/>
      <c r="B13" s="218">
        <v>1006</v>
      </c>
      <c r="C13" s="214" t="s">
        <v>432</v>
      </c>
      <c r="D13" s="215">
        <v>161</v>
      </c>
      <c r="E13" s="216"/>
      <c r="J13" s="460">
        <v>161</v>
      </c>
      <c r="K13" s="463">
        <v>161</v>
      </c>
    </row>
    <row r="14" spans="1:11">
      <c r="A14" s="212"/>
      <c r="B14" s="218">
        <v>1007</v>
      </c>
      <c r="C14" s="214" t="s">
        <v>432</v>
      </c>
      <c r="D14" s="215">
        <v>161</v>
      </c>
      <c r="E14" s="216"/>
      <c r="J14" s="460">
        <v>161</v>
      </c>
      <c r="K14" s="463">
        <v>161</v>
      </c>
    </row>
    <row r="15" spans="1:11">
      <c r="A15" s="212"/>
      <c r="B15" s="218">
        <v>1008</v>
      </c>
      <c r="C15" s="214" t="s">
        <v>432</v>
      </c>
      <c r="D15" s="215">
        <v>161</v>
      </c>
      <c r="E15" s="216"/>
      <c r="J15" s="460">
        <v>161</v>
      </c>
      <c r="K15" s="463">
        <v>161</v>
      </c>
    </row>
    <row r="16" spans="1:11">
      <c r="A16" s="212"/>
      <c r="B16" s="218">
        <v>1009</v>
      </c>
      <c r="C16" s="214" t="s">
        <v>432</v>
      </c>
      <c r="D16" s="215">
        <v>161</v>
      </c>
      <c r="E16" s="216"/>
      <c r="J16" s="460">
        <v>161</v>
      </c>
      <c r="K16" s="463">
        <v>161</v>
      </c>
    </row>
    <row r="17" spans="1:11">
      <c r="A17" s="212"/>
      <c r="B17" s="218">
        <v>1010</v>
      </c>
      <c r="C17" s="214" t="s">
        <v>432</v>
      </c>
      <c r="D17" s="215">
        <v>161</v>
      </c>
      <c r="E17" s="216"/>
      <c r="J17" s="460">
        <v>161</v>
      </c>
      <c r="K17" s="463">
        <v>161</v>
      </c>
    </row>
    <row r="18" spans="1:11">
      <c r="A18" s="212"/>
      <c r="B18" s="218">
        <v>1011</v>
      </c>
      <c r="C18" s="214" t="s">
        <v>432</v>
      </c>
      <c r="D18" s="215">
        <v>161</v>
      </c>
      <c r="E18" s="216"/>
      <c r="J18" s="460">
        <v>161</v>
      </c>
      <c r="K18" s="463">
        <v>161</v>
      </c>
    </row>
    <row r="19" spans="1:11">
      <c r="A19" s="212"/>
      <c r="B19" s="218">
        <v>1012</v>
      </c>
      <c r="C19" s="214" t="s">
        <v>432</v>
      </c>
      <c r="D19" s="215">
        <v>161</v>
      </c>
      <c r="E19" s="216"/>
      <c r="J19" s="460">
        <v>161</v>
      </c>
      <c r="K19" s="463">
        <v>161</v>
      </c>
    </row>
    <row r="20" spans="1:11">
      <c r="A20" s="212"/>
      <c r="B20" s="218">
        <v>1013</v>
      </c>
      <c r="C20" s="214" t="s">
        <v>432</v>
      </c>
      <c r="D20" s="215">
        <v>161</v>
      </c>
      <c r="E20" s="216"/>
      <c r="J20" s="460">
        <v>161</v>
      </c>
      <c r="K20" s="463">
        <v>161</v>
      </c>
    </row>
    <row r="21" spans="1:11">
      <c r="A21" s="212"/>
      <c r="B21" s="218">
        <v>1014</v>
      </c>
      <c r="C21" s="214" t="s">
        <v>432</v>
      </c>
      <c r="D21" s="215">
        <v>161</v>
      </c>
      <c r="E21" s="216"/>
      <c r="J21" s="460">
        <v>161</v>
      </c>
      <c r="K21" s="463">
        <v>161</v>
      </c>
    </row>
    <row r="22" spans="1:11">
      <c r="A22" s="212"/>
      <c r="B22" s="218">
        <v>1015</v>
      </c>
      <c r="C22" s="214" t="s">
        <v>432</v>
      </c>
      <c r="D22" s="215">
        <v>161</v>
      </c>
      <c r="E22" s="216"/>
      <c r="J22" s="460">
        <v>161</v>
      </c>
      <c r="K22" s="463">
        <v>161</v>
      </c>
    </row>
    <row r="23" spans="1:11">
      <c r="A23" s="212"/>
      <c r="B23" s="218">
        <v>1016</v>
      </c>
      <c r="C23" s="214" t="s">
        <v>432</v>
      </c>
      <c r="D23" s="215">
        <v>161</v>
      </c>
      <c r="E23" s="216"/>
      <c r="J23" s="460">
        <v>161</v>
      </c>
      <c r="K23" s="463">
        <v>161</v>
      </c>
    </row>
    <row r="24" spans="1:11">
      <c r="A24" s="212"/>
      <c r="B24" s="218">
        <v>1017</v>
      </c>
      <c r="C24" s="214" t="s">
        <v>432</v>
      </c>
      <c r="D24" s="215">
        <v>161</v>
      </c>
      <c r="E24" s="216"/>
      <c r="J24" s="460">
        <v>161</v>
      </c>
      <c r="K24" s="463">
        <v>161</v>
      </c>
    </row>
    <row r="25" spans="1:11">
      <c r="A25" s="212"/>
      <c r="B25" s="218">
        <v>1018</v>
      </c>
      <c r="C25" s="214" t="s">
        <v>432</v>
      </c>
      <c r="D25" s="215">
        <v>161</v>
      </c>
      <c r="E25" s="216"/>
      <c r="J25" s="460">
        <v>161</v>
      </c>
      <c r="K25" s="463">
        <v>161</v>
      </c>
    </row>
    <row r="26" spans="1:11">
      <c r="A26" s="212"/>
      <c r="B26" s="218">
        <v>1019</v>
      </c>
      <c r="C26" s="214" t="s">
        <v>432</v>
      </c>
      <c r="D26" s="215">
        <v>161</v>
      </c>
      <c r="E26" s="216"/>
      <c r="J26" s="460">
        <v>161</v>
      </c>
      <c r="K26" s="463">
        <v>161</v>
      </c>
    </row>
    <row r="27" spans="1:11">
      <c r="A27" s="212"/>
      <c r="B27" s="218">
        <v>1020</v>
      </c>
      <c r="C27" s="214" t="s">
        <v>432</v>
      </c>
      <c r="D27" s="215">
        <v>161</v>
      </c>
      <c r="E27" s="216"/>
      <c r="J27" s="460">
        <v>161</v>
      </c>
      <c r="K27" s="463">
        <v>161</v>
      </c>
    </row>
    <row r="28" spans="1:11">
      <c r="A28" s="212"/>
      <c r="B28" s="218">
        <v>1021</v>
      </c>
      <c r="C28" s="214" t="s">
        <v>432</v>
      </c>
      <c r="D28" s="215">
        <v>161</v>
      </c>
      <c r="E28" s="216"/>
      <c r="J28" s="460">
        <v>161</v>
      </c>
      <c r="K28" s="463">
        <v>161</v>
      </c>
    </row>
    <row r="29" spans="1:11">
      <c r="A29" s="212"/>
      <c r="B29" s="218">
        <v>1022</v>
      </c>
      <c r="C29" s="214" t="s">
        <v>432</v>
      </c>
      <c r="D29" s="215">
        <v>161</v>
      </c>
      <c r="E29" s="216"/>
      <c r="J29" s="460">
        <v>161</v>
      </c>
      <c r="K29" s="463">
        <v>161</v>
      </c>
    </row>
    <row r="30" spans="1:11">
      <c r="A30" s="212"/>
      <c r="B30" s="218">
        <v>1023</v>
      </c>
      <c r="C30" s="214" t="s">
        <v>432</v>
      </c>
      <c r="D30" s="215">
        <v>161</v>
      </c>
      <c r="E30" s="216"/>
      <c r="J30" s="460">
        <v>161</v>
      </c>
      <c r="K30" s="463">
        <v>161</v>
      </c>
    </row>
    <row r="31" spans="1:11">
      <c r="A31" s="212"/>
      <c r="B31" s="218">
        <v>1024</v>
      </c>
      <c r="C31" s="214" t="s">
        <v>432</v>
      </c>
      <c r="D31" s="215">
        <v>161</v>
      </c>
      <c r="E31" s="216"/>
      <c r="J31" s="460">
        <v>161</v>
      </c>
      <c r="K31" s="463">
        <v>161</v>
      </c>
    </row>
    <row r="32" spans="1:11">
      <c r="A32" s="212"/>
      <c r="B32" s="218">
        <v>1025</v>
      </c>
      <c r="C32" s="214" t="s">
        <v>432</v>
      </c>
      <c r="D32" s="215">
        <v>161</v>
      </c>
      <c r="E32" s="216"/>
      <c r="J32" s="460">
        <v>161</v>
      </c>
      <c r="K32" s="463">
        <v>161</v>
      </c>
    </row>
    <row r="33" spans="1:11">
      <c r="A33" s="212"/>
      <c r="B33" s="218">
        <v>1026</v>
      </c>
      <c r="C33" s="214" t="s">
        <v>432</v>
      </c>
      <c r="D33" s="215">
        <v>161</v>
      </c>
      <c r="E33" s="216"/>
      <c r="J33" s="460">
        <v>161</v>
      </c>
      <c r="K33" s="463">
        <v>161</v>
      </c>
    </row>
    <row r="34" spans="1:11">
      <c r="A34" s="212"/>
      <c r="B34" s="218">
        <v>1027</v>
      </c>
      <c r="C34" s="214" t="s">
        <v>432</v>
      </c>
      <c r="D34" s="215">
        <v>161</v>
      </c>
      <c r="E34" s="216"/>
      <c r="J34" s="460">
        <v>161</v>
      </c>
      <c r="K34" s="463">
        <v>161</v>
      </c>
    </row>
    <row r="35" spans="1:11">
      <c r="A35" s="212"/>
      <c r="B35" s="218">
        <v>1028</v>
      </c>
      <c r="C35" s="214" t="s">
        <v>432</v>
      </c>
      <c r="D35" s="215">
        <v>161</v>
      </c>
      <c r="E35" s="216"/>
      <c r="J35" s="460">
        <v>161</v>
      </c>
      <c r="K35" s="463">
        <v>161</v>
      </c>
    </row>
    <row r="36" spans="1:11">
      <c r="A36" s="212"/>
      <c r="B36" s="218">
        <v>1029</v>
      </c>
      <c r="C36" s="214" t="s">
        <v>432</v>
      </c>
      <c r="D36" s="215">
        <v>161</v>
      </c>
      <c r="E36" s="216"/>
      <c r="J36" s="460">
        <v>161</v>
      </c>
      <c r="K36" s="463">
        <v>161</v>
      </c>
    </row>
    <row r="37" spans="1:11">
      <c r="A37" s="212"/>
      <c r="B37" s="218">
        <v>1030</v>
      </c>
      <c r="C37" s="214" t="s">
        <v>432</v>
      </c>
      <c r="D37" s="215">
        <v>161</v>
      </c>
      <c r="E37" s="216"/>
      <c r="J37" s="460">
        <v>161</v>
      </c>
      <c r="K37" s="463">
        <v>161</v>
      </c>
    </row>
    <row r="38" spans="1:11">
      <c r="A38" s="212"/>
      <c r="B38" s="218">
        <v>1031</v>
      </c>
      <c r="C38" s="214" t="s">
        <v>432</v>
      </c>
      <c r="D38" s="215">
        <v>161</v>
      </c>
      <c r="E38" s="216"/>
      <c r="J38" s="460">
        <v>161</v>
      </c>
      <c r="K38" s="463">
        <v>161</v>
      </c>
    </row>
    <row r="39" spans="1:11">
      <c r="A39" s="212"/>
      <c r="B39" s="218">
        <v>1032</v>
      </c>
      <c r="C39" s="214" t="s">
        <v>432</v>
      </c>
      <c r="D39" s="215">
        <v>161</v>
      </c>
      <c r="E39" s="216"/>
      <c r="J39" s="460">
        <v>161</v>
      </c>
      <c r="K39" s="463">
        <v>161</v>
      </c>
    </row>
    <row r="40" spans="1:11">
      <c r="A40" s="212"/>
      <c r="B40" s="218">
        <v>1033</v>
      </c>
      <c r="C40" s="214" t="s">
        <v>432</v>
      </c>
      <c r="D40" s="215">
        <v>161</v>
      </c>
      <c r="E40" s="216"/>
      <c r="J40" s="460">
        <v>161</v>
      </c>
      <c r="K40" s="463">
        <v>161</v>
      </c>
    </row>
    <row r="41" spans="1:11">
      <c r="A41" s="212"/>
      <c r="B41" s="218">
        <v>1034</v>
      </c>
      <c r="C41" s="214" t="s">
        <v>432</v>
      </c>
      <c r="D41" s="215">
        <v>161</v>
      </c>
      <c r="E41" s="216"/>
      <c r="J41" s="460">
        <v>161</v>
      </c>
      <c r="K41" s="463">
        <v>161</v>
      </c>
    </row>
    <row r="42" spans="1:11">
      <c r="A42" s="212"/>
      <c r="B42" s="218">
        <v>1035</v>
      </c>
      <c r="C42" s="214" t="s">
        <v>432</v>
      </c>
      <c r="D42" s="215">
        <v>161</v>
      </c>
      <c r="E42" s="216"/>
      <c r="J42" s="460">
        <v>161</v>
      </c>
      <c r="K42" s="463">
        <v>161</v>
      </c>
    </row>
    <row r="43" spans="1:11">
      <c r="A43" s="212"/>
      <c r="B43" s="218">
        <v>1036</v>
      </c>
      <c r="C43" s="214" t="s">
        <v>432</v>
      </c>
      <c r="D43" s="215">
        <v>161</v>
      </c>
      <c r="E43" s="216"/>
      <c r="J43" s="460">
        <v>161</v>
      </c>
      <c r="K43" s="463">
        <v>161</v>
      </c>
    </row>
    <row r="44" spans="1:11">
      <c r="A44" s="212"/>
      <c r="B44" s="218">
        <v>1037</v>
      </c>
      <c r="C44" s="214" t="s">
        <v>432</v>
      </c>
      <c r="D44" s="215">
        <v>161</v>
      </c>
      <c r="E44" s="216"/>
      <c r="J44" s="460">
        <v>161</v>
      </c>
      <c r="K44" s="463">
        <v>161</v>
      </c>
    </row>
    <row r="45" spans="1:11">
      <c r="A45" s="212"/>
      <c r="B45" s="218">
        <v>1038</v>
      </c>
      <c r="C45" s="214" t="s">
        <v>432</v>
      </c>
      <c r="D45" s="215">
        <v>161</v>
      </c>
      <c r="E45" s="216"/>
      <c r="J45" s="460">
        <v>161</v>
      </c>
      <c r="K45" s="463">
        <v>161</v>
      </c>
    </row>
    <row r="46" spans="1:11">
      <c r="A46" s="212"/>
      <c r="B46" s="218">
        <v>1039</v>
      </c>
      <c r="C46" s="214" t="s">
        <v>432</v>
      </c>
      <c r="D46" s="215">
        <v>161</v>
      </c>
      <c r="E46" s="216"/>
      <c r="J46" s="460">
        <v>161</v>
      </c>
      <c r="K46" s="463">
        <v>161</v>
      </c>
    </row>
    <row r="47" spans="1:11">
      <c r="A47" s="212"/>
      <c r="B47" s="218">
        <v>1040</v>
      </c>
      <c r="C47" s="214" t="s">
        <v>432</v>
      </c>
      <c r="D47" s="215">
        <v>161</v>
      </c>
      <c r="E47" s="216"/>
      <c r="J47" s="460">
        <v>161</v>
      </c>
      <c r="K47" s="463">
        <v>161</v>
      </c>
    </row>
    <row r="48" spans="1:11">
      <c r="A48" s="212"/>
      <c r="B48" s="218">
        <v>1041</v>
      </c>
      <c r="C48" s="214" t="s">
        <v>432</v>
      </c>
      <c r="D48" s="215">
        <v>161</v>
      </c>
      <c r="E48" s="216"/>
      <c r="J48" s="460">
        <v>161</v>
      </c>
      <c r="K48" s="463">
        <v>161</v>
      </c>
    </row>
    <row r="49" spans="1:11">
      <c r="A49" s="212"/>
      <c r="B49" s="218">
        <v>1042</v>
      </c>
      <c r="C49" s="214" t="s">
        <v>432</v>
      </c>
      <c r="D49" s="215">
        <v>161</v>
      </c>
      <c r="E49" s="216"/>
      <c r="J49" s="460">
        <v>161</v>
      </c>
      <c r="K49" s="463">
        <v>161</v>
      </c>
    </row>
    <row r="50" spans="1:11">
      <c r="A50" s="212"/>
      <c r="B50" s="218">
        <v>1043</v>
      </c>
      <c r="C50" s="214" t="s">
        <v>432</v>
      </c>
      <c r="D50" s="215">
        <v>161</v>
      </c>
      <c r="E50" s="216"/>
      <c r="J50" s="460">
        <v>161</v>
      </c>
      <c r="K50" s="463">
        <v>161</v>
      </c>
    </row>
    <row r="51" spans="1:11">
      <c r="A51" s="212"/>
      <c r="B51" s="218">
        <v>1044</v>
      </c>
      <c r="C51" s="214" t="s">
        <v>432</v>
      </c>
      <c r="D51" s="215">
        <v>161</v>
      </c>
      <c r="E51" s="216"/>
      <c r="J51" s="460">
        <v>161</v>
      </c>
      <c r="K51" s="463">
        <v>161</v>
      </c>
    </row>
    <row r="52" spans="1:11">
      <c r="A52" s="212"/>
      <c r="B52" s="218">
        <v>1045</v>
      </c>
      <c r="C52" s="214" t="s">
        <v>432</v>
      </c>
      <c r="D52" s="215">
        <v>161</v>
      </c>
      <c r="E52" s="216"/>
      <c r="J52" s="460">
        <v>161</v>
      </c>
      <c r="K52" s="463">
        <v>161</v>
      </c>
    </row>
    <row r="53" spans="1:11">
      <c r="A53" s="212"/>
      <c r="B53" s="218">
        <v>1046</v>
      </c>
      <c r="C53" s="214" t="s">
        <v>432</v>
      </c>
      <c r="D53" s="215">
        <v>161</v>
      </c>
      <c r="E53" s="216"/>
      <c r="J53" s="460">
        <v>161</v>
      </c>
      <c r="K53" s="463">
        <v>161</v>
      </c>
    </row>
    <row r="54" spans="1:11">
      <c r="A54" s="212"/>
      <c r="B54" s="218">
        <v>1047</v>
      </c>
      <c r="C54" s="214" t="s">
        <v>432</v>
      </c>
      <c r="D54" s="215">
        <v>161</v>
      </c>
      <c r="E54" s="216"/>
      <c r="J54" s="460">
        <v>161</v>
      </c>
      <c r="K54" s="463">
        <v>161</v>
      </c>
    </row>
    <row r="55" spans="1:11">
      <c r="A55" s="212"/>
      <c r="B55" s="218">
        <v>1048</v>
      </c>
      <c r="C55" s="214" t="s">
        <v>432</v>
      </c>
      <c r="D55" s="215">
        <v>161</v>
      </c>
      <c r="E55" s="216"/>
      <c r="J55" s="460">
        <v>161</v>
      </c>
      <c r="K55" s="463">
        <v>161</v>
      </c>
    </row>
    <row r="56" spans="1:11">
      <c r="A56" s="212"/>
      <c r="B56" s="218">
        <v>1049</v>
      </c>
      <c r="C56" s="214" t="s">
        <v>432</v>
      </c>
      <c r="D56" s="215">
        <v>161</v>
      </c>
      <c r="E56" s="216"/>
      <c r="J56" s="460">
        <v>161</v>
      </c>
      <c r="K56" s="463">
        <v>161</v>
      </c>
    </row>
    <row r="57" spans="1:11">
      <c r="A57" s="212"/>
      <c r="B57" s="218">
        <v>1050</v>
      </c>
      <c r="C57" s="214" t="s">
        <v>432</v>
      </c>
      <c r="D57" s="215">
        <v>161</v>
      </c>
      <c r="E57" s="216"/>
      <c r="J57" s="460">
        <v>161</v>
      </c>
      <c r="K57" s="463">
        <v>161</v>
      </c>
    </row>
    <row r="58" spans="1:11">
      <c r="A58" s="212"/>
      <c r="B58" s="218">
        <v>1051</v>
      </c>
      <c r="C58" s="214" t="s">
        <v>432</v>
      </c>
      <c r="D58" s="215">
        <v>161</v>
      </c>
      <c r="E58" s="216"/>
      <c r="J58" s="460">
        <v>161</v>
      </c>
      <c r="K58" s="463">
        <v>161</v>
      </c>
    </row>
    <row r="59" spans="1:11">
      <c r="A59" s="212"/>
      <c r="B59" s="218">
        <v>1052</v>
      </c>
      <c r="C59" s="214" t="s">
        <v>432</v>
      </c>
      <c r="D59" s="215">
        <v>161</v>
      </c>
      <c r="E59" s="216"/>
      <c r="J59" s="460">
        <v>161</v>
      </c>
      <c r="K59" s="463">
        <v>161</v>
      </c>
    </row>
    <row r="60" spans="1:11">
      <c r="A60" s="212"/>
      <c r="B60" s="218">
        <v>1053</v>
      </c>
      <c r="C60" s="214" t="s">
        <v>432</v>
      </c>
      <c r="D60" s="215">
        <v>161</v>
      </c>
      <c r="E60" s="216"/>
      <c r="J60" s="460">
        <v>161</v>
      </c>
      <c r="K60" s="463">
        <v>161</v>
      </c>
    </row>
    <row r="61" spans="1:11">
      <c r="A61" s="212"/>
      <c r="B61" s="218">
        <v>1054</v>
      </c>
      <c r="C61" s="214" t="s">
        <v>432</v>
      </c>
      <c r="D61" s="215">
        <v>161</v>
      </c>
      <c r="E61" s="216"/>
      <c r="J61" s="460">
        <v>161</v>
      </c>
      <c r="K61" s="463">
        <v>161</v>
      </c>
    </row>
    <row r="62" spans="1:11">
      <c r="A62" s="212"/>
      <c r="B62" s="218">
        <v>1055</v>
      </c>
      <c r="C62" s="214" t="s">
        <v>432</v>
      </c>
      <c r="D62" s="215">
        <v>161</v>
      </c>
      <c r="E62" s="216"/>
      <c r="J62" s="460">
        <v>161</v>
      </c>
      <c r="K62" s="463">
        <v>161</v>
      </c>
    </row>
    <row r="63" spans="1:11">
      <c r="A63" s="212"/>
      <c r="B63" s="218">
        <v>1056</v>
      </c>
      <c r="C63" s="214" t="s">
        <v>432</v>
      </c>
      <c r="D63" s="215">
        <v>161</v>
      </c>
      <c r="E63" s="216"/>
      <c r="J63" s="460">
        <v>161</v>
      </c>
      <c r="K63" s="463">
        <v>161</v>
      </c>
    </row>
    <row r="64" spans="1:11">
      <c r="A64" s="212"/>
      <c r="B64" s="218">
        <v>1057</v>
      </c>
      <c r="C64" s="214" t="s">
        <v>432</v>
      </c>
      <c r="D64" s="215">
        <v>161</v>
      </c>
      <c r="E64" s="216"/>
      <c r="J64" s="460">
        <v>161</v>
      </c>
      <c r="K64" s="463">
        <v>161</v>
      </c>
    </row>
    <row r="65" spans="1:11">
      <c r="A65" s="212"/>
      <c r="B65" s="218">
        <v>1058</v>
      </c>
      <c r="C65" s="214" t="s">
        <v>432</v>
      </c>
      <c r="D65" s="215">
        <v>161</v>
      </c>
      <c r="E65" s="216"/>
      <c r="J65" s="460">
        <v>161</v>
      </c>
      <c r="K65" s="463">
        <v>161</v>
      </c>
    </row>
    <row r="66" spans="1:11">
      <c r="A66" s="212"/>
      <c r="B66" s="218">
        <v>1059</v>
      </c>
      <c r="C66" s="214" t="s">
        <v>432</v>
      </c>
      <c r="D66" s="215">
        <v>161</v>
      </c>
      <c r="E66" s="216"/>
      <c r="J66" s="460">
        <v>161</v>
      </c>
      <c r="K66" s="463">
        <v>161</v>
      </c>
    </row>
    <row r="67" spans="1:11">
      <c r="A67" s="212"/>
      <c r="B67" s="218">
        <v>1060</v>
      </c>
      <c r="C67" s="214" t="s">
        <v>432</v>
      </c>
      <c r="D67" s="215">
        <v>161</v>
      </c>
      <c r="E67" s="216"/>
      <c r="J67" s="460">
        <v>161</v>
      </c>
      <c r="K67" s="463">
        <v>161</v>
      </c>
    </row>
    <row r="68" spans="1:11">
      <c r="A68" s="212"/>
      <c r="B68" s="218">
        <v>1061</v>
      </c>
      <c r="C68" s="214" t="s">
        <v>432</v>
      </c>
      <c r="D68" s="215">
        <v>161</v>
      </c>
      <c r="E68" s="216"/>
      <c r="J68" s="460">
        <v>161</v>
      </c>
      <c r="K68" s="463">
        <v>161</v>
      </c>
    </row>
    <row r="69" spans="1:11">
      <c r="A69" s="212"/>
      <c r="B69" s="218">
        <v>1062</v>
      </c>
      <c r="C69" s="214" t="s">
        <v>432</v>
      </c>
      <c r="D69" s="215">
        <v>161</v>
      </c>
      <c r="E69" s="216"/>
      <c r="J69" s="460">
        <v>161</v>
      </c>
      <c r="K69" s="463">
        <v>161</v>
      </c>
    </row>
    <row r="70" spans="1:11">
      <c r="A70" s="212"/>
      <c r="B70" s="218">
        <v>1063</v>
      </c>
      <c r="C70" s="214" t="s">
        <v>432</v>
      </c>
      <c r="D70" s="215">
        <v>161</v>
      </c>
      <c r="E70" s="216"/>
      <c r="J70" s="460">
        <v>161</v>
      </c>
      <c r="K70" s="463">
        <v>161</v>
      </c>
    </row>
    <row r="71" spans="1:11">
      <c r="A71" s="212"/>
      <c r="B71" s="218">
        <v>1064</v>
      </c>
      <c r="C71" s="214" t="s">
        <v>432</v>
      </c>
      <c r="D71" s="215">
        <v>161</v>
      </c>
      <c r="E71" s="216"/>
      <c r="J71" s="460">
        <v>161</v>
      </c>
      <c r="K71" s="463">
        <v>161</v>
      </c>
    </row>
    <row r="72" spans="1:11">
      <c r="A72" s="212"/>
      <c r="B72" s="218">
        <v>1065</v>
      </c>
      <c r="C72" s="214" t="s">
        <v>432</v>
      </c>
      <c r="D72" s="215">
        <v>161</v>
      </c>
      <c r="E72" s="216"/>
      <c r="J72" s="460">
        <v>161</v>
      </c>
      <c r="K72" s="463">
        <v>161</v>
      </c>
    </row>
    <row r="73" spans="1:11">
      <c r="A73" s="212"/>
      <c r="B73" s="218">
        <v>1066</v>
      </c>
      <c r="C73" s="214" t="s">
        <v>432</v>
      </c>
      <c r="D73" s="215">
        <v>161</v>
      </c>
      <c r="E73" s="216"/>
      <c r="J73" s="460">
        <v>161</v>
      </c>
      <c r="K73" s="463">
        <v>161</v>
      </c>
    </row>
    <row r="74" spans="1:11">
      <c r="A74" s="212"/>
      <c r="B74" s="218">
        <v>1067</v>
      </c>
      <c r="C74" s="214" t="s">
        <v>432</v>
      </c>
      <c r="D74" s="215">
        <v>161</v>
      </c>
      <c r="E74" s="216"/>
      <c r="J74" s="460">
        <v>161</v>
      </c>
      <c r="K74" s="463">
        <v>161</v>
      </c>
    </row>
    <row r="75" spans="1:11">
      <c r="A75" s="212"/>
      <c r="B75" s="218">
        <v>1068</v>
      </c>
      <c r="C75" s="214" t="s">
        <v>432</v>
      </c>
      <c r="D75" s="215">
        <v>161</v>
      </c>
      <c r="E75" s="216"/>
      <c r="J75" s="460">
        <v>161</v>
      </c>
      <c r="K75" s="463">
        <v>161</v>
      </c>
    </row>
    <row r="76" spans="1:11">
      <c r="A76" s="212"/>
      <c r="B76" s="218">
        <v>1069</v>
      </c>
      <c r="C76" s="214" t="s">
        <v>432</v>
      </c>
      <c r="D76" s="215">
        <v>161</v>
      </c>
      <c r="E76" s="216"/>
      <c r="J76" s="460">
        <v>161</v>
      </c>
      <c r="K76" s="463">
        <v>161</v>
      </c>
    </row>
    <row r="77" spans="1:11">
      <c r="A77" s="212"/>
      <c r="B77" s="218">
        <v>1070</v>
      </c>
      <c r="C77" s="214" t="s">
        <v>432</v>
      </c>
      <c r="D77" s="215">
        <v>161</v>
      </c>
      <c r="E77" s="216"/>
      <c r="J77" s="460">
        <v>161</v>
      </c>
      <c r="K77" s="463">
        <v>161</v>
      </c>
    </row>
    <row r="78" spans="1:11">
      <c r="A78" s="212"/>
      <c r="B78" s="218">
        <v>1071</v>
      </c>
      <c r="C78" s="214" t="s">
        <v>432</v>
      </c>
      <c r="D78" s="215">
        <v>161</v>
      </c>
      <c r="E78" s="216"/>
      <c r="J78" s="460">
        <v>161</v>
      </c>
      <c r="K78" s="463">
        <v>161</v>
      </c>
    </row>
    <row r="79" spans="1:11">
      <c r="A79" s="212"/>
      <c r="B79" s="218">
        <v>1072</v>
      </c>
      <c r="C79" s="214" t="s">
        <v>432</v>
      </c>
      <c r="D79" s="215">
        <v>161</v>
      </c>
      <c r="E79" s="216"/>
      <c r="J79" s="460">
        <v>161</v>
      </c>
      <c r="K79" s="463">
        <v>161</v>
      </c>
    </row>
    <row r="80" spans="1:11">
      <c r="A80" s="212"/>
      <c r="B80" s="218">
        <v>1073</v>
      </c>
      <c r="C80" s="214" t="s">
        <v>432</v>
      </c>
      <c r="D80" s="215">
        <v>161</v>
      </c>
      <c r="E80" s="216"/>
      <c r="J80" s="460">
        <v>161</v>
      </c>
      <c r="K80" s="463">
        <v>161</v>
      </c>
    </row>
    <row r="81" spans="1:11">
      <c r="A81" s="212"/>
      <c r="B81" s="218">
        <v>1074</v>
      </c>
      <c r="C81" s="214" t="s">
        <v>432</v>
      </c>
      <c r="D81" s="215">
        <v>161</v>
      </c>
      <c r="E81" s="216"/>
      <c r="J81" s="460">
        <v>161</v>
      </c>
      <c r="K81" s="463">
        <v>161</v>
      </c>
    </row>
    <row r="82" spans="1:11">
      <c r="A82" s="212"/>
      <c r="B82" s="218">
        <v>1075</v>
      </c>
      <c r="C82" s="214" t="s">
        <v>432</v>
      </c>
      <c r="D82" s="215">
        <v>161</v>
      </c>
      <c r="E82" s="216"/>
      <c r="J82" s="460">
        <v>161</v>
      </c>
      <c r="K82" s="463">
        <v>161</v>
      </c>
    </row>
    <row r="83" spans="1:11">
      <c r="A83" s="212"/>
      <c r="B83" s="218">
        <v>1076</v>
      </c>
      <c r="C83" s="214" t="s">
        <v>432</v>
      </c>
      <c r="D83" s="215">
        <v>161</v>
      </c>
      <c r="E83" s="216"/>
      <c r="J83" s="460">
        <v>161</v>
      </c>
      <c r="K83" s="463">
        <v>161</v>
      </c>
    </row>
    <row r="84" spans="1:11">
      <c r="A84" s="212"/>
      <c r="B84" s="218">
        <v>1077</v>
      </c>
      <c r="C84" s="214" t="s">
        <v>432</v>
      </c>
      <c r="D84" s="215">
        <v>161</v>
      </c>
      <c r="E84" s="216"/>
      <c r="J84" s="460">
        <v>161</v>
      </c>
      <c r="K84" s="463">
        <v>161</v>
      </c>
    </row>
    <row r="85" spans="1:11">
      <c r="A85" s="212"/>
      <c r="B85" s="218">
        <v>1078</v>
      </c>
      <c r="C85" s="214" t="s">
        <v>432</v>
      </c>
      <c r="D85" s="215">
        <v>161</v>
      </c>
      <c r="E85" s="216"/>
      <c r="J85" s="460">
        <v>161</v>
      </c>
      <c r="K85" s="463">
        <v>161</v>
      </c>
    </row>
    <row r="86" spans="1:11">
      <c r="A86" s="212"/>
      <c r="B86" s="218">
        <v>1079</v>
      </c>
      <c r="C86" s="214" t="s">
        <v>432</v>
      </c>
      <c r="D86" s="215">
        <v>161</v>
      </c>
      <c r="E86" s="216"/>
      <c r="J86" s="460">
        <v>161</v>
      </c>
      <c r="K86" s="463">
        <v>161</v>
      </c>
    </row>
    <row r="87" spans="1:11">
      <c r="A87" s="212"/>
      <c r="B87" s="218">
        <v>1080</v>
      </c>
      <c r="C87" s="214" t="s">
        <v>432</v>
      </c>
      <c r="D87" s="215">
        <v>161</v>
      </c>
      <c r="E87" s="216"/>
      <c r="J87" s="460">
        <v>161</v>
      </c>
      <c r="K87" s="463">
        <v>161</v>
      </c>
    </row>
    <row r="88" spans="1:11">
      <c r="A88" s="212"/>
      <c r="B88" s="218">
        <v>1081</v>
      </c>
      <c r="C88" s="214" t="s">
        <v>432</v>
      </c>
      <c r="D88" s="215">
        <v>161</v>
      </c>
      <c r="E88" s="216"/>
      <c r="J88" s="460">
        <v>161</v>
      </c>
      <c r="K88" s="463">
        <v>161</v>
      </c>
    </row>
    <row r="89" spans="1:11">
      <c r="A89" s="212"/>
      <c r="B89" s="218">
        <v>1082</v>
      </c>
      <c r="C89" s="214" t="s">
        <v>432</v>
      </c>
      <c r="D89" s="215">
        <v>161</v>
      </c>
      <c r="E89" s="216"/>
      <c r="J89" s="460">
        <v>161</v>
      </c>
      <c r="K89" s="463">
        <v>161</v>
      </c>
    </row>
    <row r="90" spans="1:11">
      <c r="A90" s="212"/>
      <c r="B90" s="218">
        <v>1083</v>
      </c>
      <c r="C90" s="214" t="s">
        <v>432</v>
      </c>
      <c r="D90" s="215">
        <v>161</v>
      </c>
      <c r="E90" s="216"/>
      <c r="J90" s="460">
        <v>161</v>
      </c>
      <c r="K90" s="463">
        <v>161</v>
      </c>
    </row>
    <row r="91" spans="1:11">
      <c r="A91" s="212"/>
      <c r="B91" s="218">
        <v>1084</v>
      </c>
      <c r="C91" s="214" t="s">
        <v>432</v>
      </c>
      <c r="D91" s="215">
        <v>161</v>
      </c>
      <c r="E91" s="216"/>
      <c r="J91" s="460">
        <v>161</v>
      </c>
      <c r="K91" s="463">
        <v>161</v>
      </c>
    </row>
    <row r="92" spans="1:11">
      <c r="A92" s="212"/>
      <c r="B92" s="218">
        <v>1085</v>
      </c>
      <c r="C92" s="214" t="s">
        <v>432</v>
      </c>
      <c r="D92" s="215">
        <v>161</v>
      </c>
      <c r="E92" s="216"/>
      <c r="J92" s="460">
        <v>161</v>
      </c>
      <c r="K92" s="463">
        <v>161</v>
      </c>
    </row>
    <row r="93" spans="1:11">
      <c r="A93" s="212"/>
      <c r="B93" s="218">
        <v>1086</v>
      </c>
      <c r="C93" s="214" t="s">
        <v>432</v>
      </c>
      <c r="D93" s="215">
        <v>161</v>
      </c>
      <c r="E93" s="216"/>
      <c r="J93" s="460">
        <v>161</v>
      </c>
      <c r="K93" s="463">
        <v>161</v>
      </c>
    </row>
    <row r="94" spans="1:11">
      <c r="A94" s="212"/>
      <c r="B94" s="218">
        <v>1087</v>
      </c>
      <c r="C94" s="214" t="s">
        <v>432</v>
      </c>
      <c r="D94" s="215">
        <v>161</v>
      </c>
      <c r="E94" s="216"/>
      <c r="J94" s="460">
        <v>161</v>
      </c>
      <c r="K94" s="463">
        <v>161</v>
      </c>
    </row>
    <row r="95" spans="1:11">
      <c r="A95" s="212"/>
      <c r="B95" s="218">
        <v>1088</v>
      </c>
      <c r="C95" s="214" t="s">
        <v>432</v>
      </c>
      <c r="D95" s="215">
        <v>161</v>
      </c>
      <c r="E95" s="216"/>
      <c r="J95" s="460">
        <v>161</v>
      </c>
      <c r="K95" s="463">
        <v>161</v>
      </c>
    </row>
    <row r="96" spans="1:11">
      <c r="A96" s="212"/>
      <c r="B96" s="218">
        <v>1089</v>
      </c>
      <c r="C96" s="214" t="s">
        <v>432</v>
      </c>
      <c r="D96" s="215">
        <v>161</v>
      </c>
      <c r="E96" s="216"/>
      <c r="J96" s="460">
        <v>161</v>
      </c>
      <c r="K96" s="463">
        <v>161</v>
      </c>
    </row>
    <row r="97" spans="1:11">
      <c r="A97" s="212"/>
      <c r="B97" s="218">
        <v>1090</v>
      </c>
      <c r="C97" s="214" t="s">
        <v>432</v>
      </c>
      <c r="D97" s="215">
        <v>161</v>
      </c>
      <c r="E97" s="216"/>
      <c r="J97" s="460">
        <v>161</v>
      </c>
      <c r="K97" s="463">
        <v>161</v>
      </c>
    </row>
    <row r="98" spans="1:11">
      <c r="A98" s="212"/>
      <c r="B98" s="218">
        <v>1091</v>
      </c>
      <c r="C98" s="214" t="s">
        <v>432</v>
      </c>
      <c r="D98" s="215">
        <v>161</v>
      </c>
      <c r="E98" s="216"/>
      <c r="J98" s="460">
        <v>161</v>
      </c>
      <c r="K98" s="463">
        <v>161</v>
      </c>
    </row>
    <row r="99" spans="1:11">
      <c r="A99" s="212"/>
      <c r="B99" s="218">
        <v>1092</v>
      </c>
      <c r="C99" s="214" t="s">
        <v>432</v>
      </c>
      <c r="D99" s="215">
        <v>161</v>
      </c>
      <c r="E99" s="216"/>
      <c r="J99" s="460">
        <v>161</v>
      </c>
      <c r="K99" s="463">
        <v>161</v>
      </c>
    </row>
    <row r="100" spans="1:11">
      <c r="A100" s="212"/>
      <c r="B100" s="218">
        <v>1093</v>
      </c>
      <c r="C100" s="214" t="s">
        <v>432</v>
      </c>
      <c r="D100" s="215">
        <v>161</v>
      </c>
      <c r="E100" s="216"/>
      <c r="J100" s="460">
        <v>161</v>
      </c>
      <c r="K100" s="463">
        <v>161</v>
      </c>
    </row>
    <row r="101" spans="1:11">
      <c r="A101" s="212"/>
      <c r="B101" s="218">
        <v>1094</v>
      </c>
      <c r="C101" s="214" t="s">
        <v>432</v>
      </c>
      <c r="D101" s="215">
        <v>161</v>
      </c>
      <c r="E101" s="216"/>
      <c r="J101" s="460">
        <v>161</v>
      </c>
      <c r="K101" s="463">
        <v>161</v>
      </c>
    </row>
    <row r="102" spans="1:11">
      <c r="A102" s="212"/>
      <c r="B102" s="218">
        <v>1095</v>
      </c>
      <c r="C102" s="214" t="s">
        <v>432</v>
      </c>
      <c r="D102" s="215">
        <v>161</v>
      </c>
      <c r="E102" s="216"/>
      <c r="J102" s="460">
        <v>161</v>
      </c>
      <c r="K102" s="463">
        <v>161</v>
      </c>
    </row>
    <row r="103" spans="1:11">
      <c r="A103" s="212"/>
      <c r="B103" s="218">
        <v>1096</v>
      </c>
      <c r="C103" s="214" t="s">
        <v>432</v>
      </c>
      <c r="D103" s="215">
        <v>161</v>
      </c>
      <c r="E103" s="216"/>
      <c r="J103" s="460">
        <v>161</v>
      </c>
      <c r="K103" s="463">
        <v>161</v>
      </c>
    </row>
    <row r="104" spans="1:11">
      <c r="A104" s="212"/>
      <c r="B104" s="218">
        <v>1097</v>
      </c>
      <c r="C104" s="214" t="s">
        <v>432</v>
      </c>
      <c r="D104" s="215">
        <v>161</v>
      </c>
      <c r="E104" s="216"/>
      <c r="J104" s="460">
        <v>161</v>
      </c>
      <c r="K104" s="463">
        <v>161</v>
      </c>
    </row>
    <row r="105" spans="1:11">
      <c r="A105" s="212"/>
      <c r="B105" s="218">
        <v>1098</v>
      </c>
      <c r="C105" s="214" t="s">
        <v>432</v>
      </c>
      <c r="D105" s="215">
        <v>161</v>
      </c>
      <c r="E105" s="216"/>
      <c r="J105" s="460">
        <v>161</v>
      </c>
      <c r="K105" s="463">
        <v>161</v>
      </c>
    </row>
    <row r="106" spans="1:11">
      <c r="A106" s="212"/>
      <c r="B106" s="218">
        <v>1099</v>
      </c>
      <c r="C106" s="214" t="s">
        <v>432</v>
      </c>
      <c r="D106" s="215">
        <v>161</v>
      </c>
      <c r="E106" s="216"/>
      <c r="J106" s="460">
        <v>161</v>
      </c>
      <c r="K106" s="463">
        <v>161</v>
      </c>
    </row>
    <row r="107" spans="1:11">
      <c r="A107" s="212"/>
      <c r="B107" s="218">
        <v>1100</v>
      </c>
      <c r="C107" s="214" t="s">
        <v>432</v>
      </c>
      <c r="D107" s="215">
        <v>161</v>
      </c>
      <c r="E107" s="216"/>
      <c r="J107" s="460">
        <v>161</v>
      </c>
      <c r="K107" s="463">
        <v>161</v>
      </c>
    </row>
    <row r="108" spans="1:11">
      <c r="A108" s="212"/>
      <c r="B108" s="218">
        <v>1101</v>
      </c>
      <c r="C108" s="214" t="s">
        <v>432</v>
      </c>
      <c r="D108" s="215">
        <v>161</v>
      </c>
      <c r="E108" s="216"/>
      <c r="J108" s="460">
        <v>161</v>
      </c>
      <c r="K108" s="463">
        <v>161</v>
      </c>
    </row>
    <row r="109" spans="1:11">
      <c r="A109" s="212"/>
      <c r="B109" s="218">
        <v>1102</v>
      </c>
      <c r="C109" s="214" t="s">
        <v>432</v>
      </c>
      <c r="D109" s="215">
        <v>161</v>
      </c>
      <c r="E109" s="216"/>
      <c r="J109" s="460">
        <v>161</v>
      </c>
      <c r="K109" s="463">
        <v>161</v>
      </c>
    </row>
    <row r="110" spans="1:11">
      <c r="A110" s="212"/>
      <c r="B110" s="218">
        <v>1103</v>
      </c>
      <c r="C110" s="214" t="s">
        <v>432</v>
      </c>
      <c r="D110" s="215">
        <v>161</v>
      </c>
      <c r="E110" s="216"/>
      <c r="J110" s="460">
        <v>161</v>
      </c>
      <c r="K110" s="463">
        <v>161</v>
      </c>
    </row>
    <row r="111" spans="1:11">
      <c r="A111" s="212"/>
      <c r="B111" s="218">
        <v>1104</v>
      </c>
      <c r="C111" s="214" t="s">
        <v>433</v>
      </c>
      <c r="D111" s="215">
        <v>758</v>
      </c>
      <c r="E111" s="216"/>
      <c r="J111" s="460">
        <v>757.85</v>
      </c>
      <c r="K111" s="463">
        <v>758</v>
      </c>
    </row>
    <row r="112" spans="1:11">
      <c r="A112" s="212"/>
      <c r="B112" s="218">
        <v>1105</v>
      </c>
      <c r="C112" s="214" t="s">
        <v>434</v>
      </c>
      <c r="D112" s="215">
        <v>30000</v>
      </c>
      <c r="E112" s="216"/>
      <c r="J112" s="460">
        <v>30000</v>
      </c>
      <c r="K112" s="463">
        <v>30000</v>
      </c>
    </row>
    <row r="113" spans="1:11">
      <c r="A113" s="212"/>
      <c r="B113" s="218">
        <v>1106</v>
      </c>
      <c r="C113" s="214" t="s">
        <v>435</v>
      </c>
      <c r="D113" s="215">
        <v>5000</v>
      </c>
      <c r="E113" s="216"/>
      <c r="J113" s="460">
        <v>5000</v>
      </c>
      <c r="K113" s="463">
        <v>5000</v>
      </c>
    </row>
    <row r="114" spans="1:11">
      <c r="A114" s="212"/>
      <c r="B114" s="218">
        <v>1107</v>
      </c>
      <c r="C114" s="214" t="s">
        <v>436</v>
      </c>
      <c r="D114" s="215">
        <v>1433</v>
      </c>
      <c r="E114" s="216"/>
      <c r="J114" s="460">
        <v>1433.46</v>
      </c>
      <c r="K114" s="463">
        <v>1433</v>
      </c>
    </row>
    <row r="115" spans="1:11">
      <c r="A115" s="212"/>
      <c r="B115" s="218">
        <v>1108</v>
      </c>
      <c r="C115" s="214" t="s">
        <v>437</v>
      </c>
      <c r="D115" s="215">
        <v>1148</v>
      </c>
      <c r="E115" s="216"/>
      <c r="J115" s="460">
        <v>1147.81</v>
      </c>
      <c r="K115" s="463">
        <v>1148</v>
      </c>
    </row>
    <row r="116" spans="1:11">
      <c r="A116" s="212"/>
      <c r="B116" s="218">
        <v>1109</v>
      </c>
      <c r="C116" s="214" t="s">
        <v>438</v>
      </c>
      <c r="D116" s="215">
        <v>870</v>
      </c>
      <c r="E116" s="216"/>
      <c r="J116" s="460">
        <v>870</v>
      </c>
      <c r="K116" s="463">
        <v>870</v>
      </c>
    </row>
    <row r="117" spans="1:11">
      <c r="A117" s="212"/>
      <c r="B117" s="218">
        <v>1110</v>
      </c>
      <c r="C117" s="214" t="s">
        <v>438</v>
      </c>
      <c r="D117" s="215">
        <v>870</v>
      </c>
      <c r="E117" s="216"/>
      <c r="J117" s="460">
        <v>870</v>
      </c>
      <c r="K117" s="463">
        <v>870</v>
      </c>
    </row>
    <row r="118" spans="1:11">
      <c r="A118" s="212"/>
      <c r="B118" s="218">
        <v>1111</v>
      </c>
      <c r="C118" s="214" t="s">
        <v>438</v>
      </c>
      <c r="D118" s="215">
        <v>870</v>
      </c>
      <c r="E118" s="216"/>
      <c r="J118" s="460">
        <v>870</v>
      </c>
      <c r="K118" s="463">
        <v>870</v>
      </c>
    </row>
    <row r="119" spans="1:11">
      <c r="A119" s="212"/>
      <c r="B119" s="218">
        <v>1112</v>
      </c>
      <c r="C119" s="214" t="s">
        <v>438</v>
      </c>
      <c r="D119" s="215">
        <v>870</v>
      </c>
      <c r="E119" s="216"/>
      <c r="J119" s="460">
        <v>870</v>
      </c>
      <c r="K119" s="463">
        <v>870</v>
      </c>
    </row>
    <row r="120" spans="1:11">
      <c r="A120" s="212"/>
      <c r="B120" s="218">
        <v>1113</v>
      </c>
      <c r="C120" s="214" t="s">
        <v>439</v>
      </c>
      <c r="D120" s="215">
        <v>676</v>
      </c>
      <c r="E120" s="216"/>
      <c r="J120" s="460">
        <v>675.95</v>
      </c>
      <c r="K120" s="463">
        <v>676</v>
      </c>
    </row>
    <row r="121" spans="1:11">
      <c r="A121" s="212"/>
      <c r="B121" s="218">
        <v>1114</v>
      </c>
      <c r="C121" s="214" t="s">
        <v>440</v>
      </c>
      <c r="D121" s="215">
        <v>1491</v>
      </c>
      <c r="E121" s="216"/>
      <c r="J121" s="460">
        <v>1491</v>
      </c>
      <c r="K121" s="463">
        <v>1491</v>
      </c>
    </row>
    <row r="122" spans="1:11">
      <c r="A122" s="212"/>
      <c r="B122" s="218">
        <v>1115</v>
      </c>
      <c r="C122" s="214" t="s">
        <v>441</v>
      </c>
      <c r="D122" s="215">
        <v>998</v>
      </c>
      <c r="E122" s="216"/>
      <c r="J122" s="460">
        <v>998</v>
      </c>
      <c r="K122" s="463">
        <v>998</v>
      </c>
    </row>
    <row r="123" spans="1:11">
      <c r="A123" s="212"/>
      <c r="B123" s="218">
        <v>1116</v>
      </c>
      <c r="C123" s="214" t="s">
        <v>442</v>
      </c>
      <c r="D123" s="215">
        <v>799</v>
      </c>
      <c r="E123" s="216"/>
      <c r="J123" s="460">
        <v>799</v>
      </c>
      <c r="K123" s="463">
        <v>799</v>
      </c>
    </row>
    <row r="124" spans="1:11">
      <c r="A124" s="212"/>
      <c r="B124" s="218">
        <v>1117</v>
      </c>
      <c r="C124" s="214" t="s">
        <v>443</v>
      </c>
      <c r="D124" s="215">
        <v>1499</v>
      </c>
      <c r="E124" s="216"/>
      <c r="J124" s="460">
        <v>1499</v>
      </c>
      <c r="K124" s="463">
        <v>1499</v>
      </c>
    </row>
    <row r="125" spans="1:11">
      <c r="A125" s="212"/>
      <c r="B125" s="218">
        <v>1118</v>
      </c>
      <c r="C125" s="214" t="s">
        <v>444</v>
      </c>
      <c r="D125" s="215">
        <v>922</v>
      </c>
      <c r="E125" s="216"/>
      <c r="J125" s="460">
        <v>922.2</v>
      </c>
      <c r="K125" s="463">
        <v>922</v>
      </c>
    </row>
    <row r="126" spans="1:11">
      <c r="A126" s="212"/>
      <c r="B126" s="218">
        <v>1119</v>
      </c>
      <c r="C126" s="214" t="s">
        <v>444</v>
      </c>
      <c r="D126" s="215">
        <v>922</v>
      </c>
      <c r="E126" s="216"/>
      <c r="J126" s="460">
        <v>922.2</v>
      </c>
      <c r="K126" s="463">
        <v>922</v>
      </c>
    </row>
    <row r="127" spans="1:11">
      <c r="A127" s="212"/>
      <c r="B127" s="218">
        <v>1120</v>
      </c>
      <c r="C127" s="214" t="s">
        <v>444</v>
      </c>
      <c r="D127" s="215">
        <v>922</v>
      </c>
      <c r="E127" s="216"/>
      <c r="J127" s="460">
        <v>922.2</v>
      </c>
      <c r="K127" s="463">
        <v>922</v>
      </c>
    </row>
    <row r="128" spans="1:11">
      <c r="A128" s="212"/>
      <c r="B128" s="218">
        <v>1121</v>
      </c>
      <c r="C128" s="214" t="s">
        <v>444</v>
      </c>
      <c r="D128" s="215">
        <v>922</v>
      </c>
      <c r="E128" s="216"/>
      <c r="J128" s="460">
        <v>922.2</v>
      </c>
      <c r="K128" s="463">
        <v>922</v>
      </c>
    </row>
    <row r="129" spans="1:11">
      <c r="A129" s="212"/>
      <c r="B129" s="218">
        <v>1122</v>
      </c>
      <c r="C129" s="214" t="s">
        <v>444</v>
      </c>
      <c r="D129" s="215">
        <v>922</v>
      </c>
      <c r="E129" s="216"/>
      <c r="J129" s="460">
        <v>922.2</v>
      </c>
      <c r="K129" s="463">
        <v>922</v>
      </c>
    </row>
    <row r="130" spans="1:11">
      <c r="A130" s="212"/>
      <c r="B130" s="218">
        <v>1123</v>
      </c>
      <c r="C130" s="214" t="s">
        <v>445</v>
      </c>
      <c r="D130" s="215">
        <v>384</v>
      </c>
      <c r="E130" s="216"/>
      <c r="J130" s="460">
        <v>383.62</v>
      </c>
      <c r="K130" s="463">
        <v>384</v>
      </c>
    </row>
    <row r="131" spans="1:11">
      <c r="A131" s="212"/>
      <c r="B131" s="218">
        <v>1124</v>
      </c>
      <c r="C131" s="214" t="s">
        <v>446</v>
      </c>
      <c r="D131" s="215">
        <v>149</v>
      </c>
      <c r="E131" s="216"/>
      <c r="J131" s="460">
        <v>149</v>
      </c>
      <c r="K131" s="463">
        <v>149</v>
      </c>
    </row>
    <row r="132" spans="1:11">
      <c r="A132" s="212"/>
      <c r="B132" s="218">
        <v>1125</v>
      </c>
      <c r="C132" s="214" t="s">
        <v>447</v>
      </c>
      <c r="D132" s="215">
        <v>866</v>
      </c>
      <c r="E132" s="216"/>
      <c r="J132" s="460">
        <v>866.4</v>
      </c>
      <c r="K132" s="463">
        <v>866</v>
      </c>
    </row>
    <row r="133" spans="1:11">
      <c r="A133" s="212"/>
      <c r="B133" s="218">
        <v>1126</v>
      </c>
      <c r="C133" s="214" t="s">
        <v>448</v>
      </c>
      <c r="D133" s="215">
        <v>3220</v>
      </c>
      <c r="E133" s="216"/>
      <c r="J133" s="460">
        <v>3220.05</v>
      </c>
      <c r="K133" s="463">
        <v>3220</v>
      </c>
    </row>
    <row r="134" spans="1:11">
      <c r="A134" s="212"/>
      <c r="B134" s="218">
        <v>1127</v>
      </c>
      <c r="C134" s="214" t="s">
        <v>449</v>
      </c>
      <c r="D134" s="215">
        <v>522</v>
      </c>
      <c r="E134" s="216"/>
      <c r="J134" s="460">
        <v>522</v>
      </c>
      <c r="K134" s="463">
        <v>522</v>
      </c>
    </row>
    <row r="135" spans="1:11">
      <c r="A135" s="212"/>
      <c r="B135" s="218">
        <v>1128</v>
      </c>
      <c r="C135" s="214" t="s">
        <v>449</v>
      </c>
      <c r="D135" s="215">
        <v>522</v>
      </c>
      <c r="E135" s="216"/>
      <c r="J135" s="460">
        <v>522</v>
      </c>
      <c r="K135" s="463">
        <v>522</v>
      </c>
    </row>
    <row r="136" spans="1:11">
      <c r="A136" s="212"/>
      <c r="B136" s="218">
        <v>1129</v>
      </c>
      <c r="C136" s="214" t="s">
        <v>450</v>
      </c>
      <c r="D136" s="215">
        <v>2082</v>
      </c>
      <c r="E136" s="216"/>
      <c r="J136" s="460">
        <v>2082.1999999999998</v>
      </c>
      <c r="K136" s="463">
        <v>2082</v>
      </c>
    </row>
    <row r="137" spans="1:11">
      <c r="A137" s="212"/>
      <c r="B137" s="218">
        <v>1130</v>
      </c>
      <c r="C137" s="214" t="s">
        <v>487</v>
      </c>
      <c r="D137" s="215">
        <v>899</v>
      </c>
      <c r="E137" s="216"/>
      <c r="J137" s="460">
        <v>899</v>
      </c>
      <c r="K137" s="463">
        <v>899</v>
      </c>
    </row>
    <row r="138" spans="1:11">
      <c r="A138" s="212"/>
      <c r="B138" s="218">
        <v>1131</v>
      </c>
      <c r="C138" s="214" t="s">
        <v>451</v>
      </c>
      <c r="D138" s="215">
        <v>1699</v>
      </c>
      <c r="E138" s="216"/>
      <c r="J138" s="460">
        <v>1699.01</v>
      </c>
      <c r="K138" s="463">
        <v>1699</v>
      </c>
    </row>
    <row r="139" spans="1:11">
      <c r="A139" s="212"/>
      <c r="B139" s="218">
        <v>1132</v>
      </c>
      <c r="C139" s="214" t="s">
        <v>488</v>
      </c>
      <c r="D139" s="215">
        <v>1490</v>
      </c>
      <c r="E139" s="216"/>
      <c r="J139" s="460">
        <v>1490.01</v>
      </c>
      <c r="K139" s="463">
        <v>1490</v>
      </c>
    </row>
    <row r="140" spans="1:11">
      <c r="A140" s="212"/>
      <c r="B140" s="218">
        <v>1133</v>
      </c>
      <c r="C140" s="214" t="s">
        <v>488</v>
      </c>
      <c r="D140" s="215">
        <v>1490</v>
      </c>
      <c r="E140" s="216"/>
      <c r="J140" s="460">
        <v>1490.01</v>
      </c>
      <c r="K140" s="463">
        <v>1490</v>
      </c>
    </row>
    <row r="141" spans="1:11">
      <c r="A141" s="212"/>
      <c r="B141" s="218">
        <v>1134</v>
      </c>
      <c r="C141" s="214" t="s">
        <v>488</v>
      </c>
      <c r="D141" s="215">
        <v>1490</v>
      </c>
      <c r="E141" s="216"/>
      <c r="J141" s="460">
        <v>1490.01</v>
      </c>
      <c r="K141" s="463">
        <v>1490</v>
      </c>
    </row>
    <row r="142" spans="1:11">
      <c r="A142" s="212"/>
      <c r="B142" s="218">
        <v>1135</v>
      </c>
      <c r="C142" s="214" t="s">
        <v>488</v>
      </c>
      <c r="D142" s="215">
        <v>1490</v>
      </c>
      <c r="E142" s="216"/>
      <c r="J142" s="460">
        <v>1490.01</v>
      </c>
      <c r="K142" s="463">
        <v>1490</v>
      </c>
    </row>
    <row r="143" spans="1:11">
      <c r="A143" s="212"/>
      <c r="B143" s="218">
        <v>1136</v>
      </c>
      <c r="C143" s="214" t="s">
        <v>488</v>
      </c>
      <c r="D143" s="215">
        <v>1490</v>
      </c>
      <c r="E143" s="216"/>
      <c r="J143" s="460">
        <v>1490.01</v>
      </c>
      <c r="K143" s="463">
        <v>1490</v>
      </c>
    </row>
    <row r="144" spans="1:11">
      <c r="A144" s="212"/>
      <c r="B144" s="218">
        <v>1137</v>
      </c>
      <c r="C144" s="214" t="s">
        <v>488</v>
      </c>
      <c r="D144" s="215">
        <v>1490</v>
      </c>
      <c r="E144" s="216"/>
      <c r="J144" s="460">
        <v>1490.01</v>
      </c>
      <c r="K144" s="463">
        <v>1490</v>
      </c>
    </row>
    <row r="145" spans="1:11">
      <c r="A145" s="212"/>
      <c r="B145" s="218">
        <v>1138</v>
      </c>
      <c r="C145" s="214" t="s">
        <v>488</v>
      </c>
      <c r="D145" s="215">
        <v>1490</v>
      </c>
      <c r="E145" s="216"/>
      <c r="J145" s="460">
        <v>1490.01</v>
      </c>
      <c r="K145" s="463">
        <v>1490</v>
      </c>
    </row>
    <row r="146" spans="1:11">
      <c r="A146" s="212"/>
      <c r="B146" s="218">
        <v>1139</v>
      </c>
      <c r="C146" s="214" t="s">
        <v>488</v>
      </c>
      <c r="D146" s="215">
        <v>1490</v>
      </c>
      <c r="E146" s="216"/>
      <c r="J146" s="460">
        <v>1490.01</v>
      </c>
      <c r="K146" s="463">
        <v>1490</v>
      </c>
    </row>
    <row r="147" spans="1:11">
      <c r="A147" s="212"/>
      <c r="B147" s="218">
        <v>1140</v>
      </c>
      <c r="C147" s="214" t="s">
        <v>452</v>
      </c>
      <c r="D147" s="215">
        <v>299</v>
      </c>
      <c r="E147" s="216"/>
      <c r="J147" s="460">
        <v>299</v>
      </c>
      <c r="K147" s="463">
        <v>299</v>
      </c>
    </row>
    <row r="148" spans="1:11">
      <c r="A148" s="212"/>
      <c r="B148" s="218">
        <v>1141</v>
      </c>
      <c r="C148" s="214" t="s">
        <v>453</v>
      </c>
      <c r="D148" s="215">
        <v>1679</v>
      </c>
      <c r="E148" s="216"/>
      <c r="J148" s="460">
        <v>1679.2</v>
      </c>
      <c r="K148" s="463">
        <v>1679</v>
      </c>
    </row>
    <row r="149" spans="1:11">
      <c r="A149" s="212"/>
      <c r="B149" s="218">
        <v>1142</v>
      </c>
      <c r="C149" s="214" t="s">
        <v>454</v>
      </c>
      <c r="D149" s="215">
        <v>1439</v>
      </c>
      <c r="E149" s="216"/>
      <c r="J149" s="460">
        <v>1439.2</v>
      </c>
      <c r="K149" s="463">
        <v>1439</v>
      </c>
    </row>
    <row r="150" spans="1:11">
      <c r="A150" s="212"/>
      <c r="B150" s="218">
        <v>1143</v>
      </c>
      <c r="C150" s="214" t="s">
        <v>455</v>
      </c>
      <c r="D150" s="215">
        <v>3790</v>
      </c>
      <c r="E150" s="216"/>
      <c r="J150" s="460">
        <v>3790.01</v>
      </c>
      <c r="K150" s="463">
        <v>3790</v>
      </c>
    </row>
    <row r="151" spans="1:11">
      <c r="A151" s="212"/>
      <c r="B151" s="218">
        <v>1144</v>
      </c>
      <c r="C151" s="214" t="s">
        <v>456</v>
      </c>
      <c r="D151" s="215">
        <v>674</v>
      </c>
      <c r="E151" s="216"/>
      <c r="J151" s="460">
        <v>674.25</v>
      </c>
      <c r="K151" s="463">
        <v>674</v>
      </c>
    </row>
    <row r="152" spans="1:11">
      <c r="A152" s="212"/>
      <c r="B152" s="218">
        <v>1145</v>
      </c>
      <c r="C152" s="214" t="s">
        <v>456</v>
      </c>
      <c r="D152" s="215">
        <v>674</v>
      </c>
      <c r="E152" s="216"/>
      <c r="J152" s="460">
        <v>674.25</v>
      </c>
      <c r="K152" s="463">
        <v>674</v>
      </c>
    </row>
    <row r="153" spans="1:11">
      <c r="A153" s="212"/>
      <c r="B153" s="218">
        <v>1146</v>
      </c>
      <c r="C153" s="214" t="s">
        <v>456</v>
      </c>
      <c r="D153" s="215">
        <v>674</v>
      </c>
      <c r="E153" s="216"/>
      <c r="J153" s="460">
        <v>674.25</v>
      </c>
      <c r="K153" s="463">
        <v>674</v>
      </c>
    </row>
    <row r="154" spans="1:11">
      <c r="A154" s="212"/>
      <c r="B154" s="218">
        <v>1147</v>
      </c>
      <c r="C154" s="214" t="s">
        <v>456</v>
      </c>
      <c r="D154" s="215">
        <v>674</v>
      </c>
      <c r="E154" s="216"/>
      <c r="J154" s="460">
        <v>674.25</v>
      </c>
      <c r="K154" s="463">
        <v>674</v>
      </c>
    </row>
    <row r="155" spans="1:11">
      <c r="A155" s="212"/>
      <c r="B155" s="218">
        <v>1148</v>
      </c>
      <c r="C155" s="214" t="s">
        <v>456</v>
      </c>
      <c r="D155" s="215">
        <v>674</v>
      </c>
      <c r="E155" s="216"/>
      <c r="J155" s="460">
        <v>674.25</v>
      </c>
      <c r="K155" s="463">
        <v>674</v>
      </c>
    </row>
    <row r="156" spans="1:11">
      <c r="A156" s="212"/>
      <c r="B156" s="218">
        <v>1149</v>
      </c>
      <c r="C156" s="214" t="s">
        <v>456</v>
      </c>
      <c r="D156" s="215">
        <v>674</v>
      </c>
      <c r="E156" s="216"/>
      <c r="J156" s="460">
        <v>674.25</v>
      </c>
      <c r="K156" s="463">
        <v>674</v>
      </c>
    </row>
    <row r="157" spans="1:11">
      <c r="A157" s="212"/>
      <c r="B157" s="218">
        <v>1150</v>
      </c>
      <c r="C157" s="214" t="s">
        <v>456</v>
      </c>
      <c r="D157" s="215">
        <v>674</v>
      </c>
      <c r="E157" s="216"/>
      <c r="J157" s="460">
        <v>674.25</v>
      </c>
      <c r="K157" s="463">
        <v>674</v>
      </c>
    </row>
    <row r="158" spans="1:11">
      <c r="A158" s="212"/>
      <c r="B158" s="218">
        <v>1151</v>
      </c>
      <c r="C158" s="214" t="s">
        <v>456</v>
      </c>
      <c r="D158" s="215">
        <v>674</v>
      </c>
      <c r="E158" s="216"/>
      <c r="J158" s="460">
        <v>674.25</v>
      </c>
      <c r="K158" s="463">
        <v>674</v>
      </c>
    </row>
    <row r="159" spans="1:11">
      <c r="A159" s="212"/>
      <c r="B159" s="218">
        <v>1152</v>
      </c>
      <c r="C159" s="214" t="s">
        <v>456</v>
      </c>
      <c r="D159" s="215">
        <v>674</v>
      </c>
      <c r="E159" s="216"/>
      <c r="J159" s="460">
        <v>674.25</v>
      </c>
      <c r="K159" s="463">
        <v>674</v>
      </c>
    </row>
    <row r="160" spans="1:11">
      <c r="A160" s="212"/>
      <c r="B160" s="218">
        <v>1153</v>
      </c>
      <c r="C160" s="214" t="s">
        <v>456</v>
      </c>
      <c r="D160" s="215">
        <v>674</v>
      </c>
      <c r="E160" s="216"/>
      <c r="J160" s="460">
        <v>674.25</v>
      </c>
      <c r="K160" s="463">
        <v>674</v>
      </c>
    </row>
    <row r="161" spans="1:11">
      <c r="A161" s="212"/>
      <c r="B161" s="218">
        <v>1154</v>
      </c>
      <c r="C161" s="214" t="s">
        <v>457</v>
      </c>
      <c r="D161" s="215">
        <v>599</v>
      </c>
      <c r="E161" s="216"/>
      <c r="J161" s="460">
        <v>599.25</v>
      </c>
      <c r="K161" s="463">
        <v>599</v>
      </c>
    </row>
    <row r="162" spans="1:11">
      <c r="A162" s="212"/>
      <c r="B162" s="218">
        <v>1155</v>
      </c>
      <c r="C162" s="214" t="s">
        <v>457</v>
      </c>
      <c r="D162" s="215">
        <v>599</v>
      </c>
      <c r="E162" s="216"/>
      <c r="J162" s="460">
        <v>599.25</v>
      </c>
      <c r="K162" s="463">
        <v>599</v>
      </c>
    </row>
    <row r="163" spans="1:11">
      <c r="A163" s="212"/>
      <c r="B163" s="218">
        <v>1156</v>
      </c>
      <c r="C163" s="214" t="s">
        <v>457</v>
      </c>
      <c r="D163" s="215">
        <v>599</v>
      </c>
      <c r="E163" s="216"/>
      <c r="J163" s="460">
        <v>599.25</v>
      </c>
      <c r="K163" s="463">
        <v>599</v>
      </c>
    </row>
    <row r="164" spans="1:11">
      <c r="A164" s="212"/>
      <c r="B164" s="218">
        <v>1157</v>
      </c>
      <c r="C164" s="214" t="s">
        <v>458</v>
      </c>
      <c r="D164" s="215">
        <v>4083</v>
      </c>
      <c r="E164" s="216"/>
      <c r="J164" s="460">
        <v>4082.91</v>
      </c>
      <c r="K164" s="463">
        <v>4083</v>
      </c>
    </row>
    <row r="165" spans="1:11">
      <c r="A165" s="212"/>
      <c r="B165" s="218">
        <v>1158</v>
      </c>
      <c r="C165" s="214" t="s">
        <v>458</v>
      </c>
      <c r="D165" s="215">
        <v>4083</v>
      </c>
      <c r="E165" s="216"/>
      <c r="J165" s="460">
        <v>4082.91</v>
      </c>
      <c r="K165" s="463">
        <v>4083</v>
      </c>
    </row>
    <row r="166" spans="1:11">
      <c r="A166" s="212"/>
      <c r="B166" s="218">
        <v>1159</v>
      </c>
      <c r="C166" s="214" t="s">
        <v>458</v>
      </c>
      <c r="D166" s="215">
        <v>4083</v>
      </c>
      <c r="E166" s="216"/>
      <c r="J166" s="460">
        <v>4082.91</v>
      </c>
      <c r="K166" s="463">
        <v>4083</v>
      </c>
    </row>
    <row r="167" spans="1:11">
      <c r="A167" s="212"/>
      <c r="B167" s="218">
        <v>1160</v>
      </c>
      <c r="C167" s="214" t="s">
        <v>458</v>
      </c>
      <c r="D167" s="215">
        <v>4083</v>
      </c>
      <c r="E167" s="216"/>
      <c r="J167" s="460">
        <v>4082.91</v>
      </c>
      <c r="K167" s="463">
        <v>4083</v>
      </c>
    </row>
    <row r="168" spans="1:11">
      <c r="A168" s="212"/>
      <c r="B168" s="218">
        <v>1161</v>
      </c>
      <c r="C168" s="214" t="s">
        <v>459</v>
      </c>
      <c r="D168" s="215">
        <v>3152</v>
      </c>
      <c r="E168" s="216"/>
      <c r="J168" s="460">
        <v>3151.72</v>
      </c>
      <c r="K168" s="463">
        <v>3152</v>
      </c>
    </row>
    <row r="169" spans="1:11">
      <c r="A169" s="212"/>
      <c r="B169" s="218">
        <v>1162</v>
      </c>
      <c r="C169" s="214" t="s">
        <v>489</v>
      </c>
      <c r="D169" s="215">
        <v>1320</v>
      </c>
      <c r="E169" s="216"/>
      <c r="J169" s="460">
        <v>1320</v>
      </c>
      <c r="K169" s="463">
        <v>1320</v>
      </c>
    </row>
    <row r="170" spans="1:11">
      <c r="A170" s="212"/>
      <c r="B170" s="218">
        <v>1163</v>
      </c>
      <c r="C170" s="214" t="s">
        <v>489</v>
      </c>
      <c r="D170" s="215">
        <v>1320</v>
      </c>
      <c r="E170" s="216"/>
      <c r="J170" s="460">
        <v>1320</v>
      </c>
      <c r="K170" s="463">
        <v>1320</v>
      </c>
    </row>
    <row r="171" spans="1:11">
      <c r="A171" s="212"/>
      <c r="B171" s="218">
        <v>1164</v>
      </c>
      <c r="C171" s="214" t="s">
        <v>489</v>
      </c>
      <c r="D171" s="215">
        <v>1320</v>
      </c>
      <c r="E171" s="216"/>
      <c r="J171" s="460">
        <v>1320</v>
      </c>
      <c r="K171" s="463">
        <v>1320</v>
      </c>
    </row>
    <row r="172" spans="1:11">
      <c r="A172" s="212"/>
      <c r="B172" s="218">
        <v>1165</v>
      </c>
      <c r="C172" s="214" t="s">
        <v>489</v>
      </c>
      <c r="D172" s="215">
        <v>1320</v>
      </c>
      <c r="E172" s="216"/>
      <c r="J172" s="460">
        <v>1320</v>
      </c>
      <c r="K172" s="463">
        <v>1320</v>
      </c>
    </row>
    <row r="173" spans="1:11">
      <c r="A173" s="212"/>
      <c r="B173" s="218">
        <v>1166</v>
      </c>
      <c r="C173" s="214" t="s">
        <v>489</v>
      </c>
      <c r="D173" s="215">
        <v>1320</v>
      </c>
      <c r="E173" s="216"/>
      <c r="J173" s="460">
        <v>1320</v>
      </c>
      <c r="K173" s="463">
        <v>1320</v>
      </c>
    </row>
    <row r="174" spans="1:11">
      <c r="A174" s="212"/>
      <c r="B174" s="218">
        <v>1167</v>
      </c>
      <c r="C174" s="214" t="s">
        <v>489</v>
      </c>
      <c r="D174" s="215">
        <v>1320</v>
      </c>
      <c r="E174" s="216"/>
      <c r="J174" s="460">
        <v>1320</v>
      </c>
      <c r="K174" s="463">
        <v>1320</v>
      </c>
    </row>
    <row r="175" spans="1:11">
      <c r="A175" s="212"/>
      <c r="B175" s="218">
        <v>1168</v>
      </c>
      <c r="C175" s="214" t="s">
        <v>489</v>
      </c>
      <c r="D175" s="215">
        <v>1320</v>
      </c>
      <c r="E175" s="216"/>
      <c r="J175" s="460">
        <v>1320</v>
      </c>
      <c r="K175" s="463">
        <v>1320</v>
      </c>
    </row>
    <row r="176" spans="1:11">
      <c r="A176" s="212"/>
      <c r="B176" s="218">
        <v>1169</v>
      </c>
      <c r="C176" s="214" t="s">
        <v>460</v>
      </c>
      <c r="D176" s="215">
        <v>2659</v>
      </c>
      <c r="E176" s="216"/>
      <c r="J176" s="460">
        <v>2658.78</v>
      </c>
      <c r="K176" s="463">
        <v>2659</v>
      </c>
    </row>
    <row r="177" spans="1:11">
      <c r="A177" s="212"/>
      <c r="B177" s="218">
        <v>1170</v>
      </c>
      <c r="C177" s="214" t="s">
        <v>490</v>
      </c>
      <c r="D177" s="215">
        <v>2074</v>
      </c>
      <c r="E177" s="216"/>
      <c r="J177" s="460">
        <v>2073.73</v>
      </c>
      <c r="K177" s="463">
        <v>2074</v>
      </c>
    </row>
    <row r="178" spans="1:11">
      <c r="A178" s="212"/>
      <c r="B178" s="218">
        <v>1171</v>
      </c>
      <c r="C178" s="214" t="s">
        <v>490</v>
      </c>
      <c r="D178" s="215">
        <v>2074</v>
      </c>
      <c r="E178" s="216"/>
      <c r="J178" s="460">
        <v>2073.73</v>
      </c>
      <c r="K178" s="463">
        <v>2074</v>
      </c>
    </row>
    <row r="179" spans="1:11">
      <c r="A179" s="212"/>
      <c r="B179" s="218">
        <v>1172</v>
      </c>
      <c r="C179" s="214" t="s">
        <v>491</v>
      </c>
      <c r="D179" s="215">
        <v>1099</v>
      </c>
      <c r="E179" s="216"/>
      <c r="J179" s="460">
        <v>1099</v>
      </c>
      <c r="K179" s="463">
        <v>1099</v>
      </c>
    </row>
    <row r="180" spans="1:11">
      <c r="A180" s="212"/>
      <c r="B180" s="218">
        <v>1173</v>
      </c>
      <c r="C180" s="214" t="s">
        <v>491</v>
      </c>
      <c r="D180" s="215">
        <v>1099</v>
      </c>
      <c r="E180" s="216"/>
      <c r="J180" s="460">
        <v>1099</v>
      </c>
      <c r="K180" s="463">
        <v>1099</v>
      </c>
    </row>
    <row r="181" spans="1:11">
      <c r="A181" s="212"/>
      <c r="B181" s="218">
        <v>1174</v>
      </c>
      <c r="C181" s="214" t="s">
        <v>457</v>
      </c>
      <c r="D181" s="215">
        <v>799</v>
      </c>
      <c r="E181" s="216"/>
      <c r="J181" s="460">
        <v>799</v>
      </c>
      <c r="K181" s="463">
        <v>799</v>
      </c>
    </row>
    <row r="182" spans="1:11">
      <c r="A182" s="212"/>
      <c r="B182" s="218">
        <v>1175</v>
      </c>
      <c r="C182" s="214" t="s">
        <v>457</v>
      </c>
      <c r="D182" s="215">
        <v>799</v>
      </c>
      <c r="E182" s="216"/>
      <c r="J182" s="460">
        <v>799</v>
      </c>
      <c r="K182" s="463">
        <v>799</v>
      </c>
    </row>
    <row r="183" spans="1:11">
      <c r="A183" s="212"/>
      <c r="B183" s="218">
        <v>1176</v>
      </c>
      <c r="C183" s="214" t="s">
        <v>457</v>
      </c>
      <c r="D183" s="215">
        <v>799</v>
      </c>
      <c r="E183" s="216"/>
      <c r="J183" s="460">
        <v>799</v>
      </c>
      <c r="K183" s="463">
        <v>799</v>
      </c>
    </row>
    <row r="184" spans="1:11">
      <c r="A184" s="212"/>
      <c r="B184" s="218">
        <v>1177</v>
      </c>
      <c r="C184" s="214" t="s">
        <v>461</v>
      </c>
      <c r="D184" s="215">
        <v>1399</v>
      </c>
      <c r="E184" s="216"/>
      <c r="J184" s="460">
        <v>1399.01</v>
      </c>
      <c r="K184" s="463">
        <v>1399</v>
      </c>
    </row>
    <row r="185" spans="1:11">
      <c r="A185" s="212"/>
      <c r="B185" s="218">
        <v>1348</v>
      </c>
      <c r="C185" s="214" t="s">
        <v>522</v>
      </c>
      <c r="D185" s="215">
        <v>0</v>
      </c>
      <c r="E185" s="216"/>
      <c r="J185" s="460">
        <v>3800</v>
      </c>
      <c r="K185" s="463">
        <v>3800</v>
      </c>
    </row>
    <row r="186" spans="1:11">
      <c r="A186" s="212"/>
      <c r="B186" s="218">
        <v>1349</v>
      </c>
      <c r="C186" s="645" t="s">
        <v>523</v>
      </c>
      <c r="D186" s="646">
        <v>0</v>
      </c>
      <c r="E186" s="216"/>
      <c r="J186" s="460">
        <v>10750</v>
      </c>
      <c r="K186" s="463">
        <v>10750</v>
      </c>
    </row>
    <row r="187" spans="1:11">
      <c r="A187" s="212"/>
      <c r="B187" s="218">
        <v>1350</v>
      </c>
      <c r="C187" s="645" t="s">
        <v>523</v>
      </c>
      <c r="D187" s="646">
        <v>0</v>
      </c>
      <c r="E187" s="216"/>
      <c r="J187" s="460">
        <v>10750</v>
      </c>
      <c r="K187" s="463">
        <v>10750</v>
      </c>
    </row>
    <row r="188" spans="1:11">
      <c r="A188" s="212"/>
      <c r="B188" s="218">
        <v>1351</v>
      </c>
      <c r="C188" s="645" t="s">
        <v>524</v>
      </c>
      <c r="D188" s="646">
        <v>0</v>
      </c>
      <c r="E188" s="216"/>
      <c r="J188" s="460">
        <v>10750</v>
      </c>
      <c r="K188" s="463">
        <v>10750</v>
      </c>
    </row>
    <row r="189" spans="1:11">
      <c r="A189" s="212"/>
      <c r="B189" s="218">
        <v>1352</v>
      </c>
      <c r="C189" s="645" t="s">
        <v>525</v>
      </c>
      <c r="D189" s="646">
        <v>0</v>
      </c>
      <c r="E189" s="216"/>
      <c r="J189" s="460">
        <v>10750</v>
      </c>
      <c r="K189" s="463">
        <v>10750</v>
      </c>
    </row>
    <row r="190" spans="1:11">
      <c r="A190" s="212"/>
      <c r="B190" s="218">
        <v>1353</v>
      </c>
      <c r="C190" s="645" t="s">
        <v>526</v>
      </c>
      <c r="D190" s="646">
        <v>0</v>
      </c>
      <c r="E190" s="216"/>
      <c r="J190" s="460">
        <v>8099.11</v>
      </c>
      <c r="K190" s="463">
        <v>8099</v>
      </c>
    </row>
    <row r="191" spans="1:11">
      <c r="A191" s="212"/>
      <c r="B191" s="218">
        <v>1354</v>
      </c>
      <c r="C191" s="645" t="s">
        <v>526</v>
      </c>
      <c r="D191" s="646">
        <v>0</v>
      </c>
      <c r="E191" s="216"/>
      <c r="J191" s="460">
        <v>6900.97</v>
      </c>
      <c r="K191" s="463">
        <v>6901</v>
      </c>
    </row>
    <row r="192" spans="1:11">
      <c r="A192" s="212"/>
      <c r="B192" s="218">
        <v>1355</v>
      </c>
      <c r="C192" s="645" t="s">
        <v>526</v>
      </c>
      <c r="D192" s="646">
        <v>0</v>
      </c>
      <c r="E192" s="216"/>
      <c r="J192" s="460">
        <v>6900.98</v>
      </c>
      <c r="K192" s="463">
        <v>6901</v>
      </c>
    </row>
    <row r="193" spans="1:11">
      <c r="A193" s="212"/>
      <c r="B193" s="218">
        <v>1356</v>
      </c>
      <c r="C193" s="645" t="s">
        <v>526</v>
      </c>
      <c r="D193" s="646">
        <v>0</v>
      </c>
      <c r="E193" s="216"/>
      <c r="J193" s="460">
        <v>6900.98</v>
      </c>
      <c r="K193" s="463">
        <v>6901</v>
      </c>
    </row>
    <row r="194" spans="1:11">
      <c r="A194" s="212"/>
      <c r="B194" s="218">
        <v>1357</v>
      </c>
      <c r="C194" s="645" t="s">
        <v>526</v>
      </c>
      <c r="D194" s="646">
        <v>0</v>
      </c>
      <c r="E194" s="216"/>
      <c r="J194" s="460">
        <v>6900.98</v>
      </c>
      <c r="K194" s="463">
        <v>6901</v>
      </c>
    </row>
    <row r="195" spans="1:11">
      <c r="A195" s="212"/>
      <c r="B195" s="218">
        <v>1358</v>
      </c>
      <c r="C195" s="645" t="s">
        <v>527</v>
      </c>
      <c r="D195" s="646">
        <v>0</v>
      </c>
      <c r="E195" s="216"/>
      <c r="J195" s="460">
        <v>6900.98</v>
      </c>
      <c r="K195" s="463">
        <v>6901</v>
      </c>
    </row>
    <row r="196" spans="1:11">
      <c r="A196" s="212"/>
      <c r="B196" s="218">
        <v>1363</v>
      </c>
      <c r="C196" s="645" t="s">
        <v>528</v>
      </c>
      <c r="D196" s="646">
        <v>0</v>
      </c>
      <c r="E196" s="216"/>
      <c r="J196" s="460">
        <v>10000</v>
      </c>
      <c r="K196" s="463">
        <v>10000</v>
      </c>
    </row>
    <row r="197" spans="1:11">
      <c r="A197" s="212"/>
      <c r="B197" s="218">
        <v>1365</v>
      </c>
      <c r="C197" s="214" t="s">
        <v>545</v>
      </c>
      <c r="D197" s="215">
        <v>1850</v>
      </c>
      <c r="E197" s="216"/>
      <c r="K197" s="463"/>
    </row>
    <row r="198" spans="1:11">
      <c r="A198" s="212"/>
      <c r="B198" s="218">
        <v>1366</v>
      </c>
      <c r="C198" s="214" t="s">
        <v>545</v>
      </c>
      <c r="D198" s="215">
        <v>1850</v>
      </c>
      <c r="E198" s="216"/>
      <c r="K198" s="463"/>
    </row>
    <row r="199" spans="1:11">
      <c r="A199" s="212"/>
      <c r="B199" s="218">
        <v>1367</v>
      </c>
      <c r="C199" s="214" t="s">
        <v>545</v>
      </c>
      <c r="D199" s="215">
        <v>1850</v>
      </c>
      <c r="E199" s="216"/>
      <c r="K199" s="463"/>
    </row>
    <row r="200" spans="1:11">
      <c r="A200" s="212"/>
      <c r="B200" s="218">
        <v>1368</v>
      </c>
      <c r="C200" s="214" t="s">
        <v>546</v>
      </c>
      <c r="D200" s="215">
        <v>1980</v>
      </c>
      <c r="E200" s="216"/>
      <c r="K200" s="463"/>
    </row>
    <row r="201" spans="1:11">
      <c r="A201" s="212"/>
      <c r="B201" s="218">
        <v>1178</v>
      </c>
      <c r="C201" s="214" t="s">
        <v>408</v>
      </c>
      <c r="D201" s="215">
        <v>3800</v>
      </c>
      <c r="E201" s="216"/>
      <c r="J201" s="460">
        <v>1099.3</v>
      </c>
      <c r="K201" s="463">
        <v>1099</v>
      </c>
    </row>
    <row r="202" spans="1:11">
      <c r="A202" s="212"/>
      <c r="B202" s="218">
        <v>1179</v>
      </c>
      <c r="C202" s="214" t="s">
        <v>492</v>
      </c>
      <c r="D202" s="215">
        <v>10750</v>
      </c>
      <c r="E202" s="216"/>
      <c r="J202" s="460">
        <v>1099.3</v>
      </c>
      <c r="K202" s="463">
        <v>1099</v>
      </c>
    </row>
    <row r="203" spans="1:11">
      <c r="A203" s="212"/>
      <c r="B203" s="218">
        <v>1180</v>
      </c>
      <c r="C203" s="214" t="s">
        <v>492</v>
      </c>
      <c r="D203" s="215">
        <v>10750</v>
      </c>
      <c r="E203" s="216"/>
      <c r="J203" s="460">
        <v>1099.3</v>
      </c>
      <c r="K203" s="463">
        <v>1099</v>
      </c>
    </row>
    <row r="204" spans="1:11">
      <c r="A204" s="212"/>
      <c r="B204" s="218">
        <v>1181</v>
      </c>
      <c r="C204" s="214" t="s">
        <v>492</v>
      </c>
      <c r="D204" s="215">
        <v>10750</v>
      </c>
      <c r="E204" s="216"/>
      <c r="J204" s="460">
        <v>1099.3</v>
      </c>
      <c r="K204" s="463">
        <v>1099</v>
      </c>
    </row>
    <row r="205" spans="1:11">
      <c r="A205" s="212"/>
      <c r="B205" s="218">
        <v>1182</v>
      </c>
      <c r="C205" s="214" t="s">
        <v>492</v>
      </c>
      <c r="D205" s="215">
        <v>10750</v>
      </c>
      <c r="E205" s="216"/>
      <c r="J205" s="460">
        <v>1099.3</v>
      </c>
      <c r="K205" s="463">
        <v>1099</v>
      </c>
    </row>
    <row r="206" spans="1:11">
      <c r="A206" s="212"/>
      <c r="B206" s="218">
        <v>1183</v>
      </c>
      <c r="C206" s="214" t="s">
        <v>493</v>
      </c>
      <c r="D206" s="215">
        <v>8099</v>
      </c>
      <c r="E206" s="216"/>
      <c r="J206" s="460">
        <v>1099.3</v>
      </c>
      <c r="K206" s="463">
        <v>1099</v>
      </c>
    </row>
    <row r="207" spans="1:11">
      <c r="A207" s="212"/>
      <c r="B207" s="218">
        <v>1184</v>
      </c>
      <c r="C207" s="214" t="s">
        <v>494</v>
      </c>
      <c r="D207" s="215">
        <v>6901</v>
      </c>
      <c r="E207" s="216"/>
      <c r="J207" s="460">
        <v>1099.3</v>
      </c>
      <c r="K207" s="463">
        <v>1099</v>
      </c>
    </row>
    <row r="208" spans="1:11">
      <c r="A208" s="212"/>
      <c r="B208" s="218">
        <v>1185</v>
      </c>
      <c r="C208" s="214" t="s">
        <v>494</v>
      </c>
      <c r="D208" s="215">
        <v>6901</v>
      </c>
      <c r="E208" s="216"/>
      <c r="J208" s="460">
        <v>1099.3</v>
      </c>
      <c r="K208" s="463">
        <v>1099</v>
      </c>
    </row>
    <row r="209" spans="1:11">
      <c r="A209" s="212"/>
      <c r="B209" s="218">
        <v>1186</v>
      </c>
      <c r="C209" s="214" t="s">
        <v>494</v>
      </c>
      <c r="D209" s="215">
        <v>6901</v>
      </c>
      <c r="E209" s="216"/>
      <c r="J209" s="460">
        <v>1389.2</v>
      </c>
      <c r="K209" s="463">
        <v>1389</v>
      </c>
    </row>
    <row r="210" spans="1:11">
      <c r="A210" s="212"/>
      <c r="B210" s="218">
        <v>1187</v>
      </c>
      <c r="C210" s="214" t="s">
        <v>494</v>
      </c>
      <c r="D210" s="215">
        <v>6901</v>
      </c>
      <c r="E210" s="216"/>
      <c r="J210" s="460">
        <v>1500</v>
      </c>
      <c r="K210" s="463">
        <v>1500</v>
      </c>
    </row>
    <row r="211" spans="1:11">
      <c r="A211" s="212"/>
      <c r="B211" s="218">
        <v>1188</v>
      </c>
      <c r="C211" s="214" t="s">
        <v>494</v>
      </c>
      <c r="D211" s="215">
        <v>6901</v>
      </c>
      <c r="E211" s="216"/>
      <c r="J211" s="460">
        <v>1491.76</v>
      </c>
      <c r="K211" s="463">
        <v>1492</v>
      </c>
    </row>
    <row r="212" spans="1:11">
      <c r="A212" s="212"/>
      <c r="B212" s="218">
        <v>1189</v>
      </c>
      <c r="C212" s="214" t="s">
        <v>409</v>
      </c>
      <c r="D212" s="215">
        <v>10000</v>
      </c>
      <c r="E212" s="216"/>
      <c r="J212" s="460">
        <v>3944</v>
      </c>
      <c r="K212" s="463">
        <v>3944</v>
      </c>
    </row>
    <row r="213" spans="1:11">
      <c r="A213" s="212"/>
      <c r="B213" s="218">
        <v>1190</v>
      </c>
      <c r="C213" s="214" t="s">
        <v>410</v>
      </c>
      <c r="D213" s="215">
        <v>1099</v>
      </c>
      <c r="E213" s="216"/>
      <c r="J213" s="460">
        <v>10191.93</v>
      </c>
      <c r="K213" s="463">
        <v>10192</v>
      </c>
    </row>
    <row r="214" spans="1:11">
      <c r="A214" s="212"/>
      <c r="B214" s="218">
        <v>1191</v>
      </c>
      <c r="C214" s="214" t="s">
        <v>410</v>
      </c>
      <c r="D214" s="215">
        <v>1099</v>
      </c>
      <c r="E214" s="216"/>
      <c r="J214" s="460">
        <v>1500</v>
      </c>
      <c r="K214" s="463">
        <v>1500</v>
      </c>
    </row>
    <row r="215" spans="1:11">
      <c r="A215" s="212"/>
      <c r="B215" s="218">
        <v>1192</v>
      </c>
      <c r="C215" s="214" t="s">
        <v>410</v>
      </c>
      <c r="D215" s="215">
        <v>1099</v>
      </c>
      <c r="E215" s="216"/>
      <c r="J215" s="460">
        <v>699</v>
      </c>
      <c r="K215" s="463">
        <v>699</v>
      </c>
    </row>
    <row r="216" spans="1:11">
      <c r="A216" s="212"/>
      <c r="B216" s="218">
        <v>1193</v>
      </c>
      <c r="C216" s="214" t="s">
        <v>410</v>
      </c>
      <c r="D216" s="215">
        <v>1099</v>
      </c>
      <c r="E216" s="216"/>
      <c r="J216" s="460">
        <v>2300</v>
      </c>
      <c r="K216" s="463">
        <v>2300</v>
      </c>
    </row>
    <row r="217" spans="1:11">
      <c r="A217" s="212"/>
      <c r="B217" s="218">
        <v>1194</v>
      </c>
      <c r="C217" s="214" t="s">
        <v>410</v>
      </c>
      <c r="D217" s="215">
        <v>1099</v>
      </c>
      <c r="E217" s="216"/>
      <c r="J217" s="460">
        <v>2300</v>
      </c>
      <c r="K217" s="463">
        <v>2300</v>
      </c>
    </row>
    <row r="218" spans="1:11">
      <c r="A218" s="212"/>
      <c r="B218" s="218">
        <v>1195</v>
      </c>
      <c r="C218" s="214" t="s">
        <v>410</v>
      </c>
      <c r="D218" s="215">
        <v>1099</v>
      </c>
      <c r="E218" s="216"/>
      <c r="J218" s="460">
        <v>2300</v>
      </c>
      <c r="K218" s="463">
        <v>2300</v>
      </c>
    </row>
    <row r="219" spans="1:11">
      <c r="A219" s="212"/>
      <c r="B219" s="218">
        <v>1196</v>
      </c>
      <c r="C219" s="214" t="s">
        <v>410</v>
      </c>
      <c r="D219" s="215">
        <v>1099</v>
      </c>
      <c r="E219" s="216"/>
      <c r="J219" s="460">
        <v>2300</v>
      </c>
      <c r="K219" s="463">
        <v>2300</v>
      </c>
    </row>
    <row r="220" spans="1:11">
      <c r="A220" s="212"/>
      <c r="B220" s="218">
        <v>1197</v>
      </c>
      <c r="C220" s="214" t="s">
        <v>410</v>
      </c>
      <c r="D220" s="215">
        <v>1099</v>
      </c>
      <c r="E220" s="216"/>
      <c r="J220" s="460">
        <v>2300</v>
      </c>
      <c r="K220" s="463">
        <v>2300</v>
      </c>
    </row>
    <row r="221" spans="1:11">
      <c r="A221" s="212"/>
      <c r="B221" s="218">
        <v>1198</v>
      </c>
      <c r="C221" s="214" t="s">
        <v>411</v>
      </c>
      <c r="D221" s="215">
        <v>1389</v>
      </c>
      <c r="E221" s="216"/>
      <c r="J221" s="460">
        <v>2300</v>
      </c>
      <c r="K221" s="463">
        <v>2300</v>
      </c>
    </row>
    <row r="222" spans="1:11">
      <c r="A222" s="212"/>
      <c r="B222" s="218">
        <v>1199</v>
      </c>
      <c r="C222" s="214" t="s">
        <v>412</v>
      </c>
      <c r="D222" s="215">
        <v>1500</v>
      </c>
      <c r="E222" s="216"/>
      <c r="J222" s="460">
        <v>2300</v>
      </c>
      <c r="K222" s="463">
        <v>2300</v>
      </c>
    </row>
    <row r="223" spans="1:11">
      <c r="A223" s="212"/>
      <c r="B223" s="218">
        <v>1200</v>
      </c>
      <c r="C223" s="214" t="s">
        <v>413</v>
      </c>
      <c r="D223" s="215">
        <v>1492</v>
      </c>
      <c r="E223" s="216"/>
      <c r="J223" s="460">
        <v>2300</v>
      </c>
      <c r="K223" s="463">
        <v>2300</v>
      </c>
    </row>
    <row r="224" spans="1:11">
      <c r="A224" s="212"/>
      <c r="B224" s="218">
        <v>1201</v>
      </c>
      <c r="C224" s="214" t="s">
        <v>414</v>
      </c>
      <c r="D224" s="215">
        <v>3944</v>
      </c>
      <c r="E224" s="216"/>
      <c r="J224" s="460">
        <v>2300</v>
      </c>
      <c r="K224" s="463">
        <v>2300</v>
      </c>
    </row>
    <row r="225" spans="1:11">
      <c r="A225" s="212"/>
      <c r="B225" s="218">
        <v>1202</v>
      </c>
      <c r="C225" s="214" t="s">
        <v>415</v>
      </c>
      <c r="D225" s="215">
        <v>10192</v>
      </c>
      <c r="E225" s="216"/>
      <c r="J225" s="460">
        <v>2300</v>
      </c>
      <c r="K225" s="463">
        <v>2300</v>
      </c>
    </row>
    <row r="226" spans="1:11">
      <c r="A226" s="212"/>
      <c r="B226" s="218">
        <v>1203</v>
      </c>
      <c r="C226" s="214" t="s">
        <v>416</v>
      </c>
      <c r="D226" s="215">
        <v>1500</v>
      </c>
      <c r="E226" s="216"/>
      <c r="J226" s="460">
        <v>1102</v>
      </c>
      <c r="K226" s="463">
        <v>1102</v>
      </c>
    </row>
    <row r="227" spans="1:11">
      <c r="A227" s="212"/>
      <c r="B227" s="218">
        <v>1204</v>
      </c>
      <c r="C227" s="214" t="s">
        <v>417</v>
      </c>
      <c r="D227" s="215">
        <v>699</v>
      </c>
      <c r="E227" s="216"/>
      <c r="J227" s="460">
        <v>1448</v>
      </c>
      <c r="K227" s="463">
        <v>1448</v>
      </c>
    </row>
    <row r="228" spans="1:11">
      <c r="A228" s="212"/>
      <c r="B228" s="218">
        <v>1205</v>
      </c>
      <c r="C228" s="214" t="s">
        <v>418</v>
      </c>
      <c r="D228" s="215">
        <v>2300</v>
      </c>
      <c r="E228" s="216"/>
      <c r="J228" s="460">
        <v>1448</v>
      </c>
      <c r="K228" s="463">
        <v>1448</v>
      </c>
    </row>
    <row r="229" spans="1:11">
      <c r="A229" s="212"/>
      <c r="B229" s="218">
        <v>1206</v>
      </c>
      <c r="C229" s="214" t="s">
        <v>418</v>
      </c>
      <c r="D229" s="215">
        <v>2300</v>
      </c>
      <c r="E229" s="216"/>
      <c r="J229" s="460">
        <v>3438.24</v>
      </c>
      <c r="K229" s="463">
        <v>3438</v>
      </c>
    </row>
    <row r="230" spans="1:11">
      <c r="A230" s="212"/>
      <c r="B230" s="218">
        <v>1207</v>
      </c>
      <c r="C230" s="214" t="s">
        <v>418</v>
      </c>
      <c r="D230" s="215">
        <v>2300</v>
      </c>
      <c r="E230" s="216"/>
      <c r="J230" s="460">
        <v>3438.24</v>
      </c>
      <c r="K230" s="463">
        <v>3438</v>
      </c>
    </row>
    <row r="231" spans="1:11">
      <c r="A231" s="212"/>
      <c r="B231" s="218">
        <v>1208</v>
      </c>
      <c r="C231" s="214" t="s">
        <v>418</v>
      </c>
      <c r="D231" s="215">
        <v>2300</v>
      </c>
      <c r="E231" s="216"/>
      <c r="J231" s="460">
        <v>3438.24</v>
      </c>
      <c r="K231" s="463">
        <v>3438</v>
      </c>
    </row>
    <row r="232" spans="1:11">
      <c r="A232" s="212"/>
      <c r="B232" s="218">
        <v>1209</v>
      </c>
      <c r="C232" s="214" t="s">
        <v>418</v>
      </c>
      <c r="D232" s="215">
        <v>2300</v>
      </c>
      <c r="E232" s="216"/>
      <c r="J232" s="460">
        <v>1168.99</v>
      </c>
      <c r="K232" s="463">
        <v>1169</v>
      </c>
    </row>
    <row r="233" spans="1:11">
      <c r="A233" s="212"/>
      <c r="B233" s="218">
        <v>1210</v>
      </c>
      <c r="C233" s="214" t="s">
        <v>418</v>
      </c>
      <c r="D233" s="215">
        <v>2300</v>
      </c>
      <c r="E233" s="216"/>
      <c r="J233" s="460">
        <v>1168.99</v>
      </c>
      <c r="K233" s="463">
        <v>1169</v>
      </c>
    </row>
    <row r="234" spans="1:11">
      <c r="A234" s="212"/>
      <c r="B234" s="218">
        <v>1211</v>
      </c>
      <c r="C234" s="214" t="s">
        <v>418</v>
      </c>
      <c r="D234" s="215">
        <v>2300</v>
      </c>
      <c r="E234" s="216"/>
      <c r="J234" s="460">
        <v>1168.99</v>
      </c>
      <c r="K234" s="463">
        <v>1169</v>
      </c>
    </row>
    <row r="235" spans="1:11">
      <c r="A235" s="212"/>
      <c r="B235" s="218">
        <v>1212</v>
      </c>
      <c r="C235" s="214" t="s">
        <v>418</v>
      </c>
      <c r="D235" s="215">
        <v>2300</v>
      </c>
      <c r="E235" s="216"/>
      <c r="J235" s="460">
        <v>1168.99</v>
      </c>
      <c r="K235" s="463">
        <v>1169</v>
      </c>
    </row>
    <row r="236" spans="1:11">
      <c r="A236" s="212"/>
      <c r="B236" s="218">
        <v>1213</v>
      </c>
      <c r="C236" s="214" t="s">
        <v>418</v>
      </c>
      <c r="D236" s="215">
        <v>2300</v>
      </c>
      <c r="E236" s="216"/>
      <c r="J236" s="460">
        <v>1168.99</v>
      </c>
      <c r="K236" s="463">
        <v>1169</v>
      </c>
    </row>
    <row r="237" spans="1:11">
      <c r="A237" s="212"/>
      <c r="B237" s="218">
        <v>1214</v>
      </c>
      <c r="C237" s="214" t="s">
        <v>418</v>
      </c>
      <c r="D237" s="215">
        <v>2300</v>
      </c>
      <c r="E237" s="216"/>
      <c r="J237" s="460">
        <v>1168.99</v>
      </c>
      <c r="K237" s="463">
        <v>1169</v>
      </c>
    </row>
    <row r="238" spans="1:11">
      <c r="A238" s="212"/>
      <c r="B238" s="218">
        <v>1215</v>
      </c>
      <c r="C238" s="214" t="s">
        <v>419</v>
      </c>
      <c r="D238" s="215">
        <v>1102</v>
      </c>
      <c r="E238" s="216"/>
      <c r="J238" s="460">
        <v>5854.64</v>
      </c>
      <c r="K238" s="463">
        <v>5855</v>
      </c>
    </row>
    <row r="239" spans="1:11">
      <c r="A239" s="212"/>
      <c r="B239" s="218">
        <v>1216</v>
      </c>
      <c r="C239" s="214" t="s">
        <v>420</v>
      </c>
      <c r="D239" s="215">
        <v>1448</v>
      </c>
      <c r="E239" s="216"/>
      <c r="J239" s="464">
        <v>3439</v>
      </c>
      <c r="K239" s="463">
        <v>3439</v>
      </c>
    </row>
    <row r="240" spans="1:11">
      <c r="A240" s="212"/>
      <c r="B240" s="218">
        <v>1217</v>
      </c>
      <c r="C240" s="214" t="s">
        <v>420</v>
      </c>
      <c r="D240" s="215">
        <v>1448</v>
      </c>
      <c r="E240" s="216"/>
      <c r="J240" s="464">
        <v>3439</v>
      </c>
      <c r="K240" s="463">
        <v>3439</v>
      </c>
    </row>
    <row r="241" spans="1:11">
      <c r="A241" s="212"/>
      <c r="B241" s="218">
        <v>1218</v>
      </c>
      <c r="C241" s="214" t="s">
        <v>495</v>
      </c>
      <c r="D241" s="215">
        <v>3438</v>
      </c>
      <c r="E241" s="216"/>
      <c r="J241" s="464">
        <v>3439</v>
      </c>
      <c r="K241" s="463">
        <v>3439</v>
      </c>
    </row>
    <row r="242" spans="1:11">
      <c r="A242" s="212"/>
      <c r="B242" s="218">
        <v>1219</v>
      </c>
      <c r="C242" s="214" t="s">
        <v>495</v>
      </c>
      <c r="D242" s="215">
        <v>3438</v>
      </c>
      <c r="E242" s="216"/>
      <c r="J242" s="464">
        <v>3439</v>
      </c>
      <c r="K242" s="463">
        <v>3439</v>
      </c>
    </row>
    <row r="243" spans="1:11">
      <c r="A243" s="212"/>
      <c r="B243" s="218">
        <v>1220</v>
      </c>
      <c r="C243" s="214" t="s">
        <v>495</v>
      </c>
      <c r="D243" s="215">
        <v>3438</v>
      </c>
      <c r="E243" s="216"/>
      <c r="J243" s="464">
        <v>3439</v>
      </c>
      <c r="K243" s="463">
        <v>3439</v>
      </c>
    </row>
    <row r="244" spans="1:11">
      <c r="A244" s="212"/>
      <c r="B244" s="218">
        <v>1221</v>
      </c>
      <c r="C244" s="214" t="s">
        <v>421</v>
      </c>
      <c r="D244" s="215">
        <v>1169</v>
      </c>
      <c r="E244" s="216"/>
      <c r="J244" s="464">
        <v>3439</v>
      </c>
      <c r="K244" s="463">
        <v>3439</v>
      </c>
    </row>
    <row r="245" spans="1:11">
      <c r="A245" s="212"/>
      <c r="B245" s="218">
        <v>1222</v>
      </c>
      <c r="C245" s="214" t="s">
        <v>421</v>
      </c>
      <c r="D245" s="215">
        <v>1169</v>
      </c>
      <c r="E245" s="216"/>
      <c r="J245" s="464">
        <v>3439</v>
      </c>
      <c r="K245" s="463">
        <v>3439</v>
      </c>
    </row>
    <row r="246" spans="1:11">
      <c r="A246" s="212"/>
      <c r="B246" s="218">
        <v>1223</v>
      </c>
      <c r="C246" s="214" t="s">
        <v>421</v>
      </c>
      <c r="D246" s="215">
        <v>1169</v>
      </c>
      <c r="E246" s="216"/>
      <c r="J246" s="464">
        <v>3439</v>
      </c>
      <c r="K246" s="463">
        <v>3439</v>
      </c>
    </row>
    <row r="247" spans="1:11">
      <c r="A247" s="212"/>
      <c r="B247" s="218">
        <v>1224</v>
      </c>
      <c r="C247" s="214" t="s">
        <v>421</v>
      </c>
      <c r="D247" s="215">
        <v>1169</v>
      </c>
      <c r="E247" s="216"/>
      <c r="J247" s="464">
        <v>3439</v>
      </c>
      <c r="K247" s="463">
        <v>3439</v>
      </c>
    </row>
    <row r="248" spans="1:11">
      <c r="A248" s="212"/>
      <c r="B248" s="218">
        <v>1225</v>
      </c>
      <c r="C248" s="214" t="s">
        <v>421</v>
      </c>
      <c r="D248" s="215">
        <v>1169</v>
      </c>
      <c r="E248" s="216"/>
      <c r="J248" s="464">
        <v>3439</v>
      </c>
      <c r="K248" s="463">
        <v>3439</v>
      </c>
    </row>
    <row r="249" spans="1:11">
      <c r="A249" s="212"/>
      <c r="B249" s="218">
        <v>1226</v>
      </c>
      <c r="C249" s="214" t="s">
        <v>421</v>
      </c>
      <c r="D249" s="215">
        <v>1169</v>
      </c>
      <c r="E249" s="216"/>
      <c r="J249" s="464">
        <v>3439</v>
      </c>
      <c r="K249" s="463">
        <v>3439</v>
      </c>
    </row>
    <row r="250" spans="1:11">
      <c r="A250" s="212"/>
      <c r="B250" s="218">
        <v>1227</v>
      </c>
      <c r="C250" s="214" t="s">
        <v>422</v>
      </c>
      <c r="D250" s="215">
        <v>5855</v>
      </c>
      <c r="E250" s="216"/>
      <c r="J250" s="464">
        <v>3439</v>
      </c>
      <c r="K250" s="463">
        <v>3439</v>
      </c>
    </row>
    <row r="251" spans="1:11">
      <c r="A251" s="212"/>
      <c r="B251" s="218">
        <v>1228</v>
      </c>
      <c r="C251" s="214" t="s">
        <v>495</v>
      </c>
      <c r="D251" s="215">
        <v>3439</v>
      </c>
      <c r="E251" s="216"/>
      <c r="J251" s="464">
        <v>3439</v>
      </c>
      <c r="K251" s="463">
        <v>3439</v>
      </c>
    </row>
    <row r="252" spans="1:11">
      <c r="A252" s="212"/>
      <c r="B252" s="218">
        <v>1229</v>
      </c>
      <c r="C252" s="214" t="s">
        <v>495</v>
      </c>
      <c r="D252" s="215">
        <v>3439</v>
      </c>
      <c r="E252" s="216"/>
      <c r="J252" s="460">
        <v>1168.99</v>
      </c>
      <c r="K252" s="463">
        <v>1169</v>
      </c>
    </row>
    <row r="253" spans="1:11">
      <c r="A253" s="212"/>
      <c r="B253" s="218">
        <v>1230</v>
      </c>
      <c r="C253" s="214" t="s">
        <v>495</v>
      </c>
      <c r="D253" s="215">
        <v>3439</v>
      </c>
      <c r="E253" s="216"/>
      <c r="J253" s="460">
        <v>1168.99</v>
      </c>
      <c r="K253" s="463">
        <v>1169</v>
      </c>
    </row>
    <row r="254" spans="1:11">
      <c r="A254" s="212"/>
      <c r="B254" s="218">
        <v>1231</v>
      </c>
      <c r="C254" s="214" t="s">
        <v>495</v>
      </c>
      <c r="D254" s="215">
        <v>3439</v>
      </c>
      <c r="E254" s="216"/>
      <c r="J254" s="460">
        <v>1168.99</v>
      </c>
      <c r="K254" s="463">
        <v>1169</v>
      </c>
    </row>
    <row r="255" spans="1:11">
      <c r="A255" s="212"/>
      <c r="B255" s="218">
        <v>1232</v>
      </c>
      <c r="C255" s="214" t="s">
        <v>495</v>
      </c>
      <c r="D255" s="215">
        <v>3439</v>
      </c>
      <c r="E255" s="216"/>
      <c r="J255" s="460">
        <v>1168.99</v>
      </c>
      <c r="K255" s="463">
        <v>1169</v>
      </c>
    </row>
    <row r="256" spans="1:11">
      <c r="A256" s="212"/>
      <c r="B256" s="218">
        <v>1233</v>
      </c>
      <c r="C256" s="214" t="s">
        <v>495</v>
      </c>
      <c r="D256" s="215">
        <v>3439</v>
      </c>
      <c r="E256" s="216"/>
      <c r="J256" s="460">
        <v>1168.99</v>
      </c>
      <c r="K256" s="463">
        <v>1169</v>
      </c>
    </row>
    <row r="257" spans="1:11">
      <c r="A257" s="212"/>
      <c r="B257" s="218">
        <v>1234</v>
      </c>
      <c r="C257" s="214" t="s">
        <v>495</v>
      </c>
      <c r="D257" s="215">
        <v>3439</v>
      </c>
      <c r="E257" s="216"/>
      <c r="J257" s="460">
        <v>1168.99</v>
      </c>
      <c r="K257" s="463">
        <v>1169</v>
      </c>
    </row>
    <row r="258" spans="1:11">
      <c r="A258" s="212"/>
      <c r="B258" s="218">
        <v>1235</v>
      </c>
      <c r="C258" s="214" t="s">
        <v>495</v>
      </c>
      <c r="D258" s="215">
        <v>3439</v>
      </c>
      <c r="E258" s="216"/>
      <c r="J258" s="460">
        <v>1168.99</v>
      </c>
      <c r="K258" s="463">
        <v>1169</v>
      </c>
    </row>
    <row r="259" spans="1:11">
      <c r="A259" s="212"/>
      <c r="B259" s="218">
        <v>1236</v>
      </c>
      <c r="C259" s="214" t="s">
        <v>495</v>
      </c>
      <c r="D259" s="215">
        <v>3439</v>
      </c>
      <c r="E259" s="216"/>
      <c r="J259" s="460">
        <v>1168.99</v>
      </c>
      <c r="K259" s="463">
        <v>1169</v>
      </c>
    </row>
    <row r="260" spans="1:11">
      <c r="A260" s="212"/>
      <c r="B260" s="218">
        <v>1237</v>
      </c>
      <c r="C260" s="214" t="s">
        <v>495</v>
      </c>
      <c r="D260" s="215">
        <v>3439</v>
      </c>
      <c r="E260" s="216"/>
      <c r="J260" s="460">
        <v>1168.99</v>
      </c>
      <c r="K260" s="463">
        <v>1169</v>
      </c>
    </row>
    <row r="261" spans="1:11">
      <c r="A261" s="212"/>
      <c r="B261" s="218">
        <v>1238</v>
      </c>
      <c r="C261" s="214" t="s">
        <v>495</v>
      </c>
      <c r="D261" s="215">
        <v>3439</v>
      </c>
      <c r="E261" s="216"/>
      <c r="J261" s="460">
        <v>1168.99</v>
      </c>
      <c r="K261" s="463">
        <v>1169</v>
      </c>
    </row>
    <row r="262" spans="1:11">
      <c r="A262" s="212"/>
      <c r="B262" s="218">
        <v>1239</v>
      </c>
      <c r="C262" s="214" t="s">
        <v>495</v>
      </c>
      <c r="D262" s="215">
        <v>3439</v>
      </c>
      <c r="E262" s="216"/>
      <c r="J262" s="460">
        <v>1168.99</v>
      </c>
      <c r="K262" s="463">
        <v>1169</v>
      </c>
    </row>
    <row r="263" spans="1:11">
      <c r="A263" s="212"/>
      <c r="B263" s="218">
        <v>1240</v>
      </c>
      <c r="C263" s="214" t="s">
        <v>495</v>
      </c>
      <c r="D263" s="215">
        <v>3439</v>
      </c>
      <c r="E263" s="216"/>
      <c r="J263" s="460">
        <v>1168.99</v>
      </c>
      <c r="K263" s="463">
        <v>1169</v>
      </c>
    </row>
    <row r="264" spans="1:11">
      <c r="A264" s="212"/>
      <c r="B264" s="218">
        <v>1241</v>
      </c>
      <c r="C264" s="214" t="s">
        <v>421</v>
      </c>
      <c r="D264" s="215">
        <v>1169</v>
      </c>
      <c r="E264" s="216"/>
      <c r="J264" s="460">
        <v>3438.24</v>
      </c>
      <c r="K264" s="463">
        <v>3438</v>
      </c>
    </row>
    <row r="265" spans="1:11">
      <c r="A265" s="212"/>
      <c r="B265" s="218">
        <v>1242</v>
      </c>
      <c r="C265" s="214" t="s">
        <v>421</v>
      </c>
      <c r="D265" s="215">
        <v>1169</v>
      </c>
      <c r="E265" s="216"/>
      <c r="J265" s="460">
        <v>3438.24</v>
      </c>
      <c r="K265" s="463">
        <v>3438</v>
      </c>
    </row>
    <row r="266" spans="1:11">
      <c r="A266" s="212"/>
      <c r="B266" s="218">
        <v>1243</v>
      </c>
      <c r="C266" s="214" t="s">
        <v>421</v>
      </c>
      <c r="D266" s="215">
        <v>1169</v>
      </c>
      <c r="E266" s="216"/>
      <c r="J266" s="460">
        <v>3438.24</v>
      </c>
      <c r="K266" s="463">
        <v>3438</v>
      </c>
    </row>
    <row r="267" spans="1:11">
      <c r="A267" s="212"/>
      <c r="B267" s="218">
        <v>1244</v>
      </c>
      <c r="C267" s="214" t="s">
        <v>421</v>
      </c>
      <c r="D267" s="215">
        <v>1169</v>
      </c>
      <c r="E267" s="216"/>
      <c r="J267" s="460">
        <v>1168.99</v>
      </c>
      <c r="K267" s="463">
        <v>1169</v>
      </c>
    </row>
    <row r="268" spans="1:11">
      <c r="A268" s="212"/>
      <c r="B268" s="218">
        <v>1245</v>
      </c>
      <c r="C268" s="214" t="s">
        <v>421</v>
      </c>
      <c r="D268" s="215">
        <v>1169</v>
      </c>
      <c r="E268" s="216"/>
      <c r="J268" s="460">
        <v>1168.99</v>
      </c>
      <c r="K268" s="463">
        <v>1169</v>
      </c>
    </row>
    <row r="269" spans="1:11">
      <c r="A269" s="212"/>
      <c r="B269" s="218">
        <v>1246</v>
      </c>
      <c r="C269" s="214" t="s">
        <v>421</v>
      </c>
      <c r="D269" s="215">
        <v>1169</v>
      </c>
      <c r="E269" s="216"/>
      <c r="J269" s="460">
        <v>1168.99</v>
      </c>
      <c r="K269" s="463">
        <v>1169</v>
      </c>
    </row>
    <row r="270" spans="1:11">
      <c r="A270" s="212"/>
      <c r="B270" s="218">
        <v>1247</v>
      </c>
      <c r="C270" s="214" t="s">
        <v>421</v>
      </c>
      <c r="D270" s="215">
        <v>1169</v>
      </c>
      <c r="E270" s="216"/>
      <c r="J270" s="460">
        <v>1168.99</v>
      </c>
      <c r="K270" s="463">
        <v>1169</v>
      </c>
    </row>
    <row r="271" spans="1:11">
      <c r="A271" s="212"/>
      <c r="B271" s="218">
        <v>1248</v>
      </c>
      <c r="C271" s="214" t="s">
        <v>421</v>
      </c>
      <c r="D271" s="215">
        <v>1169</v>
      </c>
      <c r="E271" s="216"/>
      <c r="J271" s="460">
        <v>1168.99</v>
      </c>
      <c r="K271" s="463">
        <v>1169</v>
      </c>
    </row>
    <row r="272" spans="1:11">
      <c r="A272" s="212"/>
      <c r="B272" s="218">
        <v>1249</v>
      </c>
      <c r="C272" s="214" t="s">
        <v>421</v>
      </c>
      <c r="D272" s="215">
        <v>1169</v>
      </c>
      <c r="E272" s="216"/>
      <c r="J272" s="460">
        <v>1168.99</v>
      </c>
      <c r="K272" s="463">
        <v>1169</v>
      </c>
    </row>
    <row r="273" spans="1:11">
      <c r="A273" s="212"/>
      <c r="B273" s="218">
        <v>1250</v>
      </c>
      <c r="C273" s="214" t="s">
        <v>421</v>
      </c>
      <c r="D273" s="215">
        <v>1169</v>
      </c>
      <c r="E273" s="216"/>
      <c r="J273" s="460">
        <v>1168.99</v>
      </c>
      <c r="K273" s="463">
        <v>1169</v>
      </c>
    </row>
    <row r="274" spans="1:11">
      <c r="A274" s="212"/>
      <c r="B274" s="218">
        <v>1251</v>
      </c>
      <c r="C274" s="214" t="s">
        <v>421</v>
      </c>
      <c r="D274" s="215">
        <v>1169</v>
      </c>
      <c r="E274" s="216"/>
      <c r="J274" s="460">
        <v>1168.99</v>
      </c>
      <c r="K274" s="463">
        <v>1169</v>
      </c>
    </row>
    <row r="275" spans="1:11">
      <c r="A275" s="212"/>
      <c r="B275" s="218">
        <v>1252</v>
      </c>
      <c r="C275" s="214" t="s">
        <v>421</v>
      </c>
      <c r="D275" s="215">
        <v>1169</v>
      </c>
      <c r="E275" s="216"/>
      <c r="J275" s="460">
        <v>1168.99</v>
      </c>
      <c r="K275" s="463">
        <v>1169</v>
      </c>
    </row>
    <row r="276" spans="1:11">
      <c r="A276" s="212"/>
      <c r="B276" s="218">
        <v>1253</v>
      </c>
      <c r="C276" s="214" t="s">
        <v>495</v>
      </c>
      <c r="D276" s="215">
        <v>3438</v>
      </c>
      <c r="E276" s="216"/>
      <c r="J276" s="460">
        <v>1168.99</v>
      </c>
      <c r="K276" s="463">
        <v>1169</v>
      </c>
    </row>
    <row r="277" spans="1:11">
      <c r="A277" s="212"/>
      <c r="B277" s="218">
        <v>1254</v>
      </c>
      <c r="C277" s="214" t="s">
        <v>495</v>
      </c>
      <c r="D277" s="215">
        <v>3438</v>
      </c>
      <c r="E277" s="216"/>
      <c r="J277" s="460">
        <v>3438.24</v>
      </c>
      <c r="K277" s="463">
        <v>3438</v>
      </c>
    </row>
    <row r="278" spans="1:11">
      <c r="A278" s="212"/>
      <c r="B278" s="218">
        <v>1255</v>
      </c>
      <c r="C278" s="214" t="s">
        <v>495</v>
      </c>
      <c r="D278" s="215">
        <v>3438</v>
      </c>
      <c r="E278" s="216"/>
      <c r="J278" s="460">
        <v>3438.24</v>
      </c>
      <c r="K278" s="463">
        <v>3438</v>
      </c>
    </row>
    <row r="279" spans="1:11">
      <c r="A279" s="212"/>
      <c r="B279" s="218">
        <v>1256</v>
      </c>
      <c r="C279" s="214" t="s">
        <v>421</v>
      </c>
      <c r="D279" s="215">
        <v>1169</v>
      </c>
      <c r="E279" s="216"/>
      <c r="J279" s="460">
        <v>3438.24</v>
      </c>
      <c r="K279" s="463">
        <v>3438</v>
      </c>
    </row>
    <row r="280" spans="1:11">
      <c r="A280" s="212"/>
      <c r="B280" s="218">
        <v>1257</v>
      </c>
      <c r="C280" s="214" t="s">
        <v>421</v>
      </c>
      <c r="D280" s="215">
        <v>1169</v>
      </c>
      <c r="E280" s="216"/>
      <c r="J280" s="460">
        <v>3438.24</v>
      </c>
      <c r="K280" s="463">
        <v>3438</v>
      </c>
    </row>
    <row r="281" spans="1:11">
      <c r="A281" s="212"/>
      <c r="B281" s="218">
        <v>1258</v>
      </c>
      <c r="C281" s="214" t="s">
        <v>421</v>
      </c>
      <c r="D281" s="215">
        <v>1169</v>
      </c>
      <c r="E281" s="216"/>
      <c r="J281" s="460">
        <v>3438.24</v>
      </c>
      <c r="K281" s="463">
        <v>3438</v>
      </c>
    </row>
    <row r="282" spans="1:11">
      <c r="A282" s="212"/>
      <c r="B282" s="218">
        <v>1259</v>
      </c>
      <c r="C282" s="214" t="s">
        <v>421</v>
      </c>
      <c r="D282" s="215">
        <v>1169</v>
      </c>
      <c r="E282" s="216"/>
      <c r="J282" s="460">
        <v>3438.24</v>
      </c>
      <c r="K282" s="463">
        <v>3438</v>
      </c>
    </row>
    <row r="283" spans="1:11">
      <c r="A283" s="212"/>
      <c r="B283" s="218">
        <v>1260</v>
      </c>
      <c r="C283" s="214" t="s">
        <v>421</v>
      </c>
      <c r="D283" s="215">
        <v>1169</v>
      </c>
      <c r="E283" s="216"/>
      <c r="J283" s="460">
        <v>3438.24</v>
      </c>
      <c r="K283" s="463">
        <v>3438</v>
      </c>
    </row>
    <row r="284" spans="1:11">
      <c r="A284" s="212"/>
      <c r="B284" s="218">
        <v>1261</v>
      </c>
      <c r="C284" s="214" t="s">
        <v>421</v>
      </c>
      <c r="D284" s="215">
        <v>1169</v>
      </c>
      <c r="E284" s="216"/>
      <c r="J284" s="460">
        <v>3438.24</v>
      </c>
      <c r="K284" s="463">
        <v>3438</v>
      </c>
    </row>
    <row r="285" spans="1:11">
      <c r="A285" s="212"/>
      <c r="B285" s="218">
        <v>1262</v>
      </c>
      <c r="C285" s="214" t="s">
        <v>421</v>
      </c>
      <c r="D285" s="215">
        <v>1169</v>
      </c>
      <c r="E285" s="216"/>
      <c r="J285" s="460">
        <v>3438.24</v>
      </c>
      <c r="K285" s="463">
        <v>3438</v>
      </c>
    </row>
    <row r="286" spans="1:11">
      <c r="A286" s="212"/>
      <c r="B286" s="218">
        <v>1263</v>
      </c>
      <c r="C286" s="214" t="s">
        <v>421</v>
      </c>
      <c r="D286" s="215">
        <v>1169</v>
      </c>
      <c r="E286" s="216"/>
      <c r="J286" s="460">
        <v>10434.200000000001</v>
      </c>
      <c r="K286" s="463">
        <v>10434</v>
      </c>
    </row>
    <row r="287" spans="1:11">
      <c r="A287" s="212"/>
      <c r="B287" s="218">
        <v>1264</v>
      </c>
      <c r="C287" s="214" t="s">
        <v>421</v>
      </c>
      <c r="D287" s="215">
        <v>1169</v>
      </c>
      <c r="E287" s="216"/>
      <c r="J287" s="460">
        <v>8182.99</v>
      </c>
      <c r="K287" s="463">
        <v>8183</v>
      </c>
    </row>
    <row r="288" spans="1:11">
      <c r="A288" s="212"/>
      <c r="B288" s="218">
        <v>1265</v>
      </c>
      <c r="C288" s="214" t="s">
        <v>421</v>
      </c>
      <c r="D288" s="215">
        <v>1169</v>
      </c>
      <c r="E288" s="216"/>
      <c r="J288" s="460">
        <v>8499</v>
      </c>
      <c r="K288" s="463">
        <v>8499</v>
      </c>
    </row>
    <row r="289" spans="1:11">
      <c r="A289" s="212"/>
      <c r="B289" s="218">
        <v>1266</v>
      </c>
      <c r="C289" s="214" t="s">
        <v>495</v>
      </c>
      <c r="D289" s="215">
        <v>3438</v>
      </c>
      <c r="E289" s="216"/>
      <c r="J289" s="460">
        <v>6990</v>
      </c>
      <c r="K289" s="463">
        <v>6990</v>
      </c>
    </row>
    <row r="290" spans="1:11">
      <c r="A290" s="212"/>
      <c r="B290" s="218">
        <v>1267</v>
      </c>
      <c r="C290" s="214" t="s">
        <v>495</v>
      </c>
      <c r="D290" s="215">
        <v>3438</v>
      </c>
      <c r="E290" s="216"/>
      <c r="J290" s="460">
        <v>6990</v>
      </c>
      <c r="K290" s="463">
        <v>6990</v>
      </c>
    </row>
    <row r="291" spans="1:11">
      <c r="A291" s="212"/>
      <c r="B291" s="218">
        <v>1268</v>
      </c>
      <c r="C291" s="214" t="s">
        <v>495</v>
      </c>
      <c r="D291" s="215">
        <v>3438</v>
      </c>
      <c r="E291" s="216"/>
      <c r="J291" s="460">
        <v>6990</v>
      </c>
      <c r="K291" s="463">
        <v>6990</v>
      </c>
    </row>
    <row r="292" spans="1:11">
      <c r="A292" s="212"/>
      <c r="B292" s="218">
        <v>1269</v>
      </c>
      <c r="C292" s="214" t="s">
        <v>495</v>
      </c>
      <c r="D292" s="215">
        <v>3438</v>
      </c>
      <c r="E292" s="216"/>
      <c r="J292" s="460">
        <v>6990</v>
      </c>
      <c r="K292" s="463">
        <v>6990</v>
      </c>
    </row>
    <row r="293" spans="1:11">
      <c r="A293" s="212"/>
      <c r="B293" s="218">
        <v>1270</v>
      </c>
      <c r="C293" s="214" t="s">
        <v>495</v>
      </c>
      <c r="D293" s="215">
        <v>3438</v>
      </c>
      <c r="E293" s="216"/>
      <c r="J293" s="460">
        <v>6990</v>
      </c>
      <c r="K293" s="463">
        <v>6990</v>
      </c>
    </row>
    <row r="294" spans="1:11">
      <c r="A294" s="212"/>
      <c r="B294" s="218">
        <v>1271</v>
      </c>
      <c r="C294" s="214" t="s">
        <v>495</v>
      </c>
      <c r="D294" s="215">
        <v>3438</v>
      </c>
      <c r="E294" s="216"/>
      <c r="J294" s="460">
        <v>6990</v>
      </c>
      <c r="K294" s="463">
        <v>6990</v>
      </c>
    </row>
    <row r="295" spans="1:11">
      <c r="A295" s="212"/>
      <c r="B295" s="218">
        <v>1272</v>
      </c>
      <c r="C295" s="214" t="s">
        <v>495</v>
      </c>
      <c r="D295" s="215">
        <v>3438</v>
      </c>
      <c r="E295" s="216"/>
      <c r="J295" s="460">
        <v>6990</v>
      </c>
      <c r="K295" s="463">
        <v>6990</v>
      </c>
    </row>
    <row r="296" spans="1:11">
      <c r="A296" s="212"/>
      <c r="B296" s="218">
        <v>1273</v>
      </c>
      <c r="C296" s="214" t="s">
        <v>495</v>
      </c>
      <c r="D296" s="215">
        <v>3438</v>
      </c>
      <c r="E296" s="216"/>
      <c r="J296" s="460">
        <v>6990</v>
      </c>
      <c r="K296" s="463">
        <v>6990</v>
      </c>
    </row>
    <row r="297" spans="1:11">
      <c r="A297" s="212"/>
      <c r="B297" s="218">
        <v>1274</v>
      </c>
      <c r="C297" s="214" t="s">
        <v>495</v>
      </c>
      <c r="D297" s="215">
        <v>3438</v>
      </c>
      <c r="E297" s="216"/>
      <c r="J297" s="460">
        <v>6990</v>
      </c>
      <c r="K297" s="463">
        <v>6990</v>
      </c>
    </row>
    <row r="298" spans="1:11">
      <c r="A298" s="212"/>
      <c r="B298" s="218">
        <v>1275</v>
      </c>
      <c r="C298" s="214" t="s">
        <v>423</v>
      </c>
      <c r="D298" s="215">
        <v>10434</v>
      </c>
      <c r="E298" s="216"/>
      <c r="J298" s="460">
        <v>6990</v>
      </c>
      <c r="K298" s="463">
        <v>6990</v>
      </c>
    </row>
    <row r="299" spans="1:11">
      <c r="A299" s="212"/>
      <c r="B299" s="218">
        <v>1276</v>
      </c>
      <c r="C299" s="214" t="s">
        <v>424</v>
      </c>
      <c r="D299" s="215">
        <v>8183</v>
      </c>
      <c r="E299" s="216"/>
      <c r="J299" s="460">
        <v>6990</v>
      </c>
      <c r="K299" s="463">
        <v>6990</v>
      </c>
    </row>
    <row r="300" spans="1:11">
      <c r="A300" s="212"/>
      <c r="B300" s="218">
        <v>1277</v>
      </c>
      <c r="C300" s="214" t="s">
        <v>425</v>
      </c>
      <c r="D300" s="215">
        <v>8499</v>
      </c>
      <c r="E300" s="216"/>
      <c r="J300" s="460">
        <v>6990</v>
      </c>
      <c r="K300" s="463">
        <v>6990</v>
      </c>
    </row>
    <row r="301" spans="1:11">
      <c r="A301" s="212"/>
      <c r="B301" s="218">
        <v>1278</v>
      </c>
      <c r="C301" s="214" t="s">
        <v>426</v>
      </c>
      <c r="D301" s="215">
        <v>6990</v>
      </c>
      <c r="E301" s="216"/>
      <c r="J301" s="460">
        <v>6990</v>
      </c>
      <c r="K301" s="463">
        <v>6990</v>
      </c>
    </row>
    <row r="302" spans="1:11">
      <c r="A302" s="212"/>
      <c r="B302" s="218">
        <v>1279</v>
      </c>
      <c r="C302" s="214" t="s">
        <v>426</v>
      </c>
      <c r="D302" s="215">
        <v>6990</v>
      </c>
      <c r="E302" s="216"/>
      <c r="J302" s="460">
        <v>6990</v>
      </c>
      <c r="K302" s="463">
        <v>6990</v>
      </c>
    </row>
    <row r="303" spans="1:11">
      <c r="A303" s="212"/>
      <c r="B303" s="218">
        <v>1280</v>
      </c>
      <c r="C303" s="214" t="s">
        <v>426</v>
      </c>
      <c r="D303" s="215">
        <v>6990</v>
      </c>
      <c r="E303" s="216"/>
      <c r="J303" s="460">
        <v>4518.2</v>
      </c>
      <c r="K303" s="463">
        <v>4518</v>
      </c>
    </row>
    <row r="304" spans="1:11">
      <c r="A304" s="212"/>
      <c r="B304" s="218">
        <v>1281</v>
      </c>
      <c r="C304" s="214" t="s">
        <v>426</v>
      </c>
      <c r="D304" s="215">
        <v>6990</v>
      </c>
      <c r="E304" s="216"/>
      <c r="J304" s="460">
        <v>19830.2</v>
      </c>
      <c r="K304" s="463">
        <v>19830</v>
      </c>
    </row>
    <row r="305" spans="1:11">
      <c r="A305" s="212"/>
      <c r="B305" s="218">
        <v>1282</v>
      </c>
      <c r="C305" s="214" t="s">
        <v>426</v>
      </c>
      <c r="D305" s="215">
        <v>6990</v>
      </c>
      <c r="E305" s="216"/>
      <c r="J305" s="460">
        <v>6999</v>
      </c>
      <c r="K305" s="463">
        <v>6999</v>
      </c>
    </row>
    <row r="306" spans="1:11">
      <c r="A306" s="212"/>
      <c r="B306" s="218">
        <v>1283</v>
      </c>
      <c r="C306" s="214" t="s">
        <v>426</v>
      </c>
      <c r="D306" s="215">
        <v>6990</v>
      </c>
      <c r="E306" s="216"/>
      <c r="J306" s="460">
        <v>6999</v>
      </c>
      <c r="K306" s="463">
        <v>6999</v>
      </c>
    </row>
    <row r="307" spans="1:11">
      <c r="A307" s="212"/>
      <c r="B307" s="218">
        <v>1284</v>
      </c>
      <c r="C307" s="214" t="s">
        <v>426</v>
      </c>
      <c r="D307" s="215">
        <v>6990</v>
      </c>
      <c r="E307" s="216"/>
      <c r="J307" s="460">
        <v>6999</v>
      </c>
      <c r="K307" s="463">
        <v>6999</v>
      </c>
    </row>
    <row r="308" spans="1:11">
      <c r="A308" s="212"/>
      <c r="B308" s="218">
        <v>1285</v>
      </c>
      <c r="C308" s="214" t="s">
        <v>426</v>
      </c>
      <c r="D308" s="215">
        <v>6990</v>
      </c>
      <c r="E308" s="216"/>
      <c r="J308" s="460">
        <v>6999</v>
      </c>
      <c r="K308" s="463">
        <v>6999</v>
      </c>
    </row>
    <row r="309" spans="1:11">
      <c r="A309" s="212"/>
      <c r="B309" s="218">
        <v>1286</v>
      </c>
      <c r="C309" s="214" t="s">
        <v>426</v>
      </c>
      <c r="D309" s="215">
        <v>6990</v>
      </c>
      <c r="E309" s="216"/>
      <c r="J309" s="460">
        <v>7999</v>
      </c>
      <c r="K309" s="463">
        <v>7999</v>
      </c>
    </row>
    <row r="310" spans="1:11">
      <c r="A310" s="212"/>
      <c r="B310" s="218">
        <v>1287</v>
      </c>
      <c r="C310" s="214" t="s">
        <v>426</v>
      </c>
      <c r="D310" s="215">
        <v>6990</v>
      </c>
      <c r="E310" s="216"/>
      <c r="J310" s="460">
        <v>2300</v>
      </c>
      <c r="K310" s="463">
        <v>2300</v>
      </c>
    </row>
    <row r="311" spans="1:11">
      <c r="A311" s="212"/>
      <c r="B311" s="218">
        <v>1288</v>
      </c>
      <c r="C311" s="214" t="s">
        <v>426</v>
      </c>
      <c r="D311" s="215">
        <v>6990</v>
      </c>
      <c r="E311" s="216"/>
      <c r="J311" s="460">
        <v>6999</v>
      </c>
      <c r="K311" s="463">
        <v>6999</v>
      </c>
    </row>
    <row r="312" spans="1:11">
      <c r="A312" s="212"/>
      <c r="B312" s="218">
        <v>1289</v>
      </c>
      <c r="C312" s="214" t="s">
        <v>426</v>
      </c>
      <c r="D312" s="215">
        <v>6990</v>
      </c>
      <c r="E312" s="216"/>
      <c r="J312" s="460">
        <v>6999</v>
      </c>
      <c r="K312" s="463">
        <v>6999</v>
      </c>
    </row>
    <row r="313" spans="1:11">
      <c r="A313" s="212"/>
      <c r="B313" s="218">
        <v>1290</v>
      </c>
      <c r="C313" s="214" t="s">
        <v>426</v>
      </c>
      <c r="D313" s="215">
        <v>6990</v>
      </c>
      <c r="E313" s="216"/>
      <c r="J313" s="460">
        <v>6999</v>
      </c>
      <c r="K313" s="463">
        <v>6999</v>
      </c>
    </row>
    <row r="314" spans="1:11">
      <c r="A314" s="212"/>
      <c r="B314" s="218">
        <v>1291</v>
      </c>
      <c r="C314" s="214" t="s">
        <v>426</v>
      </c>
      <c r="D314" s="215">
        <v>6990</v>
      </c>
      <c r="E314" s="216"/>
      <c r="J314" s="460">
        <v>6999</v>
      </c>
      <c r="K314" s="463">
        <v>6999</v>
      </c>
    </row>
    <row r="315" spans="1:11">
      <c r="A315" s="212"/>
      <c r="B315" s="218">
        <v>1292</v>
      </c>
      <c r="C315" s="214" t="s">
        <v>427</v>
      </c>
      <c r="D315" s="215">
        <v>4518</v>
      </c>
      <c r="E315" s="216"/>
      <c r="J315" s="460">
        <v>6999</v>
      </c>
      <c r="K315" s="463">
        <v>6999</v>
      </c>
    </row>
    <row r="316" spans="1:11">
      <c r="A316" s="212"/>
      <c r="B316" s="218">
        <v>1293</v>
      </c>
      <c r="C316" s="214" t="s">
        <v>428</v>
      </c>
      <c r="D316" s="215">
        <v>19830</v>
      </c>
      <c r="E316" s="216"/>
      <c r="J316" s="460">
        <v>6999</v>
      </c>
      <c r="K316" s="463">
        <v>6999</v>
      </c>
    </row>
    <row r="317" spans="1:11">
      <c r="A317" s="212"/>
      <c r="B317" s="218">
        <v>1294</v>
      </c>
      <c r="C317" s="214" t="s">
        <v>426</v>
      </c>
      <c r="D317" s="215">
        <v>6999</v>
      </c>
      <c r="E317" s="216"/>
      <c r="J317" s="460">
        <v>8999.09</v>
      </c>
      <c r="K317" s="463">
        <v>8999</v>
      </c>
    </row>
    <row r="318" spans="1:11">
      <c r="A318" s="212"/>
      <c r="B318" s="218">
        <v>1295</v>
      </c>
      <c r="C318" s="214" t="s">
        <v>426</v>
      </c>
      <c r="D318" s="215">
        <v>6999</v>
      </c>
      <c r="E318" s="216"/>
      <c r="J318" s="460">
        <v>2700</v>
      </c>
      <c r="K318" s="463">
        <v>2700</v>
      </c>
    </row>
    <row r="319" spans="1:11">
      <c r="A319" s="212"/>
      <c r="B319" s="218">
        <v>1296</v>
      </c>
      <c r="C319" s="214" t="s">
        <v>426</v>
      </c>
      <c r="D319" s="215">
        <v>6999</v>
      </c>
      <c r="E319" s="216"/>
      <c r="J319" s="460">
        <v>2140</v>
      </c>
      <c r="K319" s="463">
        <v>2140</v>
      </c>
    </row>
    <row r="320" spans="1:11">
      <c r="A320" s="212"/>
      <c r="B320" s="218">
        <v>1297</v>
      </c>
      <c r="C320" s="214" t="s">
        <v>426</v>
      </c>
      <c r="D320" s="215">
        <v>6999</v>
      </c>
      <c r="E320" s="216"/>
      <c r="J320" s="460">
        <v>899.1</v>
      </c>
      <c r="K320" s="463">
        <v>899</v>
      </c>
    </row>
    <row r="321" spans="1:11">
      <c r="A321" s="212"/>
      <c r="B321" s="218">
        <v>1298</v>
      </c>
      <c r="C321" s="214" t="s">
        <v>429</v>
      </c>
      <c r="D321" s="215">
        <v>7999</v>
      </c>
      <c r="E321" s="216"/>
      <c r="J321" s="460">
        <v>1799.09</v>
      </c>
      <c r="K321" s="463">
        <v>1799</v>
      </c>
    </row>
    <row r="322" spans="1:11">
      <c r="A322" s="212"/>
      <c r="B322" s="218">
        <v>1299</v>
      </c>
      <c r="C322" s="214" t="s">
        <v>418</v>
      </c>
      <c r="D322" s="215">
        <v>2300</v>
      </c>
      <c r="E322" s="216"/>
      <c r="J322" s="460">
        <v>5549</v>
      </c>
      <c r="K322" s="463">
        <v>5549</v>
      </c>
    </row>
    <row r="323" spans="1:11">
      <c r="A323" s="212"/>
      <c r="B323" s="218">
        <v>1300</v>
      </c>
      <c r="C323" s="214" t="s">
        <v>430</v>
      </c>
      <c r="D323" s="215">
        <v>6999</v>
      </c>
      <c r="E323" s="216"/>
      <c r="J323" s="460">
        <v>1653.25</v>
      </c>
      <c r="K323" s="463">
        <v>1653</v>
      </c>
    </row>
    <row r="324" spans="1:11">
      <c r="A324" s="212"/>
      <c r="B324" s="218">
        <v>1301</v>
      </c>
      <c r="C324" s="214" t="s">
        <v>430</v>
      </c>
      <c r="D324" s="215">
        <v>6999</v>
      </c>
      <c r="E324" s="216"/>
      <c r="J324" s="460">
        <v>845.75</v>
      </c>
      <c r="K324" s="463">
        <v>846</v>
      </c>
    </row>
    <row r="325" spans="1:11">
      <c r="A325" s="212"/>
      <c r="B325" s="218">
        <v>1302</v>
      </c>
      <c r="C325" s="214" t="s">
        <v>430</v>
      </c>
      <c r="D325" s="215">
        <v>6999</v>
      </c>
      <c r="E325" s="216"/>
      <c r="J325" s="460">
        <v>400</v>
      </c>
      <c r="K325" s="463">
        <v>400</v>
      </c>
    </row>
    <row r="326" spans="1:11">
      <c r="A326" s="212"/>
      <c r="B326" s="218">
        <v>1303</v>
      </c>
      <c r="C326" s="214" t="s">
        <v>430</v>
      </c>
      <c r="D326" s="215">
        <v>6999</v>
      </c>
      <c r="E326" s="216"/>
      <c r="J326" s="460">
        <v>747</v>
      </c>
      <c r="K326" s="463">
        <v>747</v>
      </c>
    </row>
    <row r="327" spans="1:11">
      <c r="A327" s="212"/>
      <c r="B327" s="218">
        <v>1304</v>
      </c>
      <c r="C327" s="214" t="s">
        <v>430</v>
      </c>
      <c r="D327" s="215">
        <v>6999</v>
      </c>
      <c r="E327" s="216"/>
      <c r="J327" s="460">
        <v>967.01</v>
      </c>
      <c r="K327" s="463">
        <v>967</v>
      </c>
    </row>
    <row r="328" spans="1:11">
      <c r="A328" s="212"/>
      <c r="B328" s="218">
        <v>1305</v>
      </c>
      <c r="C328" s="214" t="s">
        <v>430</v>
      </c>
      <c r="D328" s="215">
        <v>6999</v>
      </c>
      <c r="E328" s="216"/>
      <c r="J328" s="460">
        <v>459</v>
      </c>
      <c r="K328" s="463">
        <v>459</v>
      </c>
    </row>
    <row r="329" spans="1:11">
      <c r="A329" s="212"/>
      <c r="B329" s="647">
        <v>1359</v>
      </c>
      <c r="C329" s="645" t="s">
        <v>529</v>
      </c>
      <c r="D329" s="646">
        <v>0</v>
      </c>
      <c r="E329" s="216"/>
      <c r="J329" s="460">
        <v>3900</v>
      </c>
      <c r="K329" s="463">
        <v>3900</v>
      </c>
    </row>
    <row r="330" spans="1:11">
      <c r="A330" s="212"/>
      <c r="B330" s="647">
        <v>1360</v>
      </c>
      <c r="C330" s="645" t="s">
        <v>530</v>
      </c>
      <c r="D330" s="646">
        <v>0</v>
      </c>
      <c r="E330" s="216"/>
      <c r="J330" s="460">
        <v>1050</v>
      </c>
      <c r="K330" s="463">
        <v>1050</v>
      </c>
    </row>
    <row r="331" spans="1:11">
      <c r="A331" s="212"/>
      <c r="B331" s="647">
        <v>1361</v>
      </c>
      <c r="C331" s="645" t="s">
        <v>530</v>
      </c>
      <c r="D331" s="646">
        <v>0</v>
      </c>
      <c r="E331" s="216"/>
      <c r="J331" s="460">
        <v>950</v>
      </c>
      <c r="K331" s="463">
        <v>950</v>
      </c>
    </row>
    <row r="332" spans="1:11">
      <c r="A332" s="212"/>
      <c r="B332" s="647">
        <v>1362</v>
      </c>
      <c r="C332" s="645" t="s">
        <v>531</v>
      </c>
      <c r="D332" s="646">
        <v>0</v>
      </c>
      <c r="E332" s="216"/>
      <c r="J332" s="460">
        <v>52296.1</v>
      </c>
      <c r="K332" s="463">
        <v>52296</v>
      </c>
    </row>
    <row r="333" spans="1:11">
      <c r="A333" s="212"/>
      <c r="B333" s="647">
        <v>1364</v>
      </c>
      <c r="C333" s="645" t="s">
        <v>532</v>
      </c>
      <c r="D333" s="646">
        <v>0</v>
      </c>
      <c r="E333" s="216"/>
      <c r="J333" s="460">
        <v>83000</v>
      </c>
      <c r="K333" s="463">
        <v>83000</v>
      </c>
    </row>
    <row r="334" spans="1:11">
      <c r="A334" s="212"/>
      <c r="B334" s="218">
        <v>1369</v>
      </c>
      <c r="C334" s="214" t="s">
        <v>532</v>
      </c>
      <c r="D334" s="215">
        <v>7999</v>
      </c>
      <c r="E334" s="216"/>
      <c r="K334" s="463"/>
    </row>
    <row r="335" spans="1:11">
      <c r="A335" s="212"/>
      <c r="B335" s="218">
        <v>1370</v>
      </c>
      <c r="C335" s="214" t="s">
        <v>532</v>
      </c>
      <c r="D335" s="215">
        <v>7999</v>
      </c>
      <c r="E335" s="216"/>
      <c r="K335" s="463"/>
    </row>
    <row r="336" spans="1:11">
      <c r="A336" s="212"/>
      <c r="B336" s="218">
        <v>1371</v>
      </c>
      <c r="C336" s="214" t="s">
        <v>532</v>
      </c>
      <c r="D336" s="215">
        <v>7999</v>
      </c>
      <c r="E336" s="216"/>
      <c r="K336" s="463"/>
    </row>
    <row r="337" spans="1:11">
      <c r="A337" s="212"/>
      <c r="B337" s="218">
        <v>1372</v>
      </c>
      <c r="C337" s="214" t="s">
        <v>532</v>
      </c>
      <c r="D337" s="215">
        <v>7999</v>
      </c>
      <c r="E337" s="216"/>
      <c r="K337" s="463"/>
    </row>
    <row r="338" spans="1:11">
      <c r="A338" s="212"/>
      <c r="B338" s="218">
        <v>1306</v>
      </c>
      <c r="C338" s="214" t="s">
        <v>462</v>
      </c>
      <c r="D338" s="215">
        <v>8999</v>
      </c>
      <c r="E338" s="216"/>
      <c r="J338" s="460">
        <v>45000</v>
      </c>
      <c r="K338" s="463">
        <v>45000</v>
      </c>
    </row>
    <row r="339" spans="1:11">
      <c r="A339" s="212"/>
      <c r="B339" s="218">
        <v>1307</v>
      </c>
      <c r="C339" s="214" t="s">
        <v>496</v>
      </c>
      <c r="D339" s="215">
        <v>2700</v>
      </c>
      <c r="E339" s="216"/>
      <c r="J339" s="460">
        <v>35000</v>
      </c>
      <c r="K339" s="463">
        <v>35000</v>
      </c>
    </row>
    <row r="340" spans="1:11">
      <c r="A340" s="212"/>
      <c r="B340" s="218">
        <v>1308</v>
      </c>
      <c r="C340" s="214" t="s">
        <v>497</v>
      </c>
      <c r="D340" s="215">
        <v>2140</v>
      </c>
      <c r="E340" s="216"/>
      <c r="J340" s="460">
        <v>26400</v>
      </c>
      <c r="K340" s="463">
        <v>26400</v>
      </c>
    </row>
    <row r="341" spans="1:11">
      <c r="A341" s="212"/>
      <c r="B341" s="218">
        <v>1309</v>
      </c>
      <c r="C341" s="214" t="s">
        <v>463</v>
      </c>
      <c r="D341" s="215">
        <v>899</v>
      </c>
      <c r="E341" s="216"/>
      <c r="J341" s="460">
        <v>39298</v>
      </c>
      <c r="K341" s="463">
        <v>39298</v>
      </c>
    </row>
    <row r="342" spans="1:11">
      <c r="A342" s="212"/>
      <c r="B342" s="218">
        <v>1310</v>
      </c>
      <c r="C342" s="214" t="s">
        <v>464</v>
      </c>
      <c r="D342" s="215">
        <v>1799</v>
      </c>
      <c r="E342" s="216"/>
      <c r="J342" s="460">
        <v>10200</v>
      </c>
      <c r="K342" s="463">
        <v>10200</v>
      </c>
    </row>
    <row r="343" spans="1:11">
      <c r="A343" s="212"/>
      <c r="B343" s="218">
        <v>1311</v>
      </c>
      <c r="C343" s="214" t="s">
        <v>498</v>
      </c>
      <c r="D343" s="215">
        <v>5549</v>
      </c>
      <c r="E343" s="216"/>
      <c r="J343" s="460">
        <v>13900</v>
      </c>
      <c r="K343" s="463">
        <v>13900</v>
      </c>
    </row>
    <row r="344" spans="1:11">
      <c r="A344" s="212"/>
      <c r="B344" s="218">
        <v>1312</v>
      </c>
      <c r="C344" s="214" t="s">
        <v>465</v>
      </c>
      <c r="D344" s="215">
        <v>1653</v>
      </c>
      <c r="E344" s="216"/>
      <c r="J344" s="460">
        <v>122600</v>
      </c>
      <c r="K344" s="463">
        <v>122600</v>
      </c>
    </row>
    <row r="345" spans="1:11">
      <c r="A345" s="212"/>
      <c r="B345" s="218">
        <v>1313</v>
      </c>
      <c r="C345" s="214" t="s">
        <v>466</v>
      </c>
      <c r="D345" s="215">
        <v>846</v>
      </c>
      <c r="E345" s="216"/>
      <c r="J345" s="460">
        <v>122600</v>
      </c>
      <c r="K345" s="463">
        <v>122600</v>
      </c>
    </row>
    <row r="346" spans="1:11">
      <c r="A346" s="212"/>
      <c r="B346" s="218">
        <v>1314</v>
      </c>
      <c r="C346" s="214" t="s">
        <v>499</v>
      </c>
      <c r="D346" s="215">
        <v>400</v>
      </c>
      <c r="E346" s="216"/>
      <c r="J346" s="460">
        <v>122600</v>
      </c>
      <c r="K346" s="463">
        <v>122600</v>
      </c>
    </row>
    <row r="347" spans="1:11">
      <c r="A347" s="212"/>
      <c r="B347" s="218">
        <v>1315</v>
      </c>
      <c r="C347" s="214" t="s">
        <v>500</v>
      </c>
      <c r="D347" s="215">
        <v>747</v>
      </c>
      <c r="E347" s="216"/>
      <c r="J347" s="460">
        <v>122600</v>
      </c>
      <c r="K347" s="463">
        <v>122600</v>
      </c>
    </row>
    <row r="348" spans="1:11">
      <c r="A348" s="212"/>
      <c r="B348" s="218">
        <v>1316</v>
      </c>
      <c r="C348" s="214" t="s">
        <v>501</v>
      </c>
      <c r="D348" s="215">
        <v>967</v>
      </c>
      <c r="E348" s="216"/>
      <c r="J348" s="460">
        <v>122600</v>
      </c>
      <c r="K348" s="463">
        <v>122600</v>
      </c>
    </row>
    <row r="349" spans="1:11">
      <c r="A349" s="212"/>
      <c r="B349" s="218">
        <v>1317</v>
      </c>
      <c r="C349" s="214" t="s">
        <v>467</v>
      </c>
      <c r="D349" s="215">
        <v>459</v>
      </c>
      <c r="E349" s="216"/>
      <c r="J349" s="460">
        <v>122600</v>
      </c>
      <c r="K349" s="463">
        <v>122600</v>
      </c>
    </row>
    <row r="350" spans="1:11">
      <c r="A350" s="212"/>
      <c r="B350" s="218">
        <v>1318</v>
      </c>
      <c r="C350" s="214" t="s">
        <v>468</v>
      </c>
      <c r="D350" s="215">
        <v>3900</v>
      </c>
      <c r="E350" s="216"/>
      <c r="J350" s="460">
        <v>250000</v>
      </c>
      <c r="K350" s="463">
        <v>250000</v>
      </c>
    </row>
    <row r="351" spans="1:11">
      <c r="A351" s="212"/>
      <c r="B351" s="218">
        <v>1319</v>
      </c>
      <c r="C351" s="214" t="s">
        <v>469</v>
      </c>
      <c r="D351" s="215">
        <v>1050</v>
      </c>
      <c r="E351" s="216"/>
      <c r="J351" s="460">
        <v>90800</v>
      </c>
      <c r="K351" s="463">
        <v>90800</v>
      </c>
    </row>
    <row r="352" spans="1:11">
      <c r="A352" s="212"/>
      <c r="B352" s="218">
        <v>1320</v>
      </c>
      <c r="C352" s="214" t="s">
        <v>470</v>
      </c>
      <c r="D352" s="215">
        <v>950</v>
      </c>
      <c r="E352" s="216"/>
      <c r="J352" s="460">
        <v>79990</v>
      </c>
      <c r="K352" s="463">
        <v>79990</v>
      </c>
    </row>
    <row r="353" spans="1:11">
      <c r="A353" s="212"/>
      <c r="B353" s="218">
        <v>1321</v>
      </c>
      <c r="C353" s="214" t="s">
        <v>471</v>
      </c>
      <c r="D353" s="215">
        <v>52296</v>
      </c>
      <c r="E353" s="216"/>
      <c r="J353" s="460">
        <v>38713.9</v>
      </c>
      <c r="K353" s="463">
        <v>38714</v>
      </c>
    </row>
    <row r="354" spans="1:11">
      <c r="A354" s="212"/>
      <c r="B354" s="218">
        <v>1322</v>
      </c>
      <c r="C354" s="214" t="s">
        <v>502</v>
      </c>
      <c r="D354" s="215">
        <v>83000</v>
      </c>
      <c r="E354" s="216"/>
      <c r="J354" s="460">
        <v>114800</v>
      </c>
      <c r="K354" s="463">
        <v>114800</v>
      </c>
    </row>
    <row r="355" spans="1:11">
      <c r="A355" s="212"/>
      <c r="B355" s="218">
        <v>1323</v>
      </c>
      <c r="C355" s="214" t="s">
        <v>503</v>
      </c>
      <c r="D355" s="215">
        <v>45000</v>
      </c>
      <c r="E355" s="216"/>
      <c r="J355" s="460">
        <v>479</v>
      </c>
      <c r="K355" s="463">
        <v>479</v>
      </c>
    </row>
    <row r="356" spans="1:11">
      <c r="A356" s="212"/>
      <c r="B356" s="218">
        <v>1324</v>
      </c>
      <c r="C356" s="214" t="s">
        <v>504</v>
      </c>
      <c r="D356" s="215">
        <v>35000</v>
      </c>
      <c r="E356" s="216"/>
      <c r="J356" s="460">
        <v>37758</v>
      </c>
      <c r="K356" s="463">
        <v>37758</v>
      </c>
    </row>
    <row r="357" spans="1:11">
      <c r="A357" s="212"/>
      <c r="B357" s="218">
        <v>1325</v>
      </c>
      <c r="C357" s="214" t="s">
        <v>505</v>
      </c>
      <c r="D357" s="215">
        <v>26400</v>
      </c>
      <c r="E357" s="216"/>
      <c r="J357" s="460">
        <v>2175</v>
      </c>
      <c r="K357" s="463">
        <v>2175</v>
      </c>
    </row>
    <row r="358" spans="1:11">
      <c r="A358" s="212"/>
      <c r="B358" s="218">
        <v>1326</v>
      </c>
      <c r="C358" s="214" t="s">
        <v>506</v>
      </c>
      <c r="D358" s="215">
        <v>39298</v>
      </c>
      <c r="E358" s="216"/>
      <c r="J358" s="460">
        <v>2198.1999999999998</v>
      </c>
      <c r="K358" s="463">
        <v>2198</v>
      </c>
    </row>
    <row r="359" spans="1:11">
      <c r="A359" s="212"/>
      <c r="B359" s="218">
        <v>1327</v>
      </c>
      <c r="C359" s="214" t="s">
        <v>507</v>
      </c>
      <c r="D359" s="215">
        <v>10200</v>
      </c>
      <c r="E359" s="216"/>
      <c r="J359" s="460">
        <v>171</v>
      </c>
      <c r="K359" s="463">
        <v>171</v>
      </c>
    </row>
    <row r="360" spans="1:11">
      <c r="A360" s="212"/>
      <c r="B360" s="218">
        <v>1328</v>
      </c>
      <c r="C360" s="214" t="s">
        <v>508</v>
      </c>
      <c r="D360" s="215">
        <v>13900</v>
      </c>
      <c r="E360" s="216"/>
      <c r="J360" s="460">
        <v>841.31</v>
      </c>
      <c r="K360" s="463">
        <v>841</v>
      </c>
    </row>
    <row r="361" spans="1:11">
      <c r="A361" s="212"/>
      <c r="B361" s="218">
        <v>1329</v>
      </c>
      <c r="C361" s="214" t="s">
        <v>509</v>
      </c>
      <c r="D361" s="215">
        <v>122600</v>
      </c>
      <c r="E361" s="216"/>
      <c r="K361" s="463"/>
    </row>
    <row r="362" spans="1:11">
      <c r="A362" s="212"/>
      <c r="B362" s="218">
        <v>1330</v>
      </c>
      <c r="C362" s="214" t="s">
        <v>509</v>
      </c>
      <c r="D362" s="215">
        <v>122600</v>
      </c>
      <c r="E362" s="216"/>
      <c r="K362" s="463"/>
    </row>
    <row r="363" spans="1:11">
      <c r="A363" s="212"/>
      <c r="B363" s="218">
        <v>1331</v>
      </c>
      <c r="C363" s="214" t="s">
        <v>509</v>
      </c>
      <c r="D363" s="215">
        <v>122600</v>
      </c>
      <c r="E363" s="216"/>
      <c r="K363" s="463"/>
    </row>
    <row r="364" spans="1:11">
      <c r="A364" s="212"/>
      <c r="B364" s="218">
        <v>1332</v>
      </c>
      <c r="C364" s="214" t="s">
        <v>509</v>
      </c>
      <c r="D364" s="215">
        <v>122600</v>
      </c>
      <c r="E364" s="216"/>
      <c r="K364" s="463"/>
    </row>
    <row r="365" spans="1:11">
      <c r="A365" s="212"/>
      <c r="B365" s="218">
        <v>1333</v>
      </c>
      <c r="C365" s="214" t="s">
        <v>509</v>
      </c>
      <c r="D365" s="215">
        <v>122600</v>
      </c>
      <c r="E365" s="216"/>
      <c r="K365" s="463"/>
    </row>
    <row r="366" spans="1:11">
      <c r="A366" s="212"/>
      <c r="B366" s="218">
        <v>1334</v>
      </c>
      <c r="C366" s="214" t="s">
        <v>509</v>
      </c>
      <c r="D366" s="215">
        <v>122600</v>
      </c>
      <c r="E366" s="216"/>
      <c r="K366" s="463"/>
    </row>
    <row r="367" spans="1:11">
      <c r="A367" s="212"/>
      <c r="B367" s="218">
        <v>1335</v>
      </c>
      <c r="C367" s="214" t="s">
        <v>472</v>
      </c>
      <c r="D367" s="215">
        <v>250000</v>
      </c>
      <c r="E367" s="216"/>
      <c r="K367" s="463"/>
    </row>
    <row r="368" spans="1:11">
      <c r="A368" s="212"/>
      <c r="B368" s="218">
        <v>1337</v>
      </c>
      <c r="C368" s="214" t="s">
        <v>473</v>
      </c>
      <c r="D368" s="215">
        <v>90800</v>
      </c>
      <c r="E368" s="216"/>
      <c r="K368" s="463"/>
    </row>
    <row r="369" spans="1:11">
      <c r="A369" s="212"/>
      <c r="B369" s="218">
        <v>1338</v>
      </c>
      <c r="C369" s="214" t="s">
        <v>474</v>
      </c>
      <c r="D369" s="215">
        <v>79990</v>
      </c>
      <c r="E369" s="216"/>
      <c r="K369" s="463"/>
    </row>
    <row r="370" spans="1:11">
      <c r="A370" s="212"/>
      <c r="B370" s="218">
        <v>1339</v>
      </c>
      <c r="C370" s="214" t="s">
        <v>475</v>
      </c>
      <c r="D370" s="215">
        <v>38714</v>
      </c>
      <c r="E370" s="216"/>
      <c r="K370" s="463"/>
    </row>
    <row r="371" spans="1:11">
      <c r="A371" s="212"/>
      <c r="B371" s="218">
        <v>1340</v>
      </c>
      <c r="C371" s="214" t="s">
        <v>476</v>
      </c>
      <c r="D371" s="215">
        <v>114800</v>
      </c>
      <c r="E371" s="216"/>
      <c r="K371" s="463"/>
    </row>
    <row r="372" spans="1:11">
      <c r="A372" s="212"/>
      <c r="B372" s="218">
        <v>1347</v>
      </c>
      <c r="C372" s="214" t="s">
        <v>533</v>
      </c>
      <c r="D372" s="215">
        <v>0</v>
      </c>
      <c r="E372" s="216"/>
      <c r="K372" s="463"/>
    </row>
    <row r="373" spans="1:11">
      <c r="A373" s="212"/>
      <c r="B373" s="218">
        <v>1341</v>
      </c>
      <c r="C373" s="214" t="s">
        <v>510</v>
      </c>
      <c r="D373" s="215">
        <v>479</v>
      </c>
      <c r="E373" s="216"/>
      <c r="K373" s="463"/>
    </row>
    <row r="374" spans="1:11">
      <c r="A374" s="212"/>
      <c r="B374" s="218">
        <v>1342</v>
      </c>
      <c r="C374" s="214" t="s">
        <v>511</v>
      </c>
      <c r="D374" s="215">
        <v>37758</v>
      </c>
      <c r="E374" s="216"/>
      <c r="K374" s="463"/>
    </row>
    <row r="375" spans="1:11">
      <c r="A375" s="212"/>
      <c r="B375" s="218">
        <v>1343</v>
      </c>
      <c r="C375" s="214" t="s">
        <v>512</v>
      </c>
      <c r="D375" s="215">
        <v>2175</v>
      </c>
      <c r="E375" s="216"/>
      <c r="K375" s="463"/>
    </row>
    <row r="376" spans="1:11">
      <c r="A376" s="212"/>
      <c r="B376" s="218">
        <v>1344</v>
      </c>
      <c r="C376" s="214" t="s">
        <v>513</v>
      </c>
      <c r="D376" s="215">
        <v>2198</v>
      </c>
      <c r="E376" s="216"/>
      <c r="K376" s="463"/>
    </row>
    <row r="377" spans="1:11">
      <c r="A377" s="212"/>
      <c r="B377" s="218">
        <v>1345</v>
      </c>
      <c r="C377" s="214" t="s">
        <v>514</v>
      </c>
      <c r="D377" s="215">
        <v>171</v>
      </c>
      <c r="E377" s="216"/>
      <c r="K377" s="463"/>
    </row>
    <row r="378" spans="1:11">
      <c r="A378" s="212"/>
      <c r="B378" s="218">
        <v>1346</v>
      </c>
      <c r="C378" s="214" t="s">
        <v>477</v>
      </c>
      <c r="D378" s="215">
        <v>841</v>
      </c>
      <c r="E378" s="216"/>
      <c r="K378" s="463"/>
    </row>
    <row r="379" spans="1:11">
      <c r="A379" s="212"/>
      <c r="B379" s="218"/>
      <c r="C379" s="214"/>
      <c r="D379" s="215"/>
      <c r="E379" s="216"/>
      <c r="K379" s="463"/>
    </row>
    <row r="380" spans="1:11">
      <c r="A380" s="212"/>
      <c r="B380" s="218"/>
      <c r="C380" s="214"/>
      <c r="D380" s="215"/>
      <c r="E380" s="216"/>
      <c r="K380" s="463"/>
    </row>
    <row r="381" spans="1:11">
      <c r="A381" s="212"/>
      <c r="B381" s="218"/>
      <c r="C381" s="214"/>
      <c r="D381" s="215"/>
      <c r="E381" s="216"/>
      <c r="K381" s="463"/>
    </row>
    <row r="382" spans="1:11">
      <c r="A382" s="212"/>
      <c r="B382" s="218"/>
      <c r="C382" s="214"/>
      <c r="D382" s="215"/>
      <c r="E382" s="216"/>
      <c r="K382" s="463"/>
    </row>
    <row r="383" spans="1:11" ht="15">
      <c r="A383" s="219"/>
      <c r="B383" s="220"/>
      <c r="C383" s="221"/>
      <c r="D383" s="222"/>
      <c r="E383" s="223"/>
    </row>
    <row r="384" spans="1:11">
      <c r="A384" s="224"/>
      <c r="B384" s="225"/>
      <c r="C384" s="624"/>
      <c r="D384" s="625"/>
      <c r="E384" s="625"/>
    </row>
    <row r="385" spans="1:9">
      <c r="A385" s="226"/>
      <c r="B385" s="226"/>
      <c r="C385" s="226"/>
      <c r="E385" s="227"/>
      <c r="F385" s="227"/>
      <c r="G385" s="226"/>
      <c r="H385" s="226"/>
      <c r="I385" s="226"/>
    </row>
  </sheetData>
  <mergeCells count="6">
    <mergeCell ref="C384:E384"/>
    <mergeCell ref="B1:E1"/>
    <mergeCell ref="B2:E2"/>
    <mergeCell ref="B3:E3"/>
    <mergeCell ref="C4:D4"/>
    <mergeCell ref="A7:B7"/>
  </mergeCells>
  <pageMargins left="0.70866141732283472" right="0.70866141732283472" top="0.74803149606299213" bottom="0.74803149606299213" header="0.31496062992125984" footer="0.31496062992125984"/>
  <pageSetup scale="77" fitToHeight="0" orientation="landscape" r:id="rId1"/>
  <headerFooter>
    <oddFooter>&amp;LActualización: 05 de Enero de 2015               Validación: 05 de Enero de 2015
Responsable: Departamento de Información y Orientación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workbookViewId="0">
      <selection activeCell="B3" sqref="B3:E3"/>
    </sheetView>
  </sheetViews>
  <sheetFormatPr baseColWidth="10" defaultRowHeight="12"/>
  <cols>
    <col min="1" max="1" width="4.85546875" style="199" customWidth="1"/>
    <col min="2" max="2" width="30.85546875" style="199" customWidth="1"/>
    <col min="3" max="3" width="84.42578125" style="199" customWidth="1"/>
    <col min="4" max="4" width="31.7109375" style="199" customWidth="1"/>
    <col min="5" max="5" width="4.85546875" style="199" customWidth="1"/>
    <col min="6" max="6" width="4.42578125" style="199" customWidth="1"/>
    <col min="7" max="256" width="11.42578125" style="199"/>
    <col min="257" max="257" width="4.85546875" style="199" customWidth="1"/>
    <col min="258" max="258" width="30.85546875" style="199" customWidth="1"/>
    <col min="259" max="259" width="84.42578125" style="199" customWidth="1"/>
    <col min="260" max="260" width="42.7109375" style="199" customWidth="1"/>
    <col min="261" max="261" width="4.85546875" style="199" customWidth="1"/>
    <col min="262" max="512" width="11.42578125" style="199"/>
    <col min="513" max="513" width="4.85546875" style="199" customWidth="1"/>
    <col min="514" max="514" width="30.85546875" style="199" customWidth="1"/>
    <col min="515" max="515" width="84.42578125" style="199" customWidth="1"/>
    <col min="516" max="516" width="42.7109375" style="199" customWidth="1"/>
    <col min="517" max="517" width="4.85546875" style="199" customWidth="1"/>
    <col min="518" max="768" width="11.42578125" style="199"/>
    <col min="769" max="769" width="4.85546875" style="199" customWidth="1"/>
    <col min="770" max="770" width="30.85546875" style="199" customWidth="1"/>
    <col min="771" max="771" width="84.42578125" style="199" customWidth="1"/>
    <col min="772" max="772" width="42.7109375" style="199" customWidth="1"/>
    <col min="773" max="773" width="4.85546875" style="199" customWidth="1"/>
    <col min="774" max="1024" width="11.42578125" style="199"/>
    <col min="1025" max="1025" width="4.85546875" style="199" customWidth="1"/>
    <col min="1026" max="1026" width="30.85546875" style="199" customWidth="1"/>
    <col min="1027" max="1027" width="84.42578125" style="199" customWidth="1"/>
    <col min="1028" max="1028" width="42.7109375" style="199" customWidth="1"/>
    <col min="1029" max="1029" width="4.85546875" style="199" customWidth="1"/>
    <col min="1030" max="1280" width="11.42578125" style="199"/>
    <col min="1281" max="1281" width="4.85546875" style="199" customWidth="1"/>
    <col min="1282" max="1282" width="30.85546875" style="199" customWidth="1"/>
    <col min="1283" max="1283" width="84.42578125" style="199" customWidth="1"/>
    <col min="1284" max="1284" width="42.7109375" style="199" customWidth="1"/>
    <col min="1285" max="1285" width="4.85546875" style="199" customWidth="1"/>
    <col min="1286" max="1536" width="11.42578125" style="199"/>
    <col min="1537" max="1537" width="4.85546875" style="199" customWidth="1"/>
    <col min="1538" max="1538" width="30.85546875" style="199" customWidth="1"/>
    <col min="1539" max="1539" width="84.42578125" style="199" customWidth="1"/>
    <col min="1540" max="1540" width="42.7109375" style="199" customWidth="1"/>
    <col min="1541" max="1541" width="4.85546875" style="199" customWidth="1"/>
    <col min="1542" max="1792" width="11.42578125" style="199"/>
    <col min="1793" max="1793" width="4.85546875" style="199" customWidth="1"/>
    <col min="1794" max="1794" width="30.85546875" style="199" customWidth="1"/>
    <col min="1795" max="1795" width="84.42578125" style="199" customWidth="1"/>
    <col min="1796" max="1796" width="42.7109375" style="199" customWidth="1"/>
    <col min="1797" max="1797" width="4.85546875" style="199" customWidth="1"/>
    <col min="1798" max="2048" width="11.42578125" style="199"/>
    <col min="2049" max="2049" width="4.85546875" style="199" customWidth="1"/>
    <col min="2050" max="2050" width="30.85546875" style="199" customWidth="1"/>
    <col min="2051" max="2051" width="84.42578125" style="199" customWidth="1"/>
    <col min="2052" max="2052" width="42.7109375" style="199" customWidth="1"/>
    <col min="2053" max="2053" width="4.85546875" style="199" customWidth="1"/>
    <col min="2054" max="2304" width="11.42578125" style="199"/>
    <col min="2305" max="2305" width="4.85546875" style="199" customWidth="1"/>
    <col min="2306" max="2306" width="30.85546875" style="199" customWidth="1"/>
    <col min="2307" max="2307" width="84.42578125" style="199" customWidth="1"/>
    <col min="2308" max="2308" width="42.7109375" style="199" customWidth="1"/>
    <col min="2309" max="2309" width="4.85546875" style="199" customWidth="1"/>
    <col min="2310" max="2560" width="11.42578125" style="199"/>
    <col min="2561" max="2561" width="4.85546875" style="199" customWidth="1"/>
    <col min="2562" max="2562" width="30.85546875" style="199" customWidth="1"/>
    <col min="2563" max="2563" width="84.42578125" style="199" customWidth="1"/>
    <col min="2564" max="2564" width="42.7109375" style="199" customWidth="1"/>
    <col min="2565" max="2565" width="4.85546875" style="199" customWidth="1"/>
    <col min="2566" max="2816" width="11.42578125" style="199"/>
    <col min="2817" max="2817" width="4.85546875" style="199" customWidth="1"/>
    <col min="2818" max="2818" width="30.85546875" style="199" customWidth="1"/>
    <col min="2819" max="2819" width="84.42578125" style="199" customWidth="1"/>
    <col min="2820" max="2820" width="42.7109375" style="199" customWidth="1"/>
    <col min="2821" max="2821" width="4.85546875" style="199" customWidth="1"/>
    <col min="2822" max="3072" width="11.42578125" style="199"/>
    <col min="3073" max="3073" width="4.85546875" style="199" customWidth="1"/>
    <col min="3074" max="3074" width="30.85546875" style="199" customWidth="1"/>
    <col min="3075" max="3075" width="84.42578125" style="199" customWidth="1"/>
    <col min="3076" max="3076" width="42.7109375" style="199" customWidth="1"/>
    <col min="3077" max="3077" width="4.85546875" style="199" customWidth="1"/>
    <col min="3078" max="3328" width="11.42578125" style="199"/>
    <col min="3329" max="3329" width="4.85546875" style="199" customWidth="1"/>
    <col min="3330" max="3330" width="30.85546875" style="199" customWidth="1"/>
    <col min="3331" max="3331" width="84.42578125" style="199" customWidth="1"/>
    <col min="3332" max="3332" width="42.7109375" style="199" customWidth="1"/>
    <col min="3333" max="3333" width="4.85546875" style="199" customWidth="1"/>
    <col min="3334" max="3584" width="11.42578125" style="199"/>
    <col min="3585" max="3585" width="4.85546875" style="199" customWidth="1"/>
    <col min="3586" max="3586" width="30.85546875" style="199" customWidth="1"/>
    <col min="3587" max="3587" width="84.42578125" style="199" customWidth="1"/>
    <col min="3588" max="3588" width="42.7109375" style="199" customWidth="1"/>
    <col min="3589" max="3589" width="4.85546875" style="199" customWidth="1"/>
    <col min="3590" max="3840" width="11.42578125" style="199"/>
    <col min="3841" max="3841" width="4.85546875" style="199" customWidth="1"/>
    <col min="3842" max="3842" width="30.85546875" style="199" customWidth="1"/>
    <col min="3843" max="3843" width="84.42578125" style="199" customWidth="1"/>
    <col min="3844" max="3844" width="42.7109375" style="199" customWidth="1"/>
    <col min="3845" max="3845" width="4.85546875" style="199" customWidth="1"/>
    <col min="3846" max="4096" width="11.42578125" style="199"/>
    <col min="4097" max="4097" width="4.85546875" style="199" customWidth="1"/>
    <col min="4098" max="4098" width="30.85546875" style="199" customWidth="1"/>
    <col min="4099" max="4099" width="84.42578125" style="199" customWidth="1"/>
    <col min="4100" max="4100" width="42.7109375" style="199" customWidth="1"/>
    <col min="4101" max="4101" width="4.85546875" style="199" customWidth="1"/>
    <col min="4102" max="4352" width="11.42578125" style="199"/>
    <col min="4353" max="4353" width="4.85546875" style="199" customWidth="1"/>
    <col min="4354" max="4354" width="30.85546875" style="199" customWidth="1"/>
    <col min="4355" max="4355" width="84.42578125" style="199" customWidth="1"/>
    <col min="4356" max="4356" width="42.7109375" style="199" customWidth="1"/>
    <col min="4357" max="4357" width="4.85546875" style="199" customWidth="1"/>
    <col min="4358" max="4608" width="11.42578125" style="199"/>
    <col min="4609" max="4609" width="4.85546875" style="199" customWidth="1"/>
    <col min="4610" max="4610" width="30.85546875" style="199" customWidth="1"/>
    <col min="4611" max="4611" width="84.42578125" style="199" customWidth="1"/>
    <col min="4612" max="4612" width="42.7109375" style="199" customWidth="1"/>
    <col min="4613" max="4613" width="4.85546875" style="199" customWidth="1"/>
    <col min="4614" max="4864" width="11.42578125" style="199"/>
    <col min="4865" max="4865" width="4.85546875" style="199" customWidth="1"/>
    <col min="4866" max="4866" width="30.85546875" style="199" customWidth="1"/>
    <col min="4867" max="4867" width="84.42578125" style="199" customWidth="1"/>
    <col min="4868" max="4868" width="42.7109375" style="199" customWidth="1"/>
    <col min="4869" max="4869" width="4.85546875" style="199" customWidth="1"/>
    <col min="4870" max="5120" width="11.42578125" style="199"/>
    <col min="5121" max="5121" width="4.85546875" style="199" customWidth="1"/>
    <col min="5122" max="5122" width="30.85546875" style="199" customWidth="1"/>
    <col min="5123" max="5123" width="84.42578125" style="199" customWidth="1"/>
    <col min="5124" max="5124" width="42.7109375" style="199" customWidth="1"/>
    <col min="5125" max="5125" width="4.85546875" style="199" customWidth="1"/>
    <col min="5126" max="5376" width="11.42578125" style="199"/>
    <col min="5377" max="5377" width="4.85546875" style="199" customWidth="1"/>
    <col min="5378" max="5378" width="30.85546875" style="199" customWidth="1"/>
    <col min="5379" max="5379" width="84.42578125" style="199" customWidth="1"/>
    <col min="5380" max="5380" width="42.7109375" style="199" customWidth="1"/>
    <col min="5381" max="5381" width="4.85546875" style="199" customWidth="1"/>
    <col min="5382" max="5632" width="11.42578125" style="199"/>
    <col min="5633" max="5633" width="4.85546875" style="199" customWidth="1"/>
    <col min="5634" max="5634" width="30.85546875" style="199" customWidth="1"/>
    <col min="5635" max="5635" width="84.42578125" style="199" customWidth="1"/>
    <col min="5636" max="5636" width="42.7109375" style="199" customWidth="1"/>
    <col min="5637" max="5637" width="4.85546875" style="199" customWidth="1"/>
    <col min="5638" max="5888" width="11.42578125" style="199"/>
    <col min="5889" max="5889" width="4.85546875" style="199" customWidth="1"/>
    <col min="5890" max="5890" width="30.85546875" style="199" customWidth="1"/>
    <col min="5891" max="5891" width="84.42578125" style="199" customWidth="1"/>
    <col min="5892" max="5892" width="42.7109375" style="199" customWidth="1"/>
    <col min="5893" max="5893" width="4.85546875" style="199" customWidth="1"/>
    <col min="5894" max="6144" width="11.42578125" style="199"/>
    <col min="6145" max="6145" width="4.85546875" style="199" customWidth="1"/>
    <col min="6146" max="6146" width="30.85546875" style="199" customWidth="1"/>
    <col min="6147" max="6147" width="84.42578125" style="199" customWidth="1"/>
    <col min="6148" max="6148" width="42.7109375" style="199" customWidth="1"/>
    <col min="6149" max="6149" width="4.85546875" style="199" customWidth="1"/>
    <col min="6150" max="6400" width="11.42578125" style="199"/>
    <col min="6401" max="6401" width="4.85546875" style="199" customWidth="1"/>
    <col min="6402" max="6402" width="30.85546875" style="199" customWidth="1"/>
    <col min="6403" max="6403" width="84.42578125" style="199" customWidth="1"/>
    <col min="6404" max="6404" width="42.7109375" style="199" customWidth="1"/>
    <col min="6405" max="6405" width="4.85546875" style="199" customWidth="1"/>
    <col min="6406" max="6656" width="11.42578125" style="199"/>
    <col min="6657" max="6657" width="4.85546875" style="199" customWidth="1"/>
    <col min="6658" max="6658" width="30.85546875" style="199" customWidth="1"/>
    <col min="6659" max="6659" width="84.42578125" style="199" customWidth="1"/>
    <col min="6660" max="6660" width="42.7109375" style="199" customWidth="1"/>
    <col min="6661" max="6661" width="4.85546875" style="199" customWidth="1"/>
    <col min="6662" max="6912" width="11.42578125" style="199"/>
    <col min="6913" max="6913" width="4.85546875" style="199" customWidth="1"/>
    <col min="6914" max="6914" width="30.85546875" style="199" customWidth="1"/>
    <col min="6915" max="6915" width="84.42578125" style="199" customWidth="1"/>
    <col min="6916" max="6916" width="42.7109375" style="199" customWidth="1"/>
    <col min="6917" max="6917" width="4.85546875" style="199" customWidth="1"/>
    <col min="6918" max="7168" width="11.42578125" style="199"/>
    <col min="7169" max="7169" width="4.85546875" style="199" customWidth="1"/>
    <col min="7170" max="7170" width="30.85546875" style="199" customWidth="1"/>
    <col min="7171" max="7171" width="84.42578125" style="199" customWidth="1"/>
    <col min="7172" max="7172" width="42.7109375" style="199" customWidth="1"/>
    <col min="7173" max="7173" width="4.85546875" style="199" customWidth="1"/>
    <col min="7174" max="7424" width="11.42578125" style="199"/>
    <col min="7425" max="7425" width="4.85546875" style="199" customWidth="1"/>
    <col min="7426" max="7426" width="30.85546875" style="199" customWidth="1"/>
    <col min="7427" max="7427" width="84.42578125" style="199" customWidth="1"/>
    <col min="7428" max="7428" width="42.7109375" style="199" customWidth="1"/>
    <col min="7429" max="7429" width="4.85546875" style="199" customWidth="1"/>
    <col min="7430" max="7680" width="11.42578125" style="199"/>
    <col min="7681" max="7681" width="4.85546875" style="199" customWidth="1"/>
    <col min="7682" max="7682" width="30.85546875" style="199" customWidth="1"/>
    <col min="7683" max="7683" width="84.42578125" style="199" customWidth="1"/>
    <col min="7684" max="7684" width="42.7109375" style="199" customWidth="1"/>
    <col min="7685" max="7685" width="4.85546875" style="199" customWidth="1"/>
    <col min="7686" max="7936" width="11.42578125" style="199"/>
    <col min="7937" max="7937" width="4.85546875" style="199" customWidth="1"/>
    <col min="7938" max="7938" width="30.85546875" style="199" customWidth="1"/>
    <col min="7939" max="7939" width="84.42578125" style="199" customWidth="1"/>
    <col min="7940" max="7940" width="42.7109375" style="199" customWidth="1"/>
    <col min="7941" max="7941" width="4.85546875" style="199" customWidth="1"/>
    <col min="7942" max="8192" width="11.42578125" style="199"/>
    <col min="8193" max="8193" width="4.85546875" style="199" customWidth="1"/>
    <col min="8194" max="8194" width="30.85546875" style="199" customWidth="1"/>
    <col min="8195" max="8195" width="84.42578125" style="199" customWidth="1"/>
    <col min="8196" max="8196" width="42.7109375" style="199" customWidth="1"/>
    <col min="8197" max="8197" width="4.85546875" style="199" customWidth="1"/>
    <col min="8198" max="8448" width="11.42578125" style="199"/>
    <col min="8449" max="8449" width="4.85546875" style="199" customWidth="1"/>
    <col min="8450" max="8450" width="30.85546875" style="199" customWidth="1"/>
    <col min="8451" max="8451" width="84.42578125" style="199" customWidth="1"/>
    <col min="8452" max="8452" width="42.7109375" style="199" customWidth="1"/>
    <col min="8453" max="8453" width="4.85546875" style="199" customWidth="1"/>
    <col min="8454" max="8704" width="11.42578125" style="199"/>
    <col min="8705" max="8705" width="4.85546875" style="199" customWidth="1"/>
    <col min="8706" max="8706" width="30.85546875" style="199" customWidth="1"/>
    <col min="8707" max="8707" width="84.42578125" style="199" customWidth="1"/>
    <col min="8708" max="8708" width="42.7109375" style="199" customWidth="1"/>
    <col min="8709" max="8709" width="4.85546875" style="199" customWidth="1"/>
    <col min="8710" max="8960" width="11.42578125" style="199"/>
    <col min="8961" max="8961" width="4.85546875" style="199" customWidth="1"/>
    <col min="8962" max="8962" width="30.85546875" style="199" customWidth="1"/>
    <col min="8963" max="8963" width="84.42578125" style="199" customWidth="1"/>
    <col min="8964" max="8964" width="42.7109375" style="199" customWidth="1"/>
    <col min="8965" max="8965" width="4.85546875" style="199" customWidth="1"/>
    <col min="8966" max="9216" width="11.42578125" style="199"/>
    <col min="9217" max="9217" width="4.85546875" style="199" customWidth="1"/>
    <col min="9218" max="9218" width="30.85546875" style="199" customWidth="1"/>
    <col min="9219" max="9219" width="84.42578125" style="199" customWidth="1"/>
    <col min="9220" max="9220" width="42.7109375" style="199" customWidth="1"/>
    <col min="9221" max="9221" width="4.85546875" style="199" customWidth="1"/>
    <col min="9222" max="9472" width="11.42578125" style="199"/>
    <col min="9473" max="9473" width="4.85546875" style="199" customWidth="1"/>
    <col min="9474" max="9474" width="30.85546875" style="199" customWidth="1"/>
    <col min="9475" max="9475" width="84.42578125" style="199" customWidth="1"/>
    <col min="9476" max="9476" width="42.7109375" style="199" customWidth="1"/>
    <col min="9477" max="9477" width="4.85546875" style="199" customWidth="1"/>
    <col min="9478" max="9728" width="11.42578125" style="199"/>
    <col min="9729" max="9729" width="4.85546875" style="199" customWidth="1"/>
    <col min="9730" max="9730" width="30.85546875" style="199" customWidth="1"/>
    <col min="9731" max="9731" width="84.42578125" style="199" customWidth="1"/>
    <col min="9732" max="9732" width="42.7109375" style="199" customWidth="1"/>
    <col min="9733" max="9733" width="4.85546875" style="199" customWidth="1"/>
    <col min="9734" max="9984" width="11.42578125" style="199"/>
    <col min="9985" max="9985" width="4.85546875" style="199" customWidth="1"/>
    <col min="9986" max="9986" width="30.85546875" style="199" customWidth="1"/>
    <col min="9987" max="9987" width="84.42578125" style="199" customWidth="1"/>
    <col min="9988" max="9988" width="42.7109375" style="199" customWidth="1"/>
    <col min="9989" max="9989" width="4.85546875" style="199" customWidth="1"/>
    <col min="9990" max="10240" width="11.42578125" style="199"/>
    <col min="10241" max="10241" width="4.85546875" style="199" customWidth="1"/>
    <col min="10242" max="10242" width="30.85546875" style="199" customWidth="1"/>
    <col min="10243" max="10243" width="84.42578125" style="199" customWidth="1"/>
    <col min="10244" max="10244" width="42.7109375" style="199" customWidth="1"/>
    <col min="10245" max="10245" width="4.85546875" style="199" customWidth="1"/>
    <col min="10246" max="10496" width="11.42578125" style="199"/>
    <col min="10497" max="10497" width="4.85546875" style="199" customWidth="1"/>
    <col min="10498" max="10498" width="30.85546875" style="199" customWidth="1"/>
    <col min="10499" max="10499" width="84.42578125" style="199" customWidth="1"/>
    <col min="10500" max="10500" width="42.7109375" style="199" customWidth="1"/>
    <col min="10501" max="10501" width="4.85546875" style="199" customWidth="1"/>
    <col min="10502" max="10752" width="11.42578125" style="199"/>
    <col min="10753" max="10753" width="4.85546875" style="199" customWidth="1"/>
    <col min="10754" max="10754" width="30.85546875" style="199" customWidth="1"/>
    <col min="10755" max="10755" width="84.42578125" style="199" customWidth="1"/>
    <col min="10756" max="10756" width="42.7109375" style="199" customWidth="1"/>
    <col min="10757" max="10757" width="4.85546875" style="199" customWidth="1"/>
    <col min="10758" max="11008" width="11.42578125" style="199"/>
    <col min="11009" max="11009" width="4.85546875" style="199" customWidth="1"/>
    <col min="11010" max="11010" width="30.85546875" style="199" customWidth="1"/>
    <col min="11011" max="11011" width="84.42578125" style="199" customWidth="1"/>
    <col min="11012" max="11012" width="42.7109375" style="199" customWidth="1"/>
    <col min="11013" max="11013" width="4.85546875" style="199" customWidth="1"/>
    <col min="11014" max="11264" width="11.42578125" style="199"/>
    <col min="11265" max="11265" width="4.85546875" style="199" customWidth="1"/>
    <col min="11266" max="11266" width="30.85546875" style="199" customWidth="1"/>
    <col min="11267" max="11267" width="84.42578125" style="199" customWidth="1"/>
    <col min="11268" max="11268" width="42.7109375" style="199" customWidth="1"/>
    <col min="11269" max="11269" width="4.85546875" style="199" customWidth="1"/>
    <col min="11270" max="11520" width="11.42578125" style="199"/>
    <col min="11521" max="11521" width="4.85546875" style="199" customWidth="1"/>
    <col min="11522" max="11522" width="30.85546875" style="199" customWidth="1"/>
    <col min="11523" max="11523" width="84.42578125" style="199" customWidth="1"/>
    <col min="11524" max="11524" width="42.7109375" style="199" customWidth="1"/>
    <col min="11525" max="11525" width="4.85546875" style="199" customWidth="1"/>
    <col min="11526" max="11776" width="11.42578125" style="199"/>
    <col min="11777" max="11777" width="4.85546875" style="199" customWidth="1"/>
    <col min="11778" max="11778" width="30.85546875" style="199" customWidth="1"/>
    <col min="11779" max="11779" width="84.42578125" style="199" customWidth="1"/>
    <col min="11780" max="11780" width="42.7109375" style="199" customWidth="1"/>
    <col min="11781" max="11781" width="4.85546875" style="199" customWidth="1"/>
    <col min="11782" max="12032" width="11.42578125" style="199"/>
    <col min="12033" max="12033" width="4.85546875" style="199" customWidth="1"/>
    <col min="12034" max="12034" width="30.85546875" style="199" customWidth="1"/>
    <col min="12035" max="12035" width="84.42578125" style="199" customWidth="1"/>
    <col min="12036" max="12036" width="42.7109375" style="199" customWidth="1"/>
    <col min="12037" max="12037" width="4.85546875" style="199" customWidth="1"/>
    <col min="12038" max="12288" width="11.42578125" style="199"/>
    <col min="12289" max="12289" width="4.85546875" style="199" customWidth="1"/>
    <col min="12290" max="12290" width="30.85546875" style="199" customWidth="1"/>
    <col min="12291" max="12291" width="84.42578125" style="199" customWidth="1"/>
    <col min="12292" max="12292" width="42.7109375" style="199" customWidth="1"/>
    <col min="12293" max="12293" width="4.85546875" style="199" customWidth="1"/>
    <col min="12294" max="12544" width="11.42578125" style="199"/>
    <col min="12545" max="12545" width="4.85546875" style="199" customWidth="1"/>
    <col min="12546" max="12546" width="30.85546875" style="199" customWidth="1"/>
    <col min="12547" max="12547" width="84.42578125" style="199" customWidth="1"/>
    <col min="12548" max="12548" width="42.7109375" style="199" customWidth="1"/>
    <col min="12549" max="12549" width="4.85546875" style="199" customWidth="1"/>
    <col min="12550" max="12800" width="11.42578125" style="199"/>
    <col min="12801" max="12801" width="4.85546875" style="199" customWidth="1"/>
    <col min="12802" max="12802" width="30.85546875" style="199" customWidth="1"/>
    <col min="12803" max="12803" width="84.42578125" style="199" customWidth="1"/>
    <col min="12804" max="12804" width="42.7109375" style="199" customWidth="1"/>
    <col min="12805" max="12805" width="4.85546875" style="199" customWidth="1"/>
    <col min="12806" max="13056" width="11.42578125" style="199"/>
    <col min="13057" max="13057" width="4.85546875" style="199" customWidth="1"/>
    <col min="13058" max="13058" width="30.85546875" style="199" customWidth="1"/>
    <col min="13059" max="13059" width="84.42578125" style="199" customWidth="1"/>
    <col min="13060" max="13060" width="42.7109375" style="199" customWidth="1"/>
    <col min="13061" max="13061" width="4.85546875" style="199" customWidth="1"/>
    <col min="13062" max="13312" width="11.42578125" style="199"/>
    <col min="13313" max="13313" width="4.85546875" style="199" customWidth="1"/>
    <col min="13314" max="13314" width="30.85546875" style="199" customWidth="1"/>
    <col min="13315" max="13315" width="84.42578125" style="199" customWidth="1"/>
    <col min="13316" max="13316" width="42.7109375" style="199" customWidth="1"/>
    <col min="13317" max="13317" width="4.85546875" style="199" customWidth="1"/>
    <col min="13318" max="13568" width="11.42578125" style="199"/>
    <col min="13569" max="13569" width="4.85546875" style="199" customWidth="1"/>
    <col min="13570" max="13570" width="30.85546875" style="199" customWidth="1"/>
    <col min="13571" max="13571" width="84.42578125" style="199" customWidth="1"/>
    <col min="13572" max="13572" width="42.7109375" style="199" customWidth="1"/>
    <col min="13573" max="13573" width="4.85546875" style="199" customWidth="1"/>
    <col min="13574" max="13824" width="11.42578125" style="199"/>
    <col min="13825" max="13825" width="4.85546875" style="199" customWidth="1"/>
    <col min="13826" max="13826" width="30.85546875" style="199" customWidth="1"/>
    <col min="13827" max="13827" width="84.42578125" style="199" customWidth="1"/>
    <col min="13828" max="13828" width="42.7109375" style="199" customWidth="1"/>
    <col min="13829" max="13829" width="4.85546875" style="199" customWidth="1"/>
    <col min="13830" max="14080" width="11.42578125" style="199"/>
    <col min="14081" max="14081" width="4.85546875" style="199" customWidth="1"/>
    <col min="14082" max="14082" width="30.85546875" style="199" customWidth="1"/>
    <col min="14083" max="14083" width="84.42578125" style="199" customWidth="1"/>
    <col min="14084" max="14084" width="42.7109375" style="199" customWidth="1"/>
    <col min="14085" max="14085" width="4.85546875" style="199" customWidth="1"/>
    <col min="14086" max="14336" width="11.42578125" style="199"/>
    <col min="14337" max="14337" width="4.85546875" style="199" customWidth="1"/>
    <col min="14338" max="14338" width="30.85546875" style="199" customWidth="1"/>
    <col min="14339" max="14339" width="84.42578125" style="199" customWidth="1"/>
    <col min="14340" max="14340" width="42.7109375" style="199" customWidth="1"/>
    <col min="14341" max="14341" width="4.85546875" style="199" customWidth="1"/>
    <col min="14342" max="14592" width="11.42578125" style="199"/>
    <col min="14593" max="14593" width="4.85546875" style="199" customWidth="1"/>
    <col min="14594" max="14594" width="30.85546875" style="199" customWidth="1"/>
    <col min="14595" max="14595" width="84.42578125" style="199" customWidth="1"/>
    <col min="14596" max="14596" width="42.7109375" style="199" customWidth="1"/>
    <col min="14597" max="14597" width="4.85546875" style="199" customWidth="1"/>
    <col min="14598" max="14848" width="11.42578125" style="199"/>
    <col min="14849" max="14849" width="4.85546875" style="199" customWidth="1"/>
    <col min="14850" max="14850" width="30.85546875" style="199" customWidth="1"/>
    <col min="14851" max="14851" width="84.42578125" style="199" customWidth="1"/>
    <col min="14852" max="14852" width="42.7109375" style="199" customWidth="1"/>
    <col min="14853" max="14853" width="4.85546875" style="199" customWidth="1"/>
    <col min="14854" max="15104" width="11.42578125" style="199"/>
    <col min="15105" max="15105" width="4.85546875" style="199" customWidth="1"/>
    <col min="15106" max="15106" width="30.85546875" style="199" customWidth="1"/>
    <col min="15107" max="15107" width="84.42578125" style="199" customWidth="1"/>
    <col min="15108" max="15108" width="42.7109375" style="199" customWidth="1"/>
    <col min="15109" max="15109" width="4.85546875" style="199" customWidth="1"/>
    <col min="15110" max="15360" width="11.42578125" style="199"/>
    <col min="15361" max="15361" width="4.85546875" style="199" customWidth="1"/>
    <col min="15362" max="15362" width="30.85546875" style="199" customWidth="1"/>
    <col min="15363" max="15363" width="84.42578125" style="199" customWidth="1"/>
    <col min="15364" max="15364" width="42.7109375" style="199" customWidth="1"/>
    <col min="15365" max="15365" width="4.85546875" style="199" customWidth="1"/>
    <col min="15366" max="15616" width="11.42578125" style="199"/>
    <col min="15617" max="15617" width="4.85546875" style="199" customWidth="1"/>
    <col min="15618" max="15618" width="30.85546875" style="199" customWidth="1"/>
    <col min="15619" max="15619" width="84.42578125" style="199" customWidth="1"/>
    <col min="15620" max="15620" width="42.7109375" style="199" customWidth="1"/>
    <col min="15621" max="15621" width="4.85546875" style="199" customWidth="1"/>
    <col min="15622" max="15872" width="11.42578125" style="199"/>
    <col min="15873" max="15873" width="4.85546875" style="199" customWidth="1"/>
    <col min="15874" max="15874" width="30.85546875" style="199" customWidth="1"/>
    <col min="15875" max="15875" width="84.42578125" style="199" customWidth="1"/>
    <col min="15876" max="15876" width="42.7109375" style="199" customWidth="1"/>
    <col min="15877" max="15877" width="4.85546875" style="199" customWidth="1"/>
    <col min="15878" max="16128" width="11.42578125" style="199"/>
    <col min="16129" max="16129" width="4.85546875" style="199" customWidth="1"/>
    <col min="16130" max="16130" width="30.85546875" style="199" customWidth="1"/>
    <col min="16131" max="16131" width="84.42578125" style="199" customWidth="1"/>
    <col min="16132" max="16132" width="42.7109375" style="199" customWidth="1"/>
    <col min="16133" max="16133" width="4.85546875" style="199" customWidth="1"/>
    <col min="16134" max="16384" width="11.42578125" style="199"/>
  </cols>
  <sheetData>
    <row r="1" spans="1:8" s="194" customFormat="1">
      <c r="B1" s="628" t="s">
        <v>394</v>
      </c>
      <c r="C1" s="628"/>
      <c r="D1" s="628"/>
      <c r="E1" s="628"/>
    </row>
    <row r="2" spans="1:8" s="194" customFormat="1">
      <c r="B2" s="628" t="s">
        <v>535</v>
      </c>
      <c r="C2" s="628"/>
      <c r="D2" s="628"/>
      <c r="E2" s="628"/>
    </row>
    <row r="3" spans="1:8" s="194" customFormat="1">
      <c r="B3" s="628" t="s">
        <v>1</v>
      </c>
      <c r="C3" s="628"/>
      <c r="D3" s="628"/>
      <c r="E3" s="628"/>
    </row>
    <row r="4" spans="1:8">
      <c r="A4" s="195"/>
      <c r="B4" s="196" t="s">
        <v>4</v>
      </c>
      <c r="C4" s="504" t="s">
        <v>515</v>
      </c>
      <c r="D4" s="504"/>
      <c r="E4" s="197"/>
      <c r="F4" s="198"/>
      <c r="G4" s="198"/>
      <c r="H4" s="198"/>
    </row>
    <row r="5" spans="1:8">
      <c r="A5" s="195"/>
      <c r="B5" s="200"/>
      <c r="C5" s="201"/>
      <c r="D5" s="201"/>
      <c r="E5" s="202"/>
    </row>
    <row r="6" spans="1:8" s="205" customFormat="1">
      <c r="A6" s="203"/>
      <c r="B6" s="204"/>
      <c r="C6" s="203"/>
      <c r="D6" s="203"/>
      <c r="E6" s="204"/>
    </row>
    <row r="7" spans="1:8" s="208" customFormat="1">
      <c r="A7" s="627" t="s">
        <v>391</v>
      </c>
      <c r="B7" s="542"/>
      <c r="C7" s="206" t="s">
        <v>395</v>
      </c>
      <c r="D7" s="206" t="s">
        <v>393</v>
      </c>
      <c r="E7" s="207"/>
    </row>
    <row r="8" spans="1:8" s="205" customFormat="1">
      <c r="A8" s="209"/>
      <c r="B8" s="210"/>
      <c r="C8" s="210"/>
      <c r="D8" s="210"/>
      <c r="E8" s="211"/>
    </row>
    <row r="9" spans="1:8">
      <c r="A9" s="212"/>
      <c r="B9" s="218">
        <v>1001</v>
      </c>
      <c r="C9" s="214" t="s">
        <v>516</v>
      </c>
      <c r="D9" s="215">
        <v>1140000</v>
      </c>
      <c r="E9" s="216"/>
    </row>
    <row r="10" spans="1:8">
      <c r="A10" s="212"/>
      <c r="B10" s="213"/>
      <c r="C10" s="214"/>
      <c r="D10" s="215">
        <v>0</v>
      </c>
      <c r="E10" s="216"/>
    </row>
    <row r="11" spans="1:8">
      <c r="A11" s="212"/>
      <c r="B11" s="213"/>
      <c r="C11" s="214"/>
      <c r="D11" s="215">
        <v>0</v>
      </c>
      <c r="E11" s="216"/>
    </row>
    <row r="12" spans="1:8">
      <c r="A12" s="212"/>
      <c r="B12" s="213"/>
      <c r="C12" s="214"/>
      <c r="D12" s="215">
        <v>0</v>
      </c>
      <c r="E12" s="216"/>
    </row>
    <row r="13" spans="1:8">
      <c r="A13" s="212"/>
      <c r="B13" s="213"/>
      <c r="C13" s="214"/>
      <c r="D13" s="215">
        <v>0</v>
      </c>
      <c r="E13" s="216"/>
    </row>
    <row r="14" spans="1:8">
      <c r="A14" s="212"/>
      <c r="B14" s="213"/>
      <c r="C14" s="214"/>
      <c r="D14" s="215">
        <v>0</v>
      </c>
      <c r="E14" s="216"/>
    </row>
    <row r="15" spans="1:8">
      <c r="A15" s="212"/>
      <c r="B15" s="213"/>
      <c r="C15" s="214"/>
      <c r="D15" s="215">
        <v>0</v>
      </c>
      <c r="E15" s="216"/>
    </row>
    <row r="16" spans="1:8">
      <c r="A16" s="212"/>
      <c r="B16" s="213"/>
      <c r="C16" s="214"/>
      <c r="D16" s="215">
        <v>0</v>
      </c>
      <c r="E16" s="216"/>
    </row>
    <row r="17" spans="1:5">
      <c r="A17" s="217"/>
      <c r="B17" s="218"/>
      <c r="C17" s="214"/>
      <c r="D17" s="215">
        <v>0</v>
      </c>
      <c r="E17" s="216"/>
    </row>
    <row r="18" spans="1:5">
      <c r="A18" s="217"/>
      <c r="B18" s="218"/>
      <c r="C18" s="214"/>
      <c r="D18" s="215">
        <v>0</v>
      </c>
      <c r="E18" s="216"/>
    </row>
    <row r="19" spans="1:5">
      <c r="A19" s="217"/>
      <c r="B19" s="218"/>
      <c r="C19" s="214"/>
      <c r="D19" s="215">
        <v>0</v>
      </c>
      <c r="E19" s="216"/>
    </row>
    <row r="20" spans="1:5">
      <c r="A20" s="217"/>
      <c r="B20" s="218"/>
      <c r="C20" s="214"/>
      <c r="D20" s="215">
        <v>0</v>
      </c>
      <c r="E20" s="216"/>
    </row>
    <row r="21" spans="1:5">
      <c r="A21" s="217"/>
      <c r="B21" s="218"/>
      <c r="C21" s="214"/>
      <c r="D21" s="215">
        <v>0</v>
      </c>
      <c r="E21" s="216"/>
    </row>
    <row r="22" spans="1:5">
      <c r="A22" s="217"/>
      <c r="B22" s="218"/>
      <c r="C22" s="214"/>
      <c r="D22" s="215">
        <v>0</v>
      </c>
      <c r="E22" s="216"/>
    </row>
    <row r="23" spans="1:5">
      <c r="A23" s="217"/>
      <c r="B23" s="218"/>
      <c r="C23" s="214"/>
      <c r="D23" s="215">
        <v>0</v>
      </c>
      <c r="E23" s="216"/>
    </row>
    <row r="24" spans="1:5">
      <c r="A24" s="217"/>
      <c r="B24" s="218"/>
      <c r="C24" s="214"/>
      <c r="D24" s="215">
        <v>0</v>
      </c>
      <c r="E24" s="216"/>
    </row>
    <row r="25" spans="1:5">
      <c r="A25" s="217"/>
      <c r="B25" s="218"/>
      <c r="C25" s="214"/>
      <c r="D25" s="215">
        <v>0</v>
      </c>
      <c r="E25" s="216"/>
    </row>
    <row r="26" spans="1:5">
      <c r="A26" s="217"/>
      <c r="B26" s="218"/>
      <c r="C26" s="214"/>
      <c r="D26" s="215">
        <v>0</v>
      </c>
      <c r="E26" s="216"/>
    </row>
    <row r="27" spans="1:5">
      <c r="A27" s="217"/>
      <c r="B27" s="218"/>
      <c r="C27" s="214"/>
      <c r="D27" s="215">
        <v>0</v>
      </c>
      <c r="E27" s="216"/>
    </row>
    <row r="28" spans="1:5">
      <c r="A28" s="217"/>
      <c r="B28" s="218"/>
      <c r="C28" s="214"/>
      <c r="D28" s="215">
        <v>0</v>
      </c>
      <c r="E28" s="216"/>
    </row>
    <row r="29" spans="1:5">
      <c r="A29" s="217"/>
      <c r="B29" s="218"/>
      <c r="C29" s="214"/>
      <c r="D29" s="215">
        <v>0</v>
      </c>
      <c r="E29" s="216"/>
    </row>
    <row r="30" spans="1:5">
      <c r="A30" s="217"/>
      <c r="B30" s="218"/>
      <c r="C30" s="214"/>
      <c r="D30" s="215">
        <v>0</v>
      </c>
      <c r="E30" s="216"/>
    </row>
    <row r="31" spans="1:5">
      <c r="A31" s="212"/>
      <c r="B31" s="213"/>
      <c r="C31" s="214"/>
      <c r="D31" s="215">
        <v>0</v>
      </c>
      <c r="E31" s="216"/>
    </row>
    <row r="32" spans="1:5">
      <c r="A32" s="212"/>
      <c r="B32" s="213"/>
      <c r="C32" s="214"/>
      <c r="D32" s="215">
        <v>0</v>
      </c>
      <c r="E32" s="216"/>
    </row>
    <row r="33" spans="1:9">
      <c r="A33" s="212"/>
      <c r="B33" s="213"/>
      <c r="C33" s="214"/>
      <c r="D33" s="215">
        <v>0</v>
      </c>
      <c r="E33" s="216"/>
    </row>
    <row r="34" spans="1:9">
      <c r="A34" s="212"/>
      <c r="B34" s="213"/>
      <c r="C34" s="214"/>
      <c r="D34" s="215">
        <v>0</v>
      </c>
      <c r="E34" s="216"/>
    </row>
    <row r="35" spans="1:9">
      <c r="A35" s="212"/>
      <c r="B35" s="213"/>
      <c r="C35" s="214"/>
      <c r="D35" s="215">
        <v>0</v>
      </c>
      <c r="E35" s="216"/>
    </row>
    <row r="36" spans="1:9">
      <c r="A36" s="212"/>
      <c r="B36" s="213"/>
      <c r="C36" s="214"/>
      <c r="D36" s="215">
        <v>0</v>
      </c>
      <c r="E36" s="216"/>
    </row>
    <row r="37" spans="1:9">
      <c r="A37" s="212"/>
      <c r="B37" s="213"/>
      <c r="C37" s="214"/>
      <c r="D37" s="215">
        <v>0</v>
      </c>
      <c r="E37" s="216"/>
    </row>
    <row r="38" spans="1:9">
      <c r="A38" s="212"/>
      <c r="B38" s="213"/>
      <c r="C38" s="214"/>
      <c r="D38" s="215">
        <v>0</v>
      </c>
      <c r="E38" s="216"/>
    </row>
    <row r="39" spans="1:9">
      <c r="A39" s="212"/>
      <c r="B39" s="213"/>
      <c r="C39" s="214"/>
      <c r="D39" s="215">
        <v>0</v>
      </c>
      <c r="E39" s="216"/>
    </row>
    <row r="40" spans="1:9">
      <c r="A40" s="212"/>
      <c r="B40" s="213"/>
      <c r="C40" s="214"/>
      <c r="D40" s="215">
        <v>0</v>
      </c>
      <c r="E40" s="216"/>
    </row>
    <row r="41" spans="1:9">
      <c r="A41" s="212"/>
      <c r="B41" s="213"/>
      <c r="C41" s="214"/>
      <c r="D41" s="215">
        <v>0</v>
      </c>
      <c r="E41" s="216"/>
    </row>
    <row r="42" spans="1:9">
      <c r="A42" s="212"/>
      <c r="B42" s="213"/>
      <c r="C42" s="214"/>
      <c r="D42" s="215">
        <v>0</v>
      </c>
      <c r="E42" s="216"/>
    </row>
    <row r="43" spans="1:9" ht="15">
      <c r="A43" s="219"/>
      <c r="B43" s="220"/>
      <c r="C43" s="221"/>
      <c r="D43" s="222"/>
      <c r="E43" s="223"/>
    </row>
    <row r="44" spans="1:9">
      <c r="A44" s="224"/>
      <c r="B44" s="225"/>
      <c r="C44" s="624"/>
      <c r="D44" s="625"/>
      <c r="E44" s="625"/>
    </row>
    <row r="45" spans="1:9">
      <c r="A45" s="226"/>
      <c r="B45" s="226"/>
      <c r="C45" s="226"/>
      <c r="E45" s="227"/>
      <c r="F45" s="227"/>
      <c r="G45" s="226"/>
      <c r="H45" s="226"/>
      <c r="I45" s="226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4"/>
  <sheetViews>
    <sheetView topLeftCell="C1" zoomScaleNormal="100" zoomScalePageLayoutView="80" workbookViewId="0">
      <selection activeCell="C5" sqref="C5:I5"/>
    </sheetView>
  </sheetViews>
  <sheetFormatPr baseColWidth="10" defaultRowHeight="12"/>
  <cols>
    <col min="1" max="1" width="4.85546875" style="233" customWidth="1"/>
    <col min="2" max="2" width="27.5703125" style="234" customWidth="1"/>
    <col min="3" max="3" width="37.85546875" style="233" customWidth="1"/>
    <col min="4" max="5" width="21" style="233" customWidth="1"/>
    <col min="6" max="6" width="11" style="235" customWidth="1"/>
    <col min="7" max="8" width="27.5703125" style="233" customWidth="1"/>
    <col min="9" max="10" width="21" style="233" customWidth="1"/>
    <col min="11" max="11" width="4.85546875" style="184" customWidth="1"/>
    <col min="12" max="12" width="1.7109375" style="232" customWidth="1"/>
    <col min="13" max="16384" width="11.42578125" style="233"/>
  </cols>
  <sheetData>
    <row r="1" spans="1:12" ht="6" customHeight="1">
      <c r="A1" s="199"/>
      <c r="B1" s="229"/>
      <c r="C1" s="199"/>
      <c r="D1" s="230"/>
      <c r="E1" s="230"/>
      <c r="F1" s="231"/>
      <c r="G1" s="230"/>
      <c r="H1" s="230"/>
      <c r="I1" s="230"/>
      <c r="J1" s="199"/>
      <c r="K1" s="199"/>
    </row>
    <row r="2" spans="1:12" ht="6" customHeight="1">
      <c r="K2" s="233"/>
      <c r="L2" s="234"/>
    </row>
    <row r="3" spans="1:12" ht="14.1" customHeight="1">
      <c r="B3" s="236"/>
      <c r="C3" s="487" t="s">
        <v>535</v>
      </c>
      <c r="D3" s="487"/>
      <c r="E3" s="487"/>
      <c r="F3" s="487"/>
      <c r="G3" s="487"/>
      <c r="H3" s="487"/>
      <c r="I3" s="487"/>
      <c r="J3" s="236"/>
      <c r="K3" s="236"/>
      <c r="L3" s="234"/>
    </row>
    <row r="4" spans="1:12" ht="14.1" customHeight="1">
      <c r="B4" s="236"/>
      <c r="C4" s="487" t="s">
        <v>0</v>
      </c>
      <c r="D4" s="487"/>
      <c r="E4" s="487"/>
      <c r="F4" s="487"/>
      <c r="G4" s="487"/>
      <c r="H4" s="487"/>
      <c r="I4" s="487"/>
      <c r="J4" s="236"/>
      <c r="K4" s="236"/>
    </row>
    <row r="5" spans="1:12" ht="14.1" customHeight="1">
      <c r="B5" s="236"/>
      <c r="C5" s="487" t="s">
        <v>537</v>
      </c>
      <c r="D5" s="487"/>
      <c r="E5" s="487"/>
      <c r="F5" s="487"/>
      <c r="G5" s="487"/>
      <c r="H5" s="487"/>
      <c r="I5" s="487"/>
      <c r="J5" s="236"/>
      <c r="K5" s="236"/>
    </row>
    <row r="6" spans="1:12" ht="14.1" customHeight="1">
      <c r="B6" s="237"/>
      <c r="C6" s="488" t="s">
        <v>1</v>
      </c>
      <c r="D6" s="488"/>
      <c r="E6" s="488"/>
      <c r="F6" s="488"/>
      <c r="G6" s="488"/>
      <c r="H6" s="488"/>
      <c r="I6" s="488"/>
      <c r="J6" s="237"/>
      <c r="K6" s="237"/>
    </row>
    <row r="7" spans="1:12" ht="20.100000000000001" customHeight="1">
      <c r="A7" s="238"/>
      <c r="B7" s="239" t="s">
        <v>4</v>
      </c>
      <c r="C7" s="504" t="s">
        <v>515</v>
      </c>
      <c r="D7" s="504"/>
      <c r="E7" s="504"/>
      <c r="F7" s="504"/>
      <c r="G7" s="504"/>
      <c r="H7" s="504"/>
      <c r="I7" s="504"/>
      <c r="J7" s="504"/>
    </row>
    <row r="8" spans="1:12" ht="3" customHeight="1">
      <c r="A8" s="237"/>
      <c r="B8" s="237"/>
      <c r="C8" s="237"/>
      <c r="D8" s="237"/>
      <c r="E8" s="237"/>
      <c r="F8" s="240"/>
      <c r="G8" s="237"/>
      <c r="H8" s="237"/>
      <c r="I8" s="237"/>
      <c r="J8" s="237"/>
      <c r="K8" s="233"/>
      <c r="L8" s="234"/>
    </row>
    <row r="9" spans="1:12" ht="3" customHeight="1">
      <c r="A9" s="237"/>
      <c r="B9" s="237"/>
      <c r="C9" s="237"/>
      <c r="D9" s="237"/>
      <c r="E9" s="237"/>
      <c r="F9" s="240"/>
      <c r="G9" s="237"/>
      <c r="H9" s="237"/>
      <c r="I9" s="237"/>
      <c r="J9" s="237"/>
    </row>
    <row r="10" spans="1:12" s="244" customFormat="1" ht="15" customHeight="1">
      <c r="A10" s="498"/>
      <c r="B10" s="500" t="s">
        <v>77</v>
      </c>
      <c r="C10" s="500"/>
      <c r="D10" s="241" t="s">
        <v>5</v>
      </c>
      <c r="E10" s="241"/>
      <c r="F10" s="502"/>
      <c r="G10" s="500" t="s">
        <v>77</v>
      </c>
      <c r="H10" s="500"/>
      <c r="I10" s="241" t="s">
        <v>5</v>
      </c>
      <c r="J10" s="241"/>
      <c r="K10" s="242"/>
      <c r="L10" s="243"/>
    </row>
    <row r="11" spans="1:12" s="244" customFormat="1" ht="15" customHeight="1">
      <c r="A11" s="499"/>
      <c r="B11" s="501"/>
      <c r="C11" s="501"/>
      <c r="D11" s="245">
        <v>2016</v>
      </c>
      <c r="E11" s="245">
        <v>2015</v>
      </c>
      <c r="F11" s="503"/>
      <c r="G11" s="501"/>
      <c r="H11" s="501"/>
      <c r="I11" s="245">
        <v>2016</v>
      </c>
      <c r="J11" s="245">
        <v>2015</v>
      </c>
      <c r="K11" s="246"/>
      <c r="L11" s="243"/>
    </row>
    <row r="12" spans="1:12" ht="3" customHeight="1">
      <c r="A12" s="247"/>
      <c r="B12" s="237"/>
      <c r="C12" s="237"/>
      <c r="D12" s="237"/>
      <c r="E12" s="237"/>
      <c r="F12" s="240"/>
      <c r="G12" s="237"/>
      <c r="H12" s="237"/>
      <c r="I12" s="237"/>
      <c r="J12" s="237"/>
      <c r="K12" s="248"/>
      <c r="L12" s="234"/>
    </row>
    <row r="13" spans="1:12" ht="3" customHeight="1">
      <c r="A13" s="247"/>
      <c r="B13" s="237"/>
      <c r="C13" s="237"/>
      <c r="D13" s="237"/>
      <c r="E13" s="237"/>
      <c r="F13" s="240"/>
      <c r="G13" s="237"/>
      <c r="H13" s="237"/>
      <c r="I13" s="237"/>
      <c r="J13" s="237"/>
      <c r="K13" s="248"/>
    </row>
    <row r="14" spans="1:12">
      <c r="A14" s="249"/>
      <c r="B14" s="491" t="s">
        <v>6</v>
      </c>
      <c r="C14" s="491"/>
      <c r="D14" s="250"/>
      <c r="E14" s="251"/>
      <c r="G14" s="491" t="s">
        <v>7</v>
      </c>
      <c r="H14" s="491"/>
      <c r="I14" s="252"/>
      <c r="J14" s="252"/>
      <c r="K14" s="248"/>
    </row>
    <row r="15" spans="1:12" ht="5.0999999999999996" customHeight="1">
      <c r="A15" s="249"/>
      <c r="B15" s="253"/>
      <c r="C15" s="252"/>
      <c r="D15" s="254"/>
      <c r="E15" s="254"/>
      <c r="G15" s="253"/>
      <c r="H15" s="252"/>
      <c r="I15" s="255"/>
      <c r="J15" s="255"/>
      <c r="K15" s="248"/>
    </row>
    <row r="16" spans="1:12">
      <c r="A16" s="249"/>
      <c r="B16" s="490" t="s">
        <v>8</v>
      </c>
      <c r="C16" s="490"/>
      <c r="D16" s="254"/>
      <c r="E16" s="254"/>
      <c r="G16" s="490" t="s">
        <v>9</v>
      </c>
      <c r="H16" s="490"/>
      <c r="I16" s="254"/>
      <c r="J16" s="254"/>
      <c r="K16" s="248"/>
    </row>
    <row r="17" spans="1:11" ht="5.0999999999999996" customHeight="1">
      <c r="A17" s="249"/>
      <c r="B17" s="256"/>
      <c r="C17" s="257"/>
      <c r="D17" s="254"/>
      <c r="E17" s="254"/>
      <c r="G17" s="256"/>
      <c r="H17" s="257"/>
      <c r="I17" s="254"/>
      <c r="J17" s="254"/>
      <c r="K17" s="248"/>
    </row>
    <row r="18" spans="1:11">
      <c r="A18" s="249"/>
      <c r="B18" s="486" t="s">
        <v>10</v>
      </c>
      <c r="C18" s="486"/>
      <c r="D18" s="258">
        <v>833708</v>
      </c>
      <c r="E18" s="258">
        <v>357289</v>
      </c>
      <c r="G18" s="486" t="s">
        <v>11</v>
      </c>
      <c r="H18" s="486"/>
      <c r="I18" s="258">
        <v>441364</v>
      </c>
      <c r="J18" s="258">
        <v>668380</v>
      </c>
      <c r="K18" s="248"/>
    </row>
    <row r="19" spans="1:11">
      <c r="A19" s="249"/>
      <c r="B19" s="486" t="s">
        <v>12</v>
      </c>
      <c r="C19" s="486"/>
      <c r="D19" s="258">
        <v>356327</v>
      </c>
      <c r="E19" s="258">
        <v>226980</v>
      </c>
      <c r="G19" s="486" t="s">
        <v>13</v>
      </c>
      <c r="H19" s="486"/>
      <c r="I19" s="258">
        <v>0</v>
      </c>
      <c r="J19" s="258">
        <v>0</v>
      </c>
      <c r="K19" s="248"/>
    </row>
    <row r="20" spans="1:11">
      <c r="A20" s="249"/>
      <c r="B20" s="486" t="s">
        <v>14</v>
      </c>
      <c r="C20" s="486"/>
      <c r="D20" s="258">
        <v>0</v>
      </c>
      <c r="E20" s="258">
        <v>0</v>
      </c>
      <c r="G20" s="486" t="s">
        <v>15</v>
      </c>
      <c r="H20" s="486"/>
      <c r="I20" s="258">
        <v>0</v>
      </c>
      <c r="J20" s="258">
        <v>0</v>
      </c>
      <c r="K20" s="248"/>
    </row>
    <row r="21" spans="1:11">
      <c r="A21" s="249"/>
      <c r="B21" s="486" t="s">
        <v>16</v>
      </c>
      <c r="C21" s="486"/>
      <c r="D21" s="258">
        <v>0</v>
      </c>
      <c r="E21" s="258">
        <v>0</v>
      </c>
      <c r="G21" s="486" t="s">
        <v>17</v>
      </c>
      <c r="H21" s="486"/>
      <c r="I21" s="258">
        <v>0</v>
      </c>
      <c r="J21" s="258">
        <v>0</v>
      </c>
      <c r="K21" s="248"/>
    </row>
    <row r="22" spans="1:11">
      <c r="A22" s="249"/>
      <c r="B22" s="486" t="s">
        <v>18</v>
      </c>
      <c r="C22" s="486"/>
      <c r="D22" s="258">
        <v>0</v>
      </c>
      <c r="E22" s="258">
        <v>0</v>
      </c>
      <c r="G22" s="486" t="s">
        <v>19</v>
      </c>
      <c r="H22" s="486"/>
      <c r="I22" s="258">
        <v>0</v>
      </c>
      <c r="J22" s="258">
        <v>0</v>
      </c>
      <c r="K22" s="248"/>
    </row>
    <row r="23" spans="1:11" ht="25.5" customHeight="1">
      <c r="A23" s="249"/>
      <c r="B23" s="486" t="s">
        <v>20</v>
      </c>
      <c r="C23" s="486"/>
      <c r="D23" s="258">
        <v>0</v>
      </c>
      <c r="E23" s="258">
        <v>0</v>
      </c>
      <c r="G23" s="489" t="s">
        <v>21</v>
      </c>
      <c r="H23" s="489"/>
      <c r="I23" s="258">
        <v>0</v>
      </c>
      <c r="J23" s="258">
        <v>0</v>
      </c>
      <c r="K23" s="248"/>
    </row>
    <row r="24" spans="1:11">
      <c r="A24" s="249"/>
      <c r="B24" s="486" t="s">
        <v>22</v>
      </c>
      <c r="C24" s="486"/>
      <c r="D24" s="258">
        <v>0</v>
      </c>
      <c r="E24" s="258">
        <v>0</v>
      </c>
      <c r="G24" s="486" t="s">
        <v>23</v>
      </c>
      <c r="H24" s="486"/>
      <c r="I24" s="258">
        <v>0</v>
      </c>
      <c r="J24" s="258">
        <v>0</v>
      </c>
      <c r="K24" s="248"/>
    </row>
    <row r="25" spans="1:11">
      <c r="A25" s="249"/>
      <c r="B25" s="259"/>
      <c r="C25" s="260"/>
      <c r="D25" s="261"/>
      <c r="E25" s="261"/>
      <c r="G25" s="486" t="s">
        <v>24</v>
      </c>
      <c r="H25" s="486"/>
      <c r="I25" s="258">
        <v>0</v>
      </c>
      <c r="J25" s="258">
        <v>0</v>
      </c>
      <c r="K25" s="248"/>
    </row>
    <row r="26" spans="1:11">
      <c r="A26" s="262"/>
      <c r="B26" s="490" t="s">
        <v>25</v>
      </c>
      <c r="C26" s="490"/>
      <c r="D26" s="263">
        <f>SUM(D18:D24)</f>
        <v>1190035</v>
      </c>
      <c r="E26" s="263">
        <f>SUM(E18:E24)</f>
        <v>584269</v>
      </c>
      <c r="F26" s="264"/>
      <c r="G26" s="253"/>
      <c r="H26" s="252"/>
      <c r="I26" s="265"/>
      <c r="J26" s="265"/>
      <c r="K26" s="248"/>
    </row>
    <row r="27" spans="1:11">
      <c r="A27" s="262"/>
      <c r="B27" s="253"/>
      <c r="C27" s="266"/>
      <c r="D27" s="265"/>
      <c r="E27" s="265"/>
      <c r="F27" s="264"/>
      <c r="G27" s="490" t="s">
        <v>26</v>
      </c>
      <c r="H27" s="490"/>
      <c r="I27" s="263">
        <f>SUM(I18:I25)</f>
        <v>441364</v>
      </c>
      <c r="J27" s="263">
        <f>SUM(J18:J25)</f>
        <v>668380</v>
      </c>
      <c r="K27" s="248"/>
    </row>
    <row r="28" spans="1:11">
      <c r="A28" s="249"/>
      <c r="B28" s="259"/>
      <c r="C28" s="259"/>
      <c r="D28" s="261"/>
      <c r="E28" s="261"/>
      <c r="G28" s="267"/>
      <c r="H28" s="260"/>
      <c r="I28" s="261"/>
      <c r="J28" s="261"/>
      <c r="K28" s="248"/>
    </row>
    <row r="29" spans="1:11">
      <c r="A29" s="249"/>
      <c r="B29" s="490" t="s">
        <v>27</v>
      </c>
      <c r="C29" s="490"/>
      <c r="D29" s="254"/>
      <c r="E29" s="254"/>
      <c r="G29" s="490" t="s">
        <v>28</v>
      </c>
      <c r="H29" s="490"/>
      <c r="I29" s="254"/>
      <c r="J29" s="254"/>
      <c r="K29" s="248"/>
    </row>
    <row r="30" spans="1:11">
      <c r="A30" s="249"/>
      <c r="B30" s="259"/>
      <c r="C30" s="259"/>
      <c r="D30" s="261"/>
      <c r="E30" s="261"/>
      <c r="G30" s="259"/>
      <c r="H30" s="260"/>
      <c r="I30" s="261"/>
      <c r="J30" s="261"/>
      <c r="K30" s="248"/>
    </row>
    <row r="31" spans="1:11">
      <c r="A31" s="249"/>
      <c r="B31" s="486" t="s">
        <v>29</v>
      </c>
      <c r="C31" s="486"/>
      <c r="D31" s="258">
        <v>0</v>
      </c>
      <c r="E31" s="258">
        <v>0</v>
      </c>
      <c r="G31" s="486" t="s">
        <v>30</v>
      </c>
      <c r="H31" s="486"/>
      <c r="I31" s="258">
        <v>0</v>
      </c>
      <c r="J31" s="258">
        <v>0</v>
      </c>
      <c r="K31" s="248"/>
    </row>
    <row r="32" spans="1:11">
      <c r="A32" s="249"/>
      <c r="B32" s="486" t="s">
        <v>31</v>
      </c>
      <c r="C32" s="486"/>
      <c r="D32" s="258">
        <v>0</v>
      </c>
      <c r="E32" s="258">
        <v>0</v>
      </c>
      <c r="G32" s="486" t="s">
        <v>32</v>
      </c>
      <c r="H32" s="486"/>
      <c r="I32" s="258">
        <v>0</v>
      </c>
      <c r="J32" s="258">
        <v>0</v>
      </c>
      <c r="K32" s="248"/>
    </row>
    <row r="33" spans="1:11">
      <c r="A33" s="249"/>
      <c r="B33" s="486" t="s">
        <v>33</v>
      </c>
      <c r="C33" s="486"/>
      <c r="D33" s="258">
        <v>1140000</v>
      </c>
      <c r="E33" s="258">
        <v>1140000</v>
      </c>
      <c r="G33" s="486" t="s">
        <v>34</v>
      </c>
      <c r="H33" s="486"/>
      <c r="I33" s="258">
        <v>0</v>
      </c>
      <c r="J33" s="258">
        <v>0</v>
      </c>
      <c r="K33" s="248"/>
    </row>
    <row r="34" spans="1:11">
      <c r="A34" s="249"/>
      <c r="B34" s="486" t="s">
        <v>35</v>
      </c>
      <c r="C34" s="486"/>
      <c r="D34" s="258">
        <v>2792178</v>
      </c>
      <c r="E34" s="258">
        <v>2752652</v>
      </c>
      <c r="G34" s="486" t="s">
        <v>36</v>
      </c>
      <c r="H34" s="486"/>
      <c r="I34" s="258">
        <v>0</v>
      </c>
      <c r="J34" s="258">
        <v>0</v>
      </c>
      <c r="K34" s="248"/>
    </row>
    <row r="35" spans="1:11" ht="26.25" customHeight="1">
      <c r="A35" s="249"/>
      <c r="B35" s="486" t="s">
        <v>37</v>
      </c>
      <c r="C35" s="486"/>
      <c r="D35" s="258">
        <v>0</v>
      </c>
      <c r="E35" s="258">
        <v>0</v>
      </c>
      <c r="G35" s="489" t="s">
        <v>38</v>
      </c>
      <c r="H35" s="489"/>
      <c r="I35" s="258">
        <v>0</v>
      </c>
      <c r="J35" s="258">
        <v>0</v>
      </c>
      <c r="K35" s="248"/>
    </row>
    <row r="36" spans="1:11">
      <c r="A36" s="249"/>
      <c r="B36" s="486" t="s">
        <v>39</v>
      </c>
      <c r="C36" s="486"/>
      <c r="D36" s="258">
        <v>-390212</v>
      </c>
      <c r="E36" s="258">
        <v>-390212</v>
      </c>
      <c r="G36" s="486" t="s">
        <v>40</v>
      </c>
      <c r="H36" s="486"/>
      <c r="I36" s="258">
        <v>0</v>
      </c>
      <c r="J36" s="258">
        <v>0</v>
      </c>
      <c r="K36" s="248"/>
    </row>
    <row r="37" spans="1:11">
      <c r="A37" s="249"/>
      <c r="B37" s="486" t="s">
        <v>41</v>
      </c>
      <c r="C37" s="486"/>
      <c r="D37" s="258">
        <v>0</v>
      </c>
      <c r="E37" s="258">
        <v>0</v>
      </c>
      <c r="G37" s="259"/>
      <c r="H37" s="260"/>
      <c r="I37" s="261"/>
      <c r="J37" s="261"/>
      <c r="K37" s="248"/>
    </row>
    <row r="38" spans="1:11">
      <c r="A38" s="249"/>
      <c r="B38" s="486" t="s">
        <v>42</v>
      </c>
      <c r="C38" s="486"/>
      <c r="D38" s="258">
        <v>0</v>
      </c>
      <c r="E38" s="258">
        <v>0</v>
      </c>
      <c r="G38" s="490" t="s">
        <v>43</v>
      </c>
      <c r="H38" s="490"/>
      <c r="I38" s="263">
        <f>SUM(I31:I36)</f>
        <v>0</v>
      </c>
      <c r="J38" s="263">
        <f>SUM(J31:J36)</f>
        <v>0</v>
      </c>
      <c r="K38" s="248"/>
    </row>
    <row r="39" spans="1:11">
      <c r="A39" s="249"/>
      <c r="B39" s="486" t="s">
        <v>44</v>
      </c>
      <c r="C39" s="486"/>
      <c r="D39" s="258">
        <v>0</v>
      </c>
      <c r="E39" s="258">
        <v>0</v>
      </c>
      <c r="G39" s="253"/>
      <c r="H39" s="266"/>
      <c r="I39" s="265"/>
      <c r="J39" s="265"/>
      <c r="K39" s="248"/>
    </row>
    <row r="40" spans="1:11">
      <c r="A40" s="249"/>
      <c r="B40" s="259"/>
      <c r="C40" s="260"/>
      <c r="D40" s="261"/>
      <c r="E40" s="261"/>
      <c r="G40" s="490" t="s">
        <v>192</v>
      </c>
      <c r="H40" s="490"/>
      <c r="I40" s="263">
        <f>I27+I38</f>
        <v>441364</v>
      </c>
      <c r="J40" s="263">
        <f>J27+J38</f>
        <v>668380</v>
      </c>
      <c r="K40" s="248"/>
    </row>
    <row r="41" spans="1:11">
      <c r="A41" s="262"/>
      <c r="B41" s="490" t="s">
        <v>46</v>
      </c>
      <c r="C41" s="490"/>
      <c r="D41" s="263">
        <f>SUM(D31:D39)</f>
        <v>3541966</v>
      </c>
      <c r="E41" s="263">
        <f>SUM(E31:E39)</f>
        <v>3502440</v>
      </c>
      <c r="F41" s="264"/>
      <c r="G41" s="253"/>
      <c r="H41" s="268"/>
      <c r="I41" s="265"/>
      <c r="J41" s="265"/>
      <c r="K41" s="248"/>
    </row>
    <row r="42" spans="1:11">
      <c r="A42" s="249"/>
      <c r="B42" s="259"/>
      <c r="C42" s="253"/>
      <c r="D42" s="261"/>
      <c r="E42" s="261"/>
      <c r="G42" s="491" t="s">
        <v>47</v>
      </c>
      <c r="H42" s="491"/>
      <c r="I42" s="261"/>
      <c r="J42" s="261"/>
      <c r="K42" s="248"/>
    </row>
    <row r="43" spans="1:11">
      <c r="A43" s="249"/>
      <c r="B43" s="490" t="s">
        <v>193</v>
      </c>
      <c r="C43" s="490"/>
      <c r="D43" s="263">
        <f>D26+D41</f>
        <v>4732001</v>
      </c>
      <c r="E43" s="263">
        <f>E26+E41</f>
        <v>4086709</v>
      </c>
      <c r="G43" s="253"/>
      <c r="H43" s="268"/>
      <c r="I43" s="261"/>
      <c r="J43" s="261"/>
      <c r="K43" s="248"/>
    </row>
    <row r="44" spans="1:11">
      <c r="A44" s="249"/>
      <c r="B44" s="259"/>
      <c r="C44" s="259"/>
      <c r="D44" s="261"/>
      <c r="E44" s="261"/>
      <c r="G44" s="490" t="s">
        <v>49</v>
      </c>
      <c r="H44" s="490"/>
      <c r="I44" s="263">
        <f>SUM(I46:I48)</f>
        <v>0</v>
      </c>
      <c r="J44" s="263">
        <f>SUM(J46:J48)</f>
        <v>0</v>
      </c>
      <c r="K44" s="248"/>
    </row>
    <row r="45" spans="1:11">
      <c r="A45" s="249"/>
      <c r="B45" s="259"/>
      <c r="C45" s="259"/>
      <c r="D45" s="261"/>
      <c r="E45" s="261"/>
      <c r="G45" s="259"/>
      <c r="H45" s="251"/>
      <c r="I45" s="261"/>
      <c r="J45" s="261"/>
      <c r="K45" s="248"/>
    </row>
    <row r="46" spans="1:11">
      <c r="A46" s="249"/>
      <c r="B46" s="259"/>
      <c r="C46" s="259"/>
      <c r="D46" s="261"/>
      <c r="E46" s="261"/>
      <c r="G46" s="486" t="s">
        <v>50</v>
      </c>
      <c r="H46" s="486"/>
      <c r="I46" s="258">
        <v>0</v>
      </c>
      <c r="J46" s="258">
        <v>0</v>
      </c>
      <c r="K46" s="248"/>
    </row>
    <row r="47" spans="1:11">
      <c r="A47" s="249"/>
      <c r="B47" s="259"/>
      <c r="C47" s="497" t="s">
        <v>79</v>
      </c>
      <c r="D47" s="497"/>
      <c r="E47" s="261"/>
      <c r="G47" s="486" t="s">
        <v>51</v>
      </c>
      <c r="H47" s="486"/>
      <c r="I47" s="258">
        <v>0</v>
      </c>
      <c r="J47" s="258">
        <v>0</v>
      </c>
      <c r="K47" s="248"/>
    </row>
    <row r="48" spans="1:11">
      <c r="A48" s="249"/>
      <c r="B48" s="259"/>
      <c r="C48" s="497"/>
      <c r="D48" s="497"/>
      <c r="E48" s="261"/>
      <c r="G48" s="486" t="s">
        <v>52</v>
      </c>
      <c r="H48" s="486"/>
      <c r="I48" s="258">
        <v>0</v>
      </c>
      <c r="J48" s="258">
        <v>0</v>
      </c>
      <c r="K48" s="248"/>
    </row>
    <row r="49" spans="1:13">
      <c r="A49" s="249"/>
      <c r="B49" s="259"/>
      <c r="C49" s="497"/>
      <c r="D49" s="497"/>
      <c r="E49" s="261"/>
      <c r="G49" s="259"/>
      <c r="H49" s="251"/>
      <c r="I49" s="261"/>
      <c r="J49" s="261"/>
      <c r="K49" s="248"/>
    </row>
    <row r="50" spans="1:13">
      <c r="A50" s="249"/>
      <c r="B50" s="259"/>
      <c r="C50" s="497"/>
      <c r="D50" s="497"/>
      <c r="E50" s="261"/>
      <c r="G50" s="490" t="s">
        <v>53</v>
      </c>
      <c r="H50" s="490"/>
      <c r="I50" s="263">
        <f>SUM(I52:I56)</f>
        <v>4290637</v>
      </c>
      <c r="J50" s="263">
        <f>SUM(J52:J56)</f>
        <v>3418329</v>
      </c>
      <c r="K50" s="248"/>
    </row>
    <row r="51" spans="1:13">
      <c r="A51" s="249"/>
      <c r="B51" s="259"/>
      <c r="C51" s="497"/>
      <c r="D51" s="497"/>
      <c r="E51" s="261"/>
      <c r="G51" s="253"/>
      <c r="H51" s="251"/>
      <c r="I51" s="269"/>
      <c r="J51" s="269"/>
      <c r="K51" s="248"/>
    </row>
    <row r="52" spans="1:13">
      <c r="A52" s="249"/>
      <c r="B52" s="259"/>
      <c r="C52" s="497"/>
      <c r="D52" s="497"/>
      <c r="E52" s="261"/>
      <c r="G52" s="486" t="s">
        <v>54</v>
      </c>
      <c r="H52" s="486"/>
      <c r="I52" s="258">
        <v>872308</v>
      </c>
      <c r="J52" s="258">
        <v>132</v>
      </c>
      <c r="K52" s="248"/>
    </row>
    <row r="53" spans="1:13">
      <c r="A53" s="249"/>
      <c r="B53" s="259"/>
      <c r="C53" s="497"/>
      <c r="D53" s="497"/>
      <c r="E53" s="261"/>
      <c r="G53" s="486" t="s">
        <v>55</v>
      </c>
      <c r="H53" s="486"/>
      <c r="I53" s="258">
        <v>-84110</v>
      </c>
      <c r="J53" s="258">
        <v>-84242</v>
      </c>
      <c r="K53" s="248"/>
      <c r="M53" s="468">
        <f>I53-J53</f>
        <v>132</v>
      </c>
    </row>
    <row r="54" spans="1:13">
      <c r="A54" s="249"/>
      <c r="B54" s="259"/>
      <c r="C54" s="497"/>
      <c r="D54" s="497"/>
      <c r="E54" s="261"/>
      <c r="G54" s="486" t="s">
        <v>56</v>
      </c>
      <c r="H54" s="486"/>
      <c r="I54" s="258">
        <v>0</v>
      </c>
      <c r="J54" s="258">
        <v>0</v>
      </c>
      <c r="K54" s="248"/>
    </row>
    <row r="55" spans="1:13">
      <c r="A55" s="249"/>
      <c r="B55" s="259"/>
      <c r="C55" s="259"/>
      <c r="D55" s="261"/>
      <c r="E55" s="261"/>
      <c r="G55" s="486" t="s">
        <v>57</v>
      </c>
      <c r="H55" s="486"/>
      <c r="I55" s="258">
        <v>0</v>
      </c>
      <c r="J55" s="258">
        <v>0</v>
      </c>
      <c r="K55" s="248"/>
    </row>
    <row r="56" spans="1:13">
      <c r="A56" s="249"/>
      <c r="B56" s="259"/>
      <c r="C56" s="259"/>
      <c r="D56" s="261"/>
      <c r="E56" s="261"/>
      <c r="G56" s="486" t="s">
        <v>58</v>
      </c>
      <c r="H56" s="486"/>
      <c r="I56" s="258">
        <v>3502439</v>
      </c>
      <c r="J56" s="258">
        <v>3502439</v>
      </c>
      <c r="K56" s="248"/>
      <c r="M56" s="468">
        <f>I56-J56</f>
        <v>0</v>
      </c>
    </row>
    <row r="57" spans="1:13">
      <c r="A57" s="249"/>
      <c r="B57" s="259"/>
      <c r="C57" s="259"/>
      <c r="D57" s="261"/>
      <c r="E57" s="261"/>
      <c r="G57" s="259"/>
      <c r="H57" s="251"/>
      <c r="I57" s="261"/>
      <c r="J57" s="261"/>
      <c r="K57" s="248"/>
    </row>
    <row r="58" spans="1:13" ht="25.5" customHeight="1">
      <c r="A58" s="249"/>
      <c r="B58" s="259"/>
      <c r="C58" s="259"/>
      <c r="D58" s="261"/>
      <c r="E58" s="261"/>
      <c r="G58" s="490" t="s">
        <v>59</v>
      </c>
      <c r="H58" s="490"/>
      <c r="I58" s="263">
        <f>SUM(I60:I61)</f>
        <v>0</v>
      </c>
      <c r="J58" s="263">
        <f>SUM(J60:J61)</f>
        <v>0</v>
      </c>
      <c r="K58" s="248"/>
    </row>
    <row r="59" spans="1:13">
      <c r="A59" s="249"/>
      <c r="B59" s="259"/>
      <c r="C59" s="259"/>
      <c r="D59" s="261"/>
      <c r="E59" s="261"/>
      <c r="G59" s="259"/>
      <c r="H59" s="251"/>
      <c r="I59" s="261"/>
      <c r="J59" s="261"/>
      <c r="K59" s="248"/>
    </row>
    <row r="60" spans="1:13">
      <c r="A60" s="249"/>
      <c r="B60" s="259"/>
      <c r="C60" s="259"/>
      <c r="D60" s="261"/>
      <c r="E60" s="261"/>
      <c r="G60" s="486" t="s">
        <v>60</v>
      </c>
      <c r="H60" s="486"/>
      <c r="I60" s="258">
        <v>0</v>
      </c>
      <c r="J60" s="258">
        <v>0</v>
      </c>
      <c r="K60" s="248"/>
    </row>
    <row r="61" spans="1:13">
      <c r="A61" s="249"/>
      <c r="B61" s="259"/>
      <c r="C61" s="259"/>
      <c r="D61" s="261"/>
      <c r="E61" s="261"/>
      <c r="G61" s="486" t="s">
        <v>61</v>
      </c>
      <c r="H61" s="486"/>
      <c r="I61" s="258">
        <v>0</v>
      </c>
      <c r="J61" s="258">
        <v>0</v>
      </c>
      <c r="K61" s="248"/>
    </row>
    <row r="62" spans="1:13" ht="9.9499999999999993" customHeight="1">
      <c r="A62" s="249"/>
      <c r="B62" s="259"/>
      <c r="C62" s="259"/>
      <c r="D62" s="261"/>
      <c r="E62" s="261"/>
      <c r="G62" s="259"/>
      <c r="H62" s="270"/>
      <c r="I62" s="261"/>
      <c r="J62" s="261"/>
      <c r="K62" s="248"/>
    </row>
    <row r="63" spans="1:13">
      <c r="A63" s="249"/>
      <c r="B63" s="259"/>
      <c r="C63" s="259"/>
      <c r="D63" s="261"/>
      <c r="E63" s="261"/>
      <c r="G63" s="490" t="s">
        <v>62</v>
      </c>
      <c r="H63" s="490"/>
      <c r="I63" s="263">
        <f>I44+I50+I58</f>
        <v>4290637</v>
      </c>
      <c r="J63" s="263">
        <f>J44+J50+J58</f>
        <v>3418329</v>
      </c>
      <c r="K63" s="248"/>
    </row>
    <row r="64" spans="1:13" ht="9.9499999999999993" customHeight="1">
      <c r="A64" s="249"/>
      <c r="B64" s="259"/>
      <c r="C64" s="259"/>
      <c r="D64" s="261"/>
      <c r="E64" s="261"/>
      <c r="G64" s="259"/>
      <c r="H64" s="251"/>
      <c r="I64" s="261"/>
      <c r="J64" s="261"/>
      <c r="K64" s="248"/>
    </row>
    <row r="65" spans="1:11">
      <c r="A65" s="249"/>
      <c r="B65" s="259"/>
      <c r="C65" s="259"/>
      <c r="D65" s="261"/>
      <c r="E65" s="261"/>
      <c r="G65" s="490" t="s">
        <v>194</v>
      </c>
      <c r="H65" s="490"/>
      <c r="I65" s="263">
        <f>I40+I63</f>
        <v>4732001</v>
      </c>
      <c r="J65" s="263">
        <f>J40+J63</f>
        <v>4086709</v>
      </c>
      <c r="K65" s="248"/>
    </row>
    <row r="66" spans="1:11" ht="6" customHeight="1">
      <c r="A66" s="271"/>
      <c r="B66" s="272"/>
      <c r="C66" s="272"/>
      <c r="D66" s="272"/>
      <c r="E66" s="272"/>
      <c r="F66" s="273"/>
      <c r="G66" s="272"/>
      <c r="H66" s="272"/>
      <c r="I66" s="272"/>
      <c r="J66" s="272"/>
      <c r="K66" s="274"/>
    </row>
    <row r="67" spans="1:11" ht="6" customHeight="1">
      <c r="B67" s="251"/>
      <c r="C67" s="275"/>
      <c r="D67" s="276"/>
      <c r="E67" s="276"/>
      <c r="G67" s="277"/>
      <c r="H67" s="275"/>
      <c r="I67" s="276"/>
      <c r="J67" s="276"/>
    </row>
    <row r="68" spans="1:11" ht="6" customHeight="1">
      <c r="A68" s="278"/>
      <c r="B68" s="279"/>
      <c r="C68" s="280"/>
      <c r="D68" s="281"/>
      <c r="E68" s="281"/>
      <c r="F68" s="273"/>
      <c r="G68" s="282"/>
      <c r="H68" s="280"/>
      <c r="I68" s="281"/>
      <c r="J68" s="281"/>
    </row>
    <row r="69" spans="1:11" ht="6" customHeight="1">
      <c r="B69" s="251"/>
      <c r="C69" s="275"/>
      <c r="D69" s="276"/>
      <c r="E69" s="276"/>
      <c r="G69" s="277"/>
      <c r="H69" s="275"/>
      <c r="I69" s="276"/>
      <c r="J69" s="276"/>
    </row>
    <row r="70" spans="1:11" ht="15" customHeight="1">
      <c r="B70" s="496" t="s">
        <v>78</v>
      </c>
      <c r="C70" s="496"/>
      <c r="D70" s="496"/>
      <c r="E70" s="496"/>
      <c r="F70" s="496"/>
      <c r="G70" s="496"/>
      <c r="H70" s="496"/>
      <c r="I70" s="496"/>
      <c r="J70" s="496"/>
    </row>
    <row r="71" spans="1:11" ht="9.75" customHeight="1">
      <c r="B71" s="251"/>
      <c r="C71" s="275"/>
      <c r="D71" s="276"/>
      <c r="E71" s="276"/>
      <c r="G71" s="277"/>
      <c r="H71" s="275"/>
      <c r="I71" s="276"/>
      <c r="J71" s="276"/>
    </row>
    <row r="72" spans="1:11" ht="50.1" customHeight="1">
      <c r="B72" s="251"/>
      <c r="C72" s="495"/>
      <c r="D72" s="495"/>
      <c r="E72" s="276"/>
      <c r="G72" s="494"/>
      <c r="H72" s="494"/>
      <c r="I72" s="276"/>
      <c r="J72" s="276"/>
    </row>
    <row r="73" spans="1:11" ht="14.1" customHeight="1">
      <c r="B73" s="283"/>
      <c r="C73" s="493" t="s">
        <v>517</v>
      </c>
      <c r="D73" s="493"/>
      <c r="E73" s="276"/>
      <c r="F73" s="284"/>
      <c r="G73" s="493" t="s">
        <v>519</v>
      </c>
      <c r="H73" s="493"/>
      <c r="I73" s="252"/>
      <c r="J73" s="276"/>
    </row>
    <row r="74" spans="1:11" ht="14.1" customHeight="1">
      <c r="B74" s="285"/>
      <c r="C74" s="492" t="s">
        <v>518</v>
      </c>
      <c r="D74" s="492"/>
      <c r="E74" s="286"/>
      <c r="F74" s="284"/>
      <c r="G74" s="492" t="s">
        <v>520</v>
      </c>
      <c r="H74" s="492"/>
      <c r="I74" s="252"/>
      <c r="J74" s="276"/>
    </row>
  </sheetData>
  <sheetProtection formatCells="0" selectLockedCells="1"/>
  <mergeCells count="75">
    <mergeCell ref="A10:A11"/>
    <mergeCell ref="B10:C11"/>
    <mergeCell ref="F10:F11"/>
    <mergeCell ref="G10:H11"/>
    <mergeCell ref="C7:J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B27" sqref="B27"/>
    </sheetView>
  </sheetViews>
  <sheetFormatPr baseColWidth="10" defaultRowHeight="12"/>
  <cols>
    <col min="1" max="1" width="3.140625" style="183" customWidth="1"/>
    <col min="2" max="2" width="46.5703125" style="183" customWidth="1"/>
    <col min="3" max="3" width="19.85546875" style="183" customWidth="1"/>
    <col min="4" max="4" width="19.7109375" style="183" customWidth="1"/>
    <col min="5" max="5" width="5.140625" style="184" customWidth="1"/>
    <col min="6" max="16384" width="11.42578125" style="183"/>
  </cols>
  <sheetData>
    <row r="1" spans="1:4" ht="12.75" thickBot="1">
      <c r="A1" s="184"/>
      <c r="B1" s="184"/>
      <c r="C1" s="184"/>
      <c r="D1" s="184"/>
    </row>
    <row r="2" spans="1:4">
      <c r="A2" s="184"/>
      <c r="B2" s="629" t="s">
        <v>535</v>
      </c>
      <c r="C2" s="630"/>
      <c r="D2" s="631"/>
    </row>
    <row r="3" spans="1:4">
      <c r="A3" s="184"/>
      <c r="B3" s="632" t="s">
        <v>515</v>
      </c>
      <c r="C3" s="633"/>
      <c r="D3" s="634"/>
    </row>
    <row r="4" spans="1:4" ht="15.75" customHeight="1" thickBot="1">
      <c r="A4" s="184"/>
      <c r="B4" s="635" t="s">
        <v>396</v>
      </c>
      <c r="C4" s="636"/>
      <c r="D4" s="637"/>
    </row>
    <row r="5" spans="1:4">
      <c r="A5" s="184"/>
      <c r="B5" s="638" t="s">
        <v>397</v>
      </c>
      <c r="C5" s="640" t="s">
        <v>398</v>
      </c>
      <c r="D5" s="641"/>
    </row>
    <row r="6" spans="1:4" ht="12.75" thickBot="1">
      <c r="A6" s="184"/>
      <c r="B6" s="639"/>
      <c r="C6" s="450" t="s">
        <v>399</v>
      </c>
      <c r="D6" s="451" t="s">
        <v>400</v>
      </c>
    </row>
    <row r="7" spans="1:4">
      <c r="A7" s="184"/>
      <c r="B7" s="458"/>
      <c r="C7" s="458"/>
      <c r="D7" s="466"/>
    </row>
    <row r="8" spans="1:4">
      <c r="A8" s="184"/>
      <c r="B8" s="452"/>
      <c r="C8" s="452"/>
      <c r="D8" s="466"/>
    </row>
    <row r="9" spans="1:4">
      <c r="A9" s="184"/>
      <c r="B9" s="452"/>
      <c r="C9" s="452"/>
      <c r="D9" s="452"/>
    </row>
    <row r="10" spans="1:4">
      <c r="A10" s="184"/>
      <c r="B10" s="452"/>
      <c r="C10" s="452"/>
      <c r="D10" s="452"/>
    </row>
    <row r="11" spans="1:4">
      <c r="A11" s="184"/>
      <c r="B11" s="452"/>
      <c r="C11" s="452"/>
      <c r="D11" s="452"/>
    </row>
    <row r="12" spans="1:4">
      <c r="A12" s="184"/>
      <c r="B12" s="452"/>
      <c r="C12" s="452"/>
      <c r="D12" s="452"/>
    </row>
    <row r="13" spans="1:4">
      <c r="A13" s="184"/>
      <c r="B13" s="452"/>
      <c r="C13" s="452"/>
      <c r="D13" s="452"/>
    </row>
    <row r="14" spans="1:4">
      <c r="A14" s="184"/>
      <c r="B14" s="452"/>
      <c r="C14" s="452"/>
      <c r="D14" s="452"/>
    </row>
    <row r="15" spans="1:4">
      <c r="A15" s="184"/>
      <c r="B15" s="452"/>
      <c r="C15" s="452"/>
      <c r="D15" s="452"/>
    </row>
    <row r="16" spans="1:4">
      <c r="A16" s="184"/>
      <c r="B16" s="453"/>
      <c r="C16" s="453"/>
      <c r="D16" s="453"/>
    </row>
    <row r="17" spans="1:4">
      <c r="A17" s="184"/>
      <c r="B17" s="453"/>
      <c r="C17" s="453"/>
      <c r="D17" s="453"/>
    </row>
    <row r="18" spans="1:4">
      <c r="A18" s="184"/>
      <c r="B18" s="453"/>
      <c r="C18" s="453"/>
      <c r="D18" s="453"/>
    </row>
    <row r="19" spans="1:4">
      <c r="A19" s="184"/>
      <c r="B19" s="184"/>
      <c r="C19" s="184"/>
      <c r="D19" s="184"/>
    </row>
    <row r="20" spans="1:4">
      <c r="A20" s="184"/>
      <c r="B20" s="184"/>
      <c r="C20" s="184"/>
      <c r="D20" s="184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4"/>
  <sheetViews>
    <sheetView zoomScaleNormal="100" zoomScalePageLayoutView="80" workbookViewId="0">
      <selection activeCell="A7" sqref="A7"/>
    </sheetView>
  </sheetViews>
  <sheetFormatPr baseColWidth="10" defaultRowHeight="12"/>
  <cols>
    <col min="1" max="1" width="4.5703125" style="184" customWidth="1"/>
    <col min="2" max="2" width="24.7109375" style="184" customWidth="1"/>
    <col min="3" max="3" width="40" style="184" customWidth="1"/>
    <col min="4" max="5" width="18.7109375" style="184" customWidth="1"/>
    <col min="6" max="6" width="10.7109375" style="184" customWidth="1"/>
    <col min="7" max="7" width="24.7109375" style="184" customWidth="1"/>
    <col min="8" max="8" width="29.7109375" style="294" customWidth="1"/>
    <col min="9" max="10" width="18.7109375" style="184" customWidth="1"/>
    <col min="11" max="11" width="4.5703125" style="184" customWidth="1"/>
    <col min="12" max="16384" width="11.42578125" style="184"/>
  </cols>
  <sheetData>
    <row r="1" spans="1:11" ht="6" customHeight="1">
      <c r="A1" s="205"/>
      <c r="B1" s="199"/>
      <c r="C1" s="287"/>
      <c r="D1" s="230"/>
      <c r="E1" s="230"/>
      <c r="F1" s="287"/>
      <c r="G1" s="287"/>
      <c r="H1" s="288"/>
      <c r="I1" s="199"/>
      <c r="J1" s="199"/>
      <c r="K1" s="199"/>
    </row>
    <row r="2" spans="1:11" s="233" customFormat="1" ht="6" customHeight="1">
      <c r="C2" s="234"/>
      <c r="H2" s="289"/>
    </row>
    <row r="3" spans="1:11" ht="14.1" customHeight="1">
      <c r="A3" s="290"/>
      <c r="C3" s="506" t="s">
        <v>535</v>
      </c>
      <c r="D3" s="506"/>
      <c r="E3" s="506"/>
      <c r="F3" s="506"/>
      <c r="G3" s="506"/>
      <c r="H3" s="506"/>
      <c r="I3" s="506"/>
      <c r="J3" s="291"/>
      <c r="K3" s="291"/>
    </row>
    <row r="4" spans="1:11" ht="14.1" customHeight="1">
      <c r="A4" s="292"/>
      <c r="C4" s="506" t="s">
        <v>66</v>
      </c>
      <c r="D4" s="506"/>
      <c r="E4" s="506"/>
      <c r="F4" s="506"/>
      <c r="G4" s="506"/>
      <c r="H4" s="506"/>
      <c r="I4" s="506"/>
      <c r="J4" s="292"/>
      <c r="K4" s="292"/>
    </row>
    <row r="5" spans="1:11" ht="14.1" customHeight="1">
      <c r="A5" s="293"/>
      <c r="C5" s="506" t="s">
        <v>537</v>
      </c>
      <c r="D5" s="506"/>
      <c r="E5" s="506"/>
      <c r="F5" s="506"/>
      <c r="G5" s="506"/>
      <c r="H5" s="506"/>
      <c r="I5" s="506"/>
      <c r="J5" s="292"/>
      <c r="K5" s="292"/>
    </row>
    <row r="6" spans="1:11" ht="14.1" customHeight="1">
      <c r="A6" s="293"/>
      <c r="C6" s="506" t="s">
        <v>1</v>
      </c>
      <c r="D6" s="506"/>
      <c r="E6" s="506"/>
      <c r="F6" s="506"/>
      <c r="G6" s="506"/>
      <c r="H6" s="506"/>
      <c r="I6" s="506"/>
      <c r="J6" s="292"/>
      <c r="K6" s="292"/>
    </row>
    <row r="7" spans="1:11" ht="20.100000000000001" customHeight="1">
      <c r="A7" s="293"/>
      <c r="B7" s="239" t="s">
        <v>4</v>
      </c>
      <c r="C7" s="504" t="s">
        <v>515</v>
      </c>
      <c r="D7" s="504"/>
      <c r="E7" s="504"/>
      <c r="F7" s="504"/>
      <c r="G7" s="504"/>
      <c r="H7" s="504"/>
      <c r="I7" s="504"/>
      <c r="J7" s="228"/>
    </row>
    <row r="8" spans="1:11" ht="3" customHeight="1">
      <c r="A8" s="291"/>
      <c r="B8" s="291"/>
      <c r="C8" s="291"/>
      <c r="D8" s="291"/>
      <c r="E8" s="291"/>
      <c r="F8" s="291"/>
    </row>
    <row r="9" spans="1:11" s="233" customFormat="1" ht="3" customHeight="1">
      <c r="A9" s="293"/>
      <c r="B9" s="295"/>
      <c r="C9" s="295"/>
      <c r="D9" s="295"/>
      <c r="E9" s="295"/>
      <c r="F9" s="296"/>
      <c r="H9" s="289"/>
    </row>
    <row r="10" spans="1:11" s="233" customFormat="1" ht="3" customHeight="1">
      <c r="A10" s="297"/>
      <c r="B10" s="297"/>
      <c r="C10" s="297"/>
      <c r="D10" s="298"/>
      <c r="E10" s="298"/>
      <c r="F10" s="299"/>
      <c r="H10" s="289"/>
    </row>
    <row r="11" spans="1:11" s="233" customFormat="1" ht="20.100000000000001" customHeight="1">
      <c r="A11" s="300"/>
      <c r="B11" s="505" t="s">
        <v>76</v>
      </c>
      <c r="C11" s="505"/>
      <c r="D11" s="301" t="s">
        <v>67</v>
      </c>
      <c r="E11" s="301" t="s">
        <v>68</v>
      </c>
      <c r="F11" s="302"/>
      <c r="G11" s="505" t="s">
        <v>76</v>
      </c>
      <c r="H11" s="505"/>
      <c r="I11" s="301" t="s">
        <v>67</v>
      </c>
      <c r="J11" s="301" t="s">
        <v>68</v>
      </c>
      <c r="K11" s="303"/>
    </row>
    <row r="12" spans="1:11" ht="3" customHeight="1">
      <c r="A12" s="304"/>
      <c r="B12" s="305"/>
      <c r="C12" s="305"/>
      <c r="D12" s="306"/>
      <c r="E12" s="306"/>
      <c r="F12" s="290"/>
      <c r="G12" s="233"/>
      <c r="H12" s="289"/>
      <c r="I12" s="233"/>
      <c r="J12" s="233"/>
      <c r="K12" s="248"/>
    </row>
    <row r="13" spans="1:11" s="233" customFormat="1" ht="3" customHeight="1">
      <c r="A13" s="249"/>
      <c r="B13" s="307"/>
      <c r="C13" s="307"/>
      <c r="D13" s="308"/>
      <c r="E13" s="308"/>
      <c r="F13" s="234"/>
      <c r="H13" s="289"/>
      <c r="K13" s="248"/>
    </row>
    <row r="14" spans="1:11">
      <c r="A14" s="309"/>
      <c r="B14" s="491" t="s">
        <v>6</v>
      </c>
      <c r="C14" s="491"/>
      <c r="D14" s="310">
        <f>D16+D26</f>
        <v>0</v>
      </c>
      <c r="E14" s="310">
        <f>E16+E26</f>
        <v>645292</v>
      </c>
      <c r="F14" s="234"/>
      <c r="G14" s="491" t="s">
        <v>7</v>
      </c>
      <c r="H14" s="491"/>
      <c r="I14" s="310">
        <f>I16+I27</f>
        <v>0</v>
      </c>
      <c r="J14" s="310">
        <f>J16+J27</f>
        <v>227016</v>
      </c>
      <c r="K14" s="248"/>
    </row>
    <row r="15" spans="1:11">
      <c r="A15" s="311"/>
      <c r="B15" s="253"/>
      <c r="C15" s="252"/>
      <c r="D15" s="312"/>
      <c r="E15" s="312"/>
      <c r="F15" s="234"/>
      <c r="G15" s="253"/>
      <c r="H15" s="253"/>
      <c r="I15" s="312"/>
      <c r="J15" s="312"/>
      <c r="K15" s="248"/>
    </row>
    <row r="16" spans="1:11">
      <c r="A16" s="311"/>
      <c r="B16" s="491" t="s">
        <v>8</v>
      </c>
      <c r="C16" s="491"/>
      <c r="D16" s="310">
        <f>SUM(D18:D24)</f>
        <v>0</v>
      </c>
      <c r="E16" s="310">
        <f>SUM(E18:E24)</f>
        <v>605766</v>
      </c>
      <c r="F16" s="234"/>
      <c r="G16" s="491" t="s">
        <v>9</v>
      </c>
      <c r="H16" s="491"/>
      <c r="I16" s="310">
        <f>SUM(I18:I25)</f>
        <v>0</v>
      </c>
      <c r="J16" s="310">
        <f>SUM(J18:J25)</f>
        <v>227016</v>
      </c>
      <c r="K16" s="248"/>
    </row>
    <row r="17" spans="1:11">
      <c r="A17" s="311"/>
      <c r="B17" s="253"/>
      <c r="C17" s="252"/>
      <c r="D17" s="312"/>
      <c r="E17" s="312"/>
      <c r="F17" s="234"/>
      <c r="G17" s="253"/>
      <c r="H17" s="253"/>
      <c r="I17" s="312"/>
      <c r="J17" s="312"/>
      <c r="K17" s="248"/>
    </row>
    <row r="18" spans="1:11">
      <c r="A18" s="309"/>
      <c r="B18" s="486" t="s">
        <v>10</v>
      </c>
      <c r="C18" s="486"/>
      <c r="D18" s="313">
        <f>IF(ESF!D18&lt;ESF!E18,ESF!E18-ESF!D18,0)</f>
        <v>0</v>
      </c>
      <c r="E18" s="313">
        <f>IF(D18&gt;0,0,ESF!D18-ESF!E18)</f>
        <v>476419</v>
      </c>
      <c r="F18" s="234"/>
      <c r="G18" s="486" t="s">
        <v>11</v>
      </c>
      <c r="H18" s="486"/>
      <c r="I18" s="313">
        <f>IF(ESF!I18&gt;ESF!J18,ESF!I18-ESF!J18,0)</f>
        <v>0</v>
      </c>
      <c r="J18" s="313">
        <f>IF(I18&gt;0,0,ESF!J18-ESF!I18)</f>
        <v>227016</v>
      </c>
      <c r="K18" s="248"/>
    </row>
    <row r="19" spans="1:11">
      <c r="A19" s="309"/>
      <c r="B19" s="486" t="s">
        <v>12</v>
      </c>
      <c r="C19" s="486"/>
      <c r="D19" s="313">
        <f>IF(ESF!D19&lt;ESF!E19,ESF!E19-ESF!D19,0)</f>
        <v>0</v>
      </c>
      <c r="E19" s="313">
        <f>IF(D19&gt;0,0,ESF!D19-ESF!E19)</f>
        <v>129347</v>
      </c>
      <c r="F19" s="234"/>
      <c r="G19" s="486" t="s">
        <v>13</v>
      </c>
      <c r="H19" s="486"/>
      <c r="I19" s="313">
        <f>IF(ESF!I19&gt;ESF!J19,ESF!I19-ESF!J19,0)</f>
        <v>0</v>
      </c>
      <c r="J19" s="313">
        <f>IF(I19&gt;0,0,ESF!J19-ESF!I19)</f>
        <v>0</v>
      </c>
      <c r="K19" s="248"/>
    </row>
    <row r="20" spans="1:11">
      <c r="A20" s="309"/>
      <c r="B20" s="486" t="s">
        <v>14</v>
      </c>
      <c r="C20" s="486"/>
      <c r="D20" s="313">
        <f>IF(ESF!D20&lt;ESF!E20,ESF!E20-ESF!D20,0)</f>
        <v>0</v>
      </c>
      <c r="E20" s="313">
        <f>IF(D20&gt;0,0,ESF!D20-ESF!E20)</f>
        <v>0</v>
      </c>
      <c r="F20" s="234"/>
      <c r="G20" s="486" t="s">
        <v>15</v>
      </c>
      <c r="H20" s="486"/>
      <c r="I20" s="313">
        <f>IF(ESF!I20&gt;ESF!J20,ESF!I20-ESF!J20,0)</f>
        <v>0</v>
      </c>
      <c r="J20" s="313">
        <f>IF(I20&gt;0,0,ESF!J20-ESF!I20)</f>
        <v>0</v>
      </c>
      <c r="K20" s="248"/>
    </row>
    <row r="21" spans="1:11">
      <c r="A21" s="309"/>
      <c r="B21" s="486" t="s">
        <v>16</v>
      </c>
      <c r="C21" s="486"/>
      <c r="D21" s="313">
        <f>IF(ESF!D21&lt;ESF!E21,ESF!E21-ESF!D21,0)</f>
        <v>0</v>
      </c>
      <c r="E21" s="313">
        <f>IF(D21&gt;0,0,ESF!D21-ESF!E21)</f>
        <v>0</v>
      </c>
      <c r="F21" s="234"/>
      <c r="G21" s="486" t="s">
        <v>17</v>
      </c>
      <c r="H21" s="486"/>
      <c r="I21" s="313">
        <f>IF(ESF!I21&gt;ESF!J21,ESF!I21-ESF!J21,0)</f>
        <v>0</v>
      </c>
      <c r="J21" s="313">
        <f>IF(I21&gt;0,0,ESF!J21-ESF!I21)</f>
        <v>0</v>
      </c>
      <c r="K21" s="248"/>
    </row>
    <row r="22" spans="1:11">
      <c r="A22" s="309"/>
      <c r="B22" s="486" t="s">
        <v>18</v>
      </c>
      <c r="C22" s="486"/>
      <c r="D22" s="313">
        <f>IF(ESF!D22&lt;ESF!E22,ESF!E22-ESF!D22,0)</f>
        <v>0</v>
      </c>
      <c r="E22" s="313">
        <f>IF(D22&gt;0,0,ESF!D22-ESF!E22)</f>
        <v>0</v>
      </c>
      <c r="F22" s="234"/>
      <c r="G22" s="486" t="s">
        <v>19</v>
      </c>
      <c r="H22" s="486"/>
      <c r="I22" s="313">
        <f>IF(ESF!I22&gt;ESF!J22,ESF!I22-ESF!J22,0)</f>
        <v>0</v>
      </c>
      <c r="J22" s="313">
        <f>IF(I22&gt;0,0,ESF!J22-ESF!I22)</f>
        <v>0</v>
      </c>
      <c r="K22" s="248"/>
    </row>
    <row r="23" spans="1:11" ht="25.5" customHeight="1">
      <c r="A23" s="309"/>
      <c r="B23" s="486" t="s">
        <v>20</v>
      </c>
      <c r="C23" s="486"/>
      <c r="D23" s="313">
        <f>IF(ESF!D23&lt;ESF!E23,ESF!E23-ESF!D23,0)</f>
        <v>0</v>
      </c>
      <c r="E23" s="313">
        <f>IF(D23&gt;0,0,ESF!D23-ESF!E23)</f>
        <v>0</v>
      </c>
      <c r="F23" s="234"/>
      <c r="G23" s="489" t="s">
        <v>21</v>
      </c>
      <c r="H23" s="489"/>
      <c r="I23" s="313">
        <f>IF(ESF!I23&gt;ESF!J23,ESF!I23-ESF!J23,0)</f>
        <v>0</v>
      </c>
      <c r="J23" s="313">
        <f>IF(I23&gt;0,0,ESF!J23-ESF!I23)</f>
        <v>0</v>
      </c>
      <c r="K23" s="248"/>
    </row>
    <row r="24" spans="1:11">
      <c r="A24" s="309"/>
      <c r="B24" s="486" t="s">
        <v>22</v>
      </c>
      <c r="C24" s="486"/>
      <c r="D24" s="313">
        <f>IF(ESF!D24&lt;ESF!E24,ESF!E24-ESF!D24,0)</f>
        <v>0</v>
      </c>
      <c r="E24" s="313">
        <f>IF(D24&gt;0,0,ESF!D24-ESF!E24)</f>
        <v>0</v>
      </c>
      <c r="F24" s="234"/>
      <c r="G24" s="486" t="s">
        <v>23</v>
      </c>
      <c r="H24" s="486"/>
      <c r="I24" s="313">
        <f>IF(ESF!I24&gt;ESF!J24,ESF!I24-ESF!J24,0)</f>
        <v>0</v>
      </c>
      <c r="J24" s="313">
        <f>IF(I24&gt;0,0,ESF!J24-ESF!I24)</f>
        <v>0</v>
      </c>
      <c r="K24" s="248"/>
    </row>
    <row r="25" spans="1:11">
      <c r="A25" s="311"/>
      <c r="B25" s="253"/>
      <c r="C25" s="252"/>
      <c r="D25" s="312"/>
      <c r="E25" s="312"/>
      <c r="F25" s="234"/>
      <c r="G25" s="486" t="s">
        <v>24</v>
      </c>
      <c r="H25" s="486"/>
      <c r="I25" s="313">
        <f>IF(ESF!I25&gt;ESF!J25,ESF!I25-ESF!J25,0)</f>
        <v>0</v>
      </c>
      <c r="J25" s="313">
        <f>IF(I25&gt;0,0,ESF!J25-ESF!I25)</f>
        <v>0</v>
      </c>
      <c r="K25" s="248"/>
    </row>
    <row r="26" spans="1:11">
      <c r="A26" s="311"/>
      <c r="B26" s="491" t="s">
        <v>27</v>
      </c>
      <c r="C26" s="491"/>
      <c r="D26" s="310">
        <f>SUM(D28:D36)</f>
        <v>0</v>
      </c>
      <c r="E26" s="310">
        <f>SUM(E28:E36)</f>
        <v>39526</v>
      </c>
      <c r="F26" s="234"/>
      <c r="G26" s="253"/>
      <c r="H26" s="253"/>
      <c r="I26" s="312"/>
      <c r="J26" s="312"/>
      <c r="K26" s="248"/>
    </row>
    <row r="27" spans="1:11">
      <c r="A27" s="311"/>
      <c r="B27" s="253"/>
      <c r="C27" s="252"/>
      <c r="D27" s="312"/>
      <c r="E27" s="312"/>
      <c r="F27" s="234"/>
      <c r="G27" s="490" t="s">
        <v>28</v>
      </c>
      <c r="H27" s="490"/>
      <c r="I27" s="310">
        <f>SUM(I29:I34)</f>
        <v>0</v>
      </c>
      <c r="J27" s="310">
        <f>SUM(J29:J34)</f>
        <v>0</v>
      </c>
      <c r="K27" s="248"/>
    </row>
    <row r="28" spans="1:11">
      <c r="A28" s="309"/>
      <c r="B28" s="486" t="s">
        <v>29</v>
      </c>
      <c r="C28" s="486"/>
      <c r="D28" s="313">
        <f>IF(ESF!D31&lt;ESF!E31,ESF!E31-ESF!D31,0)</f>
        <v>0</v>
      </c>
      <c r="E28" s="313">
        <f>IF(D28&gt;0,0,ESF!D31-ESF!E31)</f>
        <v>0</v>
      </c>
      <c r="F28" s="234"/>
      <c r="G28" s="253"/>
      <c r="H28" s="253"/>
      <c r="I28" s="312"/>
      <c r="J28" s="312"/>
      <c r="K28" s="248"/>
    </row>
    <row r="29" spans="1:11">
      <c r="A29" s="309"/>
      <c r="B29" s="486" t="s">
        <v>31</v>
      </c>
      <c r="C29" s="486"/>
      <c r="D29" s="313">
        <f>IF(ESF!D32&lt;ESF!E32,ESF!E32-ESF!D32,0)</f>
        <v>0</v>
      </c>
      <c r="E29" s="313">
        <f>IF(D29&gt;0,0,ESF!D32-ESF!E32)</f>
        <v>0</v>
      </c>
      <c r="F29" s="234"/>
      <c r="G29" s="486" t="s">
        <v>30</v>
      </c>
      <c r="H29" s="486"/>
      <c r="I29" s="313">
        <f>IF(ESF!I31&gt;ESF!J31,ESF!I31-ESF!J31,0)</f>
        <v>0</v>
      </c>
      <c r="J29" s="313">
        <f>IF(I29&gt;0,0,ESF!J31-ESF!I31)</f>
        <v>0</v>
      </c>
      <c r="K29" s="248"/>
    </row>
    <row r="30" spans="1:11">
      <c r="A30" s="309"/>
      <c r="B30" s="486" t="s">
        <v>33</v>
      </c>
      <c r="C30" s="486"/>
      <c r="D30" s="313">
        <f>IF(ESF!D33&lt;ESF!E33,ESF!E33-ESF!D33,0)</f>
        <v>0</v>
      </c>
      <c r="E30" s="313">
        <f>IF(D30&gt;0,0,ESF!D33-ESF!E33)</f>
        <v>0</v>
      </c>
      <c r="F30" s="234"/>
      <c r="G30" s="486" t="s">
        <v>32</v>
      </c>
      <c r="H30" s="486"/>
      <c r="I30" s="313">
        <f>IF(ESF!I32&gt;ESF!J32,ESF!I32-ESF!J32,0)</f>
        <v>0</v>
      </c>
      <c r="J30" s="313">
        <f>IF(I30&gt;0,0,ESF!J32-ESF!I32)</f>
        <v>0</v>
      </c>
      <c r="K30" s="248"/>
    </row>
    <row r="31" spans="1:11">
      <c r="A31" s="309"/>
      <c r="B31" s="486" t="s">
        <v>35</v>
      </c>
      <c r="C31" s="486"/>
      <c r="D31" s="313">
        <f>IF(ESF!D34&lt;ESF!E34,ESF!E34-ESF!D34,0)</f>
        <v>0</v>
      </c>
      <c r="E31" s="313">
        <f>IF(D31&gt;0,0,ESF!D34-ESF!E34)</f>
        <v>39526</v>
      </c>
      <c r="F31" s="234"/>
      <c r="G31" s="486" t="s">
        <v>34</v>
      </c>
      <c r="H31" s="486"/>
      <c r="I31" s="313">
        <f>IF(ESF!I33&gt;ESF!J33,ESF!I33-ESF!J33,0)</f>
        <v>0</v>
      </c>
      <c r="J31" s="313">
        <f>IF(I31&gt;0,0,ESF!J33-ESF!I33)</f>
        <v>0</v>
      </c>
      <c r="K31" s="248"/>
    </row>
    <row r="32" spans="1:11">
      <c r="A32" s="309"/>
      <c r="B32" s="486" t="s">
        <v>37</v>
      </c>
      <c r="C32" s="486"/>
      <c r="D32" s="313">
        <f>IF(ESF!D35&lt;ESF!E35,ESF!E35-ESF!D35,0)</f>
        <v>0</v>
      </c>
      <c r="E32" s="313">
        <f>IF(D32&gt;0,0,ESF!D35-ESF!E35)</f>
        <v>0</v>
      </c>
      <c r="F32" s="234"/>
      <c r="G32" s="486" t="s">
        <v>36</v>
      </c>
      <c r="H32" s="486"/>
      <c r="I32" s="313">
        <f>IF(ESF!I34&gt;ESF!J34,ESF!I34-ESF!J34,0)</f>
        <v>0</v>
      </c>
      <c r="J32" s="313">
        <f>IF(I32&gt;0,0,ESF!J34-ESF!I34)</f>
        <v>0</v>
      </c>
      <c r="K32" s="248"/>
    </row>
    <row r="33" spans="1:11" ht="26.1" customHeight="1">
      <c r="A33" s="309"/>
      <c r="B33" s="489" t="s">
        <v>39</v>
      </c>
      <c r="C33" s="489"/>
      <c r="D33" s="313">
        <f>IF(ESF!D36&lt;ESF!E36,ESF!E36-ESF!D36,0)</f>
        <v>0</v>
      </c>
      <c r="E33" s="313">
        <f>IF(D33&gt;0,0,ESF!D36-ESF!E36)</f>
        <v>0</v>
      </c>
      <c r="F33" s="234"/>
      <c r="G33" s="489" t="s">
        <v>38</v>
      </c>
      <c r="H33" s="489"/>
      <c r="I33" s="313">
        <f>IF(ESF!I35&gt;ESF!J35,ESF!I35-ESF!J35,0)</f>
        <v>0</v>
      </c>
      <c r="J33" s="313">
        <f>IF(I33&gt;0,0,ESF!J35-ESF!I35)</f>
        <v>0</v>
      </c>
      <c r="K33" s="248"/>
    </row>
    <row r="34" spans="1:11">
      <c r="A34" s="309"/>
      <c r="B34" s="486" t="s">
        <v>41</v>
      </c>
      <c r="C34" s="486"/>
      <c r="D34" s="313">
        <f>IF(ESF!D37&lt;ESF!E37,ESF!E37-ESF!D37,0)</f>
        <v>0</v>
      </c>
      <c r="E34" s="313">
        <f>IF(D34&gt;0,0,ESF!D37-ESF!E37)</f>
        <v>0</v>
      </c>
      <c r="F34" s="234"/>
      <c r="G34" s="486" t="s">
        <v>40</v>
      </c>
      <c r="H34" s="486"/>
      <c r="I34" s="313">
        <f>IF(ESF!I36&gt;ESF!J36,ESF!I36-ESF!J36,0)</f>
        <v>0</v>
      </c>
      <c r="J34" s="313">
        <f>IF(I34&gt;0,0,ESF!J36-ESF!I36)</f>
        <v>0</v>
      </c>
      <c r="K34" s="248"/>
    </row>
    <row r="35" spans="1:11" ht="25.5" customHeight="1">
      <c r="A35" s="309"/>
      <c r="B35" s="489" t="s">
        <v>42</v>
      </c>
      <c r="C35" s="489"/>
      <c r="D35" s="313">
        <f>IF(ESF!D38&lt;ESF!E38,ESF!E38-ESF!D38,0)</f>
        <v>0</v>
      </c>
      <c r="E35" s="313">
        <f>IF(D35&gt;0,0,ESF!D38-ESF!E38)</f>
        <v>0</v>
      </c>
      <c r="F35" s="234"/>
      <c r="G35" s="253"/>
      <c r="H35" s="253"/>
      <c r="I35" s="314"/>
      <c r="J35" s="314"/>
      <c r="K35" s="248"/>
    </row>
    <row r="36" spans="1:11">
      <c r="A36" s="309"/>
      <c r="B36" s="486" t="s">
        <v>44</v>
      </c>
      <c r="C36" s="486"/>
      <c r="D36" s="313">
        <f>IF(ESF!D39&lt;ESF!E39,ESF!E39-ESF!D39,0)</f>
        <v>0</v>
      </c>
      <c r="E36" s="313">
        <f>IF(D36&gt;0,0,ESF!D39-ESF!E39)</f>
        <v>0</v>
      </c>
      <c r="F36" s="234"/>
      <c r="G36" s="491" t="s">
        <v>47</v>
      </c>
      <c r="H36" s="491"/>
      <c r="I36" s="310">
        <f>I38+I44+I52</f>
        <v>872308</v>
      </c>
      <c r="J36" s="310">
        <f>J38+J44+J52</f>
        <v>0</v>
      </c>
      <c r="K36" s="248"/>
    </row>
    <row r="37" spans="1:11">
      <c r="A37" s="311"/>
      <c r="B37" s="253"/>
      <c r="C37" s="252"/>
      <c r="D37" s="314"/>
      <c r="E37" s="314"/>
      <c r="F37" s="234"/>
      <c r="G37" s="253"/>
      <c r="H37" s="253"/>
      <c r="I37" s="312"/>
      <c r="J37" s="312"/>
      <c r="K37" s="248"/>
    </row>
    <row r="38" spans="1:11">
      <c r="A38" s="309"/>
      <c r="B38" s="233"/>
      <c r="C38" s="233"/>
      <c r="D38" s="233"/>
      <c r="E38" s="233"/>
      <c r="F38" s="234"/>
      <c r="G38" s="491" t="s">
        <v>49</v>
      </c>
      <c r="H38" s="491"/>
      <c r="I38" s="310">
        <f>SUM(I40:I42)</f>
        <v>0</v>
      </c>
      <c r="J38" s="310">
        <f>SUM(J40:J42)</f>
        <v>0</v>
      </c>
      <c r="K38" s="248"/>
    </row>
    <row r="39" spans="1:11">
      <c r="A39" s="311"/>
      <c r="B39" s="233"/>
      <c r="C39" s="233"/>
      <c r="D39" s="233"/>
      <c r="E39" s="233"/>
      <c r="F39" s="234"/>
      <c r="G39" s="253"/>
      <c r="H39" s="253"/>
      <c r="I39" s="312"/>
      <c r="J39" s="312"/>
      <c r="K39" s="248"/>
    </row>
    <row r="40" spans="1:11">
      <c r="A40" s="309"/>
      <c r="B40" s="233"/>
      <c r="C40" s="233"/>
      <c r="D40" s="233"/>
      <c r="E40" s="233"/>
      <c r="F40" s="234"/>
      <c r="G40" s="486" t="s">
        <v>50</v>
      </c>
      <c r="H40" s="486"/>
      <c r="I40" s="313">
        <f>IF(ESF!I46&gt;ESF!J46,ESF!I46-ESF!J46,0)</f>
        <v>0</v>
      </c>
      <c r="J40" s="313">
        <f>IF(I40&gt;0,0,ESF!J46-ESF!I46)</f>
        <v>0</v>
      </c>
      <c r="K40" s="248"/>
    </row>
    <row r="41" spans="1:11">
      <c r="A41" s="311"/>
      <c r="B41" s="233"/>
      <c r="C41" s="233"/>
      <c r="D41" s="233"/>
      <c r="E41" s="233"/>
      <c r="F41" s="234"/>
      <c r="G41" s="486" t="s">
        <v>51</v>
      </c>
      <c r="H41" s="486"/>
      <c r="I41" s="313">
        <f>IF(ESF!I47&gt;ESF!J47,ESF!I47-ESF!J47,0)</f>
        <v>0</v>
      </c>
      <c r="J41" s="313">
        <f>IF(I41&gt;0,0,ESF!J47-ESF!I47)</f>
        <v>0</v>
      </c>
      <c r="K41" s="248"/>
    </row>
    <row r="42" spans="1:11">
      <c r="A42" s="309"/>
      <c r="B42" s="233"/>
      <c r="C42" s="233"/>
      <c r="D42" s="233"/>
      <c r="E42" s="233"/>
      <c r="F42" s="234"/>
      <c r="G42" s="486" t="s">
        <v>52</v>
      </c>
      <c r="H42" s="486"/>
      <c r="I42" s="313">
        <f>IF(ESF!I48&gt;ESF!J48,ESF!I48-ESF!J48,0)</f>
        <v>0</v>
      </c>
      <c r="J42" s="313">
        <f>IF(I42&gt;0,0,ESF!J48-ESF!I48)</f>
        <v>0</v>
      </c>
      <c r="K42" s="248"/>
    </row>
    <row r="43" spans="1:11">
      <c r="A43" s="309"/>
      <c r="B43" s="233"/>
      <c r="C43" s="233"/>
      <c r="D43" s="233"/>
      <c r="E43" s="233"/>
      <c r="F43" s="234"/>
      <c r="G43" s="253"/>
      <c r="H43" s="253"/>
      <c r="I43" s="312"/>
      <c r="J43" s="312"/>
      <c r="K43" s="248"/>
    </row>
    <row r="44" spans="1:11">
      <c r="A44" s="309"/>
      <c r="B44" s="233"/>
      <c r="C44" s="233"/>
      <c r="D44" s="233"/>
      <c r="E44" s="233"/>
      <c r="F44" s="234"/>
      <c r="G44" s="491" t="s">
        <v>53</v>
      </c>
      <c r="H44" s="491"/>
      <c r="I44" s="310">
        <f>SUM(I46:I50)</f>
        <v>872308</v>
      </c>
      <c r="J44" s="310">
        <f>SUM(J46:J50)</f>
        <v>0</v>
      </c>
      <c r="K44" s="248"/>
    </row>
    <row r="45" spans="1:11">
      <c r="A45" s="309"/>
      <c r="B45" s="233"/>
      <c r="C45" s="233"/>
      <c r="D45" s="233"/>
      <c r="E45" s="233"/>
      <c r="F45" s="234"/>
      <c r="G45" s="253"/>
      <c r="H45" s="253"/>
      <c r="I45" s="312"/>
      <c r="J45" s="312"/>
      <c r="K45" s="248"/>
    </row>
    <row r="46" spans="1:11">
      <c r="A46" s="309"/>
      <c r="B46" s="233"/>
      <c r="C46" s="233"/>
      <c r="D46" s="233"/>
      <c r="E46" s="233"/>
      <c r="F46" s="234"/>
      <c r="G46" s="486" t="s">
        <v>54</v>
      </c>
      <c r="H46" s="486"/>
      <c r="I46" s="313">
        <f>IF(ESF!I52&gt;ESF!J52,ESF!I52-ESF!J52,0)</f>
        <v>872176</v>
      </c>
      <c r="J46" s="313">
        <f>IF(I46&gt;0,0,ESF!J52-ESF!I52)</f>
        <v>0</v>
      </c>
      <c r="K46" s="248"/>
    </row>
    <row r="47" spans="1:11">
      <c r="A47" s="309"/>
      <c r="B47" s="233"/>
      <c r="C47" s="233"/>
      <c r="D47" s="233"/>
      <c r="E47" s="233"/>
      <c r="F47" s="234"/>
      <c r="G47" s="486" t="s">
        <v>55</v>
      </c>
      <c r="H47" s="486"/>
      <c r="I47" s="313">
        <f>IF(ESF!I53&gt;ESF!J53,ESF!I53-ESF!J53,0)</f>
        <v>132</v>
      </c>
      <c r="J47" s="313">
        <f>IF(I47&gt;0,0,ESF!J53-ESF!I53)</f>
        <v>0</v>
      </c>
      <c r="K47" s="248"/>
    </row>
    <row r="48" spans="1:11">
      <c r="A48" s="309"/>
      <c r="B48" s="233"/>
      <c r="C48" s="233"/>
      <c r="D48" s="233"/>
      <c r="E48" s="233"/>
      <c r="F48" s="234"/>
      <c r="G48" s="486" t="s">
        <v>56</v>
      </c>
      <c r="H48" s="486"/>
      <c r="I48" s="313">
        <f>IF(ESF!I54&gt;ESF!J54,ESF!I54-ESF!J54,0)</f>
        <v>0</v>
      </c>
      <c r="J48" s="313">
        <f>IF(I48&gt;0,0,ESF!J54-ESF!I54)</f>
        <v>0</v>
      </c>
      <c r="K48" s="248"/>
    </row>
    <row r="49" spans="1:11">
      <c r="A49" s="309"/>
      <c r="B49" s="233"/>
      <c r="C49" s="233"/>
      <c r="D49" s="233"/>
      <c r="E49" s="233"/>
      <c r="F49" s="234"/>
      <c r="G49" s="486" t="s">
        <v>57</v>
      </c>
      <c r="H49" s="486"/>
      <c r="I49" s="313">
        <f>IF(ESF!I55&gt;ESF!J55,ESF!I55-ESF!J55,0)</f>
        <v>0</v>
      </c>
      <c r="J49" s="313">
        <f>IF(I49&gt;0,0,ESF!J55-ESF!I55)</f>
        <v>0</v>
      </c>
      <c r="K49" s="248"/>
    </row>
    <row r="50" spans="1:11">
      <c r="A50" s="311"/>
      <c r="B50" s="233"/>
      <c r="C50" s="233"/>
      <c r="D50" s="233"/>
      <c r="E50" s="233"/>
      <c r="F50" s="234"/>
      <c r="G50" s="486" t="s">
        <v>58</v>
      </c>
      <c r="H50" s="486"/>
      <c r="I50" s="313">
        <f>IF(ESF!I56&gt;ESF!J56,ESF!I56-ESF!J56,0)</f>
        <v>0</v>
      </c>
      <c r="J50" s="313">
        <f>IF(I50&gt;0,0,ESF!J56-ESF!I56)</f>
        <v>0</v>
      </c>
      <c r="K50" s="248"/>
    </row>
    <row r="51" spans="1:11">
      <c r="A51" s="309"/>
      <c r="B51" s="233"/>
      <c r="C51" s="233"/>
      <c r="D51" s="233"/>
      <c r="E51" s="233"/>
      <c r="F51" s="234"/>
      <c r="G51" s="253"/>
      <c r="H51" s="253"/>
      <c r="I51" s="312"/>
      <c r="J51" s="312"/>
      <c r="K51" s="248"/>
    </row>
    <row r="52" spans="1:11" ht="26.1" customHeight="1">
      <c r="A52" s="311"/>
      <c r="B52" s="233"/>
      <c r="C52" s="233"/>
      <c r="D52" s="233"/>
      <c r="E52" s="233"/>
      <c r="F52" s="234"/>
      <c r="G52" s="491" t="s">
        <v>80</v>
      </c>
      <c r="H52" s="491"/>
      <c r="I52" s="310">
        <f>SUM(I54:I55)</f>
        <v>0</v>
      </c>
      <c r="J52" s="310">
        <f>SUM(J54:J55)</f>
        <v>0</v>
      </c>
      <c r="K52" s="248"/>
    </row>
    <row r="53" spans="1:11">
      <c r="A53" s="309"/>
      <c r="B53" s="233"/>
      <c r="C53" s="233"/>
      <c r="D53" s="233"/>
      <c r="E53" s="233"/>
      <c r="F53" s="234"/>
      <c r="G53" s="253"/>
      <c r="H53" s="253"/>
      <c r="I53" s="312"/>
      <c r="J53" s="312"/>
      <c r="K53" s="248"/>
    </row>
    <row r="54" spans="1:11">
      <c r="A54" s="309"/>
      <c r="B54" s="233"/>
      <c r="C54" s="233"/>
      <c r="D54" s="233"/>
      <c r="E54" s="233"/>
      <c r="F54" s="234"/>
      <c r="G54" s="486" t="s">
        <v>60</v>
      </c>
      <c r="H54" s="486"/>
      <c r="I54" s="313">
        <f>IF(ESF!I60&gt;ESF!J60,ESF!I60-ESF!J60,0)</f>
        <v>0</v>
      </c>
      <c r="J54" s="313">
        <f>IF(I54&gt;0,0,ESF!J60-ESF!I60)</f>
        <v>0</v>
      </c>
      <c r="K54" s="248"/>
    </row>
    <row r="55" spans="1:11" ht="19.5" customHeight="1">
      <c r="A55" s="315"/>
      <c r="B55" s="278"/>
      <c r="C55" s="278"/>
      <c r="D55" s="278"/>
      <c r="E55" s="278"/>
      <c r="F55" s="272"/>
      <c r="G55" s="507" t="s">
        <v>61</v>
      </c>
      <c r="H55" s="507"/>
      <c r="I55" s="316">
        <f>IF(ESF!I61&gt;ESF!J61,ESF!I61-ESF!J61,0)</f>
        <v>0</v>
      </c>
      <c r="J55" s="316">
        <f>IF(I55&gt;0,0,ESF!J61-ESF!I61)</f>
        <v>0</v>
      </c>
      <c r="K55" s="274"/>
    </row>
    <row r="56" spans="1:11" ht="6" customHeight="1">
      <c r="A56" s="317"/>
      <c r="B56" s="278"/>
      <c r="C56" s="279"/>
      <c r="D56" s="280"/>
      <c r="E56" s="281"/>
      <c r="F56" s="281"/>
      <c r="G56" s="278"/>
      <c r="H56" s="318"/>
      <c r="I56" s="280"/>
      <c r="J56" s="281"/>
      <c r="K56" s="281"/>
    </row>
    <row r="57" spans="1:11" ht="6" customHeight="1">
      <c r="A57" s="233"/>
      <c r="C57" s="251"/>
      <c r="D57" s="275"/>
      <c r="E57" s="276"/>
      <c r="F57" s="276"/>
      <c r="H57" s="319"/>
      <c r="I57" s="275"/>
      <c r="J57" s="276"/>
      <c r="K57" s="276"/>
    </row>
    <row r="58" spans="1:11" ht="6" customHeight="1">
      <c r="B58" s="251"/>
      <c r="C58" s="275"/>
      <c r="D58" s="276"/>
      <c r="E58" s="276"/>
      <c r="G58" s="277"/>
      <c r="H58" s="320"/>
      <c r="I58" s="276"/>
      <c r="J58" s="276"/>
    </row>
    <row r="59" spans="1:11" ht="15" customHeight="1">
      <c r="B59" s="496" t="s">
        <v>78</v>
      </c>
      <c r="C59" s="496"/>
      <c r="D59" s="496"/>
      <c r="E59" s="496"/>
      <c r="F59" s="496"/>
      <c r="G59" s="496"/>
      <c r="H59" s="496"/>
      <c r="I59" s="496"/>
      <c r="J59" s="496"/>
    </row>
    <row r="60" spans="1:11" ht="9.75" customHeight="1">
      <c r="B60" s="251"/>
      <c r="C60" s="275"/>
      <c r="D60" s="276"/>
      <c r="E60" s="276"/>
      <c r="G60" s="277"/>
      <c r="H60" s="320"/>
      <c r="I60" s="276"/>
      <c r="J60" s="276"/>
    </row>
    <row r="61" spans="1:11" ht="50.1" customHeight="1">
      <c r="B61" s="251"/>
      <c r="C61" s="321"/>
      <c r="D61" s="322"/>
      <c r="E61" s="276"/>
      <c r="G61" s="323"/>
      <c r="H61" s="324"/>
      <c r="I61" s="276"/>
      <c r="J61" s="276"/>
    </row>
    <row r="62" spans="1:11" ht="14.1" customHeight="1">
      <c r="B62" s="283"/>
      <c r="C62" s="493" t="s">
        <v>517</v>
      </c>
      <c r="D62" s="493"/>
      <c r="E62" s="276"/>
      <c r="F62" s="276"/>
      <c r="G62" s="493" t="s">
        <v>519</v>
      </c>
      <c r="H62" s="493"/>
      <c r="I62" s="252"/>
      <c r="J62" s="276"/>
    </row>
    <row r="63" spans="1:11" ht="14.1" customHeight="1">
      <c r="B63" s="285"/>
      <c r="C63" s="492" t="s">
        <v>518</v>
      </c>
      <c r="D63" s="492"/>
      <c r="E63" s="286"/>
      <c r="F63" s="286"/>
      <c r="G63" s="492" t="s">
        <v>520</v>
      </c>
      <c r="H63" s="492"/>
      <c r="I63" s="252"/>
      <c r="J63" s="276"/>
    </row>
    <row r="64" spans="1:11">
      <c r="A64" s="270"/>
      <c r="F64" s="234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94488188976377963" bottom="0.59055118110236227" header="0" footer="0"/>
  <pageSetup paperSize="11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517" t="s">
        <v>2</v>
      </c>
      <c r="B2" s="517"/>
      <c r="C2" s="517"/>
      <c r="D2" s="517"/>
      <c r="E2" s="13" t="e">
        <f>ESF!#REF!</f>
        <v>#REF!</v>
      </c>
    </row>
    <row r="3" spans="1:5">
      <c r="A3" s="517" t="s">
        <v>4</v>
      </c>
      <c r="B3" s="517"/>
      <c r="C3" s="517"/>
      <c r="D3" s="517"/>
      <c r="E3" s="13" t="str">
        <f>ESF!C7</f>
        <v>Autónomo</v>
      </c>
    </row>
    <row r="4" spans="1:5">
      <c r="A4" s="517" t="s">
        <v>3</v>
      </c>
      <c r="B4" s="517"/>
      <c r="C4" s="517"/>
      <c r="D4" s="517"/>
      <c r="E4" s="14"/>
    </row>
    <row r="5" spans="1:5">
      <c r="A5" s="517" t="s">
        <v>73</v>
      </c>
      <c r="B5" s="517"/>
      <c r="C5" s="517"/>
      <c r="D5" s="517"/>
      <c r="E5" t="s">
        <v>71</v>
      </c>
    </row>
    <row r="6" spans="1:5">
      <c r="A6" s="6"/>
      <c r="B6" s="6"/>
      <c r="C6" s="512" t="s">
        <v>5</v>
      </c>
      <c r="D6" s="512"/>
      <c r="E6" s="1">
        <v>2013</v>
      </c>
    </row>
    <row r="7" spans="1:5">
      <c r="A7" s="508" t="s">
        <v>69</v>
      </c>
      <c r="B7" s="509" t="s">
        <v>8</v>
      </c>
      <c r="C7" s="510" t="s">
        <v>10</v>
      </c>
      <c r="D7" s="510"/>
      <c r="E7" s="8">
        <f>ESF!D18</f>
        <v>833708</v>
      </c>
    </row>
    <row r="8" spans="1:5">
      <c r="A8" s="508"/>
      <c r="B8" s="509"/>
      <c r="C8" s="510" t="s">
        <v>12</v>
      </c>
      <c r="D8" s="510"/>
      <c r="E8" s="8">
        <f>ESF!D19</f>
        <v>356327</v>
      </c>
    </row>
    <row r="9" spans="1:5">
      <c r="A9" s="508"/>
      <c r="B9" s="509"/>
      <c r="C9" s="510" t="s">
        <v>14</v>
      </c>
      <c r="D9" s="510"/>
      <c r="E9" s="8">
        <f>ESF!D20</f>
        <v>0</v>
      </c>
    </row>
    <row r="10" spans="1:5">
      <c r="A10" s="508"/>
      <c r="B10" s="509"/>
      <c r="C10" s="510" t="s">
        <v>16</v>
      </c>
      <c r="D10" s="510"/>
      <c r="E10" s="8">
        <f>ESF!D21</f>
        <v>0</v>
      </c>
    </row>
    <row r="11" spans="1:5">
      <c r="A11" s="508"/>
      <c r="B11" s="509"/>
      <c r="C11" s="510" t="s">
        <v>18</v>
      </c>
      <c r="D11" s="510"/>
      <c r="E11" s="8">
        <f>ESF!D22</f>
        <v>0</v>
      </c>
    </row>
    <row r="12" spans="1:5">
      <c r="A12" s="508"/>
      <c r="B12" s="509"/>
      <c r="C12" s="510" t="s">
        <v>20</v>
      </c>
      <c r="D12" s="510"/>
      <c r="E12" s="8">
        <f>ESF!D23</f>
        <v>0</v>
      </c>
    </row>
    <row r="13" spans="1:5">
      <c r="A13" s="508"/>
      <c r="B13" s="509"/>
      <c r="C13" s="510" t="s">
        <v>22</v>
      </c>
      <c r="D13" s="510"/>
      <c r="E13" s="8">
        <f>ESF!D24</f>
        <v>0</v>
      </c>
    </row>
    <row r="14" spans="1:5" ht="15.75" thickBot="1">
      <c r="A14" s="508"/>
      <c r="B14" s="4"/>
      <c r="C14" s="511" t="s">
        <v>25</v>
      </c>
      <c r="D14" s="511"/>
      <c r="E14" s="9">
        <f>ESF!D26</f>
        <v>1190035</v>
      </c>
    </row>
    <row r="15" spans="1:5">
      <c r="A15" s="508"/>
      <c r="B15" s="509" t="s">
        <v>27</v>
      </c>
      <c r="C15" s="510" t="s">
        <v>29</v>
      </c>
      <c r="D15" s="510"/>
      <c r="E15" s="8">
        <f>ESF!D31</f>
        <v>0</v>
      </c>
    </row>
    <row r="16" spans="1:5">
      <c r="A16" s="508"/>
      <c r="B16" s="509"/>
      <c r="C16" s="510" t="s">
        <v>31</v>
      </c>
      <c r="D16" s="510"/>
      <c r="E16" s="8">
        <f>ESF!D32</f>
        <v>0</v>
      </c>
    </row>
    <row r="17" spans="1:5">
      <c r="A17" s="508"/>
      <c r="B17" s="509"/>
      <c r="C17" s="510" t="s">
        <v>33</v>
      </c>
      <c r="D17" s="510"/>
      <c r="E17" s="8">
        <f>ESF!D33</f>
        <v>1140000</v>
      </c>
    </row>
    <row r="18" spans="1:5">
      <c r="A18" s="508"/>
      <c r="B18" s="509"/>
      <c r="C18" s="510" t="s">
        <v>35</v>
      </c>
      <c r="D18" s="510"/>
      <c r="E18" s="8">
        <f>ESF!D34</f>
        <v>2792178</v>
      </c>
    </row>
    <row r="19" spans="1:5">
      <c r="A19" s="508"/>
      <c r="B19" s="509"/>
      <c r="C19" s="510" t="s">
        <v>37</v>
      </c>
      <c r="D19" s="510"/>
      <c r="E19" s="8">
        <f>ESF!D35</f>
        <v>0</v>
      </c>
    </row>
    <row r="20" spans="1:5">
      <c r="A20" s="508"/>
      <c r="B20" s="509"/>
      <c r="C20" s="510" t="s">
        <v>39</v>
      </c>
      <c r="D20" s="510"/>
      <c r="E20" s="8">
        <f>ESF!D36</f>
        <v>-390212</v>
      </c>
    </row>
    <row r="21" spans="1:5">
      <c r="A21" s="508"/>
      <c r="B21" s="509"/>
      <c r="C21" s="510" t="s">
        <v>41</v>
      </c>
      <c r="D21" s="510"/>
      <c r="E21" s="8">
        <f>ESF!D37</f>
        <v>0</v>
      </c>
    </row>
    <row r="22" spans="1:5">
      <c r="A22" s="508"/>
      <c r="B22" s="509"/>
      <c r="C22" s="510" t="s">
        <v>42</v>
      </c>
      <c r="D22" s="510"/>
      <c r="E22" s="8">
        <f>ESF!D38</f>
        <v>0</v>
      </c>
    </row>
    <row r="23" spans="1:5">
      <c r="A23" s="508"/>
      <c r="B23" s="509"/>
      <c r="C23" s="510" t="s">
        <v>44</v>
      </c>
      <c r="D23" s="510"/>
      <c r="E23" s="8">
        <f>ESF!D39</f>
        <v>0</v>
      </c>
    </row>
    <row r="24" spans="1:5" ht="15.75" thickBot="1">
      <c r="A24" s="508"/>
      <c r="B24" s="4"/>
      <c r="C24" s="511" t="s">
        <v>46</v>
      </c>
      <c r="D24" s="511"/>
      <c r="E24" s="9">
        <f>ESF!D41</f>
        <v>3541966</v>
      </c>
    </row>
    <row r="25" spans="1:5" ht="15.75" thickBot="1">
      <c r="A25" s="508"/>
      <c r="B25" s="2"/>
      <c r="C25" s="511" t="s">
        <v>48</v>
      </c>
      <c r="D25" s="511"/>
      <c r="E25" s="9">
        <f>ESF!D43</f>
        <v>4732001</v>
      </c>
    </row>
    <row r="26" spans="1:5">
      <c r="A26" s="508" t="s">
        <v>70</v>
      </c>
      <c r="B26" s="509" t="s">
        <v>9</v>
      </c>
      <c r="C26" s="510" t="s">
        <v>11</v>
      </c>
      <c r="D26" s="510"/>
      <c r="E26" s="8">
        <f>ESF!I18</f>
        <v>441364</v>
      </c>
    </row>
    <row r="27" spans="1:5">
      <c r="A27" s="508"/>
      <c r="B27" s="509"/>
      <c r="C27" s="510" t="s">
        <v>13</v>
      </c>
      <c r="D27" s="510"/>
      <c r="E27" s="8">
        <f>ESF!I19</f>
        <v>0</v>
      </c>
    </row>
    <row r="28" spans="1:5">
      <c r="A28" s="508"/>
      <c r="B28" s="509"/>
      <c r="C28" s="510" t="s">
        <v>15</v>
      </c>
      <c r="D28" s="510"/>
      <c r="E28" s="8">
        <f>ESF!I20</f>
        <v>0</v>
      </c>
    </row>
    <row r="29" spans="1:5">
      <c r="A29" s="508"/>
      <c r="B29" s="509"/>
      <c r="C29" s="510" t="s">
        <v>17</v>
      </c>
      <c r="D29" s="510"/>
      <c r="E29" s="8">
        <f>ESF!I21</f>
        <v>0</v>
      </c>
    </row>
    <row r="30" spans="1:5">
      <c r="A30" s="508"/>
      <c r="B30" s="509"/>
      <c r="C30" s="510" t="s">
        <v>19</v>
      </c>
      <c r="D30" s="510"/>
      <c r="E30" s="8">
        <f>ESF!I22</f>
        <v>0</v>
      </c>
    </row>
    <row r="31" spans="1:5">
      <c r="A31" s="508"/>
      <c r="B31" s="509"/>
      <c r="C31" s="510" t="s">
        <v>21</v>
      </c>
      <c r="D31" s="510"/>
      <c r="E31" s="8">
        <f>ESF!I23</f>
        <v>0</v>
      </c>
    </row>
    <row r="32" spans="1:5">
      <c r="A32" s="508"/>
      <c r="B32" s="509"/>
      <c r="C32" s="510" t="s">
        <v>23</v>
      </c>
      <c r="D32" s="510"/>
      <c r="E32" s="8">
        <f>ESF!I24</f>
        <v>0</v>
      </c>
    </row>
    <row r="33" spans="1:5">
      <c r="A33" s="508"/>
      <c r="B33" s="509"/>
      <c r="C33" s="510" t="s">
        <v>24</v>
      </c>
      <c r="D33" s="510"/>
      <c r="E33" s="8">
        <f>ESF!I25</f>
        <v>0</v>
      </c>
    </row>
    <row r="34" spans="1:5" ht="15.75" thickBot="1">
      <c r="A34" s="508"/>
      <c r="B34" s="4"/>
      <c r="C34" s="511" t="s">
        <v>26</v>
      </c>
      <c r="D34" s="511"/>
      <c r="E34" s="9">
        <f>ESF!I27</f>
        <v>441364</v>
      </c>
    </row>
    <row r="35" spans="1:5">
      <c r="A35" s="508"/>
      <c r="B35" s="509" t="s">
        <v>28</v>
      </c>
      <c r="C35" s="510" t="s">
        <v>30</v>
      </c>
      <c r="D35" s="510"/>
      <c r="E35" s="8">
        <f>ESF!I31</f>
        <v>0</v>
      </c>
    </row>
    <row r="36" spans="1:5">
      <c r="A36" s="508"/>
      <c r="B36" s="509"/>
      <c r="C36" s="510" t="s">
        <v>32</v>
      </c>
      <c r="D36" s="510"/>
      <c r="E36" s="8">
        <f>ESF!I32</f>
        <v>0</v>
      </c>
    </row>
    <row r="37" spans="1:5">
      <c r="A37" s="508"/>
      <c r="B37" s="509"/>
      <c r="C37" s="510" t="s">
        <v>34</v>
      </c>
      <c r="D37" s="510"/>
      <c r="E37" s="8">
        <f>ESF!I33</f>
        <v>0</v>
      </c>
    </row>
    <row r="38" spans="1:5">
      <c r="A38" s="508"/>
      <c r="B38" s="509"/>
      <c r="C38" s="510" t="s">
        <v>36</v>
      </c>
      <c r="D38" s="510"/>
      <c r="E38" s="8">
        <f>ESF!I34</f>
        <v>0</v>
      </c>
    </row>
    <row r="39" spans="1:5">
      <c r="A39" s="508"/>
      <c r="B39" s="509"/>
      <c r="C39" s="510" t="s">
        <v>38</v>
      </c>
      <c r="D39" s="510"/>
      <c r="E39" s="8">
        <f>ESF!I35</f>
        <v>0</v>
      </c>
    </row>
    <row r="40" spans="1:5">
      <c r="A40" s="508"/>
      <c r="B40" s="509"/>
      <c r="C40" s="510" t="s">
        <v>40</v>
      </c>
      <c r="D40" s="510"/>
      <c r="E40" s="8">
        <f>ESF!I36</f>
        <v>0</v>
      </c>
    </row>
    <row r="41" spans="1:5" ht="15.75" thickBot="1">
      <c r="A41" s="508"/>
      <c r="B41" s="2"/>
      <c r="C41" s="511" t="s">
        <v>43</v>
      </c>
      <c r="D41" s="511"/>
      <c r="E41" s="9">
        <f>ESF!I38</f>
        <v>0</v>
      </c>
    </row>
    <row r="42" spans="1:5" ht="15.75" thickBot="1">
      <c r="A42" s="508"/>
      <c r="B42" s="2"/>
      <c r="C42" s="511" t="s">
        <v>45</v>
      </c>
      <c r="D42" s="511"/>
      <c r="E42" s="9">
        <f>ESF!I40</f>
        <v>441364</v>
      </c>
    </row>
    <row r="43" spans="1:5">
      <c r="A43" s="3"/>
      <c r="B43" s="509" t="s">
        <v>47</v>
      </c>
      <c r="C43" s="513" t="s">
        <v>49</v>
      </c>
      <c r="D43" s="513"/>
      <c r="E43" s="10">
        <f>ESF!I44</f>
        <v>0</v>
      </c>
    </row>
    <row r="44" spans="1:5">
      <c r="A44" s="3"/>
      <c r="B44" s="509"/>
      <c r="C44" s="510" t="s">
        <v>50</v>
      </c>
      <c r="D44" s="510"/>
      <c r="E44" s="8">
        <f>ESF!I46</f>
        <v>0</v>
      </c>
    </row>
    <row r="45" spans="1:5">
      <c r="A45" s="3"/>
      <c r="B45" s="509"/>
      <c r="C45" s="510" t="s">
        <v>51</v>
      </c>
      <c r="D45" s="510"/>
      <c r="E45" s="8">
        <f>ESF!I47</f>
        <v>0</v>
      </c>
    </row>
    <row r="46" spans="1:5">
      <c r="A46" s="3"/>
      <c r="B46" s="509"/>
      <c r="C46" s="510" t="s">
        <v>52</v>
      </c>
      <c r="D46" s="510"/>
      <c r="E46" s="8">
        <f>ESF!I48</f>
        <v>0</v>
      </c>
    </row>
    <row r="47" spans="1:5">
      <c r="A47" s="3"/>
      <c r="B47" s="509"/>
      <c r="C47" s="513" t="s">
        <v>53</v>
      </c>
      <c r="D47" s="513"/>
      <c r="E47" s="10">
        <f>ESF!I50</f>
        <v>4290637</v>
      </c>
    </row>
    <row r="48" spans="1:5">
      <c r="A48" s="3"/>
      <c r="B48" s="509"/>
      <c r="C48" s="510" t="s">
        <v>54</v>
      </c>
      <c r="D48" s="510"/>
      <c r="E48" s="8">
        <f>ESF!I52</f>
        <v>872308</v>
      </c>
    </row>
    <row r="49" spans="1:5">
      <c r="A49" s="3"/>
      <c r="B49" s="509"/>
      <c r="C49" s="510" t="s">
        <v>55</v>
      </c>
      <c r="D49" s="510"/>
      <c r="E49" s="8">
        <f>ESF!I53</f>
        <v>-84110</v>
      </c>
    </row>
    <row r="50" spans="1:5">
      <c r="A50" s="3"/>
      <c r="B50" s="509"/>
      <c r="C50" s="510" t="s">
        <v>56</v>
      </c>
      <c r="D50" s="510"/>
      <c r="E50" s="8">
        <f>ESF!I54</f>
        <v>0</v>
      </c>
    </row>
    <row r="51" spans="1:5">
      <c r="A51" s="3"/>
      <c r="B51" s="509"/>
      <c r="C51" s="510" t="s">
        <v>57</v>
      </c>
      <c r="D51" s="510"/>
      <c r="E51" s="8">
        <f>ESF!I55</f>
        <v>0</v>
      </c>
    </row>
    <row r="52" spans="1:5">
      <c r="A52" s="3"/>
      <c r="B52" s="509"/>
      <c r="C52" s="510" t="s">
        <v>58</v>
      </c>
      <c r="D52" s="510"/>
      <c r="E52" s="8">
        <f>ESF!I56</f>
        <v>3502439</v>
      </c>
    </row>
    <row r="53" spans="1:5">
      <c r="A53" s="3"/>
      <c r="B53" s="509"/>
      <c r="C53" s="513" t="s">
        <v>59</v>
      </c>
      <c r="D53" s="513"/>
      <c r="E53" s="10">
        <f>ESF!I58</f>
        <v>0</v>
      </c>
    </row>
    <row r="54" spans="1:5">
      <c r="A54" s="3"/>
      <c r="B54" s="509"/>
      <c r="C54" s="510" t="s">
        <v>60</v>
      </c>
      <c r="D54" s="510"/>
      <c r="E54" s="8">
        <f>ESF!I60</f>
        <v>0</v>
      </c>
    </row>
    <row r="55" spans="1:5">
      <c r="A55" s="3"/>
      <c r="B55" s="509"/>
      <c r="C55" s="510" t="s">
        <v>61</v>
      </c>
      <c r="D55" s="510"/>
      <c r="E55" s="8">
        <f>ESF!I61</f>
        <v>0</v>
      </c>
    </row>
    <row r="56" spans="1:5" ht="15.75" thickBot="1">
      <c r="A56" s="3"/>
      <c r="B56" s="509"/>
      <c r="C56" s="511" t="s">
        <v>62</v>
      </c>
      <c r="D56" s="511"/>
      <c r="E56" s="9">
        <f>ESF!I63</f>
        <v>4290637</v>
      </c>
    </row>
    <row r="57" spans="1:5" ht="15.75" thickBot="1">
      <c r="A57" s="3"/>
      <c r="B57" s="2"/>
      <c r="C57" s="511" t="s">
        <v>63</v>
      </c>
      <c r="D57" s="511"/>
      <c r="E57" s="9">
        <f>ESF!I65</f>
        <v>4732001</v>
      </c>
    </row>
    <row r="58" spans="1:5">
      <c r="A58" s="3"/>
      <c r="B58" s="2"/>
      <c r="C58" s="512" t="s">
        <v>5</v>
      </c>
      <c r="D58" s="512"/>
      <c r="E58" s="1">
        <v>2012</v>
      </c>
    </row>
    <row r="59" spans="1:5">
      <c r="A59" s="508" t="s">
        <v>69</v>
      </c>
      <c r="B59" s="509" t="s">
        <v>8</v>
      </c>
      <c r="C59" s="510" t="s">
        <v>10</v>
      </c>
      <c r="D59" s="510"/>
      <c r="E59" s="8">
        <f>ESF!E18</f>
        <v>357289</v>
      </c>
    </row>
    <row r="60" spans="1:5">
      <c r="A60" s="508"/>
      <c r="B60" s="509"/>
      <c r="C60" s="510" t="s">
        <v>12</v>
      </c>
      <c r="D60" s="510"/>
      <c r="E60" s="8">
        <f>ESF!E19</f>
        <v>226980</v>
      </c>
    </row>
    <row r="61" spans="1:5">
      <c r="A61" s="508"/>
      <c r="B61" s="509"/>
      <c r="C61" s="510" t="s">
        <v>14</v>
      </c>
      <c r="D61" s="510"/>
      <c r="E61" s="8">
        <f>ESF!E20</f>
        <v>0</v>
      </c>
    </row>
    <row r="62" spans="1:5">
      <c r="A62" s="508"/>
      <c r="B62" s="509"/>
      <c r="C62" s="510" t="s">
        <v>16</v>
      </c>
      <c r="D62" s="510"/>
      <c r="E62" s="8">
        <f>ESF!E21</f>
        <v>0</v>
      </c>
    </row>
    <row r="63" spans="1:5">
      <c r="A63" s="508"/>
      <c r="B63" s="509"/>
      <c r="C63" s="510" t="s">
        <v>18</v>
      </c>
      <c r="D63" s="510"/>
      <c r="E63" s="8">
        <f>ESF!E22</f>
        <v>0</v>
      </c>
    </row>
    <row r="64" spans="1:5">
      <c r="A64" s="508"/>
      <c r="B64" s="509"/>
      <c r="C64" s="510" t="s">
        <v>20</v>
      </c>
      <c r="D64" s="510"/>
      <c r="E64" s="8">
        <f>ESF!E23</f>
        <v>0</v>
      </c>
    </row>
    <row r="65" spans="1:5">
      <c r="A65" s="508"/>
      <c r="B65" s="509"/>
      <c r="C65" s="510" t="s">
        <v>22</v>
      </c>
      <c r="D65" s="510"/>
      <c r="E65" s="8">
        <f>ESF!E24</f>
        <v>0</v>
      </c>
    </row>
    <row r="66" spans="1:5" ht="15.75" thickBot="1">
      <c r="A66" s="508"/>
      <c r="B66" s="4"/>
      <c r="C66" s="511" t="s">
        <v>25</v>
      </c>
      <c r="D66" s="511"/>
      <c r="E66" s="9">
        <f>ESF!E26</f>
        <v>584269</v>
      </c>
    </row>
    <row r="67" spans="1:5">
      <c r="A67" s="508"/>
      <c r="B67" s="509" t="s">
        <v>27</v>
      </c>
      <c r="C67" s="510" t="s">
        <v>29</v>
      </c>
      <c r="D67" s="510"/>
      <c r="E67" s="8">
        <f>ESF!E31</f>
        <v>0</v>
      </c>
    </row>
    <row r="68" spans="1:5">
      <c r="A68" s="508"/>
      <c r="B68" s="509"/>
      <c r="C68" s="510" t="s">
        <v>31</v>
      </c>
      <c r="D68" s="510"/>
      <c r="E68" s="8">
        <f>ESF!E32</f>
        <v>0</v>
      </c>
    </row>
    <row r="69" spans="1:5">
      <c r="A69" s="508"/>
      <c r="B69" s="509"/>
      <c r="C69" s="510" t="s">
        <v>33</v>
      </c>
      <c r="D69" s="510"/>
      <c r="E69" s="8">
        <f>ESF!E33</f>
        <v>1140000</v>
      </c>
    </row>
    <row r="70" spans="1:5">
      <c r="A70" s="508"/>
      <c r="B70" s="509"/>
      <c r="C70" s="510" t="s">
        <v>35</v>
      </c>
      <c r="D70" s="510"/>
      <c r="E70" s="8">
        <f>ESF!E34</f>
        <v>2752652</v>
      </c>
    </row>
    <row r="71" spans="1:5">
      <c r="A71" s="508"/>
      <c r="B71" s="509"/>
      <c r="C71" s="510" t="s">
        <v>37</v>
      </c>
      <c r="D71" s="510"/>
      <c r="E71" s="8">
        <f>ESF!E35</f>
        <v>0</v>
      </c>
    </row>
    <row r="72" spans="1:5">
      <c r="A72" s="508"/>
      <c r="B72" s="509"/>
      <c r="C72" s="510" t="s">
        <v>39</v>
      </c>
      <c r="D72" s="510"/>
      <c r="E72" s="8">
        <f>ESF!E36</f>
        <v>-390212</v>
      </c>
    </row>
    <row r="73" spans="1:5">
      <c r="A73" s="508"/>
      <c r="B73" s="509"/>
      <c r="C73" s="510" t="s">
        <v>41</v>
      </c>
      <c r="D73" s="510"/>
      <c r="E73" s="8">
        <f>ESF!E37</f>
        <v>0</v>
      </c>
    </row>
    <row r="74" spans="1:5">
      <c r="A74" s="508"/>
      <c r="B74" s="509"/>
      <c r="C74" s="510" t="s">
        <v>42</v>
      </c>
      <c r="D74" s="510"/>
      <c r="E74" s="8">
        <f>ESF!E38</f>
        <v>0</v>
      </c>
    </row>
    <row r="75" spans="1:5">
      <c r="A75" s="508"/>
      <c r="B75" s="509"/>
      <c r="C75" s="510" t="s">
        <v>44</v>
      </c>
      <c r="D75" s="510"/>
      <c r="E75" s="8">
        <f>ESF!E39</f>
        <v>0</v>
      </c>
    </row>
    <row r="76" spans="1:5" ht="15.75" thickBot="1">
      <c r="A76" s="508"/>
      <c r="B76" s="4"/>
      <c r="C76" s="511" t="s">
        <v>46</v>
      </c>
      <c r="D76" s="511"/>
      <c r="E76" s="9">
        <f>ESF!E41</f>
        <v>3502440</v>
      </c>
    </row>
    <row r="77" spans="1:5" ht="15.75" thickBot="1">
      <c r="A77" s="508"/>
      <c r="B77" s="2"/>
      <c r="C77" s="511" t="s">
        <v>48</v>
      </c>
      <c r="D77" s="511"/>
      <c r="E77" s="9">
        <f>ESF!E43</f>
        <v>4086709</v>
      </c>
    </row>
    <row r="78" spans="1:5">
      <c r="A78" s="508" t="s">
        <v>70</v>
      </c>
      <c r="B78" s="509" t="s">
        <v>9</v>
      </c>
      <c r="C78" s="510" t="s">
        <v>11</v>
      </c>
      <c r="D78" s="510"/>
      <c r="E78" s="8">
        <f>ESF!J18</f>
        <v>668380</v>
      </c>
    </row>
    <row r="79" spans="1:5">
      <c r="A79" s="508"/>
      <c r="B79" s="509"/>
      <c r="C79" s="510" t="s">
        <v>13</v>
      </c>
      <c r="D79" s="510"/>
      <c r="E79" s="8">
        <f>ESF!J19</f>
        <v>0</v>
      </c>
    </row>
    <row r="80" spans="1:5">
      <c r="A80" s="508"/>
      <c r="B80" s="509"/>
      <c r="C80" s="510" t="s">
        <v>15</v>
      </c>
      <c r="D80" s="510"/>
      <c r="E80" s="8">
        <f>ESF!J20</f>
        <v>0</v>
      </c>
    </row>
    <row r="81" spans="1:5">
      <c r="A81" s="508"/>
      <c r="B81" s="509"/>
      <c r="C81" s="510" t="s">
        <v>17</v>
      </c>
      <c r="D81" s="510"/>
      <c r="E81" s="8">
        <f>ESF!J21</f>
        <v>0</v>
      </c>
    </row>
    <row r="82" spans="1:5">
      <c r="A82" s="508"/>
      <c r="B82" s="509"/>
      <c r="C82" s="510" t="s">
        <v>19</v>
      </c>
      <c r="D82" s="510"/>
      <c r="E82" s="8">
        <f>ESF!J22</f>
        <v>0</v>
      </c>
    </row>
    <row r="83" spans="1:5">
      <c r="A83" s="508"/>
      <c r="B83" s="509"/>
      <c r="C83" s="510" t="s">
        <v>21</v>
      </c>
      <c r="D83" s="510"/>
      <c r="E83" s="8">
        <f>ESF!J23</f>
        <v>0</v>
      </c>
    </row>
    <row r="84" spans="1:5">
      <c r="A84" s="508"/>
      <c r="B84" s="509"/>
      <c r="C84" s="510" t="s">
        <v>23</v>
      </c>
      <c r="D84" s="510"/>
      <c r="E84" s="8">
        <f>ESF!J24</f>
        <v>0</v>
      </c>
    </row>
    <row r="85" spans="1:5">
      <c r="A85" s="508"/>
      <c r="B85" s="509"/>
      <c r="C85" s="510" t="s">
        <v>24</v>
      </c>
      <c r="D85" s="510"/>
      <c r="E85" s="8">
        <f>ESF!J25</f>
        <v>0</v>
      </c>
    </row>
    <row r="86" spans="1:5" ht="15.75" thickBot="1">
      <c r="A86" s="508"/>
      <c r="B86" s="4"/>
      <c r="C86" s="511" t="s">
        <v>26</v>
      </c>
      <c r="D86" s="511"/>
      <c r="E86" s="9">
        <f>ESF!J27</f>
        <v>668380</v>
      </c>
    </row>
    <row r="87" spans="1:5">
      <c r="A87" s="508"/>
      <c r="B87" s="509" t="s">
        <v>28</v>
      </c>
      <c r="C87" s="510" t="s">
        <v>30</v>
      </c>
      <c r="D87" s="510"/>
      <c r="E87" s="8">
        <f>ESF!J31</f>
        <v>0</v>
      </c>
    </row>
    <row r="88" spans="1:5">
      <c r="A88" s="508"/>
      <c r="B88" s="509"/>
      <c r="C88" s="510" t="s">
        <v>32</v>
      </c>
      <c r="D88" s="510"/>
      <c r="E88" s="8">
        <f>ESF!J32</f>
        <v>0</v>
      </c>
    </row>
    <row r="89" spans="1:5">
      <c r="A89" s="508"/>
      <c r="B89" s="509"/>
      <c r="C89" s="510" t="s">
        <v>34</v>
      </c>
      <c r="D89" s="510"/>
      <c r="E89" s="8">
        <f>ESF!J33</f>
        <v>0</v>
      </c>
    </row>
    <row r="90" spans="1:5">
      <c r="A90" s="508"/>
      <c r="B90" s="509"/>
      <c r="C90" s="510" t="s">
        <v>36</v>
      </c>
      <c r="D90" s="510"/>
      <c r="E90" s="8">
        <f>ESF!J34</f>
        <v>0</v>
      </c>
    </row>
    <row r="91" spans="1:5">
      <c r="A91" s="508"/>
      <c r="B91" s="509"/>
      <c r="C91" s="510" t="s">
        <v>38</v>
      </c>
      <c r="D91" s="510"/>
      <c r="E91" s="8">
        <f>ESF!J35</f>
        <v>0</v>
      </c>
    </row>
    <row r="92" spans="1:5">
      <c r="A92" s="508"/>
      <c r="B92" s="509"/>
      <c r="C92" s="510" t="s">
        <v>40</v>
      </c>
      <c r="D92" s="510"/>
      <c r="E92" s="8">
        <f>ESF!J36</f>
        <v>0</v>
      </c>
    </row>
    <row r="93" spans="1:5" ht="15.75" thickBot="1">
      <c r="A93" s="508"/>
      <c r="B93" s="2"/>
      <c r="C93" s="511" t="s">
        <v>43</v>
      </c>
      <c r="D93" s="511"/>
      <c r="E93" s="9">
        <f>ESF!J38</f>
        <v>0</v>
      </c>
    </row>
    <row r="94" spans="1:5" ht="15.75" thickBot="1">
      <c r="A94" s="508"/>
      <c r="B94" s="2"/>
      <c r="C94" s="511" t="s">
        <v>45</v>
      </c>
      <c r="D94" s="511"/>
      <c r="E94" s="9">
        <f>ESF!J40</f>
        <v>668380</v>
      </c>
    </row>
    <row r="95" spans="1:5">
      <c r="A95" s="3"/>
      <c r="B95" s="509" t="s">
        <v>47</v>
      </c>
      <c r="C95" s="513" t="s">
        <v>49</v>
      </c>
      <c r="D95" s="513"/>
      <c r="E95" s="10">
        <f>ESF!J44</f>
        <v>0</v>
      </c>
    </row>
    <row r="96" spans="1:5">
      <c r="A96" s="3"/>
      <c r="B96" s="509"/>
      <c r="C96" s="510" t="s">
        <v>50</v>
      </c>
      <c r="D96" s="510"/>
      <c r="E96" s="8">
        <f>ESF!J46</f>
        <v>0</v>
      </c>
    </row>
    <row r="97" spans="1:5">
      <c r="A97" s="3"/>
      <c r="B97" s="509"/>
      <c r="C97" s="510" t="s">
        <v>51</v>
      </c>
      <c r="D97" s="510"/>
      <c r="E97" s="8">
        <f>ESF!J47</f>
        <v>0</v>
      </c>
    </row>
    <row r="98" spans="1:5">
      <c r="A98" s="3"/>
      <c r="B98" s="509"/>
      <c r="C98" s="510" t="s">
        <v>52</v>
      </c>
      <c r="D98" s="510"/>
      <c r="E98" s="8">
        <f>ESF!J48</f>
        <v>0</v>
      </c>
    </row>
    <row r="99" spans="1:5">
      <c r="A99" s="3"/>
      <c r="B99" s="509"/>
      <c r="C99" s="513" t="s">
        <v>53</v>
      </c>
      <c r="D99" s="513"/>
      <c r="E99" s="10">
        <f>ESF!J50</f>
        <v>3418329</v>
      </c>
    </row>
    <row r="100" spans="1:5">
      <c r="A100" s="3"/>
      <c r="B100" s="509"/>
      <c r="C100" s="510" t="s">
        <v>54</v>
      </c>
      <c r="D100" s="510"/>
      <c r="E100" s="8">
        <f>ESF!J52</f>
        <v>132</v>
      </c>
    </row>
    <row r="101" spans="1:5">
      <c r="A101" s="3"/>
      <c r="B101" s="509"/>
      <c r="C101" s="510" t="s">
        <v>55</v>
      </c>
      <c r="D101" s="510"/>
      <c r="E101" s="8">
        <f>ESF!J53</f>
        <v>-84242</v>
      </c>
    </row>
    <row r="102" spans="1:5">
      <c r="A102" s="3"/>
      <c r="B102" s="509"/>
      <c r="C102" s="510" t="s">
        <v>56</v>
      </c>
      <c r="D102" s="510"/>
      <c r="E102" s="8">
        <f>ESF!J54</f>
        <v>0</v>
      </c>
    </row>
    <row r="103" spans="1:5">
      <c r="A103" s="3"/>
      <c r="B103" s="509"/>
      <c r="C103" s="510" t="s">
        <v>57</v>
      </c>
      <c r="D103" s="510"/>
      <c r="E103" s="8">
        <f>ESF!J55</f>
        <v>0</v>
      </c>
    </row>
    <row r="104" spans="1:5">
      <c r="A104" s="3"/>
      <c r="B104" s="509"/>
      <c r="C104" s="510" t="s">
        <v>58</v>
      </c>
      <c r="D104" s="510"/>
      <c r="E104" s="8">
        <f>ESF!J56</f>
        <v>3502439</v>
      </c>
    </row>
    <row r="105" spans="1:5">
      <c r="A105" s="3"/>
      <c r="B105" s="509"/>
      <c r="C105" s="513" t="s">
        <v>59</v>
      </c>
      <c r="D105" s="513"/>
      <c r="E105" s="10">
        <f>ESF!J58</f>
        <v>0</v>
      </c>
    </row>
    <row r="106" spans="1:5">
      <c r="A106" s="3"/>
      <c r="B106" s="509"/>
      <c r="C106" s="510" t="s">
        <v>60</v>
      </c>
      <c r="D106" s="510"/>
      <c r="E106" s="8">
        <f>ESF!J60</f>
        <v>0</v>
      </c>
    </row>
    <row r="107" spans="1:5">
      <c r="A107" s="3"/>
      <c r="B107" s="509"/>
      <c r="C107" s="510" t="s">
        <v>61</v>
      </c>
      <c r="D107" s="510"/>
      <c r="E107" s="8">
        <f>ESF!J61</f>
        <v>0</v>
      </c>
    </row>
    <row r="108" spans="1:5" ht="15.75" thickBot="1">
      <c r="A108" s="3"/>
      <c r="B108" s="509"/>
      <c r="C108" s="511" t="s">
        <v>62</v>
      </c>
      <c r="D108" s="511"/>
      <c r="E108" s="9">
        <f>ESF!J63</f>
        <v>3418329</v>
      </c>
    </row>
    <row r="109" spans="1:5" ht="15.75" thickBot="1">
      <c r="A109" s="3"/>
      <c r="B109" s="2"/>
      <c r="C109" s="511" t="s">
        <v>63</v>
      </c>
      <c r="D109" s="511"/>
      <c r="E109" s="9">
        <f>ESF!J65</f>
        <v>4086709</v>
      </c>
    </row>
    <row r="110" spans="1:5">
      <c r="A110" s="3"/>
      <c r="B110" s="2"/>
      <c r="C110" s="518" t="s">
        <v>75</v>
      </c>
      <c r="D110" s="5" t="s">
        <v>64</v>
      </c>
      <c r="E110" s="10" t="str">
        <f>ESF!C73</f>
        <v>Mtro. Francisco Mixcoatl Antonio</v>
      </c>
    </row>
    <row r="111" spans="1:5">
      <c r="A111" s="3"/>
      <c r="B111" s="2"/>
      <c r="C111" s="519"/>
      <c r="D111" s="5" t="s">
        <v>65</v>
      </c>
      <c r="E111" s="10" t="str">
        <f>ESF!C74</f>
        <v>Presidente de la C.E.D.H.T.</v>
      </c>
    </row>
    <row r="112" spans="1:5">
      <c r="A112" s="3"/>
      <c r="B112" s="2"/>
      <c r="C112" s="519" t="s">
        <v>74</v>
      </c>
      <c r="D112" s="5" t="s">
        <v>64</v>
      </c>
      <c r="E112" s="10" t="str">
        <f>ESF!G73</f>
        <v>Lic. Alma Inés Zamora Gracia</v>
      </c>
    </row>
    <row r="113" spans="1:5">
      <c r="A113" s="3"/>
      <c r="B113" s="2"/>
      <c r="C113" s="519"/>
      <c r="D113" s="5" t="s">
        <v>65</v>
      </c>
      <c r="E113" s="10" t="str">
        <f>ESF!G74</f>
        <v>Directora Administrativa</v>
      </c>
    </row>
    <row r="114" spans="1:5">
      <c r="A114" s="517" t="s">
        <v>2</v>
      </c>
      <c r="B114" s="517"/>
      <c r="C114" s="517"/>
      <c r="D114" s="517"/>
      <c r="E114" s="13" t="e">
        <f>ECSF!#REF!</f>
        <v>#REF!</v>
      </c>
    </row>
    <row r="115" spans="1:5">
      <c r="A115" s="517" t="s">
        <v>4</v>
      </c>
      <c r="B115" s="517"/>
      <c r="C115" s="517"/>
      <c r="D115" s="517"/>
      <c r="E115" s="13" t="str">
        <f>ECSF!C7</f>
        <v>Autónomo</v>
      </c>
    </row>
    <row r="116" spans="1:5">
      <c r="A116" s="517" t="s">
        <v>3</v>
      </c>
      <c r="B116" s="517"/>
      <c r="C116" s="517"/>
      <c r="D116" s="517"/>
      <c r="E116" s="14"/>
    </row>
    <row r="117" spans="1:5">
      <c r="A117" s="517" t="s">
        <v>73</v>
      </c>
      <c r="B117" s="517"/>
      <c r="C117" s="517"/>
      <c r="D117" s="517"/>
      <c r="E117" t="s">
        <v>72</v>
      </c>
    </row>
    <row r="118" spans="1:5">
      <c r="B118" s="514" t="s">
        <v>67</v>
      </c>
      <c r="C118" s="513" t="s">
        <v>6</v>
      </c>
      <c r="D118" s="513"/>
      <c r="E118" s="11">
        <f>ECSF!D14</f>
        <v>0</v>
      </c>
    </row>
    <row r="119" spans="1:5">
      <c r="B119" s="514"/>
      <c r="C119" s="513" t="s">
        <v>8</v>
      </c>
      <c r="D119" s="513"/>
      <c r="E119" s="11">
        <f>ECSF!D16</f>
        <v>0</v>
      </c>
    </row>
    <row r="120" spans="1:5">
      <c r="B120" s="514"/>
      <c r="C120" s="510" t="s">
        <v>10</v>
      </c>
      <c r="D120" s="510"/>
      <c r="E120" s="12">
        <f>ECSF!D18</f>
        <v>0</v>
      </c>
    </row>
    <row r="121" spans="1:5">
      <c r="B121" s="514"/>
      <c r="C121" s="510" t="s">
        <v>12</v>
      </c>
      <c r="D121" s="510"/>
      <c r="E121" s="12">
        <f>ECSF!D19</f>
        <v>0</v>
      </c>
    </row>
    <row r="122" spans="1:5">
      <c r="B122" s="514"/>
      <c r="C122" s="510" t="s">
        <v>14</v>
      </c>
      <c r="D122" s="510"/>
      <c r="E122" s="12">
        <f>ECSF!D20</f>
        <v>0</v>
      </c>
    </row>
    <row r="123" spans="1:5">
      <c r="B123" s="514"/>
      <c r="C123" s="510" t="s">
        <v>16</v>
      </c>
      <c r="D123" s="510"/>
      <c r="E123" s="12">
        <f>ECSF!D21</f>
        <v>0</v>
      </c>
    </row>
    <row r="124" spans="1:5">
      <c r="B124" s="514"/>
      <c r="C124" s="510" t="s">
        <v>18</v>
      </c>
      <c r="D124" s="510"/>
      <c r="E124" s="12">
        <f>ECSF!D22</f>
        <v>0</v>
      </c>
    </row>
    <row r="125" spans="1:5">
      <c r="B125" s="514"/>
      <c r="C125" s="510" t="s">
        <v>20</v>
      </c>
      <c r="D125" s="510"/>
      <c r="E125" s="12">
        <f>ECSF!D23</f>
        <v>0</v>
      </c>
    </row>
    <row r="126" spans="1:5">
      <c r="B126" s="514"/>
      <c r="C126" s="510" t="s">
        <v>22</v>
      </c>
      <c r="D126" s="510"/>
      <c r="E126" s="12">
        <f>ECSF!D24</f>
        <v>0</v>
      </c>
    </row>
    <row r="127" spans="1:5">
      <c r="B127" s="514"/>
      <c r="C127" s="513" t="s">
        <v>27</v>
      </c>
      <c r="D127" s="513"/>
      <c r="E127" s="11">
        <f>ECSF!D26</f>
        <v>0</v>
      </c>
    </row>
    <row r="128" spans="1:5">
      <c r="B128" s="514"/>
      <c r="C128" s="510" t="s">
        <v>29</v>
      </c>
      <c r="D128" s="510"/>
      <c r="E128" s="12">
        <f>ECSF!D28</f>
        <v>0</v>
      </c>
    </row>
    <row r="129" spans="2:5">
      <c r="B129" s="514"/>
      <c r="C129" s="510" t="s">
        <v>31</v>
      </c>
      <c r="D129" s="510"/>
      <c r="E129" s="12">
        <f>ECSF!D29</f>
        <v>0</v>
      </c>
    </row>
    <row r="130" spans="2:5">
      <c r="B130" s="514"/>
      <c r="C130" s="510" t="s">
        <v>33</v>
      </c>
      <c r="D130" s="510"/>
      <c r="E130" s="12">
        <f>ECSF!D30</f>
        <v>0</v>
      </c>
    </row>
    <row r="131" spans="2:5">
      <c r="B131" s="514"/>
      <c r="C131" s="510" t="s">
        <v>35</v>
      </c>
      <c r="D131" s="510"/>
      <c r="E131" s="12">
        <f>ECSF!D31</f>
        <v>0</v>
      </c>
    </row>
    <row r="132" spans="2:5">
      <c r="B132" s="514"/>
      <c r="C132" s="510" t="s">
        <v>37</v>
      </c>
      <c r="D132" s="510"/>
      <c r="E132" s="12">
        <f>ECSF!D32</f>
        <v>0</v>
      </c>
    </row>
    <row r="133" spans="2:5">
      <c r="B133" s="514"/>
      <c r="C133" s="510" t="s">
        <v>39</v>
      </c>
      <c r="D133" s="510"/>
      <c r="E133" s="12">
        <f>ECSF!D33</f>
        <v>0</v>
      </c>
    </row>
    <row r="134" spans="2:5">
      <c r="B134" s="514"/>
      <c r="C134" s="510" t="s">
        <v>41</v>
      </c>
      <c r="D134" s="510"/>
      <c r="E134" s="12">
        <f>ECSF!D34</f>
        <v>0</v>
      </c>
    </row>
    <row r="135" spans="2:5">
      <c r="B135" s="514"/>
      <c r="C135" s="510" t="s">
        <v>42</v>
      </c>
      <c r="D135" s="510"/>
      <c r="E135" s="12">
        <f>ECSF!D35</f>
        <v>0</v>
      </c>
    </row>
    <row r="136" spans="2:5">
      <c r="B136" s="514"/>
      <c r="C136" s="510" t="s">
        <v>44</v>
      </c>
      <c r="D136" s="510"/>
      <c r="E136" s="12">
        <f>ECSF!D36</f>
        <v>0</v>
      </c>
    </row>
    <row r="137" spans="2:5">
      <c r="B137" s="514"/>
      <c r="C137" s="513" t="s">
        <v>7</v>
      </c>
      <c r="D137" s="513"/>
      <c r="E137" s="11">
        <f>ECSF!I14</f>
        <v>0</v>
      </c>
    </row>
    <row r="138" spans="2:5">
      <c r="B138" s="514"/>
      <c r="C138" s="513" t="s">
        <v>9</v>
      </c>
      <c r="D138" s="513"/>
      <c r="E138" s="11">
        <f>ECSF!I16</f>
        <v>0</v>
      </c>
    </row>
    <row r="139" spans="2:5">
      <c r="B139" s="514"/>
      <c r="C139" s="510" t="s">
        <v>11</v>
      </c>
      <c r="D139" s="510"/>
      <c r="E139" s="12">
        <f>ECSF!I18</f>
        <v>0</v>
      </c>
    </row>
    <row r="140" spans="2:5">
      <c r="B140" s="514"/>
      <c r="C140" s="510" t="s">
        <v>13</v>
      </c>
      <c r="D140" s="510"/>
      <c r="E140" s="12">
        <f>ECSF!I19</f>
        <v>0</v>
      </c>
    </row>
    <row r="141" spans="2:5">
      <c r="B141" s="514"/>
      <c r="C141" s="510" t="s">
        <v>15</v>
      </c>
      <c r="D141" s="510"/>
      <c r="E141" s="12">
        <f>ECSF!I20</f>
        <v>0</v>
      </c>
    </row>
    <row r="142" spans="2:5">
      <c r="B142" s="514"/>
      <c r="C142" s="510" t="s">
        <v>17</v>
      </c>
      <c r="D142" s="510"/>
      <c r="E142" s="12">
        <f>ECSF!I21</f>
        <v>0</v>
      </c>
    </row>
    <row r="143" spans="2:5">
      <c r="B143" s="514"/>
      <c r="C143" s="510" t="s">
        <v>19</v>
      </c>
      <c r="D143" s="510"/>
      <c r="E143" s="12">
        <f>ECSF!I22</f>
        <v>0</v>
      </c>
    </row>
    <row r="144" spans="2:5">
      <c r="B144" s="514"/>
      <c r="C144" s="510" t="s">
        <v>21</v>
      </c>
      <c r="D144" s="510"/>
      <c r="E144" s="12">
        <f>ECSF!I23</f>
        <v>0</v>
      </c>
    </row>
    <row r="145" spans="2:5">
      <c r="B145" s="514"/>
      <c r="C145" s="510" t="s">
        <v>23</v>
      </c>
      <c r="D145" s="510"/>
      <c r="E145" s="12">
        <f>ECSF!I24</f>
        <v>0</v>
      </c>
    </row>
    <row r="146" spans="2:5">
      <c r="B146" s="514"/>
      <c r="C146" s="510" t="s">
        <v>24</v>
      </c>
      <c r="D146" s="510"/>
      <c r="E146" s="12">
        <f>ECSF!I25</f>
        <v>0</v>
      </c>
    </row>
    <row r="147" spans="2:5">
      <c r="B147" s="514"/>
      <c r="C147" s="516" t="s">
        <v>28</v>
      </c>
      <c r="D147" s="516"/>
      <c r="E147" s="11">
        <f>ECSF!I27</f>
        <v>0</v>
      </c>
    </row>
    <row r="148" spans="2:5">
      <c r="B148" s="514"/>
      <c r="C148" s="510" t="s">
        <v>30</v>
      </c>
      <c r="D148" s="510"/>
      <c r="E148" s="12">
        <f>ECSF!I29</f>
        <v>0</v>
      </c>
    </row>
    <row r="149" spans="2:5">
      <c r="B149" s="514"/>
      <c r="C149" s="510" t="s">
        <v>32</v>
      </c>
      <c r="D149" s="510"/>
      <c r="E149" s="12">
        <f>ECSF!I30</f>
        <v>0</v>
      </c>
    </row>
    <row r="150" spans="2:5">
      <c r="B150" s="514"/>
      <c r="C150" s="510" t="s">
        <v>34</v>
      </c>
      <c r="D150" s="510"/>
      <c r="E150" s="12">
        <f>ECSF!I31</f>
        <v>0</v>
      </c>
    </row>
    <row r="151" spans="2:5">
      <c r="B151" s="514"/>
      <c r="C151" s="510" t="s">
        <v>36</v>
      </c>
      <c r="D151" s="510"/>
      <c r="E151" s="12">
        <f>ECSF!I32</f>
        <v>0</v>
      </c>
    </row>
    <row r="152" spans="2:5">
      <c r="B152" s="514"/>
      <c r="C152" s="510" t="s">
        <v>38</v>
      </c>
      <c r="D152" s="510"/>
      <c r="E152" s="12">
        <f>ECSF!I33</f>
        <v>0</v>
      </c>
    </row>
    <row r="153" spans="2:5">
      <c r="B153" s="514"/>
      <c r="C153" s="510" t="s">
        <v>40</v>
      </c>
      <c r="D153" s="510"/>
      <c r="E153" s="12">
        <f>ECSF!I34</f>
        <v>0</v>
      </c>
    </row>
    <row r="154" spans="2:5">
      <c r="B154" s="514"/>
      <c r="C154" s="513" t="s">
        <v>47</v>
      </c>
      <c r="D154" s="513"/>
      <c r="E154" s="11">
        <f>ECSF!I36</f>
        <v>872308</v>
      </c>
    </row>
    <row r="155" spans="2:5">
      <c r="B155" s="514"/>
      <c r="C155" s="513" t="s">
        <v>49</v>
      </c>
      <c r="D155" s="513"/>
      <c r="E155" s="11">
        <f>ECSF!I38</f>
        <v>0</v>
      </c>
    </row>
    <row r="156" spans="2:5">
      <c r="B156" s="514"/>
      <c r="C156" s="510" t="s">
        <v>50</v>
      </c>
      <c r="D156" s="510"/>
      <c r="E156" s="12">
        <f>ECSF!I40</f>
        <v>0</v>
      </c>
    </row>
    <row r="157" spans="2:5">
      <c r="B157" s="514"/>
      <c r="C157" s="510" t="s">
        <v>51</v>
      </c>
      <c r="D157" s="510"/>
      <c r="E157" s="12">
        <f>ECSF!I41</f>
        <v>0</v>
      </c>
    </row>
    <row r="158" spans="2:5">
      <c r="B158" s="514"/>
      <c r="C158" s="510" t="s">
        <v>52</v>
      </c>
      <c r="D158" s="510"/>
      <c r="E158" s="12">
        <f>ECSF!I42</f>
        <v>0</v>
      </c>
    </row>
    <row r="159" spans="2:5">
      <c r="B159" s="514"/>
      <c r="C159" s="513" t="s">
        <v>53</v>
      </c>
      <c r="D159" s="513"/>
      <c r="E159" s="11">
        <f>ECSF!I44</f>
        <v>872308</v>
      </c>
    </row>
    <row r="160" spans="2:5">
      <c r="B160" s="514"/>
      <c r="C160" s="510" t="s">
        <v>54</v>
      </c>
      <c r="D160" s="510"/>
      <c r="E160" s="12">
        <f>ECSF!I46</f>
        <v>872176</v>
      </c>
    </row>
    <row r="161" spans="2:5">
      <c r="B161" s="514"/>
      <c r="C161" s="510" t="s">
        <v>55</v>
      </c>
      <c r="D161" s="510"/>
      <c r="E161" s="12">
        <f>ECSF!I47</f>
        <v>132</v>
      </c>
    </row>
    <row r="162" spans="2:5">
      <c r="B162" s="514"/>
      <c r="C162" s="510" t="s">
        <v>56</v>
      </c>
      <c r="D162" s="510"/>
      <c r="E162" s="12">
        <f>ECSF!I48</f>
        <v>0</v>
      </c>
    </row>
    <row r="163" spans="2:5">
      <c r="B163" s="514"/>
      <c r="C163" s="510" t="s">
        <v>57</v>
      </c>
      <c r="D163" s="510"/>
      <c r="E163" s="12">
        <f>ECSF!I49</f>
        <v>0</v>
      </c>
    </row>
    <row r="164" spans="2:5">
      <c r="B164" s="514"/>
      <c r="C164" s="510" t="s">
        <v>58</v>
      </c>
      <c r="D164" s="510"/>
      <c r="E164" s="12">
        <f>ECSF!I50</f>
        <v>0</v>
      </c>
    </row>
    <row r="165" spans="2:5">
      <c r="B165" s="514"/>
      <c r="C165" s="513" t="s">
        <v>59</v>
      </c>
      <c r="D165" s="513"/>
      <c r="E165" s="11">
        <f>ECSF!I52</f>
        <v>0</v>
      </c>
    </row>
    <row r="166" spans="2:5">
      <c r="B166" s="514"/>
      <c r="C166" s="510" t="s">
        <v>60</v>
      </c>
      <c r="D166" s="510"/>
      <c r="E166" s="12">
        <f>ECSF!I54</f>
        <v>0</v>
      </c>
    </row>
    <row r="167" spans="2:5" ht="15" customHeight="1" thickBot="1">
      <c r="B167" s="515"/>
      <c r="C167" s="510" t="s">
        <v>61</v>
      </c>
      <c r="D167" s="510"/>
      <c r="E167" s="12">
        <f>ECSF!I55</f>
        <v>0</v>
      </c>
    </row>
    <row r="168" spans="2:5">
      <c r="B168" s="514" t="s">
        <v>68</v>
      </c>
      <c r="C168" s="513" t="s">
        <v>6</v>
      </c>
      <c r="D168" s="513"/>
      <c r="E168" s="11">
        <f>ECSF!E14</f>
        <v>645292</v>
      </c>
    </row>
    <row r="169" spans="2:5" ht="15" customHeight="1">
      <c r="B169" s="514"/>
      <c r="C169" s="513" t="s">
        <v>8</v>
      </c>
      <c r="D169" s="513"/>
      <c r="E169" s="11">
        <f>ECSF!E16</f>
        <v>605766</v>
      </c>
    </row>
    <row r="170" spans="2:5" ht="15" customHeight="1">
      <c r="B170" s="514"/>
      <c r="C170" s="510" t="s">
        <v>10</v>
      </c>
      <c r="D170" s="510"/>
      <c r="E170" s="12">
        <f>ECSF!E18</f>
        <v>476419</v>
      </c>
    </row>
    <row r="171" spans="2:5" ht="15" customHeight="1">
      <c r="B171" s="514"/>
      <c r="C171" s="510" t="s">
        <v>12</v>
      </c>
      <c r="D171" s="510"/>
      <c r="E171" s="12">
        <f>ECSF!E19</f>
        <v>129347</v>
      </c>
    </row>
    <row r="172" spans="2:5">
      <c r="B172" s="514"/>
      <c r="C172" s="510" t="s">
        <v>14</v>
      </c>
      <c r="D172" s="510"/>
      <c r="E172" s="12">
        <f>ECSF!E20</f>
        <v>0</v>
      </c>
    </row>
    <row r="173" spans="2:5">
      <c r="B173" s="514"/>
      <c r="C173" s="510" t="s">
        <v>16</v>
      </c>
      <c r="D173" s="510"/>
      <c r="E173" s="12">
        <f>ECSF!E21</f>
        <v>0</v>
      </c>
    </row>
    <row r="174" spans="2:5" ht="15" customHeight="1">
      <c r="B174" s="514"/>
      <c r="C174" s="510" t="s">
        <v>18</v>
      </c>
      <c r="D174" s="510"/>
      <c r="E174" s="12">
        <f>ECSF!E22</f>
        <v>0</v>
      </c>
    </row>
    <row r="175" spans="2:5" ht="15" customHeight="1">
      <c r="B175" s="514"/>
      <c r="C175" s="510" t="s">
        <v>20</v>
      </c>
      <c r="D175" s="510"/>
      <c r="E175" s="12">
        <f>ECSF!E23</f>
        <v>0</v>
      </c>
    </row>
    <row r="176" spans="2:5">
      <c r="B176" s="514"/>
      <c r="C176" s="510" t="s">
        <v>22</v>
      </c>
      <c r="D176" s="510"/>
      <c r="E176" s="12">
        <f>ECSF!E24</f>
        <v>0</v>
      </c>
    </row>
    <row r="177" spans="2:5" ht="15" customHeight="1">
      <c r="B177" s="514"/>
      <c r="C177" s="513" t="s">
        <v>27</v>
      </c>
      <c r="D177" s="513"/>
      <c r="E177" s="11">
        <f>ECSF!E26</f>
        <v>39526</v>
      </c>
    </row>
    <row r="178" spans="2:5">
      <c r="B178" s="514"/>
      <c r="C178" s="510" t="s">
        <v>29</v>
      </c>
      <c r="D178" s="510"/>
      <c r="E178" s="12">
        <f>ECSF!E28</f>
        <v>0</v>
      </c>
    </row>
    <row r="179" spans="2:5" ht="15" customHeight="1">
      <c r="B179" s="514"/>
      <c r="C179" s="510" t="s">
        <v>31</v>
      </c>
      <c r="D179" s="510"/>
      <c r="E179" s="12">
        <f>ECSF!E29</f>
        <v>0</v>
      </c>
    </row>
    <row r="180" spans="2:5" ht="15" customHeight="1">
      <c r="B180" s="514"/>
      <c r="C180" s="510" t="s">
        <v>33</v>
      </c>
      <c r="D180" s="510"/>
      <c r="E180" s="12">
        <f>ECSF!E30</f>
        <v>0</v>
      </c>
    </row>
    <row r="181" spans="2:5" ht="15" customHeight="1">
      <c r="B181" s="514"/>
      <c r="C181" s="510" t="s">
        <v>35</v>
      </c>
      <c r="D181" s="510"/>
      <c r="E181" s="12">
        <f>ECSF!E31</f>
        <v>39526</v>
      </c>
    </row>
    <row r="182" spans="2:5" ht="15" customHeight="1">
      <c r="B182" s="514"/>
      <c r="C182" s="510" t="s">
        <v>37</v>
      </c>
      <c r="D182" s="510"/>
      <c r="E182" s="12">
        <f>ECSF!E32</f>
        <v>0</v>
      </c>
    </row>
    <row r="183" spans="2:5" ht="15" customHeight="1">
      <c r="B183" s="514"/>
      <c r="C183" s="510" t="s">
        <v>39</v>
      </c>
      <c r="D183" s="510"/>
      <c r="E183" s="12">
        <f>ECSF!E33</f>
        <v>0</v>
      </c>
    </row>
    <row r="184" spans="2:5" ht="15" customHeight="1">
      <c r="B184" s="514"/>
      <c r="C184" s="510" t="s">
        <v>41</v>
      </c>
      <c r="D184" s="510"/>
      <c r="E184" s="12">
        <f>ECSF!E34</f>
        <v>0</v>
      </c>
    </row>
    <row r="185" spans="2:5" ht="15" customHeight="1">
      <c r="B185" s="514"/>
      <c r="C185" s="510" t="s">
        <v>42</v>
      </c>
      <c r="D185" s="510"/>
      <c r="E185" s="12">
        <f>ECSF!E35</f>
        <v>0</v>
      </c>
    </row>
    <row r="186" spans="2:5" ht="15" customHeight="1">
      <c r="B186" s="514"/>
      <c r="C186" s="510" t="s">
        <v>44</v>
      </c>
      <c r="D186" s="510"/>
      <c r="E186" s="12">
        <f>ECSF!E36</f>
        <v>0</v>
      </c>
    </row>
    <row r="187" spans="2:5" ht="15" customHeight="1">
      <c r="B187" s="514"/>
      <c r="C187" s="513" t="s">
        <v>7</v>
      </c>
      <c r="D187" s="513"/>
      <c r="E187" s="11">
        <f>ECSF!J14</f>
        <v>227016</v>
      </c>
    </row>
    <row r="188" spans="2:5">
      <c r="B188" s="514"/>
      <c r="C188" s="513" t="s">
        <v>9</v>
      </c>
      <c r="D188" s="513"/>
      <c r="E188" s="11">
        <f>ECSF!J16</f>
        <v>227016</v>
      </c>
    </row>
    <row r="189" spans="2:5">
      <c r="B189" s="514"/>
      <c r="C189" s="510" t="s">
        <v>11</v>
      </c>
      <c r="D189" s="510"/>
      <c r="E189" s="12">
        <f>ECSF!J18</f>
        <v>227016</v>
      </c>
    </row>
    <row r="190" spans="2:5">
      <c r="B190" s="514"/>
      <c r="C190" s="510" t="s">
        <v>13</v>
      </c>
      <c r="D190" s="510"/>
      <c r="E190" s="12">
        <f>ECSF!J19</f>
        <v>0</v>
      </c>
    </row>
    <row r="191" spans="2:5" ht="15" customHeight="1">
      <c r="B191" s="514"/>
      <c r="C191" s="510" t="s">
        <v>15</v>
      </c>
      <c r="D191" s="510"/>
      <c r="E191" s="12">
        <f>ECSF!J20</f>
        <v>0</v>
      </c>
    </row>
    <row r="192" spans="2:5">
      <c r="B192" s="514"/>
      <c r="C192" s="510" t="s">
        <v>17</v>
      </c>
      <c r="D192" s="510"/>
      <c r="E192" s="12">
        <f>ECSF!J21</f>
        <v>0</v>
      </c>
    </row>
    <row r="193" spans="2:5" ht="15" customHeight="1">
      <c r="B193" s="514"/>
      <c r="C193" s="510" t="s">
        <v>19</v>
      </c>
      <c r="D193" s="510"/>
      <c r="E193" s="12">
        <f>ECSF!J22</f>
        <v>0</v>
      </c>
    </row>
    <row r="194" spans="2:5" ht="15" customHeight="1">
      <c r="B194" s="514"/>
      <c r="C194" s="510" t="s">
        <v>21</v>
      </c>
      <c r="D194" s="510"/>
      <c r="E194" s="12">
        <f>ECSF!J23</f>
        <v>0</v>
      </c>
    </row>
    <row r="195" spans="2:5" ht="15" customHeight="1">
      <c r="B195" s="514"/>
      <c r="C195" s="510" t="s">
        <v>23</v>
      </c>
      <c r="D195" s="510"/>
      <c r="E195" s="12">
        <f>ECSF!J24</f>
        <v>0</v>
      </c>
    </row>
    <row r="196" spans="2:5" ht="15" customHeight="1">
      <c r="B196" s="514"/>
      <c r="C196" s="510" t="s">
        <v>24</v>
      </c>
      <c r="D196" s="510"/>
      <c r="E196" s="12">
        <f>ECSF!J25</f>
        <v>0</v>
      </c>
    </row>
    <row r="197" spans="2:5" ht="15" customHeight="1">
      <c r="B197" s="514"/>
      <c r="C197" s="516" t="s">
        <v>28</v>
      </c>
      <c r="D197" s="516"/>
      <c r="E197" s="11">
        <f>ECSF!J27</f>
        <v>0</v>
      </c>
    </row>
    <row r="198" spans="2:5" ht="15" customHeight="1">
      <c r="B198" s="514"/>
      <c r="C198" s="510" t="s">
        <v>30</v>
      </c>
      <c r="D198" s="510"/>
      <c r="E198" s="12">
        <f>ECSF!J29</f>
        <v>0</v>
      </c>
    </row>
    <row r="199" spans="2:5" ht="15" customHeight="1">
      <c r="B199" s="514"/>
      <c r="C199" s="510" t="s">
        <v>32</v>
      </c>
      <c r="D199" s="510"/>
      <c r="E199" s="12">
        <f>ECSF!J30</f>
        <v>0</v>
      </c>
    </row>
    <row r="200" spans="2:5" ht="15" customHeight="1">
      <c r="B200" s="514"/>
      <c r="C200" s="510" t="s">
        <v>34</v>
      </c>
      <c r="D200" s="510"/>
      <c r="E200" s="12">
        <f>ECSF!J31</f>
        <v>0</v>
      </c>
    </row>
    <row r="201" spans="2:5">
      <c r="B201" s="514"/>
      <c r="C201" s="510" t="s">
        <v>36</v>
      </c>
      <c r="D201" s="510"/>
      <c r="E201" s="12">
        <f>ECSF!J32</f>
        <v>0</v>
      </c>
    </row>
    <row r="202" spans="2:5" ht="15" customHeight="1">
      <c r="B202" s="514"/>
      <c r="C202" s="510" t="s">
        <v>38</v>
      </c>
      <c r="D202" s="510"/>
      <c r="E202" s="12">
        <f>ECSF!J33</f>
        <v>0</v>
      </c>
    </row>
    <row r="203" spans="2:5">
      <c r="B203" s="514"/>
      <c r="C203" s="510" t="s">
        <v>40</v>
      </c>
      <c r="D203" s="510"/>
      <c r="E203" s="12">
        <f>ECSF!J34</f>
        <v>0</v>
      </c>
    </row>
    <row r="204" spans="2:5" ht="15" customHeight="1">
      <c r="B204" s="514"/>
      <c r="C204" s="513" t="s">
        <v>47</v>
      </c>
      <c r="D204" s="513"/>
      <c r="E204" s="11">
        <f>ECSF!J36</f>
        <v>0</v>
      </c>
    </row>
    <row r="205" spans="2:5" ht="15" customHeight="1">
      <c r="B205" s="514"/>
      <c r="C205" s="513" t="s">
        <v>49</v>
      </c>
      <c r="D205" s="513"/>
      <c r="E205" s="11">
        <f>ECSF!J38</f>
        <v>0</v>
      </c>
    </row>
    <row r="206" spans="2:5" ht="15" customHeight="1">
      <c r="B206" s="514"/>
      <c r="C206" s="510" t="s">
        <v>50</v>
      </c>
      <c r="D206" s="510"/>
      <c r="E206" s="12">
        <f>ECSF!J40</f>
        <v>0</v>
      </c>
    </row>
    <row r="207" spans="2:5" ht="15" customHeight="1">
      <c r="B207" s="514"/>
      <c r="C207" s="510" t="s">
        <v>51</v>
      </c>
      <c r="D207" s="510"/>
      <c r="E207" s="12">
        <f>ECSF!J41</f>
        <v>0</v>
      </c>
    </row>
    <row r="208" spans="2:5" ht="15" customHeight="1">
      <c r="B208" s="514"/>
      <c r="C208" s="510" t="s">
        <v>52</v>
      </c>
      <c r="D208" s="510"/>
      <c r="E208" s="12">
        <f>ECSF!J42</f>
        <v>0</v>
      </c>
    </row>
    <row r="209" spans="2:5" ht="15" customHeight="1">
      <c r="B209" s="514"/>
      <c r="C209" s="513" t="s">
        <v>53</v>
      </c>
      <c r="D209" s="513"/>
      <c r="E209" s="11">
        <f>ECSF!J44</f>
        <v>0</v>
      </c>
    </row>
    <row r="210" spans="2:5">
      <c r="B210" s="514"/>
      <c r="C210" s="510" t="s">
        <v>54</v>
      </c>
      <c r="D210" s="510"/>
      <c r="E210" s="12">
        <f>ECSF!J46</f>
        <v>0</v>
      </c>
    </row>
    <row r="211" spans="2:5" ht="15" customHeight="1">
      <c r="B211" s="514"/>
      <c r="C211" s="510" t="s">
        <v>55</v>
      </c>
      <c r="D211" s="510"/>
      <c r="E211" s="12">
        <f>ECSF!J47</f>
        <v>0</v>
      </c>
    </row>
    <row r="212" spans="2:5">
      <c r="B212" s="514"/>
      <c r="C212" s="510" t="s">
        <v>56</v>
      </c>
      <c r="D212" s="510"/>
      <c r="E212" s="12">
        <f>ECSF!J48</f>
        <v>0</v>
      </c>
    </row>
    <row r="213" spans="2:5" ht="15" customHeight="1">
      <c r="B213" s="514"/>
      <c r="C213" s="510" t="s">
        <v>57</v>
      </c>
      <c r="D213" s="510"/>
      <c r="E213" s="12">
        <f>ECSF!J49</f>
        <v>0</v>
      </c>
    </row>
    <row r="214" spans="2:5">
      <c r="B214" s="514"/>
      <c r="C214" s="510" t="s">
        <v>58</v>
      </c>
      <c r="D214" s="510"/>
      <c r="E214" s="12">
        <f>ECSF!J50</f>
        <v>0</v>
      </c>
    </row>
    <row r="215" spans="2:5">
      <c r="B215" s="514"/>
      <c r="C215" s="513" t="s">
        <v>59</v>
      </c>
      <c r="D215" s="513"/>
      <c r="E215" s="11">
        <f>ECSF!J52</f>
        <v>0</v>
      </c>
    </row>
    <row r="216" spans="2:5">
      <c r="B216" s="514"/>
      <c r="C216" s="510" t="s">
        <v>60</v>
      </c>
      <c r="D216" s="510"/>
      <c r="E216" s="12">
        <f>ECSF!J54</f>
        <v>0</v>
      </c>
    </row>
    <row r="217" spans="2:5" ht="15.75" thickBot="1">
      <c r="B217" s="515"/>
      <c r="C217" s="510" t="s">
        <v>61</v>
      </c>
      <c r="D217" s="510"/>
      <c r="E217" s="12">
        <f>ECSF!J55</f>
        <v>0</v>
      </c>
    </row>
    <row r="218" spans="2:5">
      <c r="C218" s="518" t="s">
        <v>75</v>
      </c>
      <c r="D218" s="5" t="s">
        <v>64</v>
      </c>
      <c r="E218" s="15" t="str">
        <f>ECSF!C62</f>
        <v>Mtro. Francisco Mixcoatl Antonio</v>
      </c>
    </row>
    <row r="219" spans="2:5">
      <c r="C219" s="519"/>
      <c r="D219" s="5" t="s">
        <v>65</v>
      </c>
      <c r="E219" s="15" t="str">
        <f>ECSF!C63</f>
        <v>Presidente de la C.E.D.H.T.</v>
      </c>
    </row>
    <row r="220" spans="2:5">
      <c r="C220" s="519" t="s">
        <v>74</v>
      </c>
      <c r="D220" s="5" t="s">
        <v>64</v>
      </c>
      <c r="E220" s="15" t="str">
        <f>ECSF!G62</f>
        <v>Lic. Alma Inés Zamora Gracia</v>
      </c>
    </row>
    <row r="221" spans="2:5">
      <c r="C221" s="519"/>
      <c r="D221" s="5" t="s">
        <v>65</v>
      </c>
      <c r="E221" s="15" t="str">
        <f>ECSF!G63</f>
        <v>Directora Administrativa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zoomScale="110" zoomScaleNormal="110" workbookViewId="0"/>
  </sheetViews>
  <sheetFormatPr baseColWidth="10" defaultRowHeight="12"/>
  <cols>
    <col min="1" max="1" width="1.140625" style="184" customWidth="1"/>
    <col min="2" max="2" width="11.7109375" style="184" customWidth="1"/>
    <col min="3" max="3" width="54.42578125" style="184" customWidth="1"/>
    <col min="4" max="4" width="19.140625" style="351" customWidth="1"/>
    <col min="5" max="5" width="19.28515625" style="184" customWidth="1"/>
    <col min="6" max="6" width="19" style="184" customWidth="1"/>
    <col min="7" max="7" width="21.28515625" style="184" customWidth="1"/>
    <col min="8" max="8" width="18.7109375" style="184" customWidth="1"/>
    <col min="9" max="9" width="1.140625" style="184" customWidth="1"/>
    <col min="10" max="16384" width="11.42578125" style="184"/>
  </cols>
  <sheetData>
    <row r="1" spans="1:13" s="233" customFormat="1" ht="6" customHeight="1">
      <c r="B1" s="234"/>
      <c r="C1" s="520"/>
      <c r="D1" s="520"/>
      <c r="E1" s="520"/>
      <c r="F1" s="521"/>
      <c r="G1" s="521"/>
      <c r="H1" s="521"/>
      <c r="I1" s="325"/>
      <c r="J1" s="290"/>
      <c r="K1" s="290"/>
    </row>
    <row r="2" spans="1:13" s="233" customFormat="1" ht="6" customHeight="1">
      <c r="B2" s="234"/>
    </row>
    <row r="3" spans="1:13" s="233" customFormat="1" ht="14.1" customHeight="1">
      <c r="B3" s="236"/>
      <c r="C3" s="487" t="s">
        <v>535</v>
      </c>
      <c r="D3" s="487"/>
      <c r="E3" s="487"/>
      <c r="F3" s="487"/>
      <c r="G3" s="487"/>
      <c r="H3" s="236"/>
      <c r="I3" s="236"/>
      <c r="J3" s="184"/>
      <c r="K3" s="184"/>
    </row>
    <row r="4" spans="1:13" s="233" customFormat="1" ht="14.1" customHeight="1">
      <c r="B4" s="236"/>
      <c r="C4" s="487" t="s">
        <v>146</v>
      </c>
      <c r="D4" s="487"/>
      <c r="E4" s="487"/>
      <c r="F4" s="487"/>
      <c r="G4" s="487"/>
      <c r="H4" s="236"/>
      <c r="I4" s="236"/>
      <c r="J4" s="184"/>
      <c r="K4" s="184"/>
    </row>
    <row r="5" spans="1:13" s="233" customFormat="1" ht="14.1" customHeight="1">
      <c r="B5" s="236"/>
      <c r="C5" s="487" t="s">
        <v>538</v>
      </c>
      <c r="D5" s="487"/>
      <c r="E5" s="487"/>
      <c r="F5" s="487"/>
      <c r="G5" s="487"/>
      <c r="H5" s="236"/>
      <c r="I5" s="236"/>
      <c r="J5" s="184"/>
      <c r="K5" s="184"/>
    </row>
    <row r="6" spans="1:13" s="233" customFormat="1" ht="14.1" customHeight="1">
      <c r="B6" s="236"/>
      <c r="C6" s="487" t="s">
        <v>1</v>
      </c>
      <c r="D6" s="487"/>
      <c r="E6" s="487"/>
      <c r="F6" s="487"/>
      <c r="G6" s="487"/>
      <c r="H6" s="236"/>
      <c r="I6" s="236"/>
      <c r="J6" s="184"/>
      <c r="K6" s="184"/>
    </row>
    <row r="7" spans="1:13" s="233" customFormat="1" ht="20.100000000000001" customHeight="1">
      <c r="A7" s="238"/>
      <c r="B7" s="239" t="s">
        <v>4</v>
      </c>
      <c r="C7" s="504" t="s">
        <v>515</v>
      </c>
      <c r="D7" s="504"/>
      <c r="E7" s="504"/>
      <c r="F7" s="504"/>
      <c r="G7" s="504"/>
      <c r="H7" s="197"/>
      <c r="I7" s="326"/>
      <c r="J7" s="326"/>
      <c r="K7" s="326"/>
      <c r="L7" s="326"/>
      <c r="M7" s="326"/>
    </row>
    <row r="8" spans="1:13" s="233" customFormat="1" ht="6.75" customHeight="1">
      <c r="A8" s="488"/>
      <c r="B8" s="488"/>
      <c r="C8" s="488"/>
      <c r="D8" s="488"/>
      <c r="E8" s="488"/>
      <c r="F8" s="488"/>
      <c r="G8" s="488"/>
      <c r="H8" s="488"/>
      <c r="I8" s="488"/>
    </row>
    <row r="9" spans="1:13" s="233" customFormat="1" ht="3" customHeight="1">
      <c r="A9" s="488"/>
      <c r="B9" s="488"/>
      <c r="C9" s="488"/>
      <c r="D9" s="488"/>
      <c r="E9" s="488"/>
      <c r="F9" s="488"/>
      <c r="G9" s="488"/>
      <c r="H9" s="488"/>
      <c r="I9" s="488"/>
    </row>
    <row r="10" spans="1:13" s="331" customFormat="1">
      <c r="A10" s="327"/>
      <c r="B10" s="523" t="s">
        <v>76</v>
      </c>
      <c r="C10" s="523"/>
      <c r="D10" s="328" t="s">
        <v>147</v>
      </c>
      <c r="E10" s="328" t="s">
        <v>148</v>
      </c>
      <c r="F10" s="329" t="s">
        <v>149</v>
      </c>
      <c r="G10" s="329" t="s">
        <v>150</v>
      </c>
      <c r="H10" s="329" t="s">
        <v>151</v>
      </c>
      <c r="I10" s="330"/>
    </row>
    <row r="11" spans="1:13" s="331" customFormat="1">
      <c r="A11" s="332"/>
      <c r="B11" s="524"/>
      <c r="C11" s="524"/>
      <c r="D11" s="333">
        <v>1</v>
      </c>
      <c r="E11" s="333">
        <v>2</v>
      </c>
      <c r="F11" s="334">
        <v>3</v>
      </c>
      <c r="G11" s="334" t="s">
        <v>152</v>
      </c>
      <c r="H11" s="334" t="s">
        <v>153</v>
      </c>
      <c r="I11" s="335"/>
    </row>
    <row r="12" spans="1:13" s="233" customFormat="1" ht="3" customHeight="1">
      <c r="A12" s="525"/>
      <c r="B12" s="488"/>
      <c r="C12" s="488"/>
      <c r="D12" s="488"/>
      <c r="E12" s="488"/>
      <c r="F12" s="488"/>
      <c r="G12" s="488"/>
      <c r="H12" s="488"/>
      <c r="I12" s="526"/>
    </row>
    <row r="13" spans="1:13" s="233" customFormat="1" ht="3" customHeight="1">
      <c r="A13" s="527"/>
      <c r="B13" s="528"/>
      <c r="C13" s="528"/>
      <c r="D13" s="528"/>
      <c r="E13" s="528"/>
      <c r="F13" s="528"/>
      <c r="G13" s="528"/>
      <c r="H13" s="528"/>
      <c r="I13" s="529"/>
      <c r="J13" s="184"/>
      <c r="K13" s="184"/>
    </row>
    <row r="14" spans="1:13" s="233" customFormat="1">
      <c r="A14" s="262"/>
      <c r="B14" s="530" t="s">
        <v>6</v>
      </c>
      <c r="C14" s="530"/>
      <c r="D14" s="336">
        <f>+D16+D26</f>
        <v>4086709</v>
      </c>
      <c r="E14" s="336">
        <f>+E16+E26</f>
        <v>15524219</v>
      </c>
      <c r="F14" s="336">
        <f>+F16+F26</f>
        <v>14878928</v>
      </c>
      <c r="G14" s="336">
        <f t="shared" ref="G14:H14" si="0">+G16+G26</f>
        <v>4732000</v>
      </c>
      <c r="H14" s="336">
        <f t="shared" si="0"/>
        <v>645291</v>
      </c>
      <c r="I14" s="337"/>
      <c r="J14" s="184"/>
      <c r="K14" s="184"/>
    </row>
    <row r="15" spans="1:13" s="233" customFormat="1" ht="5.0999999999999996" customHeight="1">
      <c r="A15" s="262"/>
      <c r="B15" s="338"/>
      <c r="C15" s="338"/>
      <c r="D15" s="336"/>
      <c r="E15" s="336"/>
      <c r="F15" s="336"/>
      <c r="G15" s="336"/>
      <c r="H15" s="336"/>
      <c r="I15" s="337"/>
      <c r="J15" s="184"/>
      <c r="K15" s="184"/>
    </row>
    <row r="16" spans="1:13" s="233" customFormat="1" ht="20.25">
      <c r="A16" s="339"/>
      <c r="B16" s="491" t="s">
        <v>8</v>
      </c>
      <c r="C16" s="491"/>
      <c r="D16" s="340">
        <f>SUM(D18:D24)</f>
        <v>584269</v>
      </c>
      <c r="E16" s="340">
        <f>SUM(E18:E24)</f>
        <v>15484693</v>
      </c>
      <c r="F16" s="340">
        <f>SUM(F18:F24)</f>
        <v>14878928</v>
      </c>
      <c r="G16" s="340">
        <f>D16+E16-F16</f>
        <v>1190034</v>
      </c>
      <c r="H16" s="340">
        <f>G16-D16</f>
        <v>605765</v>
      </c>
      <c r="I16" s="341"/>
      <c r="J16" s="184"/>
      <c r="K16" s="342"/>
    </row>
    <row r="17" spans="1:14" s="233" customFormat="1" ht="5.0999999999999996" customHeight="1">
      <c r="A17" s="249"/>
      <c r="B17" s="234"/>
      <c r="C17" s="234"/>
      <c r="D17" s="343"/>
      <c r="E17" s="343"/>
      <c r="F17" s="343"/>
      <c r="G17" s="343"/>
      <c r="H17" s="343"/>
      <c r="I17" s="344"/>
      <c r="J17" s="184"/>
      <c r="K17" s="342"/>
    </row>
    <row r="18" spans="1:14" s="233" customFormat="1" ht="19.5" customHeight="1">
      <c r="A18" s="249"/>
      <c r="B18" s="522" t="s">
        <v>10</v>
      </c>
      <c r="C18" s="522"/>
      <c r="D18" s="345">
        <f>+ESF!E18</f>
        <v>357289</v>
      </c>
      <c r="E18" s="345">
        <v>7850884</v>
      </c>
      <c r="F18" s="345">
        <v>7374465</v>
      </c>
      <c r="G18" s="261">
        <f>D18+E18-F18</f>
        <v>833708</v>
      </c>
      <c r="H18" s="261">
        <f>G18-D18</f>
        <v>476419</v>
      </c>
      <c r="I18" s="344"/>
      <c r="J18" s="184"/>
      <c r="K18" s="342" t="str">
        <f>IF(G18=ESF!D18," ","Error")</f>
        <v xml:space="preserve"> </v>
      </c>
    </row>
    <row r="19" spans="1:14" s="233" customFormat="1" ht="19.5" customHeight="1">
      <c r="A19" s="249"/>
      <c r="B19" s="522" t="s">
        <v>12</v>
      </c>
      <c r="C19" s="522"/>
      <c r="D19" s="345">
        <f>+ESF!E19</f>
        <v>226980</v>
      </c>
      <c r="E19" s="345">
        <v>7633809</v>
      </c>
      <c r="F19" s="345">
        <v>7504463</v>
      </c>
      <c r="G19" s="261">
        <f t="shared" ref="G19:G24" si="1">D19+E19-F19</f>
        <v>356326</v>
      </c>
      <c r="H19" s="261">
        <f t="shared" ref="H19:H24" si="2">G19-D19</f>
        <v>129346</v>
      </c>
      <c r="I19" s="344"/>
      <c r="J19" s="184"/>
      <c r="K19" s="342" t="str">
        <f>IF(G19=ESF!D19," ","Error")</f>
        <v>Error</v>
      </c>
    </row>
    <row r="20" spans="1:14" s="233" customFormat="1" ht="19.5" customHeight="1">
      <c r="A20" s="249"/>
      <c r="B20" s="522" t="s">
        <v>14</v>
      </c>
      <c r="C20" s="522"/>
      <c r="D20" s="345">
        <f>+ESF!E20</f>
        <v>0</v>
      </c>
      <c r="E20" s="345">
        <v>0</v>
      </c>
      <c r="F20" s="345">
        <v>0</v>
      </c>
      <c r="G20" s="261">
        <f t="shared" si="1"/>
        <v>0</v>
      </c>
      <c r="H20" s="261">
        <f t="shared" si="2"/>
        <v>0</v>
      </c>
      <c r="I20" s="344"/>
      <c r="J20" s="184"/>
      <c r="K20" s="342" t="str">
        <f>IF(G20=ESF!D20," ","Error")</f>
        <v xml:space="preserve"> </v>
      </c>
    </row>
    <row r="21" spans="1:14" s="233" customFormat="1" ht="19.5" customHeight="1">
      <c r="A21" s="249"/>
      <c r="B21" s="522" t="s">
        <v>16</v>
      </c>
      <c r="C21" s="522"/>
      <c r="D21" s="345">
        <f>+ESF!E21</f>
        <v>0</v>
      </c>
      <c r="E21" s="345">
        <v>0</v>
      </c>
      <c r="F21" s="345">
        <v>0</v>
      </c>
      <c r="G21" s="261">
        <f t="shared" si="1"/>
        <v>0</v>
      </c>
      <c r="H21" s="261">
        <f t="shared" si="2"/>
        <v>0</v>
      </c>
      <c r="I21" s="344"/>
      <c r="J21" s="184"/>
      <c r="K21" s="342" t="str">
        <f>IF(G21=ESF!D21," ","Error")</f>
        <v xml:space="preserve"> </v>
      </c>
      <c r="N21" s="233" t="s">
        <v>135</v>
      </c>
    </row>
    <row r="22" spans="1:14" s="233" customFormat="1" ht="19.5" customHeight="1">
      <c r="A22" s="249"/>
      <c r="B22" s="522" t="s">
        <v>18</v>
      </c>
      <c r="C22" s="522"/>
      <c r="D22" s="345">
        <f>+ESF!E22</f>
        <v>0</v>
      </c>
      <c r="E22" s="345">
        <v>0</v>
      </c>
      <c r="F22" s="345">
        <v>0</v>
      </c>
      <c r="G22" s="261">
        <f t="shared" si="1"/>
        <v>0</v>
      </c>
      <c r="H22" s="261">
        <f t="shared" si="2"/>
        <v>0</v>
      </c>
      <c r="I22" s="344"/>
      <c r="J22" s="184"/>
      <c r="K22" s="342" t="str">
        <f>IF(G22=ESF!D22," ","Error")</f>
        <v xml:space="preserve"> </v>
      </c>
    </row>
    <row r="23" spans="1:14" s="233" customFormat="1" ht="19.5" customHeight="1">
      <c r="A23" s="249"/>
      <c r="B23" s="522" t="s">
        <v>20</v>
      </c>
      <c r="C23" s="522"/>
      <c r="D23" s="345">
        <f>+ESF!E23</f>
        <v>0</v>
      </c>
      <c r="E23" s="345">
        <v>0</v>
      </c>
      <c r="F23" s="345">
        <v>0</v>
      </c>
      <c r="G23" s="261">
        <f t="shared" si="1"/>
        <v>0</v>
      </c>
      <c r="H23" s="261">
        <f t="shared" si="2"/>
        <v>0</v>
      </c>
      <c r="I23" s="344"/>
      <c r="J23" s="184"/>
      <c r="K23" s="342" t="str">
        <f>IF(G23=ESF!D23," ","Error")</f>
        <v xml:space="preserve"> </v>
      </c>
      <c r="L23" s="233" t="s">
        <v>135</v>
      </c>
    </row>
    <row r="24" spans="1:14" ht="19.5" customHeight="1">
      <c r="A24" s="249"/>
      <c r="B24" s="522" t="s">
        <v>22</v>
      </c>
      <c r="C24" s="522"/>
      <c r="D24" s="345">
        <f>+ESF!E24</f>
        <v>0</v>
      </c>
      <c r="E24" s="345">
        <v>0</v>
      </c>
      <c r="F24" s="345">
        <v>0</v>
      </c>
      <c r="G24" s="261">
        <f t="shared" si="1"/>
        <v>0</v>
      </c>
      <c r="H24" s="261">
        <f t="shared" si="2"/>
        <v>0</v>
      </c>
      <c r="I24" s="344"/>
      <c r="K24" s="342" t="str">
        <f>IF(G24=ESF!D24," ","Error")</f>
        <v xml:space="preserve"> </v>
      </c>
    </row>
    <row r="25" spans="1:14" ht="20.25">
      <c r="A25" s="249"/>
      <c r="B25" s="346"/>
      <c r="C25" s="346"/>
      <c r="D25" s="347"/>
      <c r="E25" s="347"/>
      <c r="F25" s="347"/>
      <c r="G25" s="347"/>
      <c r="H25" s="347"/>
      <c r="I25" s="344"/>
      <c r="K25" s="342"/>
    </row>
    <row r="26" spans="1:14" ht="20.25">
      <c r="A26" s="339"/>
      <c r="B26" s="491" t="s">
        <v>27</v>
      </c>
      <c r="C26" s="491"/>
      <c r="D26" s="340">
        <f>SUM(D28:D36)</f>
        <v>3502440</v>
      </c>
      <c r="E26" s="340">
        <f>SUM(E28:E36)</f>
        <v>39526</v>
      </c>
      <c r="F26" s="340">
        <f>SUM(F28:F36)</f>
        <v>0</v>
      </c>
      <c r="G26" s="340">
        <f>D26+E26-F26</f>
        <v>3541966</v>
      </c>
      <c r="H26" s="340">
        <f>G26-D26</f>
        <v>39526</v>
      </c>
      <c r="I26" s="341"/>
      <c r="K26" s="342"/>
    </row>
    <row r="27" spans="1:14" ht="5.0999999999999996" customHeight="1">
      <c r="A27" s="249"/>
      <c r="B27" s="234"/>
      <c r="C27" s="346"/>
      <c r="D27" s="343"/>
      <c r="E27" s="343"/>
      <c r="F27" s="343"/>
      <c r="G27" s="343"/>
      <c r="H27" s="343"/>
      <c r="I27" s="344"/>
      <c r="K27" s="342"/>
    </row>
    <row r="28" spans="1:14" ht="19.5" customHeight="1">
      <c r="A28" s="249"/>
      <c r="B28" s="522" t="s">
        <v>29</v>
      </c>
      <c r="C28" s="522"/>
      <c r="D28" s="345">
        <f>+ESF!E31</f>
        <v>0</v>
      </c>
      <c r="E28" s="345">
        <v>0</v>
      </c>
      <c r="F28" s="345">
        <v>0</v>
      </c>
      <c r="G28" s="261">
        <f>D28+E28-F28</f>
        <v>0</v>
      </c>
      <c r="H28" s="261">
        <f>G28-D28</f>
        <v>0</v>
      </c>
      <c r="I28" s="344"/>
      <c r="K28" s="342" t="str">
        <f>IF(G28=ESF!D31," ","error")</f>
        <v xml:space="preserve"> </v>
      </c>
    </row>
    <row r="29" spans="1:14" ht="19.5" customHeight="1">
      <c r="A29" s="249"/>
      <c r="B29" s="522" t="s">
        <v>31</v>
      </c>
      <c r="C29" s="522"/>
      <c r="D29" s="345">
        <f>+ESF!E32</f>
        <v>0</v>
      </c>
      <c r="E29" s="345">
        <v>0</v>
      </c>
      <c r="F29" s="345">
        <v>0</v>
      </c>
      <c r="G29" s="261">
        <f t="shared" ref="G29:G36" si="3">D29+E29-F29</f>
        <v>0</v>
      </c>
      <c r="H29" s="261">
        <f t="shared" ref="H29:H36" si="4">G29-D29</f>
        <v>0</v>
      </c>
      <c r="I29" s="344"/>
      <c r="K29" s="342" t="str">
        <f>IF(G29=ESF!D32," ","error")</f>
        <v xml:space="preserve"> </v>
      </c>
    </row>
    <row r="30" spans="1:14" ht="19.5" customHeight="1">
      <c r="A30" s="249"/>
      <c r="B30" s="522" t="s">
        <v>33</v>
      </c>
      <c r="C30" s="522"/>
      <c r="D30" s="345">
        <f>+ESF!E33</f>
        <v>1140000</v>
      </c>
      <c r="E30" s="345">
        <v>0</v>
      </c>
      <c r="F30" s="345">
        <v>0</v>
      </c>
      <c r="G30" s="261">
        <f t="shared" si="3"/>
        <v>1140000</v>
      </c>
      <c r="H30" s="261">
        <f t="shared" si="4"/>
        <v>0</v>
      </c>
      <c r="I30" s="344"/>
      <c r="K30" s="342" t="str">
        <f>IF(G30=ESF!D33," ","error")</f>
        <v xml:space="preserve"> </v>
      </c>
    </row>
    <row r="31" spans="1:14" ht="19.5" customHeight="1">
      <c r="A31" s="249"/>
      <c r="B31" s="522" t="s">
        <v>154</v>
      </c>
      <c r="C31" s="522"/>
      <c r="D31" s="345">
        <f>+ESF!E34</f>
        <v>2752652</v>
      </c>
      <c r="E31" s="345">
        <v>39526</v>
      </c>
      <c r="F31" s="345">
        <v>0</v>
      </c>
      <c r="G31" s="261">
        <f t="shared" si="3"/>
        <v>2792178</v>
      </c>
      <c r="H31" s="261">
        <f t="shared" si="4"/>
        <v>39526</v>
      </c>
      <c r="I31" s="344"/>
      <c r="K31" s="342" t="str">
        <f>IF(G31=ESF!D34," ","error")</f>
        <v xml:space="preserve"> </v>
      </c>
    </row>
    <row r="32" spans="1:14" ht="19.5" customHeight="1">
      <c r="A32" s="249"/>
      <c r="B32" s="522" t="s">
        <v>37</v>
      </c>
      <c r="C32" s="522"/>
      <c r="D32" s="345">
        <f>+ESF!E35</f>
        <v>0</v>
      </c>
      <c r="E32" s="345">
        <v>0</v>
      </c>
      <c r="F32" s="345">
        <v>0</v>
      </c>
      <c r="G32" s="261">
        <f t="shared" si="3"/>
        <v>0</v>
      </c>
      <c r="H32" s="261">
        <f t="shared" si="4"/>
        <v>0</v>
      </c>
      <c r="I32" s="344"/>
      <c r="K32" s="342" t="str">
        <f>IF(G32=ESF!D35," ","error")</f>
        <v xml:space="preserve"> </v>
      </c>
    </row>
    <row r="33" spans="1:17" ht="19.5" customHeight="1">
      <c r="A33" s="249"/>
      <c r="B33" s="522" t="s">
        <v>39</v>
      </c>
      <c r="C33" s="522"/>
      <c r="D33" s="345">
        <f>+ESF!E36</f>
        <v>-390212</v>
      </c>
      <c r="E33" s="345">
        <v>0</v>
      </c>
      <c r="F33" s="345">
        <v>0</v>
      </c>
      <c r="G33" s="261">
        <f t="shared" si="3"/>
        <v>-390212</v>
      </c>
      <c r="H33" s="261">
        <f t="shared" si="4"/>
        <v>0</v>
      </c>
      <c r="I33" s="344"/>
      <c r="K33" s="342" t="str">
        <f>IF(G33=ESF!D36," ","error")</f>
        <v xml:space="preserve"> </v>
      </c>
    </row>
    <row r="34" spans="1:17" ht="19.5" customHeight="1">
      <c r="A34" s="249"/>
      <c r="B34" s="522" t="s">
        <v>41</v>
      </c>
      <c r="C34" s="522"/>
      <c r="D34" s="345">
        <f>+ESF!E37</f>
        <v>0</v>
      </c>
      <c r="E34" s="345">
        <v>0</v>
      </c>
      <c r="F34" s="345">
        <v>0</v>
      </c>
      <c r="G34" s="261">
        <f t="shared" si="3"/>
        <v>0</v>
      </c>
      <c r="H34" s="261">
        <f t="shared" si="4"/>
        <v>0</v>
      </c>
      <c r="I34" s="344"/>
      <c r="K34" s="342" t="str">
        <f>IF(G34=ESF!D37," ","error")</f>
        <v xml:space="preserve"> </v>
      </c>
    </row>
    <row r="35" spans="1:17" ht="19.5" customHeight="1">
      <c r="A35" s="249"/>
      <c r="B35" s="522" t="s">
        <v>42</v>
      </c>
      <c r="C35" s="522"/>
      <c r="D35" s="345">
        <f>+ESF!E38</f>
        <v>0</v>
      </c>
      <c r="E35" s="345">
        <v>0</v>
      </c>
      <c r="F35" s="345">
        <v>0</v>
      </c>
      <c r="G35" s="261">
        <f t="shared" si="3"/>
        <v>0</v>
      </c>
      <c r="H35" s="261">
        <f t="shared" si="4"/>
        <v>0</v>
      </c>
      <c r="I35" s="344"/>
      <c r="K35" s="342" t="str">
        <f>IF(G35=ESF!D38," ","error")</f>
        <v xml:space="preserve"> </v>
      </c>
    </row>
    <row r="36" spans="1:17" ht="19.5" customHeight="1">
      <c r="A36" s="249"/>
      <c r="B36" s="522" t="s">
        <v>44</v>
      </c>
      <c r="C36" s="522"/>
      <c r="D36" s="345">
        <f>+ESF!E39</f>
        <v>0</v>
      </c>
      <c r="E36" s="345">
        <v>0</v>
      </c>
      <c r="F36" s="345">
        <v>0</v>
      </c>
      <c r="G36" s="261">
        <f t="shared" si="3"/>
        <v>0</v>
      </c>
      <c r="H36" s="261">
        <f t="shared" si="4"/>
        <v>0</v>
      </c>
      <c r="I36" s="344"/>
      <c r="K36" s="342" t="str">
        <f>IF(G36=ESF!D39," ","error")</f>
        <v xml:space="preserve"> </v>
      </c>
    </row>
    <row r="37" spans="1:17" ht="20.25">
      <c r="A37" s="249"/>
      <c r="B37" s="346"/>
      <c r="C37" s="346"/>
      <c r="D37" s="347"/>
      <c r="E37" s="343"/>
      <c r="F37" s="343"/>
      <c r="G37" s="343"/>
      <c r="H37" s="343"/>
      <c r="I37" s="344"/>
      <c r="K37" s="342"/>
    </row>
    <row r="38" spans="1:17" ht="6" customHeight="1">
      <c r="A38" s="531"/>
      <c r="B38" s="532"/>
      <c r="C38" s="532"/>
      <c r="D38" s="532"/>
      <c r="E38" s="532"/>
      <c r="F38" s="532"/>
      <c r="G38" s="532"/>
      <c r="H38" s="532"/>
      <c r="I38" s="533"/>
    </row>
    <row r="39" spans="1:17" ht="6" customHeight="1">
      <c r="A39" s="348"/>
      <c r="B39" s="349"/>
      <c r="C39" s="350"/>
      <c r="E39" s="348"/>
      <c r="F39" s="348"/>
      <c r="G39" s="348"/>
      <c r="H39" s="348"/>
      <c r="I39" s="348"/>
    </row>
    <row r="40" spans="1:17" ht="15" customHeight="1">
      <c r="A40" s="233"/>
      <c r="B40" s="486" t="s">
        <v>78</v>
      </c>
      <c r="C40" s="486"/>
      <c r="D40" s="486"/>
      <c r="E40" s="486"/>
      <c r="F40" s="486"/>
      <c r="G40" s="486"/>
      <c r="H40" s="486"/>
      <c r="I40" s="251"/>
      <c r="J40" s="251"/>
      <c r="K40" s="233"/>
      <c r="L40" s="233"/>
      <c r="M40" s="233"/>
      <c r="N40" s="233"/>
      <c r="O40" s="233"/>
      <c r="P40" s="233"/>
      <c r="Q40" s="233"/>
    </row>
    <row r="41" spans="1:17" ht="9.75" customHeight="1">
      <c r="A41" s="233"/>
      <c r="B41" s="251"/>
      <c r="C41" s="275"/>
      <c r="D41" s="276"/>
      <c r="E41" s="276"/>
      <c r="F41" s="233"/>
      <c r="G41" s="277"/>
      <c r="H41" s="275"/>
      <c r="I41" s="276"/>
      <c r="J41" s="276"/>
      <c r="K41" s="233"/>
      <c r="L41" s="233"/>
      <c r="M41" s="233"/>
      <c r="N41" s="233"/>
      <c r="O41" s="233"/>
      <c r="P41" s="233"/>
      <c r="Q41" s="233"/>
    </row>
    <row r="42" spans="1:17" ht="50.1" customHeight="1">
      <c r="A42" s="233"/>
      <c r="B42" s="534"/>
      <c r="C42" s="534"/>
      <c r="D42" s="276"/>
      <c r="E42" s="535"/>
      <c r="F42" s="535"/>
      <c r="G42" s="535"/>
      <c r="H42" s="535"/>
      <c r="I42" s="276"/>
      <c r="J42" s="276"/>
      <c r="K42" s="233"/>
      <c r="L42" s="233"/>
      <c r="M42" s="233"/>
      <c r="N42" s="233"/>
      <c r="O42" s="233"/>
      <c r="P42" s="233"/>
      <c r="Q42" s="233"/>
    </row>
    <row r="43" spans="1:17" ht="14.1" customHeight="1">
      <c r="A43" s="233"/>
      <c r="B43" s="493" t="s">
        <v>517</v>
      </c>
      <c r="C43" s="493"/>
      <c r="D43" s="290"/>
      <c r="E43" s="493" t="s">
        <v>519</v>
      </c>
      <c r="F43" s="493"/>
      <c r="G43" s="493"/>
      <c r="H43" s="493"/>
      <c r="I43" s="252"/>
      <c r="J43" s="233"/>
      <c r="P43" s="233"/>
      <c r="Q43" s="233"/>
    </row>
    <row r="44" spans="1:17" ht="14.1" customHeight="1">
      <c r="A44" s="233"/>
      <c r="B44" s="492" t="s">
        <v>518</v>
      </c>
      <c r="C44" s="492"/>
      <c r="D44" s="259"/>
      <c r="E44" s="492" t="s">
        <v>520</v>
      </c>
      <c r="F44" s="492"/>
      <c r="G44" s="492"/>
      <c r="H44" s="492"/>
      <c r="I44" s="252"/>
      <c r="J44" s="233"/>
      <c r="P44" s="233"/>
      <c r="Q44" s="233"/>
    </row>
    <row r="45" spans="1:17">
      <c r="B45" s="233"/>
      <c r="C45" s="233"/>
      <c r="D45" s="299"/>
      <c r="E45" s="233"/>
      <c r="F45" s="233"/>
      <c r="G45" s="233"/>
    </row>
    <row r="46" spans="1:17">
      <c r="B46" s="233"/>
      <c r="C46" s="233"/>
      <c r="D46" s="299"/>
      <c r="E46" s="233"/>
      <c r="F46" s="233"/>
      <c r="G46" s="233"/>
    </row>
  </sheetData>
  <sheetProtection formatCells="0" selectLockedCells="1"/>
  <mergeCells count="39"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"/>
  <sheetViews>
    <sheetView zoomScaleNormal="100" workbookViewId="0">
      <selection activeCell="C5" sqref="C5:H5"/>
    </sheetView>
  </sheetViews>
  <sheetFormatPr baseColWidth="10" defaultRowHeight="12"/>
  <cols>
    <col min="1" max="1" width="4.85546875" style="353" customWidth="1"/>
    <col min="2" max="2" width="14.5703125" style="353" customWidth="1"/>
    <col min="3" max="3" width="18.85546875" style="353" customWidth="1"/>
    <col min="4" max="4" width="21.85546875" style="353" customWidth="1"/>
    <col min="5" max="5" width="3.42578125" style="353" customWidth="1"/>
    <col min="6" max="6" width="22.28515625" style="353" customWidth="1"/>
    <col min="7" max="7" width="29.7109375" style="353" customWidth="1"/>
    <col min="8" max="8" width="20.7109375" style="353" customWidth="1"/>
    <col min="9" max="9" width="20.85546875" style="353" customWidth="1"/>
    <col min="10" max="10" width="3.7109375" style="353" customWidth="1"/>
    <col min="11" max="16384" width="11.42578125" style="208"/>
  </cols>
  <sheetData>
    <row r="1" spans="1:17" s="194" customFormat="1" ht="6" customHeight="1">
      <c r="A1" s="205"/>
      <c r="B1" s="352"/>
      <c r="C1" s="199"/>
      <c r="D1" s="226"/>
      <c r="E1" s="226"/>
      <c r="F1" s="226"/>
      <c r="G1" s="226"/>
      <c r="H1" s="226"/>
      <c r="I1" s="226"/>
      <c r="J1" s="226"/>
      <c r="K1" s="353"/>
      <c r="P1" s="208"/>
      <c r="Q1" s="208"/>
    </row>
    <row r="2" spans="1:17" ht="6" customHeight="1">
      <c r="A2" s="208"/>
      <c r="B2" s="354"/>
      <c r="C2" s="208"/>
      <c r="D2" s="208"/>
      <c r="E2" s="208"/>
      <c r="F2" s="208"/>
      <c r="G2" s="208"/>
      <c r="H2" s="208"/>
      <c r="I2" s="208"/>
      <c r="J2" s="208"/>
    </row>
    <row r="3" spans="1:17" ht="6" customHeight="1"/>
    <row r="4" spans="1:17" ht="14.1" customHeight="1">
      <c r="B4" s="355"/>
      <c r="C4" s="538" t="s">
        <v>535</v>
      </c>
      <c r="D4" s="538"/>
      <c r="E4" s="538"/>
      <c r="F4" s="538"/>
      <c r="G4" s="538"/>
      <c r="H4" s="538"/>
      <c r="I4" s="355"/>
      <c r="J4" s="355"/>
    </row>
    <row r="5" spans="1:17" ht="14.1" customHeight="1">
      <c r="B5" s="355"/>
      <c r="C5" s="538" t="s">
        <v>155</v>
      </c>
      <c r="D5" s="538"/>
      <c r="E5" s="538"/>
      <c r="F5" s="538"/>
      <c r="G5" s="538"/>
      <c r="H5" s="538"/>
      <c r="I5" s="355"/>
      <c r="J5" s="355"/>
    </row>
    <row r="6" spans="1:17" ht="14.1" customHeight="1">
      <c r="B6" s="355"/>
      <c r="C6" s="538" t="s">
        <v>538</v>
      </c>
      <c r="D6" s="538"/>
      <c r="E6" s="538"/>
      <c r="F6" s="538"/>
      <c r="G6" s="538"/>
      <c r="H6" s="538"/>
      <c r="I6" s="355"/>
      <c r="J6" s="355"/>
    </row>
    <row r="7" spans="1:17" ht="14.1" customHeight="1">
      <c r="B7" s="355"/>
      <c r="C7" s="538" t="s">
        <v>1</v>
      </c>
      <c r="D7" s="538"/>
      <c r="E7" s="538"/>
      <c r="F7" s="538"/>
      <c r="G7" s="538"/>
      <c r="H7" s="538"/>
      <c r="I7" s="355"/>
      <c r="J7" s="355"/>
    </row>
    <row r="8" spans="1:17" ht="6" customHeight="1">
      <c r="A8" s="356"/>
      <c r="B8" s="539"/>
      <c r="C8" s="539"/>
      <c r="D8" s="540"/>
      <c r="E8" s="540"/>
      <c r="F8" s="540"/>
      <c r="G8" s="540"/>
      <c r="H8" s="540"/>
      <c r="I8" s="540"/>
      <c r="J8" s="357"/>
    </row>
    <row r="9" spans="1:17" ht="20.100000000000001" customHeight="1">
      <c r="A9" s="356"/>
      <c r="B9" s="358" t="s">
        <v>4</v>
      </c>
      <c r="C9" s="504" t="s">
        <v>515</v>
      </c>
      <c r="D9" s="504"/>
      <c r="E9" s="504"/>
      <c r="F9" s="504"/>
      <c r="G9" s="504"/>
      <c r="H9" s="504"/>
      <c r="I9" s="504"/>
      <c r="J9" s="357"/>
    </row>
    <row r="10" spans="1:17" ht="5.0999999999999996" customHeight="1">
      <c r="A10" s="359"/>
      <c r="B10" s="541"/>
      <c r="C10" s="541"/>
      <c r="D10" s="541"/>
      <c r="E10" s="541"/>
      <c r="F10" s="541"/>
      <c r="G10" s="541"/>
      <c r="H10" s="541"/>
      <c r="I10" s="541"/>
      <c r="J10" s="541"/>
    </row>
    <row r="11" spans="1:17" ht="3" customHeight="1">
      <c r="A11" s="359"/>
      <c r="B11" s="541"/>
      <c r="C11" s="541"/>
      <c r="D11" s="541"/>
      <c r="E11" s="541"/>
      <c r="F11" s="541"/>
      <c r="G11" s="541"/>
      <c r="H11" s="541"/>
      <c r="I11" s="541"/>
      <c r="J11" s="541"/>
    </row>
    <row r="12" spans="1:17" ht="30" customHeight="1">
      <c r="A12" s="360"/>
      <c r="B12" s="542" t="s">
        <v>156</v>
      </c>
      <c r="C12" s="542"/>
      <c r="D12" s="542"/>
      <c r="E12" s="361"/>
      <c r="F12" s="362" t="s">
        <v>157</v>
      </c>
      <c r="G12" s="362" t="s">
        <v>158</v>
      </c>
      <c r="H12" s="361" t="s">
        <v>159</v>
      </c>
      <c r="I12" s="361" t="s">
        <v>160</v>
      </c>
      <c r="J12" s="363"/>
    </row>
    <row r="13" spans="1:17" ht="3" customHeight="1">
      <c r="A13" s="364"/>
      <c r="B13" s="541"/>
      <c r="C13" s="541"/>
      <c r="D13" s="541"/>
      <c r="E13" s="541"/>
      <c r="F13" s="541"/>
      <c r="G13" s="541"/>
      <c r="H13" s="541"/>
      <c r="I13" s="541"/>
      <c r="J13" s="543"/>
    </row>
    <row r="14" spans="1:17" ht="9.9499999999999993" customHeight="1">
      <c r="A14" s="365"/>
      <c r="B14" s="536"/>
      <c r="C14" s="536"/>
      <c r="D14" s="536"/>
      <c r="E14" s="536"/>
      <c r="F14" s="536"/>
      <c r="G14" s="536"/>
      <c r="H14" s="536"/>
      <c r="I14" s="536"/>
      <c r="J14" s="537"/>
    </row>
    <row r="15" spans="1:17">
      <c r="A15" s="365"/>
      <c r="B15" s="545" t="s">
        <v>161</v>
      </c>
      <c r="C15" s="545"/>
      <c r="D15" s="545"/>
      <c r="E15" s="366"/>
      <c r="F15" s="366"/>
      <c r="G15" s="366"/>
      <c r="H15" s="366"/>
      <c r="I15" s="366"/>
      <c r="J15" s="367"/>
    </row>
    <row r="16" spans="1:17">
      <c r="A16" s="368"/>
      <c r="B16" s="546" t="s">
        <v>162</v>
      </c>
      <c r="C16" s="546"/>
      <c r="D16" s="546"/>
      <c r="E16" s="369"/>
      <c r="F16" s="369"/>
      <c r="G16" s="369"/>
      <c r="H16" s="369"/>
      <c r="I16" s="369"/>
      <c r="J16" s="370"/>
    </row>
    <row r="17" spans="1:10">
      <c r="A17" s="368"/>
      <c r="B17" s="545" t="s">
        <v>163</v>
      </c>
      <c r="C17" s="545"/>
      <c r="D17" s="545"/>
      <c r="E17" s="369"/>
      <c r="F17" s="371"/>
      <c r="G17" s="371"/>
      <c r="H17" s="310">
        <f>SUM(H18:H20)</f>
        <v>0</v>
      </c>
      <c r="I17" s="310">
        <f>SUM(I18:I20)</f>
        <v>0</v>
      </c>
      <c r="J17" s="372"/>
    </row>
    <row r="18" spans="1:10">
      <c r="A18" s="373"/>
      <c r="B18" s="374"/>
      <c r="C18" s="547" t="s">
        <v>164</v>
      </c>
      <c r="D18" s="547"/>
      <c r="E18" s="369"/>
      <c r="F18" s="375"/>
      <c r="G18" s="375"/>
      <c r="H18" s="376">
        <v>0</v>
      </c>
      <c r="I18" s="376">
        <v>0</v>
      </c>
      <c r="J18" s="377"/>
    </row>
    <row r="19" spans="1:10">
      <c r="A19" s="373"/>
      <c r="B19" s="374"/>
      <c r="C19" s="547" t="s">
        <v>165</v>
      </c>
      <c r="D19" s="547"/>
      <c r="E19" s="369"/>
      <c r="F19" s="375"/>
      <c r="G19" s="375"/>
      <c r="H19" s="376">
        <v>0</v>
      </c>
      <c r="I19" s="376">
        <v>0</v>
      </c>
      <c r="J19" s="377"/>
    </row>
    <row r="20" spans="1:10">
      <c r="A20" s="373"/>
      <c r="B20" s="374"/>
      <c r="C20" s="547" t="s">
        <v>166</v>
      </c>
      <c r="D20" s="547"/>
      <c r="E20" s="369"/>
      <c r="F20" s="375"/>
      <c r="G20" s="375"/>
      <c r="H20" s="376">
        <v>0</v>
      </c>
      <c r="I20" s="376">
        <v>0</v>
      </c>
      <c r="J20" s="377"/>
    </row>
    <row r="21" spans="1:10" ht="9.9499999999999993" customHeight="1">
      <c r="A21" s="373"/>
      <c r="B21" s="374"/>
      <c r="C21" s="374"/>
      <c r="D21" s="378"/>
      <c r="E21" s="369"/>
      <c r="F21" s="379"/>
      <c r="G21" s="379"/>
      <c r="H21" s="380"/>
      <c r="I21" s="380"/>
      <c r="J21" s="377"/>
    </row>
    <row r="22" spans="1:10">
      <c r="A22" s="368"/>
      <c r="B22" s="545" t="s">
        <v>167</v>
      </c>
      <c r="C22" s="545"/>
      <c r="D22" s="545"/>
      <c r="E22" s="369"/>
      <c r="F22" s="371"/>
      <c r="G22" s="371"/>
      <c r="H22" s="310">
        <f>SUM(H23:H26)</f>
        <v>0</v>
      </c>
      <c r="I22" s="310">
        <f>SUM(I23:I26)</f>
        <v>0</v>
      </c>
      <c r="J22" s="372"/>
    </row>
    <row r="23" spans="1:10">
      <c r="A23" s="373"/>
      <c r="B23" s="374"/>
      <c r="C23" s="547" t="s">
        <v>168</v>
      </c>
      <c r="D23" s="547"/>
      <c r="E23" s="369"/>
      <c r="F23" s="375"/>
      <c r="G23" s="375"/>
      <c r="H23" s="376">
        <v>0</v>
      </c>
      <c r="I23" s="376">
        <v>0</v>
      </c>
      <c r="J23" s="377"/>
    </row>
    <row r="24" spans="1:10">
      <c r="A24" s="373"/>
      <c r="B24" s="374"/>
      <c r="C24" s="547" t="s">
        <v>169</v>
      </c>
      <c r="D24" s="547"/>
      <c r="E24" s="369"/>
      <c r="F24" s="375"/>
      <c r="G24" s="375"/>
      <c r="H24" s="376">
        <v>0</v>
      </c>
      <c r="I24" s="376">
        <v>0</v>
      </c>
      <c r="J24" s="377"/>
    </row>
    <row r="25" spans="1:10">
      <c r="A25" s="373"/>
      <c r="B25" s="374"/>
      <c r="C25" s="547" t="s">
        <v>165</v>
      </c>
      <c r="D25" s="547"/>
      <c r="E25" s="369"/>
      <c r="F25" s="375"/>
      <c r="G25" s="375"/>
      <c r="H25" s="376">
        <v>0</v>
      </c>
      <c r="I25" s="376">
        <v>0</v>
      </c>
      <c r="J25" s="377"/>
    </row>
    <row r="26" spans="1:10">
      <c r="A26" s="373"/>
      <c r="B26" s="354"/>
      <c r="C26" s="547" t="s">
        <v>166</v>
      </c>
      <c r="D26" s="547"/>
      <c r="E26" s="369"/>
      <c r="F26" s="375"/>
      <c r="G26" s="375"/>
      <c r="H26" s="381">
        <v>0</v>
      </c>
      <c r="I26" s="381">
        <v>0</v>
      </c>
      <c r="J26" s="377"/>
    </row>
    <row r="27" spans="1:10" ht="9.9499999999999993" customHeight="1">
      <c r="A27" s="373"/>
      <c r="B27" s="374"/>
      <c r="C27" s="374"/>
      <c r="D27" s="378"/>
      <c r="E27" s="369"/>
      <c r="F27" s="382"/>
      <c r="G27" s="382"/>
      <c r="H27" s="383"/>
      <c r="I27" s="383"/>
      <c r="J27" s="377"/>
    </row>
    <row r="28" spans="1:10">
      <c r="A28" s="384"/>
      <c r="B28" s="544" t="s">
        <v>170</v>
      </c>
      <c r="C28" s="544"/>
      <c r="D28" s="544"/>
      <c r="E28" s="385"/>
      <c r="F28" s="386"/>
      <c r="G28" s="386"/>
      <c r="H28" s="387">
        <f>H17+H22</f>
        <v>0</v>
      </c>
      <c r="I28" s="387">
        <f>I17+I22</f>
        <v>0</v>
      </c>
      <c r="J28" s="388"/>
    </row>
    <row r="29" spans="1:10">
      <c r="A29" s="368"/>
      <c r="B29" s="374"/>
      <c r="C29" s="374"/>
      <c r="D29" s="389"/>
      <c r="E29" s="369"/>
      <c r="F29" s="382"/>
      <c r="G29" s="382"/>
      <c r="H29" s="383"/>
      <c r="I29" s="383"/>
      <c r="J29" s="372"/>
    </row>
    <row r="30" spans="1:10">
      <c r="A30" s="368"/>
      <c r="B30" s="546" t="s">
        <v>171</v>
      </c>
      <c r="C30" s="546"/>
      <c r="D30" s="546"/>
      <c r="E30" s="369"/>
      <c r="F30" s="382"/>
      <c r="G30" s="382"/>
      <c r="H30" s="383"/>
      <c r="I30" s="383"/>
      <c r="J30" s="372"/>
    </row>
    <row r="31" spans="1:10">
      <c r="A31" s="368"/>
      <c r="B31" s="545" t="s">
        <v>163</v>
      </c>
      <c r="C31" s="545"/>
      <c r="D31" s="545"/>
      <c r="E31" s="369"/>
      <c r="F31" s="371"/>
      <c r="G31" s="371"/>
      <c r="H31" s="310">
        <f>SUM(H32:H34)</f>
        <v>0</v>
      </c>
      <c r="I31" s="310">
        <f>SUM(I32:I34)</f>
        <v>0</v>
      </c>
      <c r="J31" s="372"/>
    </row>
    <row r="32" spans="1:10">
      <c r="A32" s="373"/>
      <c r="B32" s="374"/>
      <c r="C32" s="547" t="s">
        <v>164</v>
      </c>
      <c r="D32" s="547"/>
      <c r="E32" s="369"/>
      <c r="F32" s="375"/>
      <c r="G32" s="375"/>
      <c r="H32" s="376">
        <v>0</v>
      </c>
      <c r="I32" s="376">
        <v>0</v>
      </c>
      <c r="J32" s="377"/>
    </row>
    <row r="33" spans="1:10">
      <c r="A33" s="373"/>
      <c r="B33" s="354"/>
      <c r="C33" s="547" t="s">
        <v>165</v>
      </c>
      <c r="D33" s="547"/>
      <c r="E33" s="354"/>
      <c r="F33" s="390"/>
      <c r="G33" s="390"/>
      <c r="H33" s="376">
        <v>0</v>
      </c>
      <c r="I33" s="376">
        <v>0</v>
      </c>
      <c r="J33" s="377"/>
    </row>
    <row r="34" spans="1:10">
      <c r="A34" s="373"/>
      <c r="B34" s="354"/>
      <c r="C34" s="547" t="s">
        <v>166</v>
      </c>
      <c r="D34" s="547"/>
      <c r="E34" s="354"/>
      <c r="F34" s="390"/>
      <c r="G34" s="390"/>
      <c r="H34" s="376">
        <v>0</v>
      </c>
      <c r="I34" s="376">
        <v>0</v>
      </c>
      <c r="J34" s="377"/>
    </row>
    <row r="35" spans="1:10" ht="9.9499999999999993" customHeight="1">
      <c r="A35" s="373"/>
      <c r="B35" s="374"/>
      <c r="C35" s="374"/>
      <c r="D35" s="378"/>
      <c r="E35" s="369"/>
      <c r="F35" s="382"/>
      <c r="G35" s="382"/>
      <c r="H35" s="383"/>
      <c r="I35" s="383"/>
      <c r="J35" s="377"/>
    </row>
    <row r="36" spans="1:10">
      <c r="A36" s="368"/>
      <c r="B36" s="545" t="s">
        <v>167</v>
      </c>
      <c r="C36" s="545"/>
      <c r="D36" s="545"/>
      <c r="E36" s="369"/>
      <c r="F36" s="371"/>
      <c r="G36" s="371"/>
      <c r="H36" s="310">
        <f>SUM(H37:H40)</f>
        <v>0</v>
      </c>
      <c r="I36" s="310">
        <f>SUM(I37:I40)</f>
        <v>0</v>
      </c>
      <c r="J36" s="372"/>
    </row>
    <row r="37" spans="1:10">
      <c r="A37" s="373"/>
      <c r="B37" s="374"/>
      <c r="C37" s="547" t="s">
        <v>168</v>
      </c>
      <c r="D37" s="547"/>
      <c r="E37" s="369"/>
      <c r="F37" s="375"/>
      <c r="G37" s="375"/>
      <c r="H37" s="376">
        <v>0</v>
      </c>
      <c r="I37" s="376">
        <v>0</v>
      </c>
      <c r="J37" s="377"/>
    </row>
    <row r="38" spans="1:10">
      <c r="A38" s="373"/>
      <c r="B38" s="374"/>
      <c r="C38" s="547" t="s">
        <v>169</v>
      </c>
      <c r="D38" s="547"/>
      <c r="E38" s="369"/>
      <c r="F38" s="375"/>
      <c r="G38" s="375"/>
      <c r="H38" s="376">
        <v>0</v>
      </c>
      <c r="I38" s="376">
        <v>0</v>
      </c>
      <c r="J38" s="377"/>
    </row>
    <row r="39" spans="1:10">
      <c r="A39" s="373"/>
      <c r="B39" s="374"/>
      <c r="C39" s="547" t="s">
        <v>165</v>
      </c>
      <c r="D39" s="547"/>
      <c r="E39" s="369"/>
      <c r="F39" s="375"/>
      <c r="G39" s="375"/>
      <c r="H39" s="376">
        <v>0</v>
      </c>
      <c r="I39" s="376">
        <v>0</v>
      </c>
      <c r="J39" s="377"/>
    </row>
    <row r="40" spans="1:10">
      <c r="A40" s="373"/>
      <c r="B40" s="369"/>
      <c r="C40" s="547" t="s">
        <v>166</v>
      </c>
      <c r="D40" s="547"/>
      <c r="E40" s="369"/>
      <c r="F40" s="375"/>
      <c r="G40" s="375"/>
      <c r="H40" s="376">
        <v>0</v>
      </c>
      <c r="I40" s="376">
        <v>0</v>
      </c>
      <c r="J40" s="377"/>
    </row>
    <row r="41" spans="1:10" ht="9.9499999999999993" customHeight="1">
      <c r="A41" s="373"/>
      <c r="B41" s="369"/>
      <c r="C41" s="369"/>
      <c r="D41" s="378"/>
      <c r="E41" s="369"/>
      <c r="F41" s="382"/>
      <c r="G41" s="382"/>
      <c r="H41" s="383"/>
      <c r="I41" s="383"/>
      <c r="J41" s="377"/>
    </row>
    <row r="42" spans="1:10">
      <c r="A42" s="384"/>
      <c r="B42" s="544" t="s">
        <v>172</v>
      </c>
      <c r="C42" s="544"/>
      <c r="D42" s="544"/>
      <c r="E42" s="385"/>
      <c r="F42" s="391"/>
      <c r="G42" s="391"/>
      <c r="H42" s="387">
        <f>+H31+H36</f>
        <v>0</v>
      </c>
      <c r="I42" s="387">
        <f>+I31+I36</f>
        <v>0</v>
      </c>
      <c r="J42" s="388"/>
    </row>
    <row r="43" spans="1:10">
      <c r="A43" s="373"/>
      <c r="B43" s="374"/>
      <c r="C43" s="374"/>
      <c r="D43" s="378"/>
      <c r="E43" s="369"/>
      <c r="F43" s="382"/>
      <c r="G43" s="382"/>
      <c r="H43" s="383"/>
      <c r="I43" s="383"/>
      <c r="J43" s="377"/>
    </row>
    <row r="44" spans="1:10">
      <c r="A44" s="373"/>
      <c r="B44" s="545" t="s">
        <v>173</v>
      </c>
      <c r="C44" s="545"/>
      <c r="D44" s="545"/>
      <c r="E44" s="369"/>
      <c r="F44" s="375"/>
      <c r="G44" s="375"/>
      <c r="H44" s="392">
        <v>668380</v>
      </c>
      <c r="I44" s="392">
        <v>441364</v>
      </c>
      <c r="J44" s="377"/>
    </row>
    <row r="45" spans="1:10">
      <c r="A45" s="373"/>
      <c r="B45" s="374"/>
      <c r="C45" s="374"/>
      <c r="D45" s="378"/>
      <c r="E45" s="369"/>
      <c r="F45" s="382"/>
      <c r="G45" s="382"/>
      <c r="H45" s="383"/>
      <c r="I45" s="383"/>
      <c r="J45" s="377"/>
    </row>
    <row r="46" spans="1:10">
      <c r="A46" s="393"/>
      <c r="B46" s="548" t="s">
        <v>174</v>
      </c>
      <c r="C46" s="548"/>
      <c r="D46" s="548"/>
      <c r="E46" s="394"/>
      <c r="F46" s="395"/>
      <c r="G46" s="395"/>
      <c r="H46" s="396">
        <f>H28+H42+H44</f>
        <v>668380</v>
      </c>
      <c r="I46" s="396">
        <f>I28+I42+I44</f>
        <v>441364</v>
      </c>
      <c r="J46" s="397"/>
    </row>
    <row r="47" spans="1:10" ht="6" customHeight="1">
      <c r="B47" s="546"/>
      <c r="C47" s="546"/>
      <c r="D47" s="546"/>
      <c r="E47" s="546"/>
      <c r="F47" s="546"/>
      <c r="G47" s="546"/>
      <c r="H47" s="546"/>
      <c r="I47" s="546"/>
      <c r="J47" s="546"/>
    </row>
    <row r="48" spans="1:10" ht="6" customHeight="1">
      <c r="B48" s="398"/>
      <c r="C48" s="398"/>
      <c r="D48" s="399"/>
      <c r="E48" s="400"/>
      <c r="F48" s="399"/>
      <c r="G48" s="400"/>
      <c r="H48" s="400"/>
      <c r="I48" s="400"/>
    </row>
    <row r="49" spans="1:10" s="194" customFormat="1" ht="15" customHeight="1">
      <c r="A49" s="208"/>
      <c r="B49" s="547" t="s">
        <v>78</v>
      </c>
      <c r="C49" s="547"/>
      <c r="D49" s="547"/>
      <c r="E49" s="547"/>
      <c r="F49" s="547"/>
      <c r="G49" s="547"/>
      <c r="H49" s="547"/>
      <c r="I49" s="547"/>
      <c r="J49" s="547"/>
    </row>
    <row r="50" spans="1:10" s="194" customFormat="1" ht="28.5" customHeight="1">
      <c r="A50" s="208"/>
      <c r="B50" s="378"/>
      <c r="C50" s="401"/>
      <c r="D50" s="402"/>
      <c r="E50" s="402"/>
      <c r="F50" s="208"/>
      <c r="G50" s="403"/>
      <c r="H50" s="404" t="str">
        <f>IF(H46=ESF!J40," ","ERROR")</f>
        <v xml:space="preserve"> </v>
      </c>
      <c r="I50" s="404" t="str">
        <f>IF(I46=ESF!I40," ","ERROR")</f>
        <v xml:space="preserve"> </v>
      </c>
      <c r="J50" s="402"/>
    </row>
    <row r="51" spans="1:10" s="194" customFormat="1" ht="25.5" customHeight="1">
      <c r="A51" s="208"/>
      <c r="B51" s="378"/>
      <c r="C51" s="495"/>
      <c r="D51" s="495"/>
      <c r="E51" s="402"/>
      <c r="F51" s="208"/>
      <c r="G51" s="494"/>
      <c r="H51" s="494"/>
      <c r="I51" s="402"/>
      <c r="J51" s="402"/>
    </row>
    <row r="52" spans="1:10" s="194" customFormat="1" ht="14.1" customHeight="1">
      <c r="A52" s="208"/>
      <c r="B52" s="383"/>
      <c r="C52" s="493" t="s">
        <v>517</v>
      </c>
      <c r="D52" s="493"/>
      <c r="E52" s="402"/>
      <c r="F52" s="402"/>
      <c r="G52" s="493" t="s">
        <v>519</v>
      </c>
      <c r="H52" s="493"/>
      <c r="I52" s="369"/>
      <c r="J52" s="402"/>
    </row>
    <row r="53" spans="1:10" s="194" customFormat="1" ht="14.1" customHeight="1">
      <c r="A53" s="208"/>
      <c r="B53" s="405"/>
      <c r="C53" s="492" t="s">
        <v>518</v>
      </c>
      <c r="D53" s="492"/>
      <c r="E53" s="406"/>
      <c r="F53" s="406"/>
      <c r="G53" s="492" t="s">
        <v>520</v>
      </c>
      <c r="H53" s="492"/>
      <c r="I53" s="369"/>
      <c r="J53" s="402"/>
    </row>
  </sheetData>
  <sheetProtection selectLockedCells="1"/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zoomScaleNormal="100" workbookViewId="0">
      <selection activeCell="E40" sqref="E40"/>
    </sheetView>
  </sheetViews>
  <sheetFormatPr baseColWidth="10" defaultRowHeight="12"/>
  <cols>
    <col min="1" max="1" width="3.7109375" style="407" customWidth="1"/>
    <col min="2" max="2" width="11.7109375" style="428" customWidth="1"/>
    <col min="3" max="3" width="57.42578125" style="428" customWidth="1"/>
    <col min="4" max="6" width="18.7109375" style="429" customWidth="1"/>
    <col min="7" max="7" width="15.85546875" style="429" customWidth="1"/>
    <col min="8" max="8" width="16.140625" style="429" customWidth="1"/>
    <col min="9" max="9" width="3.28515625" style="407" customWidth="1"/>
    <col min="10" max="16384" width="11.42578125" style="184"/>
  </cols>
  <sheetData>
    <row r="1" spans="1:9" ht="6" customHeight="1">
      <c r="A1" s="199"/>
      <c r="B1" s="229"/>
      <c r="C1" s="199"/>
      <c r="D1" s="549"/>
      <c r="E1" s="549"/>
      <c r="F1" s="550"/>
      <c r="G1" s="550"/>
      <c r="H1" s="550"/>
      <c r="I1" s="550"/>
    </row>
    <row r="2" spans="1:9" s="233" customFormat="1" ht="6" customHeight="1">
      <c r="B2" s="234"/>
    </row>
    <row r="3" spans="1:9" s="233" customFormat="1" ht="14.1" customHeight="1">
      <c r="B3" s="236"/>
      <c r="C3" s="487" t="s">
        <v>535</v>
      </c>
      <c r="D3" s="487"/>
      <c r="E3" s="487"/>
      <c r="F3" s="487"/>
      <c r="G3" s="487"/>
      <c r="H3" s="236"/>
      <c r="I3" s="236"/>
    </row>
    <row r="4" spans="1:9" ht="14.1" customHeight="1">
      <c r="B4" s="236"/>
      <c r="C4" s="487" t="s">
        <v>133</v>
      </c>
      <c r="D4" s="487"/>
      <c r="E4" s="487"/>
      <c r="F4" s="487"/>
      <c r="G4" s="487"/>
      <c r="H4" s="236"/>
      <c r="I4" s="236"/>
    </row>
    <row r="5" spans="1:9" ht="14.1" customHeight="1">
      <c r="B5" s="236"/>
      <c r="C5" s="487" t="s">
        <v>538</v>
      </c>
      <c r="D5" s="487"/>
      <c r="E5" s="487"/>
      <c r="F5" s="487"/>
      <c r="G5" s="487"/>
      <c r="H5" s="236"/>
      <c r="I5" s="236"/>
    </row>
    <row r="6" spans="1:9" ht="14.1" customHeight="1">
      <c r="B6" s="236"/>
      <c r="C6" s="487" t="s">
        <v>134</v>
      </c>
      <c r="D6" s="487"/>
      <c r="E6" s="487"/>
      <c r="F6" s="487"/>
      <c r="G6" s="487"/>
      <c r="H6" s="236"/>
      <c r="I6" s="236"/>
    </row>
    <row r="7" spans="1:9" s="233" customFormat="1" ht="3" customHeight="1">
      <c r="A7" s="238"/>
      <c r="B7" s="239"/>
      <c r="C7" s="551"/>
      <c r="D7" s="551"/>
      <c r="E7" s="551"/>
      <c r="F7" s="551"/>
      <c r="G7" s="551"/>
      <c r="H7" s="551"/>
      <c r="I7" s="551"/>
    </row>
    <row r="8" spans="1:9" ht="20.100000000000001" customHeight="1">
      <c r="A8" s="238"/>
      <c r="B8" s="239" t="s">
        <v>4</v>
      </c>
      <c r="C8" s="504" t="s">
        <v>515</v>
      </c>
      <c r="D8" s="504"/>
      <c r="E8" s="504"/>
      <c r="F8" s="504"/>
      <c r="G8" s="504"/>
      <c r="H8" s="197"/>
      <c r="I8" s="197"/>
    </row>
    <row r="9" spans="1:9" ht="3" customHeight="1">
      <c r="A9" s="238"/>
      <c r="B9" s="238"/>
      <c r="C9" s="238" t="s">
        <v>135</v>
      </c>
      <c r="D9" s="238"/>
      <c r="E9" s="238"/>
      <c r="F9" s="238"/>
      <c r="G9" s="238"/>
      <c r="H9" s="238"/>
      <c r="I9" s="238"/>
    </row>
    <row r="10" spans="1:9" s="233" customFormat="1" ht="3" customHeight="1">
      <c r="A10" s="238"/>
      <c r="B10" s="238"/>
      <c r="C10" s="238"/>
      <c r="D10" s="238"/>
      <c r="E10" s="238"/>
      <c r="F10" s="238"/>
      <c r="G10" s="238"/>
      <c r="H10" s="238"/>
      <c r="I10" s="238"/>
    </row>
    <row r="11" spans="1:9" s="233" customFormat="1" ht="48">
      <c r="A11" s="408"/>
      <c r="B11" s="505" t="s">
        <v>76</v>
      </c>
      <c r="C11" s="505"/>
      <c r="D11" s="409" t="s">
        <v>49</v>
      </c>
      <c r="E11" s="409" t="s">
        <v>136</v>
      </c>
      <c r="F11" s="409" t="s">
        <v>137</v>
      </c>
      <c r="G11" s="409" t="s">
        <v>138</v>
      </c>
      <c r="H11" s="409" t="s">
        <v>139</v>
      </c>
      <c r="I11" s="410"/>
    </row>
    <row r="12" spans="1:9" s="233" customFormat="1" ht="3" customHeight="1">
      <c r="A12" s="411"/>
      <c r="B12" s="238"/>
      <c r="C12" s="238"/>
      <c r="D12" s="238"/>
      <c r="E12" s="238"/>
      <c r="F12" s="238"/>
      <c r="G12" s="238"/>
      <c r="H12" s="238"/>
      <c r="I12" s="412"/>
    </row>
    <row r="13" spans="1:9" s="233" customFormat="1" ht="3" customHeight="1">
      <c r="A13" s="249"/>
      <c r="B13" s="413"/>
      <c r="C13" s="253"/>
      <c r="D13" s="252"/>
      <c r="E13" s="250"/>
      <c r="F13" s="251"/>
      <c r="G13" s="234"/>
      <c r="H13" s="413"/>
      <c r="I13" s="414"/>
    </row>
    <row r="14" spans="1:9">
      <c r="A14" s="262"/>
      <c r="B14" s="491" t="s">
        <v>58</v>
      </c>
      <c r="C14" s="491"/>
      <c r="D14" s="415">
        <v>0</v>
      </c>
      <c r="E14" s="415">
        <v>3502439</v>
      </c>
      <c r="F14" s="415">
        <v>0</v>
      </c>
      <c r="G14" s="415">
        <v>0</v>
      </c>
      <c r="H14" s="416">
        <f>SUM(D14:G14)</f>
        <v>3502439</v>
      </c>
      <c r="I14" s="414"/>
    </row>
    <row r="15" spans="1:9" ht="9.9499999999999993" customHeight="1">
      <c r="A15" s="262"/>
      <c r="B15" s="417"/>
      <c r="C15" s="252"/>
      <c r="D15" s="418"/>
      <c r="E15" s="418"/>
      <c r="F15" s="418"/>
      <c r="G15" s="418"/>
      <c r="H15" s="418"/>
      <c r="I15" s="414"/>
    </row>
    <row r="16" spans="1:9">
      <c r="A16" s="262"/>
      <c r="B16" s="552" t="s">
        <v>140</v>
      </c>
      <c r="C16" s="552"/>
      <c r="D16" s="419">
        <f>SUM(D17:D19)</f>
        <v>0</v>
      </c>
      <c r="E16" s="419">
        <f>SUM(E17:E19)</f>
        <v>0</v>
      </c>
      <c r="F16" s="419">
        <f>SUM(F17:F19)</f>
        <v>0</v>
      </c>
      <c r="G16" s="419">
        <f>SUM(G17:G19)</f>
        <v>0</v>
      </c>
      <c r="H16" s="419">
        <f>SUM(D16:G16)</f>
        <v>0</v>
      </c>
      <c r="I16" s="414"/>
    </row>
    <row r="17" spans="1:11">
      <c r="A17" s="249"/>
      <c r="B17" s="486" t="s">
        <v>141</v>
      </c>
      <c r="C17" s="486"/>
      <c r="D17" s="420">
        <v>0</v>
      </c>
      <c r="E17" s="420">
        <v>0</v>
      </c>
      <c r="F17" s="420">
        <v>0</v>
      </c>
      <c r="G17" s="420">
        <v>0</v>
      </c>
      <c r="H17" s="418">
        <f t="shared" ref="H17:H25" si="0">SUM(D17:G17)</f>
        <v>0</v>
      </c>
      <c r="I17" s="414"/>
    </row>
    <row r="18" spans="1:11">
      <c r="A18" s="249"/>
      <c r="B18" s="486" t="s">
        <v>51</v>
      </c>
      <c r="C18" s="486"/>
      <c r="D18" s="420">
        <v>0</v>
      </c>
      <c r="E18" s="420">
        <v>0</v>
      </c>
      <c r="F18" s="420">
        <v>0</v>
      </c>
      <c r="G18" s="420">
        <v>0</v>
      </c>
      <c r="H18" s="418">
        <f t="shared" si="0"/>
        <v>0</v>
      </c>
      <c r="I18" s="414"/>
    </row>
    <row r="19" spans="1:11">
      <c r="A19" s="249"/>
      <c r="B19" s="486" t="s">
        <v>142</v>
      </c>
      <c r="C19" s="486"/>
      <c r="D19" s="420">
        <v>0</v>
      </c>
      <c r="E19" s="420">
        <v>0</v>
      </c>
      <c r="F19" s="420">
        <v>0</v>
      </c>
      <c r="G19" s="420">
        <v>0</v>
      </c>
      <c r="H19" s="418">
        <f>SUM(D19:G19)</f>
        <v>0</v>
      </c>
      <c r="I19" s="414"/>
    </row>
    <row r="20" spans="1:11" ht="9.9499999999999993" customHeight="1">
      <c r="A20" s="262"/>
      <c r="B20" s="417"/>
      <c r="C20" s="252"/>
      <c r="D20" s="418"/>
      <c r="E20" s="418"/>
      <c r="F20" s="418"/>
      <c r="G20" s="418"/>
      <c r="H20" s="418"/>
      <c r="I20" s="414"/>
    </row>
    <row r="21" spans="1:11">
      <c r="A21" s="262"/>
      <c r="B21" s="552" t="s">
        <v>143</v>
      </c>
      <c r="C21" s="552"/>
      <c r="D21" s="419">
        <f>SUM(D22:D25)</f>
        <v>0</v>
      </c>
      <c r="E21" s="419">
        <f>SUM(E22:E25)</f>
        <v>-84110</v>
      </c>
      <c r="F21" s="419">
        <f>SUM(F22:F25)</f>
        <v>0</v>
      </c>
      <c r="G21" s="419">
        <f>SUM(G22:G25)</f>
        <v>0</v>
      </c>
      <c r="H21" s="419">
        <f t="shared" si="0"/>
        <v>-84110</v>
      </c>
      <c r="I21" s="414"/>
    </row>
    <row r="22" spans="1:11">
      <c r="A22" s="249"/>
      <c r="B22" s="486" t="s">
        <v>144</v>
      </c>
      <c r="C22" s="486"/>
      <c r="D22" s="420">
        <v>0</v>
      </c>
      <c r="E22" s="420">
        <v>132</v>
      </c>
      <c r="F22" s="420">
        <v>0</v>
      </c>
      <c r="G22" s="420">
        <v>0</v>
      </c>
      <c r="H22" s="418">
        <f t="shared" si="0"/>
        <v>132</v>
      </c>
      <c r="I22" s="414"/>
    </row>
    <row r="23" spans="1:11">
      <c r="A23" s="249"/>
      <c r="B23" s="486" t="s">
        <v>55</v>
      </c>
      <c r="C23" s="486"/>
      <c r="D23" s="420">
        <v>0</v>
      </c>
      <c r="E23" s="420">
        <f>+ESF!J53</f>
        <v>-84242</v>
      </c>
      <c r="F23" s="420">
        <v>0</v>
      </c>
      <c r="G23" s="420">
        <v>0</v>
      </c>
      <c r="H23" s="418">
        <f t="shared" si="0"/>
        <v>-84242</v>
      </c>
      <c r="I23" s="414"/>
    </row>
    <row r="24" spans="1:11">
      <c r="A24" s="249"/>
      <c r="B24" s="486" t="s">
        <v>145</v>
      </c>
      <c r="C24" s="486"/>
      <c r="D24" s="420">
        <v>0</v>
      </c>
      <c r="E24" s="420">
        <v>0</v>
      </c>
      <c r="F24" s="420">
        <v>0</v>
      </c>
      <c r="G24" s="420">
        <v>0</v>
      </c>
      <c r="H24" s="418">
        <f t="shared" si="0"/>
        <v>0</v>
      </c>
      <c r="I24" s="414"/>
    </row>
    <row r="25" spans="1:11">
      <c r="A25" s="249"/>
      <c r="B25" s="486" t="s">
        <v>57</v>
      </c>
      <c r="C25" s="486"/>
      <c r="D25" s="420">
        <v>0</v>
      </c>
      <c r="E25" s="420">
        <v>0</v>
      </c>
      <c r="F25" s="420">
        <v>0</v>
      </c>
      <c r="G25" s="420">
        <v>0</v>
      </c>
      <c r="H25" s="418">
        <f t="shared" si="0"/>
        <v>0</v>
      </c>
      <c r="I25" s="414"/>
    </row>
    <row r="26" spans="1:11" ht="9.9499999999999993" customHeight="1">
      <c r="A26" s="262"/>
      <c r="B26" s="417"/>
      <c r="C26" s="252"/>
      <c r="D26" s="418"/>
      <c r="E26" s="418"/>
      <c r="F26" s="418"/>
      <c r="G26" s="418"/>
      <c r="H26" s="418"/>
      <c r="I26" s="414"/>
    </row>
    <row r="27" spans="1:11" ht="18.75" thickBot="1">
      <c r="A27" s="262"/>
      <c r="B27" s="553" t="s">
        <v>539</v>
      </c>
      <c r="C27" s="553"/>
      <c r="D27" s="421">
        <f>D14+D16+D21</f>
        <v>0</v>
      </c>
      <c r="E27" s="421">
        <f>E14+E16+E21</f>
        <v>3418329</v>
      </c>
      <c r="F27" s="421">
        <f>F14+F16+F21</f>
        <v>0</v>
      </c>
      <c r="G27" s="421">
        <f>G14+G16+G21</f>
        <v>0</v>
      </c>
      <c r="H27" s="421">
        <f>SUM(D27:G27)</f>
        <v>3418329</v>
      </c>
      <c r="I27" s="414"/>
      <c r="K27" s="422" t="str">
        <f>IF(H27=ESF!J63," ","ERROR")</f>
        <v xml:space="preserve"> </v>
      </c>
    </row>
    <row r="28" spans="1:11">
      <c r="A28" s="249"/>
      <c r="B28" s="252"/>
      <c r="C28" s="251"/>
      <c r="D28" s="418"/>
      <c r="E28" s="418"/>
      <c r="F28" s="418"/>
      <c r="G28" s="418"/>
      <c r="H28" s="418"/>
      <c r="I28" s="414"/>
    </row>
    <row r="29" spans="1:11">
      <c r="A29" s="262"/>
      <c r="B29" s="552" t="s">
        <v>540</v>
      </c>
      <c r="C29" s="552"/>
      <c r="D29" s="419">
        <f>SUM(D30:D32)</f>
        <v>0</v>
      </c>
      <c r="E29" s="419">
        <f>SUM(E30:E32)</f>
        <v>0</v>
      </c>
      <c r="F29" s="419">
        <f>SUM(F30:F32)</f>
        <v>0</v>
      </c>
      <c r="G29" s="419">
        <f>SUM(G30:G32)</f>
        <v>0</v>
      </c>
      <c r="H29" s="419">
        <f>SUM(D29:G29)</f>
        <v>0</v>
      </c>
      <c r="I29" s="414"/>
    </row>
    <row r="30" spans="1:11">
      <c r="A30" s="249"/>
      <c r="B30" s="486" t="s">
        <v>50</v>
      </c>
      <c r="C30" s="486"/>
      <c r="D30" s="420">
        <v>0</v>
      </c>
      <c r="E30" s="420">
        <v>0</v>
      </c>
      <c r="F30" s="420">
        <v>0</v>
      </c>
      <c r="G30" s="420">
        <v>0</v>
      </c>
      <c r="H30" s="418">
        <f>SUM(D30:G30)</f>
        <v>0</v>
      </c>
      <c r="I30" s="414"/>
    </row>
    <row r="31" spans="1:11">
      <c r="A31" s="249"/>
      <c r="B31" s="486" t="s">
        <v>51</v>
      </c>
      <c r="C31" s="486"/>
      <c r="D31" s="420">
        <v>0</v>
      </c>
      <c r="E31" s="420">
        <v>0</v>
      </c>
      <c r="F31" s="420">
        <v>0</v>
      </c>
      <c r="G31" s="420">
        <v>0</v>
      </c>
      <c r="H31" s="418">
        <f>SUM(D31:G31)</f>
        <v>0</v>
      </c>
      <c r="I31" s="414"/>
    </row>
    <row r="32" spans="1:11">
      <c r="A32" s="249"/>
      <c r="B32" s="486" t="s">
        <v>142</v>
      </c>
      <c r="C32" s="486"/>
      <c r="D32" s="420">
        <v>0</v>
      </c>
      <c r="E32" s="420">
        <v>0</v>
      </c>
      <c r="F32" s="420">
        <v>0</v>
      </c>
      <c r="G32" s="420">
        <v>0</v>
      </c>
      <c r="H32" s="418">
        <f>SUM(D32:G32)</f>
        <v>0</v>
      </c>
      <c r="I32" s="414"/>
    </row>
    <row r="33" spans="1:11" ht="9.9499999999999993" customHeight="1">
      <c r="A33" s="262"/>
      <c r="B33" s="417"/>
      <c r="C33" s="252"/>
      <c r="D33" s="418"/>
      <c r="E33" s="418"/>
      <c r="F33" s="418"/>
      <c r="G33" s="418"/>
      <c r="H33" s="418"/>
      <c r="I33" s="414"/>
    </row>
    <row r="34" spans="1:11">
      <c r="A34" s="262" t="s">
        <v>135</v>
      </c>
      <c r="B34" s="552" t="s">
        <v>542</v>
      </c>
      <c r="C34" s="552"/>
      <c r="D34" s="419">
        <f>SUM(D35:D38)</f>
        <v>0</v>
      </c>
      <c r="E34" s="419">
        <f>SUM(E35:E38)</f>
        <v>0</v>
      </c>
      <c r="F34" s="419">
        <f>SUM(F35:F38)</f>
        <v>872308</v>
      </c>
      <c r="G34" s="419">
        <f>SUM(G35:G38)</f>
        <v>0</v>
      </c>
      <c r="H34" s="419">
        <f>SUM(D34:G34)</f>
        <v>872308</v>
      </c>
      <c r="I34" s="414"/>
    </row>
    <row r="35" spans="1:11">
      <c r="A35" s="249"/>
      <c r="B35" s="486" t="s">
        <v>144</v>
      </c>
      <c r="C35" s="486"/>
      <c r="D35" s="420">
        <v>0</v>
      </c>
      <c r="E35" s="420">
        <v>0</v>
      </c>
      <c r="F35" s="420">
        <f>+ESF!I52</f>
        <v>872308</v>
      </c>
      <c r="G35" s="420">
        <v>0</v>
      </c>
      <c r="H35" s="418">
        <f>SUM(D35:G35)</f>
        <v>872308</v>
      </c>
      <c r="I35" s="414"/>
    </row>
    <row r="36" spans="1:11">
      <c r="A36" s="249"/>
      <c r="B36" s="486" t="s">
        <v>55</v>
      </c>
      <c r="C36" s="486"/>
      <c r="D36" s="420">
        <v>0</v>
      </c>
      <c r="E36" s="420">
        <v>0</v>
      </c>
      <c r="F36" s="420">
        <v>0</v>
      </c>
      <c r="G36" s="420">
        <v>0</v>
      </c>
      <c r="H36" s="418">
        <f>SUM(D36:G36)</f>
        <v>0</v>
      </c>
      <c r="I36" s="414"/>
    </row>
    <row r="37" spans="1:11">
      <c r="A37" s="249"/>
      <c r="B37" s="486" t="s">
        <v>145</v>
      </c>
      <c r="C37" s="486"/>
      <c r="D37" s="420">
        <v>0</v>
      </c>
      <c r="E37" s="420">
        <v>0</v>
      </c>
      <c r="F37" s="420">
        <v>0</v>
      </c>
      <c r="G37" s="420">
        <v>0</v>
      </c>
      <c r="H37" s="418">
        <f>SUM(D37:G37)</f>
        <v>0</v>
      </c>
      <c r="I37" s="414"/>
    </row>
    <row r="38" spans="1:11">
      <c r="A38" s="249"/>
      <c r="B38" s="486" t="s">
        <v>57</v>
      </c>
      <c r="C38" s="486"/>
      <c r="D38" s="420">
        <v>0</v>
      </c>
      <c r="E38" s="420">
        <v>0</v>
      </c>
      <c r="F38" s="420">
        <v>0</v>
      </c>
      <c r="G38" s="420">
        <v>0</v>
      </c>
      <c r="H38" s="418">
        <f>SUM(D38:G38)</f>
        <v>0</v>
      </c>
      <c r="I38" s="414"/>
    </row>
    <row r="39" spans="1:11" ht="9.9499999999999993" customHeight="1">
      <c r="A39" s="262"/>
      <c r="B39" s="417"/>
      <c r="C39" s="252"/>
      <c r="D39" s="418"/>
      <c r="E39" s="418"/>
      <c r="F39" s="418"/>
      <c r="G39" s="418"/>
      <c r="H39" s="418"/>
      <c r="I39" s="414"/>
    </row>
    <row r="40" spans="1:11" ht="18">
      <c r="A40" s="423"/>
      <c r="B40" s="554" t="s">
        <v>541</v>
      </c>
      <c r="C40" s="554"/>
      <c r="D40" s="424">
        <f>D27+D29+D34</f>
        <v>0</v>
      </c>
      <c r="E40" s="424">
        <f>E27+E29+E34</f>
        <v>3418329</v>
      </c>
      <c r="F40" s="424">
        <f>F29+F34</f>
        <v>872308</v>
      </c>
      <c r="G40" s="424">
        <f>G27+G29+G34</f>
        <v>0</v>
      </c>
      <c r="H40" s="424">
        <f>SUM(D40:G40)</f>
        <v>4290637</v>
      </c>
      <c r="I40" s="425"/>
      <c r="K40" s="422" t="str">
        <f>IF(H40=ESF!I63," ","ERROR")</f>
        <v xml:space="preserve"> </v>
      </c>
    </row>
    <row r="41" spans="1:11" ht="6" customHeight="1">
      <c r="A41" s="426"/>
      <c r="B41" s="426"/>
      <c r="C41" s="426"/>
      <c r="D41" s="426"/>
      <c r="E41" s="426"/>
      <c r="F41" s="426"/>
      <c r="G41" s="426"/>
      <c r="H41" s="426"/>
      <c r="I41" s="427"/>
    </row>
    <row r="42" spans="1:11" ht="6" customHeight="1">
      <c r="D42" s="428"/>
      <c r="E42" s="428"/>
      <c r="I42" s="253"/>
    </row>
    <row r="43" spans="1:11" ht="15" customHeight="1">
      <c r="A43" s="233"/>
      <c r="B43" s="496" t="s">
        <v>78</v>
      </c>
      <c r="C43" s="496"/>
      <c r="D43" s="496"/>
      <c r="E43" s="496"/>
      <c r="F43" s="496"/>
      <c r="G43" s="496"/>
      <c r="H43" s="496"/>
      <c r="I43" s="496"/>
      <c r="J43" s="251"/>
    </row>
    <row r="44" spans="1:11" ht="9.75" customHeight="1">
      <c r="A44" s="233"/>
      <c r="B44" s="251"/>
      <c r="C44" s="275"/>
      <c r="D44" s="276"/>
      <c r="E44" s="276"/>
      <c r="F44" s="233"/>
      <c r="G44" s="277"/>
      <c r="H44" s="275"/>
      <c r="I44" s="276"/>
      <c r="J44" s="276"/>
    </row>
    <row r="45" spans="1:11" ht="50.1" customHeight="1">
      <c r="A45" s="233"/>
      <c r="B45" s="251"/>
      <c r="C45" s="495"/>
      <c r="D45" s="495"/>
      <c r="E45" s="276"/>
      <c r="F45" s="233"/>
      <c r="G45" s="494"/>
      <c r="H45" s="494"/>
      <c r="I45" s="276"/>
      <c r="J45" s="276"/>
    </row>
    <row r="46" spans="1:11" ht="14.1" customHeight="1">
      <c r="A46" s="233"/>
      <c r="B46" s="283"/>
      <c r="C46" s="493" t="s">
        <v>517</v>
      </c>
      <c r="D46" s="493"/>
      <c r="E46" s="276"/>
      <c r="F46" s="276"/>
      <c r="G46" s="493" t="s">
        <v>519</v>
      </c>
      <c r="H46" s="493"/>
      <c r="I46" s="252"/>
      <c r="J46" s="276"/>
    </row>
    <row r="47" spans="1:11" ht="14.1" customHeight="1">
      <c r="A47" s="233"/>
      <c r="B47" s="285"/>
      <c r="C47" s="492" t="s">
        <v>518</v>
      </c>
      <c r="D47" s="492"/>
      <c r="E47" s="286"/>
      <c r="F47" s="286"/>
      <c r="G47" s="492" t="s">
        <v>520</v>
      </c>
      <c r="H47" s="492"/>
      <c r="I47" s="252"/>
      <c r="J47" s="276"/>
    </row>
  </sheetData>
  <sheetProtection formatCells="0" selectLockedCells="1"/>
  <mergeCells count="38">
    <mergeCell ref="C47:D47"/>
    <mergeCell ref="G47:H47"/>
    <mergeCell ref="B40:C40"/>
    <mergeCell ref="B43:I43"/>
    <mergeCell ref="C45:D45"/>
    <mergeCell ref="G45:H45"/>
    <mergeCell ref="C46:D46"/>
    <mergeCell ref="G46:H46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7"/>
  <sheetViews>
    <sheetView showWhiteSpace="0" zoomScaleNormal="100" workbookViewId="0"/>
  </sheetViews>
  <sheetFormatPr baseColWidth="10" defaultRowHeight="12"/>
  <cols>
    <col min="1" max="1" width="1.28515625" style="290" customWidth="1"/>
    <col min="2" max="3" width="3.7109375" style="290" customWidth="1"/>
    <col min="4" max="4" width="23.85546875" style="290" customWidth="1"/>
    <col min="5" max="5" width="21.42578125" style="290" customWidth="1"/>
    <col min="6" max="6" width="17.28515625" style="290" customWidth="1"/>
    <col min="7" max="8" width="18.7109375" style="234" customWidth="1"/>
    <col min="9" max="9" width="7.7109375" style="290" customWidth="1"/>
    <col min="10" max="11" width="3.7109375" style="184" customWidth="1"/>
    <col min="12" max="16" width="18.7109375" style="184" customWidth="1"/>
    <col min="17" max="17" width="1.85546875" style="184" customWidth="1"/>
    <col min="18" max="16384" width="11.42578125" style="184"/>
  </cols>
  <sheetData>
    <row r="1" spans="1:17" s="233" customFormat="1" ht="16.5" customHeight="1">
      <c r="B1" s="291"/>
      <c r="C1" s="291"/>
      <c r="D1" s="291"/>
      <c r="E1" s="506" t="s">
        <v>535</v>
      </c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291"/>
      <c r="Q1" s="291"/>
    </row>
    <row r="2" spans="1:17" ht="15" customHeight="1">
      <c r="B2" s="291"/>
      <c r="C2" s="291"/>
      <c r="D2" s="291"/>
      <c r="E2" s="506" t="s">
        <v>175</v>
      </c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291"/>
      <c r="Q2" s="291"/>
    </row>
    <row r="3" spans="1:17" ht="15" customHeight="1">
      <c r="B3" s="291"/>
      <c r="C3" s="291"/>
      <c r="D3" s="291"/>
      <c r="E3" s="506" t="s">
        <v>536</v>
      </c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291"/>
      <c r="Q3" s="291"/>
    </row>
    <row r="4" spans="1:17" ht="16.5" customHeight="1">
      <c r="B4" s="291"/>
      <c r="C4" s="291"/>
      <c r="D4" s="291"/>
      <c r="E4" s="506" t="s">
        <v>1</v>
      </c>
      <c r="F4" s="506"/>
      <c r="G4" s="506"/>
      <c r="H4" s="506"/>
      <c r="I4" s="506"/>
      <c r="J4" s="506"/>
      <c r="K4" s="506"/>
      <c r="L4" s="506"/>
      <c r="M4" s="506"/>
      <c r="N4" s="506"/>
      <c r="O4" s="506"/>
      <c r="P4" s="291"/>
      <c r="Q4" s="291"/>
    </row>
    <row r="5" spans="1:17" ht="3" customHeight="1">
      <c r="C5" s="295"/>
      <c r="D5" s="430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1"/>
      <c r="P5" s="233"/>
      <c r="Q5" s="233"/>
    </row>
    <row r="6" spans="1:17" ht="19.5" customHeight="1">
      <c r="A6" s="238"/>
      <c r="B6" s="487" t="s">
        <v>4</v>
      </c>
      <c r="C6" s="487"/>
      <c r="D6" s="487"/>
      <c r="E6" s="504" t="s">
        <v>515</v>
      </c>
      <c r="F6" s="504"/>
      <c r="G6" s="504"/>
      <c r="H6" s="504"/>
      <c r="I6" s="504"/>
      <c r="J6" s="504"/>
      <c r="K6" s="504"/>
      <c r="L6" s="504"/>
      <c r="M6" s="504"/>
      <c r="N6" s="504"/>
      <c r="O6" s="504"/>
      <c r="P6" s="197"/>
      <c r="Q6" s="233"/>
    </row>
    <row r="7" spans="1:17" s="233" customFormat="1" ht="5.0999999999999996" customHeight="1">
      <c r="A7" s="290"/>
      <c r="B7" s="295"/>
      <c r="C7" s="295"/>
      <c r="D7" s="430"/>
      <c r="E7" s="295"/>
      <c r="F7" s="295"/>
      <c r="G7" s="431"/>
      <c r="H7" s="431"/>
      <c r="I7" s="430"/>
    </row>
    <row r="8" spans="1:17" s="233" customFormat="1" ht="3" customHeight="1">
      <c r="A8" s="290"/>
      <c r="B8" s="290"/>
      <c r="C8" s="432"/>
      <c r="D8" s="430"/>
      <c r="E8" s="432"/>
      <c r="F8" s="432"/>
      <c r="G8" s="433"/>
      <c r="H8" s="433"/>
      <c r="I8" s="430"/>
    </row>
    <row r="9" spans="1:17" s="233" customFormat="1" ht="31.5" customHeight="1">
      <c r="A9" s="434"/>
      <c r="B9" s="555" t="s">
        <v>76</v>
      </c>
      <c r="C9" s="555"/>
      <c r="D9" s="555"/>
      <c r="E9" s="555"/>
      <c r="F9" s="302"/>
      <c r="G9" s="301">
        <v>2016</v>
      </c>
      <c r="H9" s="301">
        <v>2015</v>
      </c>
      <c r="I9" s="435"/>
      <c r="J9" s="555" t="s">
        <v>76</v>
      </c>
      <c r="K9" s="555"/>
      <c r="L9" s="555"/>
      <c r="M9" s="555"/>
      <c r="N9" s="302"/>
      <c r="O9" s="301">
        <v>2016</v>
      </c>
      <c r="P9" s="301">
        <v>2015</v>
      </c>
      <c r="Q9" s="436"/>
    </row>
    <row r="10" spans="1:17" s="233" customFormat="1" ht="3" customHeight="1">
      <c r="A10" s="304"/>
      <c r="B10" s="290"/>
      <c r="C10" s="290"/>
      <c r="D10" s="305"/>
      <c r="E10" s="305"/>
      <c r="F10" s="305"/>
      <c r="G10" s="437"/>
      <c r="H10" s="437"/>
      <c r="I10" s="290"/>
      <c r="Q10" s="248"/>
    </row>
    <row r="11" spans="1:17" s="233" customFormat="1">
      <c r="A11" s="249"/>
      <c r="B11" s="234"/>
      <c r="C11" s="307"/>
      <c r="D11" s="307"/>
      <c r="E11" s="307"/>
      <c r="F11" s="307"/>
      <c r="G11" s="437"/>
      <c r="H11" s="437"/>
      <c r="I11" s="234"/>
      <c r="Q11" s="248"/>
    </row>
    <row r="12" spans="1:17" ht="17.25" customHeight="1">
      <c r="A12" s="249"/>
      <c r="B12" s="556" t="s">
        <v>176</v>
      </c>
      <c r="C12" s="556"/>
      <c r="D12" s="556"/>
      <c r="E12" s="556"/>
      <c r="F12" s="556"/>
      <c r="G12" s="437"/>
      <c r="H12" s="437"/>
      <c r="I12" s="234"/>
      <c r="J12" s="556" t="s">
        <v>177</v>
      </c>
      <c r="K12" s="556"/>
      <c r="L12" s="556"/>
      <c r="M12" s="556"/>
      <c r="N12" s="556"/>
      <c r="O12" s="438"/>
      <c r="P12" s="438"/>
      <c r="Q12" s="248"/>
    </row>
    <row r="13" spans="1:17" ht="17.25" customHeight="1">
      <c r="A13" s="249"/>
      <c r="B13" s="234"/>
      <c r="C13" s="307"/>
      <c r="D13" s="234"/>
      <c r="E13" s="307"/>
      <c r="F13" s="307"/>
      <c r="G13" s="437"/>
      <c r="H13" s="437"/>
      <c r="I13" s="234"/>
      <c r="J13" s="234"/>
      <c r="K13" s="307"/>
      <c r="L13" s="307"/>
      <c r="M13" s="307"/>
      <c r="N13" s="307"/>
      <c r="O13" s="438"/>
      <c r="P13" s="438"/>
      <c r="Q13" s="248"/>
    </row>
    <row r="14" spans="1:17" ht="17.25" customHeight="1">
      <c r="A14" s="249"/>
      <c r="B14" s="234"/>
      <c r="C14" s="556" t="s">
        <v>67</v>
      </c>
      <c r="D14" s="556"/>
      <c r="E14" s="556"/>
      <c r="F14" s="556"/>
      <c r="G14" s="439">
        <f>SUM(G15:G25)</f>
        <v>7189523</v>
      </c>
      <c r="H14" s="439">
        <f>SUM(H15:H25)</f>
        <v>22315380</v>
      </c>
      <c r="I14" s="234"/>
      <c r="J14" s="234"/>
      <c r="K14" s="556" t="s">
        <v>67</v>
      </c>
      <c r="L14" s="556"/>
      <c r="M14" s="556"/>
      <c r="N14" s="556"/>
      <c r="O14" s="439">
        <f>SUM(O15:O17)</f>
        <v>0</v>
      </c>
      <c r="P14" s="439">
        <f>SUM(P15:P17)</f>
        <v>0</v>
      </c>
      <c r="Q14" s="248"/>
    </row>
    <row r="15" spans="1:17" ht="15" customHeight="1">
      <c r="A15" s="249"/>
      <c r="B15" s="234"/>
      <c r="C15" s="307"/>
      <c r="D15" s="557" t="s">
        <v>86</v>
      </c>
      <c r="E15" s="557"/>
      <c r="F15" s="557"/>
      <c r="G15" s="440">
        <v>0</v>
      </c>
      <c r="H15" s="440">
        <v>0</v>
      </c>
      <c r="I15" s="234"/>
      <c r="J15" s="234"/>
      <c r="K15" s="233"/>
      <c r="L15" s="558" t="s">
        <v>33</v>
      </c>
      <c r="M15" s="558"/>
      <c r="N15" s="558"/>
      <c r="O15" s="440">
        <v>0</v>
      </c>
      <c r="P15" s="440">
        <v>0</v>
      </c>
      <c r="Q15" s="248"/>
    </row>
    <row r="16" spans="1:17" ht="15" customHeight="1">
      <c r="A16" s="249"/>
      <c r="B16" s="234"/>
      <c r="C16" s="307"/>
      <c r="D16" s="557" t="s">
        <v>200</v>
      </c>
      <c r="E16" s="557"/>
      <c r="F16" s="557"/>
      <c r="G16" s="440"/>
      <c r="H16" s="440"/>
      <c r="I16" s="234"/>
      <c r="J16" s="234"/>
      <c r="K16" s="233"/>
      <c r="L16" s="558" t="s">
        <v>35</v>
      </c>
      <c r="M16" s="558"/>
      <c r="N16" s="558"/>
      <c r="O16" s="440">
        <v>0</v>
      </c>
      <c r="P16" s="440">
        <v>0</v>
      </c>
      <c r="Q16" s="248"/>
    </row>
    <row r="17" spans="1:17" ht="15" customHeight="1">
      <c r="A17" s="249"/>
      <c r="B17" s="234"/>
      <c r="C17" s="441"/>
      <c r="D17" s="557" t="s">
        <v>178</v>
      </c>
      <c r="E17" s="557"/>
      <c r="F17" s="557"/>
      <c r="G17" s="440">
        <v>0</v>
      </c>
      <c r="H17" s="440">
        <v>0</v>
      </c>
      <c r="I17" s="234"/>
      <c r="J17" s="234"/>
      <c r="K17" s="437"/>
      <c r="L17" s="558" t="s">
        <v>204</v>
      </c>
      <c r="M17" s="558"/>
      <c r="N17" s="558"/>
      <c r="O17" s="440">
        <v>0</v>
      </c>
      <c r="P17" s="440">
        <v>0</v>
      </c>
      <c r="Q17" s="248"/>
    </row>
    <row r="18" spans="1:17" ht="15" customHeight="1">
      <c r="A18" s="249"/>
      <c r="B18" s="234"/>
      <c r="C18" s="441"/>
      <c r="D18" s="557" t="s">
        <v>92</v>
      </c>
      <c r="E18" s="557"/>
      <c r="F18" s="557"/>
      <c r="G18" s="440">
        <v>0</v>
      </c>
      <c r="H18" s="440">
        <v>0</v>
      </c>
      <c r="I18" s="234"/>
      <c r="J18" s="234"/>
      <c r="K18" s="437"/>
      <c r="Q18" s="248"/>
    </row>
    <row r="19" spans="1:17" ht="15" customHeight="1">
      <c r="A19" s="249"/>
      <c r="B19" s="234"/>
      <c r="C19" s="441"/>
      <c r="D19" s="557" t="s">
        <v>93</v>
      </c>
      <c r="E19" s="557"/>
      <c r="F19" s="557"/>
      <c r="G19" s="440">
        <v>0</v>
      </c>
      <c r="H19" s="440">
        <v>0</v>
      </c>
      <c r="I19" s="234"/>
      <c r="J19" s="234"/>
      <c r="K19" s="442" t="s">
        <v>68</v>
      </c>
      <c r="L19" s="442"/>
      <c r="M19" s="442"/>
      <c r="N19" s="442"/>
      <c r="O19" s="439">
        <f>SUM(O20:O22)</f>
        <v>39526</v>
      </c>
      <c r="P19" s="439">
        <f>SUM(P20:P22)</f>
        <v>390212</v>
      </c>
      <c r="Q19" s="248"/>
    </row>
    <row r="20" spans="1:17" ht="15" customHeight="1">
      <c r="A20" s="249"/>
      <c r="B20" s="234"/>
      <c r="C20" s="441"/>
      <c r="D20" s="557" t="s">
        <v>94</v>
      </c>
      <c r="E20" s="557"/>
      <c r="F20" s="557"/>
      <c r="G20" s="440">
        <v>0</v>
      </c>
      <c r="H20" s="440">
        <v>0</v>
      </c>
      <c r="I20" s="234"/>
      <c r="J20" s="234"/>
      <c r="K20" s="437"/>
      <c r="L20" s="441" t="s">
        <v>33</v>
      </c>
      <c r="M20" s="441"/>
      <c r="N20" s="441"/>
      <c r="O20" s="440">
        <v>0</v>
      </c>
      <c r="P20" s="440">
        <v>0</v>
      </c>
      <c r="Q20" s="248"/>
    </row>
    <row r="21" spans="1:17" ht="15" customHeight="1">
      <c r="A21" s="249"/>
      <c r="B21" s="234"/>
      <c r="C21" s="441"/>
      <c r="D21" s="557" t="s">
        <v>96</v>
      </c>
      <c r="E21" s="557"/>
      <c r="F21" s="557"/>
      <c r="G21" s="440">
        <v>0</v>
      </c>
      <c r="H21" s="440">
        <v>0</v>
      </c>
      <c r="I21" s="234"/>
      <c r="J21" s="234"/>
      <c r="K21" s="437"/>
      <c r="L21" s="558" t="s">
        <v>35</v>
      </c>
      <c r="M21" s="558"/>
      <c r="N21" s="558"/>
      <c r="O21" s="440">
        <v>39526</v>
      </c>
      <c r="P21" s="440">
        <v>390212</v>
      </c>
      <c r="Q21" s="248"/>
    </row>
    <row r="22" spans="1:17" ht="28.5" customHeight="1">
      <c r="A22" s="249"/>
      <c r="B22" s="234"/>
      <c r="C22" s="441"/>
      <c r="D22" s="557" t="s">
        <v>98</v>
      </c>
      <c r="E22" s="557"/>
      <c r="F22" s="557"/>
      <c r="G22" s="440">
        <v>0</v>
      </c>
      <c r="H22" s="440">
        <v>0</v>
      </c>
      <c r="I22" s="234"/>
      <c r="J22" s="234"/>
      <c r="K22" s="233"/>
      <c r="L22" s="558" t="s">
        <v>205</v>
      </c>
      <c r="M22" s="558"/>
      <c r="N22" s="558"/>
      <c r="O22" s="440">
        <v>0</v>
      </c>
      <c r="P22" s="440">
        <v>0</v>
      </c>
      <c r="Q22" s="248"/>
    </row>
    <row r="23" spans="1:17" ht="15" customHeight="1">
      <c r="A23" s="249"/>
      <c r="B23" s="234"/>
      <c r="C23" s="441"/>
      <c r="D23" s="557" t="s">
        <v>103</v>
      </c>
      <c r="E23" s="557"/>
      <c r="F23" s="557"/>
      <c r="G23" s="440">
        <v>7189523</v>
      </c>
      <c r="H23" s="440">
        <v>22315380</v>
      </c>
      <c r="I23" s="234"/>
      <c r="J23" s="234"/>
      <c r="K23" s="556" t="s">
        <v>179</v>
      </c>
      <c r="L23" s="556"/>
      <c r="M23" s="556"/>
      <c r="N23" s="556"/>
      <c r="O23" s="439">
        <f>O14-O19</f>
        <v>-39526</v>
      </c>
      <c r="P23" s="439">
        <f>P14-P19</f>
        <v>-390212</v>
      </c>
      <c r="Q23" s="248"/>
    </row>
    <row r="24" spans="1:17" ht="15" customHeight="1">
      <c r="A24" s="249"/>
      <c r="B24" s="234"/>
      <c r="C24" s="441"/>
      <c r="D24" s="557" t="s">
        <v>201</v>
      </c>
      <c r="E24" s="557"/>
      <c r="F24" s="557"/>
      <c r="G24" s="440">
        <v>0</v>
      </c>
      <c r="H24" s="440">
        <v>0</v>
      </c>
      <c r="I24" s="234"/>
      <c r="J24" s="234"/>
      <c r="Q24" s="248"/>
    </row>
    <row r="25" spans="1:17" ht="15" customHeight="1">
      <c r="A25" s="249"/>
      <c r="B25" s="234"/>
      <c r="C25" s="441"/>
      <c r="D25" s="557" t="s">
        <v>202</v>
      </c>
      <c r="E25" s="557"/>
      <c r="F25" s="346"/>
      <c r="G25" s="440">
        <v>0</v>
      </c>
      <c r="H25" s="440">
        <v>0</v>
      </c>
      <c r="I25" s="234"/>
      <c r="J25" s="233"/>
      <c r="Q25" s="248"/>
    </row>
    <row r="26" spans="1:17" ht="15" customHeight="1">
      <c r="A26" s="249"/>
      <c r="B26" s="234"/>
      <c r="C26" s="307"/>
      <c r="D26" s="234"/>
      <c r="E26" s="307"/>
      <c r="F26" s="307"/>
      <c r="G26" s="437"/>
      <c r="H26" s="437"/>
      <c r="I26" s="234"/>
      <c r="J26" s="556" t="s">
        <v>180</v>
      </c>
      <c r="K26" s="556"/>
      <c r="L26" s="556"/>
      <c r="M26" s="556"/>
      <c r="N26" s="556"/>
      <c r="O26" s="233"/>
      <c r="P26" s="233"/>
      <c r="Q26" s="248"/>
    </row>
    <row r="27" spans="1:17" ht="15" customHeight="1">
      <c r="A27" s="249"/>
      <c r="B27" s="234"/>
      <c r="C27" s="556" t="s">
        <v>68</v>
      </c>
      <c r="D27" s="556"/>
      <c r="E27" s="556"/>
      <c r="F27" s="556"/>
      <c r="G27" s="439">
        <f>SUM(G28:G46)</f>
        <v>6317215</v>
      </c>
      <c r="H27" s="439">
        <f>SUM(H28:H46)</f>
        <v>21925036</v>
      </c>
      <c r="I27" s="234"/>
      <c r="J27" s="234"/>
      <c r="K27" s="307"/>
      <c r="L27" s="234"/>
      <c r="M27" s="346"/>
      <c r="N27" s="346"/>
      <c r="O27" s="438"/>
      <c r="P27" s="438"/>
      <c r="Q27" s="248"/>
    </row>
    <row r="28" spans="1:17" ht="15" customHeight="1">
      <c r="A28" s="249"/>
      <c r="B28" s="234"/>
      <c r="C28" s="442"/>
      <c r="D28" s="557" t="s">
        <v>181</v>
      </c>
      <c r="E28" s="557"/>
      <c r="F28" s="557"/>
      <c r="G28" s="440">
        <v>5432367</v>
      </c>
      <c r="H28" s="440">
        <v>18952122</v>
      </c>
      <c r="I28" s="234"/>
      <c r="J28" s="234"/>
      <c r="K28" s="442" t="s">
        <v>67</v>
      </c>
      <c r="L28" s="442"/>
      <c r="M28" s="442"/>
      <c r="N28" s="442"/>
      <c r="O28" s="439">
        <f>O29+O32</f>
        <v>-227017</v>
      </c>
      <c r="P28" s="439">
        <f>P29+P32</f>
        <v>75227</v>
      </c>
      <c r="Q28" s="248"/>
    </row>
    <row r="29" spans="1:17" ht="15" customHeight="1">
      <c r="A29" s="249"/>
      <c r="B29" s="234"/>
      <c r="C29" s="442"/>
      <c r="D29" s="557" t="s">
        <v>89</v>
      </c>
      <c r="E29" s="557"/>
      <c r="F29" s="557"/>
      <c r="G29" s="440">
        <v>222415</v>
      </c>
      <c r="H29" s="440">
        <v>813911</v>
      </c>
      <c r="I29" s="234"/>
      <c r="J29" s="233"/>
      <c r="K29" s="233"/>
      <c r="L29" s="441" t="s">
        <v>182</v>
      </c>
      <c r="M29" s="441"/>
      <c r="N29" s="441"/>
      <c r="O29" s="440">
        <f>SUM(O30:O31)</f>
        <v>0</v>
      </c>
      <c r="P29" s="440">
        <f>SUM(P30:P31)</f>
        <v>0</v>
      </c>
      <c r="Q29" s="248"/>
    </row>
    <row r="30" spans="1:17" ht="15" customHeight="1">
      <c r="A30" s="249"/>
      <c r="B30" s="234"/>
      <c r="C30" s="442"/>
      <c r="D30" s="557" t="s">
        <v>91</v>
      </c>
      <c r="E30" s="557"/>
      <c r="F30" s="557"/>
      <c r="G30" s="440">
        <v>662433</v>
      </c>
      <c r="H30" s="440">
        <v>2159003</v>
      </c>
      <c r="I30" s="234"/>
      <c r="J30" s="234"/>
      <c r="K30" s="442"/>
      <c r="L30" s="441" t="s">
        <v>183</v>
      </c>
      <c r="M30" s="441"/>
      <c r="N30" s="441"/>
      <c r="O30" s="440">
        <v>0</v>
      </c>
      <c r="P30" s="440">
        <v>0</v>
      </c>
      <c r="Q30" s="248"/>
    </row>
    <row r="31" spans="1:17" ht="15" customHeight="1">
      <c r="A31" s="249"/>
      <c r="B31" s="234"/>
      <c r="C31" s="307"/>
      <c r="D31" s="234"/>
      <c r="E31" s="307"/>
      <c r="F31" s="307"/>
      <c r="G31" s="437"/>
      <c r="H31" s="437"/>
      <c r="I31" s="234"/>
      <c r="J31" s="234"/>
      <c r="K31" s="442"/>
      <c r="L31" s="441" t="s">
        <v>185</v>
      </c>
      <c r="M31" s="441"/>
      <c r="N31" s="441"/>
      <c r="O31" s="440">
        <v>0</v>
      </c>
      <c r="P31" s="440">
        <v>0</v>
      </c>
      <c r="Q31" s="248"/>
    </row>
    <row r="32" spans="1:17" ht="15" customHeight="1">
      <c r="A32" s="249"/>
      <c r="B32" s="234"/>
      <c r="C32" s="442"/>
      <c r="D32" s="557" t="s">
        <v>95</v>
      </c>
      <c r="E32" s="557"/>
      <c r="F32" s="557"/>
      <c r="G32" s="440">
        <v>0</v>
      </c>
      <c r="H32" s="440">
        <v>0</v>
      </c>
      <c r="I32" s="234"/>
      <c r="J32" s="234"/>
      <c r="K32" s="442"/>
      <c r="L32" s="558" t="s">
        <v>405</v>
      </c>
      <c r="M32" s="558"/>
      <c r="N32" s="558"/>
      <c r="O32" s="440">
        <v>-227017</v>
      </c>
      <c r="P32" s="440">
        <v>75227</v>
      </c>
      <c r="Q32" s="248"/>
    </row>
    <row r="33" spans="1:19" ht="15" customHeight="1">
      <c r="A33" s="249"/>
      <c r="B33" s="234"/>
      <c r="C33" s="442"/>
      <c r="D33" s="557" t="s">
        <v>184</v>
      </c>
      <c r="E33" s="557"/>
      <c r="F33" s="557"/>
      <c r="G33" s="440">
        <v>0</v>
      </c>
      <c r="H33" s="440">
        <v>0</v>
      </c>
      <c r="I33" s="234"/>
      <c r="J33" s="234"/>
      <c r="K33" s="437"/>
      <c r="Q33" s="248"/>
    </row>
    <row r="34" spans="1:19" ht="15" customHeight="1">
      <c r="A34" s="249"/>
      <c r="B34" s="234"/>
      <c r="C34" s="442"/>
      <c r="D34" s="557" t="s">
        <v>186</v>
      </c>
      <c r="E34" s="557"/>
      <c r="F34" s="557"/>
      <c r="G34" s="440">
        <v>0</v>
      </c>
      <c r="H34" s="440">
        <v>0</v>
      </c>
      <c r="I34" s="234"/>
      <c r="J34" s="234"/>
      <c r="K34" s="442" t="s">
        <v>68</v>
      </c>
      <c r="L34" s="442"/>
      <c r="M34" s="442"/>
      <c r="N34" s="442"/>
      <c r="O34" s="439">
        <f>O35+O38</f>
        <v>129346</v>
      </c>
      <c r="P34" s="439">
        <f>P35+P38</f>
        <v>197117</v>
      </c>
      <c r="Q34" s="248"/>
    </row>
    <row r="35" spans="1:19" ht="15" customHeight="1">
      <c r="A35" s="249"/>
      <c r="B35" s="234"/>
      <c r="C35" s="442"/>
      <c r="D35" s="557" t="s">
        <v>100</v>
      </c>
      <c r="E35" s="557"/>
      <c r="F35" s="557"/>
      <c r="G35" s="440">
        <v>0</v>
      </c>
      <c r="H35" s="440">
        <v>0</v>
      </c>
      <c r="I35" s="234"/>
      <c r="J35" s="234"/>
      <c r="K35" s="233"/>
      <c r="L35" s="441" t="s">
        <v>187</v>
      </c>
      <c r="M35" s="441"/>
      <c r="N35" s="441"/>
      <c r="O35" s="440">
        <f>SUM(O36:O37)</f>
        <v>0</v>
      </c>
      <c r="P35" s="440">
        <f>SUM(P36:P37)</f>
        <v>0</v>
      </c>
      <c r="Q35" s="248"/>
    </row>
    <row r="36" spans="1:19" ht="15" customHeight="1">
      <c r="A36" s="249"/>
      <c r="B36" s="234"/>
      <c r="C36" s="442"/>
      <c r="D36" s="557" t="s">
        <v>102</v>
      </c>
      <c r="E36" s="557"/>
      <c r="F36" s="557"/>
      <c r="G36" s="440">
        <v>0</v>
      </c>
      <c r="H36" s="440">
        <v>0</v>
      </c>
      <c r="I36" s="234"/>
      <c r="J36" s="234"/>
      <c r="K36" s="442"/>
      <c r="L36" s="441" t="s">
        <v>183</v>
      </c>
      <c r="M36" s="441"/>
      <c r="N36" s="441"/>
      <c r="O36" s="440">
        <v>0</v>
      </c>
      <c r="P36" s="440">
        <v>0</v>
      </c>
      <c r="Q36" s="248"/>
    </row>
    <row r="37" spans="1:19" ht="15" customHeight="1">
      <c r="A37" s="249"/>
      <c r="B37" s="234"/>
      <c r="C37" s="442"/>
      <c r="D37" s="557" t="s">
        <v>104</v>
      </c>
      <c r="E37" s="557"/>
      <c r="F37" s="557"/>
      <c r="G37" s="440">
        <v>0</v>
      </c>
      <c r="H37" s="440">
        <v>0</v>
      </c>
      <c r="I37" s="234"/>
      <c r="J37" s="233"/>
      <c r="K37" s="442"/>
      <c r="L37" s="441" t="s">
        <v>185</v>
      </c>
      <c r="M37" s="441"/>
      <c r="N37" s="441"/>
      <c r="O37" s="440">
        <v>0</v>
      </c>
      <c r="P37" s="440">
        <v>0</v>
      </c>
      <c r="Q37" s="248"/>
    </row>
    <row r="38" spans="1:19" ht="15" customHeight="1">
      <c r="A38" s="249"/>
      <c r="B38" s="234"/>
      <c r="C38" s="442"/>
      <c r="D38" s="557" t="s">
        <v>105</v>
      </c>
      <c r="E38" s="557"/>
      <c r="F38" s="557"/>
      <c r="G38" s="440">
        <v>0</v>
      </c>
      <c r="H38" s="440">
        <v>0</v>
      </c>
      <c r="I38" s="234"/>
      <c r="J38" s="234"/>
      <c r="K38" s="442"/>
      <c r="L38" s="558" t="s">
        <v>406</v>
      </c>
      <c r="M38" s="558"/>
      <c r="N38" s="558"/>
      <c r="O38" s="440">
        <v>129346</v>
      </c>
      <c r="P38" s="440">
        <v>197117</v>
      </c>
      <c r="Q38" s="248"/>
    </row>
    <row r="39" spans="1:19" ht="15" customHeight="1">
      <c r="A39" s="249"/>
      <c r="B39" s="234"/>
      <c r="C39" s="442"/>
      <c r="D39" s="557" t="s">
        <v>106</v>
      </c>
      <c r="E39" s="557"/>
      <c r="F39" s="557"/>
      <c r="G39" s="440">
        <v>0</v>
      </c>
      <c r="H39" s="440">
        <v>0</v>
      </c>
      <c r="I39" s="234"/>
      <c r="J39" s="234"/>
      <c r="K39" s="437"/>
      <c r="Q39" s="248"/>
    </row>
    <row r="40" spans="1:19" ht="15" customHeight="1">
      <c r="A40" s="249"/>
      <c r="B40" s="234"/>
      <c r="C40" s="442"/>
      <c r="D40" s="557" t="s">
        <v>108</v>
      </c>
      <c r="E40" s="557"/>
      <c r="F40" s="557"/>
      <c r="G40" s="440">
        <v>0</v>
      </c>
      <c r="H40" s="440">
        <v>0</v>
      </c>
      <c r="I40" s="234"/>
      <c r="J40" s="234"/>
      <c r="K40" s="556" t="s">
        <v>189</v>
      </c>
      <c r="L40" s="556"/>
      <c r="M40" s="556"/>
      <c r="N40" s="556"/>
      <c r="O40" s="439">
        <f>O28-O34</f>
        <v>-356363</v>
      </c>
      <c r="P40" s="439">
        <f>H48+P28-P34</f>
        <v>268454</v>
      </c>
      <c r="Q40" s="248"/>
    </row>
    <row r="41" spans="1:19" ht="15" customHeight="1">
      <c r="A41" s="249"/>
      <c r="B41" s="234"/>
      <c r="C41" s="307"/>
      <c r="D41" s="234"/>
      <c r="E41" s="307"/>
      <c r="F41" s="307"/>
      <c r="G41" s="437"/>
      <c r="H41" s="437"/>
      <c r="I41" s="234"/>
      <c r="J41" s="234"/>
      <c r="Q41" s="248"/>
    </row>
    <row r="42" spans="1:19" ht="15" customHeight="1">
      <c r="A42" s="249"/>
      <c r="B42" s="234"/>
      <c r="C42" s="442"/>
      <c r="D42" s="557" t="s">
        <v>188</v>
      </c>
      <c r="E42" s="557"/>
      <c r="F42" s="557"/>
      <c r="G42" s="440">
        <v>0</v>
      </c>
      <c r="H42" s="440">
        <v>0</v>
      </c>
      <c r="I42" s="234"/>
      <c r="J42" s="234"/>
      <c r="Q42" s="248"/>
    </row>
    <row r="43" spans="1:19" ht="15" customHeight="1">
      <c r="A43" s="249"/>
      <c r="B43" s="234"/>
      <c r="C43" s="442"/>
      <c r="D43" s="557" t="s">
        <v>141</v>
      </c>
      <c r="E43" s="557"/>
      <c r="F43" s="557"/>
      <c r="G43" s="440">
        <v>0</v>
      </c>
      <c r="H43" s="440">
        <v>0</v>
      </c>
      <c r="I43" s="234"/>
      <c r="J43" s="559" t="s">
        <v>191</v>
      </c>
      <c r="K43" s="559"/>
      <c r="L43" s="559"/>
      <c r="M43" s="559"/>
      <c r="N43" s="559"/>
      <c r="O43" s="443">
        <f>G48+O23+O40</f>
        <v>476419</v>
      </c>
      <c r="P43" s="443">
        <f>P23+P40</f>
        <v>-121758</v>
      </c>
      <c r="Q43" s="248"/>
    </row>
    <row r="44" spans="1:19" ht="15" customHeight="1">
      <c r="A44" s="249"/>
      <c r="B44" s="234"/>
      <c r="C44" s="442"/>
      <c r="D44" s="557" t="s">
        <v>115</v>
      </c>
      <c r="E44" s="557"/>
      <c r="F44" s="557"/>
      <c r="G44" s="440">
        <v>0</v>
      </c>
      <c r="H44" s="440">
        <v>0</v>
      </c>
      <c r="I44" s="234"/>
      <c r="Q44" s="248"/>
    </row>
    <row r="45" spans="1:19" ht="15" customHeight="1">
      <c r="A45" s="249"/>
      <c r="B45" s="234"/>
      <c r="C45" s="437"/>
      <c r="D45" s="437"/>
      <c r="E45" s="437"/>
      <c r="F45" s="437"/>
      <c r="G45" s="437"/>
      <c r="H45" s="437"/>
      <c r="I45" s="234"/>
      <c r="Q45" s="248"/>
    </row>
    <row r="46" spans="1:19" ht="15" customHeight="1">
      <c r="A46" s="249"/>
      <c r="B46" s="234"/>
      <c r="C46" s="442"/>
      <c r="D46" s="557" t="s">
        <v>203</v>
      </c>
      <c r="E46" s="557"/>
      <c r="F46" s="557"/>
      <c r="G46" s="440">
        <v>0</v>
      </c>
      <c r="H46" s="440">
        <v>0</v>
      </c>
      <c r="I46" s="234"/>
      <c r="Q46" s="248"/>
    </row>
    <row r="47" spans="1:19">
      <c r="A47" s="249"/>
      <c r="B47" s="234"/>
      <c r="C47" s="307"/>
      <c r="D47" s="234"/>
      <c r="E47" s="307"/>
      <c r="F47" s="307"/>
      <c r="G47" s="437"/>
      <c r="H47" s="437"/>
      <c r="I47" s="234"/>
      <c r="J47" s="559" t="s">
        <v>195</v>
      </c>
      <c r="K47" s="559"/>
      <c r="L47" s="559"/>
      <c r="M47" s="559"/>
      <c r="N47" s="559"/>
      <c r="O47" s="443">
        <f>+P48</f>
        <v>357289</v>
      </c>
      <c r="P47" s="443">
        <v>479047</v>
      </c>
      <c r="Q47" s="248"/>
      <c r="R47" s="454"/>
      <c r="S47" s="471"/>
    </row>
    <row r="48" spans="1:19" s="447" customFormat="1">
      <c r="A48" s="444"/>
      <c r="B48" s="445"/>
      <c r="C48" s="556" t="s">
        <v>190</v>
      </c>
      <c r="D48" s="556"/>
      <c r="E48" s="556"/>
      <c r="F48" s="556"/>
      <c r="G48" s="443">
        <f>G14-G27</f>
        <v>872308</v>
      </c>
      <c r="H48" s="443">
        <f>H14-H27</f>
        <v>390344</v>
      </c>
      <c r="I48" s="445"/>
      <c r="J48" s="559" t="s">
        <v>196</v>
      </c>
      <c r="K48" s="559"/>
      <c r="L48" s="559"/>
      <c r="M48" s="559"/>
      <c r="N48" s="559"/>
      <c r="O48" s="443">
        <f>+O47+O43</f>
        <v>833708</v>
      </c>
      <c r="P48" s="443">
        <f>+P43+P47</f>
        <v>357289</v>
      </c>
      <c r="Q48" s="446"/>
      <c r="R48" s="455"/>
      <c r="S48" s="471">
        <f>O48-833708</f>
        <v>0</v>
      </c>
    </row>
    <row r="49" spans="1:18" s="447" customFormat="1">
      <c r="A49" s="444"/>
      <c r="B49" s="445"/>
      <c r="C49" s="442"/>
      <c r="D49" s="442"/>
      <c r="E49" s="442"/>
      <c r="F49" s="442"/>
      <c r="G49" s="443"/>
      <c r="H49" s="443"/>
      <c r="I49" s="445"/>
      <c r="Q49" s="446"/>
      <c r="R49" s="456"/>
    </row>
    <row r="50" spans="1:18" ht="14.25" customHeight="1">
      <c r="A50" s="271"/>
      <c r="B50" s="272"/>
      <c r="C50" s="448"/>
      <c r="D50" s="448"/>
      <c r="E50" s="448"/>
      <c r="F50" s="448"/>
      <c r="G50" s="449"/>
      <c r="H50" s="449"/>
      <c r="I50" s="272"/>
      <c r="J50" s="278"/>
      <c r="K50" s="278"/>
      <c r="L50" s="278"/>
      <c r="M50" s="278"/>
      <c r="N50" s="278"/>
      <c r="O50" s="278"/>
      <c r="P50" s="278"/>
      <c r="Q50" s="274"/>
      <c r="R50" s="467"/>
    </row>
    <row r="51" spans="1:18" ht="14.25" customHeight="1">
      <c r="A51" s="234"/>
      <c r="I51" s="234"/>
      <c r="J51" s="234"/>
      <c r="K51" s="437"/>
      <c r="L51" s="437"/>
      <c r="M51" s="437"/>
      <c r="N51" s="437"/>
      <c r="O51" s="438"/>
      <c r="P51" s="438"/>
      <c r="Q51" s="233"/>
    </row>
    <row r="52" spans="1:18" ht="6" customHeight="1">
      <c r="A52" s="234"/>
      <c r="I52" s="234"/>
      <c r="J52" s="233"/>
      <c r="K52" s="233"/>
      <c r="L52" s="233"/>
      <c r="M52" s="233"/>
      <c r="N52" s="233"/>
      <c r="O52" s="233"/>
      <c r="P52" s="233"/>
      <c r="Q52" s="233"/>
    </row>
    <row r="53" spans="1:18" ht="15" customHeight="1">
      <c r="A53" s="233"/>
      <c r="B53" s="251" t="s">
        <v>78</v>
      </c>
      <c r="C53" s="251"/>
      <c r="D53" s="251"/>
      <c r="E53" s="251"/>
      <c r="F53" s="251"/>
      <c r="G53" s="251"/>
      <c r="H53" s="251"/>
      <c r="I53" s="251"/>
      <c r="J53" s="251"/>
      <c r="K53" s="233"/>
      <c r="L53" s="233"/>
      <c r="M53" s="233"/>
      <c r="N53" s="233"/>
      <c r="O53" s="422" t="str">
        <f>IF(O47=ESF!E18," ","ERROR SALDO FINAL 2013")</f>
        <v xml:space="preserve"> </v>
      </c>
      <c r="P53" s="233"/>
      <c r="Q53" s="233"/>
    </row>
    <row r="54" spans="1:18" ht="22.5" customHeight="1">
      <c r="A54" s="233"/>
      <c r="B54" s="251"/>
      <c r="C54" s="275"/>
      <c r="D54" s="276"/>
      <c r="E54" s="276"/>
      <c r="F54" s="233"/>
      <c r="G54" s="277"/>
      <c r="H54" s="275"/>
      <c r="I54" s="276"/>
      <c r="J54" s="276"/>
      <c r="K54" s="233"/>
      <c r="L54" s="233"/>
      <c r="M54" s="233"/>
      <c r="N54" s="233"/>
      <c r="O54" s="422" t="str">
        <f>IF(O48=ESF!D18," ","ERROR SALDO FINAL 2014")</f>
        <v xml:space="preserve"> </v>
      </c>
      <c r="P54" s="233"/>
      <c r="Q54" s="233"/>
    </row>
    <row r="55" spans="1:18" ht="29.25" customHeight="1">
      <c r="A55" s="233"/>
      <c r="B55" s="251"/>
      <c r="C55" s="275"/>
      <c r="D55" s="560"/>
      <c r="E55" s="560"/>
      <c r="F55" s="560"/>
      <c r="G55" s="560"/>
      <c r="H55" s="275"/>
      <c r="I55" s="276"/>
      <c r="J55" s="276"/>
      <c r="K55" s="233"/>
      <c r="L55" s="535"/>
      <c r="M55" s="535"/>
      <c r="N55" s="535"/>
      <c r="O55" s="535"/>
      <c r="P55" s="233"/>
      <c r="Q55" s="233"/>
    </row>
    <row r="56" spans="1:18" ht="14.1" customHeight="1">
      <c r="A56" s="233"/>
      <c r="B56" s="283"/>
      <c r="C56" s="233"/>
      <c r="D56" s="493" t="s">
        <v>517</v>
      </c>
      <c r="E56" s="493"/>
      <c r="F56" s="493"/>
      <c r="G56" s="493"/>
      <c r="H56" s="233"/>
      <c r="I56" s="252"/>
      <c r="J56" s="233"/>
      <c r="K56" s="290"/>
      <c r="L56" s="493" t="s">
        <v>519</v>
      </c>
      <c r="M56" s="493"/>
      <c r="N56" s="493"/>
      <c r="O56" s="493"/>
      <c r="P56" s="233"/>
      <c r="Q56" s="233"/>
    </row>
    <row r="57" spans="1:18" ht="14.1" customHeight="1">
      <c r="A57" s="233"/>
      <c r="B57" s="285"/>
      <c r="C57" s="233"/>
      <c r="D57" s="492" t="s">
        <v>518</v>
      </c>
      <c r="E57" s="492"/>
      <c r="F57" s="492"/>
      <c r="G57" s="492"/>
      <c r="H57" s="233"/>
      <c r="I57" s="252"/>
      <c r="J57" s="233"/>
      <c r="L57" s="492" t="s">
        <v>520</v>
      </c>
      <c r="M57" s="492"/>
      <c r="N57" s="492"/>
      <c r="O57" s="492"/>
      <c r="P57" s="233"/>
      <c r="Q57" s="233"/>
    </row>
  </sheetData>
  <sheetProtection formatCells="0" selectLockedCell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9"/>
  <sheetViews>
    <sheetView workbookViewId="0">
      <selection activeCell="J44" sqref="J44"/>
    </sheetView>
  </sheetViews>
  <sheetFormatPr baseColWidth="10" defaultRowHeight="11.25"/>
  <cols>
    <col min="1" max="1" width="1.140625" style="78" customWidth="1"/>
    <col min="2" max="3" width="3.7109375" style="79" customWidth="1"/>
    <col min="4" max="4" width="46.42578125" style="79" customWidth="1"/>
    <col min="5" max="10" width="15.7109375" style="79" customWidth="1"/>
    <col min="11" max="11" width="2" style="78" customWidth="1"/>
    <col min="12" max="16384" width="11.42578125" style="79"/>
  </cols>
  <sheetData>
    <row r="1" spans="1:10" s="78" customFormat="1"/>
    <row r="2" spans="1:10">
      <c r="B2" s="573" t="s">
        <v>535</v>
      </c>
      <c r="C2" s="574"/>
      <c r="D2" s="574"/>
      <c r="E2" s="574"/>
      <c r="F2" s="574"/>
      <c r="G2" s="574"/>
      <c r="H2" s="574"/>
      <c r="I2" s="574"/>
      <c r="J2" s="575"/>
    </row>
    <row r="3" spans="1:10">
      <c r="B3" s="576" t="s">
        <v>515</v>
      </c>
      <c r="C3" s="577"/>
      <c r="D3" s="577"/>
      <c r="E3" s="577"/>
      <c r="F3" s="577"/>
      <c r="G3" s="577"/>
      <c r="H3" s="577"/>
      <c r="I3" s="577"/>
      <c r="J3" s="578"/>
    </row>
    <row r="4" spans="1:10">
      <c r="B4" s="576" t="s">
        <v>206</v>
      </c>
      <c r="C4" s="577"/>
      <c r="D4" s="577"/>
      <c r="E4" s="577"/>
      <c r="F4" s="577"/>
      <c r="G4" s="577"/>
      <c r="H4" s="577"/>
      <c r="I4" s="577"/>
      <c r="J4" s="578"/>
    </row>
    <row r="5" spans="1:10">
      <c r="B5" s="579" t="s">
        <v>538</v>
      </c>
      <c r="C5" s="580"/>
      <c r="D5" s="580"/>
      <c r="E5" s="580"/>
      <c r="F5" s="580"/>
      <c r="G5" s="580"/>
      <c r="H5" s="580"/>
      <c r="I5" s="580"/>
      <c r="J5" s="581"/>
    </row>
    <row r="6" spans="1:10" s="78" customFormat="1">
      <c r="A6" s="80"/>
      <c r="B6" s="80"/>
      <c r="C6" s="80"/>
      <c r="D6" s="80"/>
      <c r="F6" s="81"/>
      <c r="G6" s="81"/>
      <c r="H6" s="81"/>
      <c r="I6" s="81"/>
      <c r="J6" s="81"/>
    </row>
    <row r="7" spans="1:10" ht="12" customHeight="1">
      <c r="A7" s="82"/>
      <c r="B7" s="572" t="s">
        <v>207</v>
      </c>
      <c r="C7" s="572"/>
      <c r="D7" s="572"/>
      <c r="E7" s="572" t="s">
        <v>208</v>
      </c>
      <c r="F7" s="572"/>
      <c r="G7" s="572"/>
      <c r="H7" s="572"/>
      <c r="I7" s="572"/>
      <c r="J7" s="571" t="s">
        <v>209</v>
      </c>
    </row>
    <row r="8" spans="1:10" ht="22.5">
      <c r="A8" s="80"/>
      <c r="B8" s="572"/>
      <c r="C8" s="572"/>
      <c r="D8" s="572"/>
      <c r="E8" s="180" t="s">
        <v>210</v>
      </c>
      <c r="F8" s="111" t="s">
        <v>211</v>
      </c>
      <c r="G8" s="180" t="s">
        <v>212</v>
      </c>
      <c r="H8" s="180" t="s">
        <v>213</v>
      </c>
      <c r="I8" s="180" t="s">
        <v>214</v>
      </c>
      <c r="J8" s="571"/>
    </row>
    <row r="9" spans="1:10" ht="12" customHeight="1">
      <c r="A9" s="80"/>
      <c r="B9" s="572"/>
      <c r="C9" s="572"/>
      <c r="D9" s="572"/>
      <c r="E9" s="180" t="s">
        <v>215</v>
      </c>
      <c r="F9" s="180" t="s">
        <v>216</v>
      </c>
      <c r="G9" s="180" t="s">
        <v>217</v>
      </c>
      <c r="H9" s="180" t="s">
        <v>218</v>
      </c>
      <c r="I9" s="180" t="s">
        <v>219</v>
      </c>
      <c r="J9" s="180" t="s">
        <v>233</v>
      </c>
    </row>
    <row r="10" spans="1:10" ht="12" customHeight="1">
      <c r="A10" s="83"/>
      <c r="B10" s="84"/>
      <c r="C10" s="85"/>
      <c r="D10" s="86"/>
      <c r="E10" s="87"/>
      <c r="F10" s="88"/>
      <c r="G10" s="88"/>
      <c r="H10" s="88"/>
      <c r="I10" s="88"/>
      <c r="J10" s="88"/>
    </row>
    <row r="11" spans="1:10" ht="12" customHeight="1">
      <c r="A11" s="83"/>
      <c r="B11" s="568" t="s">
        <v>86</v>
      </c>
      <c r="C11" s="562"/>
      <c r="D11" s="563"/>
      <c r="E11" s="103">
        <v>0</v>
      </c>
      <c r="F11" s="103">
        <v>0</v>
      </c>
      <c r="G11" s="103">
        <f>+E11+F11</f>
        <v>0</v>
      </c>
      <c r="H11" s="103">
        <v>0</v>
      </c>
      <c r="I11" s="103">
        <v>0</v>
      </c>
      <c r="J11" s="103">
        <f>+I11-E11</f>
        <v>0</v>
      </c>
    </row>
    <row r="12" spans="1:10" ht="12" customHeight="1">
      <c r="A12" s="83"/>
      <c r="B12" s="568" t="s">
        <v>200</v>
      </c>
      <c r="C12" s="562"/>
      <c r="D12" s="563"/>
      <c r="E12" s="103">
        <v>0</v>
      </c>
      <c r="F12" s="103">
        <v>0</v>
      </c>
      <c r="G12" s="103">
        <f t="shared" ref="G12:G24" si="0">+E12+F12</f>
        <v>0</v>
      </c>
      <c r="H12" s="103">
        <v>0</v>
      </c>
      <c r="I12" s="103">
        <v>0</v>
      </c>
      <c r="J12" s="103">
        <f t="shared" ref="J12:J24" si="1">+I12-E12</f>
        <v>0</v>
      </c>
    </row>
    <row r="13" spans="1:10" ht="12" customHeight="1">
      <c r="A13" s="83"/>
      <c r="B13" s="568" t="s">
        <v>90</v>
      </c>
      <c r="C13" s="562"/>
      <c r="D13" s="563"/>
      <c r="E13" s="103">
        <v>0</v>
      </c>
      <c r="F13" s="103">
        <v>0</v>
      </c>
      <c r="G13" s="103">
        <f t="shared" si="0"/>
        <v>0</v>
      </c>
      <c r="H13" s="103">
        <v>0</v>
      </c>
      <c r="I13" s="103">
        <v>0</v>
      </c>
      <c r="J13" s="103">
        <f t="shared" si="1"/>
        <v>0</v>
      </c>
    </row>
    <row r="14" spans="1:10" ht="12" customHeight="1">
      <c r="A14" s="83"/>
      <c r="B14" s="568" t="s">
        <v>92</v>
      </c>
      <c r="C14" s="562"/>
      <c r="D14" s="563"/>
      <c r="E14" s="103">
        <v>0</v>
      </c>
      <c r="F14" s="103">
        <v>0</v>
      </c>
      <c r="G14" s="103">
        <f t="shared" si="0"/>
        <v>0</v>
      </c>
      <c r="H14" s="103">
        <v>0</v>
      </c>
      <c r="I14" s="103">
        <v>0</v>
      </c>
      <c r="J14" s="103">
        <f t="shared" si="1"/>
        <v>0</v>
      </c>
    </row>
    <row r="15" spans="1:10" ht="12" customHeight="1">
      <c r="A15" s="83"/>
      <c r="B15" s="568" t="s">
        <v>220</v>
      </c>
      <c r="C15" s="562"/>
      <c r="D15" s="563"/>
      <c r="E15" s="103">
        <f>+E16+E17</f>
        <v>0</v>
      </c>
      <c r="F15" s="103">
        <f>+F16+F17</f>
        <v>0</v>
      </c>
      <c r="G15" s="103">
        <f>+G16+G17</f>
        <v>0</v>
      </c>
      <c r="H15" s="103">
        <f>+H16+H17</f>
        <v>0</v>
      </c>
      <c r="I15" s="103">
        <f>+I16+I17</f>
        <v>0</v>
      </c>
      <c r="J15" s="103">
        <f t="shared" si="1"/>
        <v>0</v>
      </c>
    </row>
    <row r="16" spans="1:10" ht="12" customHeight="1">
      <c r="A16" s="83"/>
      <c r="B16" s="90"/>
      <c r="C16" s="562" t="s">
        <v>221</v>
      </c>
      <c r="D16" s="563"/>
      <c r="E16" s="103">
        <v>0</v>
      </c>
      <c r="F16" s="103">
        <v>0</v>
      </c>
      <c r="G16" s="103">
        <f t="shared" si="0"/>
        <v>0</v>
      </c>
      <c r="H16" s="103">
        <v>0</v>
      </c>
      <c r="I16" s="103">
        <v>0</v>
      </c>
      <c r="J16" s="103">
        <f t="shared" si="1"/>
        <v>0</v>
      </c>
    </row>
    <row r="17" spans="1:10" ht="12" customHeight="1">
      <c r="A17" s="83"/>
      <c r="B17" s="90"/>
      <c r="C17" s="562" t="s">
        <v>222</v>
      </c>
      <c r="D17" s="563"/>
      <c r="E17" s="103">
        <v>0</v>
      </c>
      <c r="F17" s="103">
        <v>0</v>
      </c>
      <c r="G17" s="103">
        <f t="shared" si="0"/>
        <v>0</v>
      </c>
      <c r="H17" s="103">
        <v>0</v>
      </c>
      <c r="I17" s="103">
        <v>0</v>
      </c>
      <c r="J17" s="103">
        <f t="shared" si="1"/>
        <v>0</v>
      </c>
    </row>
    <row r="18" spans="1:10" ht="12" customHeight="1">
      <c r="A18" s="83"/>
      <c r="B18" s="568" t="s">
        <v>223</v>
      </c>
      <c r="C18" s="562"/>
      <c r="D18" s="563"/>
      <c r="E18" s="103">
        <f>+E19+E20</f>
        <v>0</v>
      </c>
      <c r="F18" s="103">
        <f>+F19+F20</f>
        <v>0</v>
      </c>
      <c r="G18" s="103">
        <f t="shared" si="0"/>
        <v>0</v>
      </c>
      <c r="H18" s="103">
        <f>+H19+H20</f>
        <v>0</v>
      </c>
      <c r="I18" s="103">
        <f>+I19+I20</f>
        <v>0</v>
      </c>
      <c r="J18" s="103">
        <f t="shared" si="1"/>
        <v>0</v>
      </c>
    </row>
    <row r="19" spans="1:10" ht="12" customHeight="1">
      <c r="A19" s="83"/>
      <c r="B19" s="90"/>
      <c r="C19" s="562" t="s">
        <v>221</v>
      </c>
      <c r="D19" s="563"/>
      <c r="E19" s="103">
        <v>0</v>
      </c>
      <c r="F19" s="103">
        <v>0</v>
      </c>
      <c r="G19" s="103">
        <f t="shared" si="0"/>
        <v>0</v>
      </c>
      <c r="H19" s="103">
        <v>0</v>
      </c>
      <c r="I19" s="103">
        <v>0</v>
      </c>
      <c r="J19" s="103">
        <f t="shared" si="1"/>
        <v>0</v>
      </c>
    </row>
    <row r="20" spans="1:10" ht="12" customHeight="1">
      <c r="A20" s="83"/>
      <c r="B20" s="90"/>
      <c r="C20" s="562" t="s">
        <v>222</v>
      </c>
      <c r="D20" s="563"/>
      <c r="E20" s="103">
        <v>0</v>
      </c>
      <c r="F20" s="103">
        <v>0</v>
      </c>
      <c r="G20" s="103">
        <f t="shared" si="0"/>
        <v>0</v>
      </c>
      <c r="H20" s="103">
        <v>0</v>
      </c>
      <c r="I20" s="103">
        <v>0</v>
      </c>
      <c r="J20" s="103">
        <f t="shared" si="1"/>
        <v>0</v>
      </c>
    </row>
    <row r="21" spans="1:10" ht="12" customHeight="1">
      <c r="A21" s="83"/>
      <c r="B21" s="568" t="s">
        <v>224</v>
      </c>
      <c r="C21" s="562"/>
      <c r="D21" s="563"/>
      <c r="E21" s="103">
        <v>0</v>
      </c>
      <c r="F21" s="103">
        <v>0</v>
      </c>
      <c r="G21" s="103">
        <f t="shared" si="0"/>
        <v>0</v>
      </c>
      <c r="H21" s="103">
        <v>0</v>
      </c>
      <c r="I21" s="103">
        <v>0</v>
      </c>
      <c r="J21" s="103">
        <f t="shared" si="1"/>
        <v>0</v>
      </c>
    </row>
    <row r="22" spans="1:10" ht="12" customHeight="1">
      <c r="A22" s="83"/>
      <c r="B22" s="568" t="s">
        <v>103</v>
      </c>
      <c r="C22" s="562"/>
      <c r="D22" s="563"/>
      <c r="E22" s="103">
        <v>19316000</v>
      </c>
      <c r="F22" s="103">
        <v>432661</v>
      </c>
      <c r="G22" s="103">
        <f t="shared" si="0"/>
        <v>19748661</v>
      </c>
      <c r="H22" s="103">
        <v>7189523</v>
      </c>
      <c r="I22" s="103">
        <v>7189523</v>
      </c>
      <c r="J22" s="103">
        <f t="shared" si="1"/>
        <v>-12126477</v>
      </c>
    </row>
    <row r="23" spans="1:10" ht="12" customHeight="1">
      <c r="A23" s="91"/>
      <c r="B23" s="568" t="s">
        <v>225</v>
      </c>
      <c r="C23" s="562"/>
      <c r="D23" s="563"/>
      <c r="E23" s="103">
        <v>0</v>
      </c>
      <c r="F23" s="103">
        <v>0</v>
      </c>
      <c r="G23" s="103">
        <f t="shared" si="0"/>
        <v>0</v>
      </c>
      <c r="H23" s="103">
        <v>0</v>
      </c>
      <c r="I23" s="103">
        <v>0</v>
      </c>
      <c r="J23" s="103">
        <f t="shared" si="1"/>
        <v>0</v>
      </c>
    </row>
    <row r="24" spans="1:10" ht="12" customHeight="1">
      <c r="A24" s="83"/>
      <c r="B24" s="568" t="s">
        <v>226</v>
      </c>
      <c r="C24" s="562"/>
      <c r="D24" s="563"/>
      <c r="E24" s="103">
        <v>0</v>
      </c>
      <c r="F24" s="103">
        <v>0</v>
      </c>
      <c r="G24" s="103">
        <f t="shared" si="0"/>
        <v>0</v>
      </c>
      <c r="H24" s="103">
        <v>0</v>
      </c>
      <c r="I24" s="103">
        <v>0</v>
      </c>
      <c r="J24" s="103">
        <f t="shared" si="1"/>
        <v>0</v>
      </c>
    </row>
    <row r="25" spans="1:10" ht="12" customHeight="1">
      <c r="A25" s="83"/>
      <c r="B25" s="92"/>
      <c r="C25" s="93"/>
      <c r="D25" s="94"/>
      <c r="E25" s="95"/>
      <c r="F25" s="96"/>
      <c r="G25" s="96"/>
      <c r="H25" s="96"/>
      <c r="I25" s="96"/>
      <c r="J25" s="96"/>
    </row>
    <row r="26" spans="1:10" ht="12" customHeight="1">
      <c r="A26" s="80"/>
      <c r="B26" s="97"/>
      <c r="C26" s="98"/>
      <c r="D26" s="99" t="s">
        <v>227</v>
      </c>
      <c r="E26" s="103">
        <f>SUM(E11+E12+E13+E14+E15+E18+E21+E22+E23+E24)</f>
        <v>19316000</v>
      </c>
      <c r="F26" s="103">
        <f>SUM(F11+F12+F13+F14+F15+F18+F21+F22+F23+F24)</f>
        <v>432661</v>
      </c>
      <c r="G26" s="103">
        <f>SUM(G11+G12+G13+G14+G15+G18+G21+G22+G23+G24)</f>
        <v>19748661</v>
      </c>
      <c r="H26" s="103" t="s">
        <v>543</v>
      </c>
      <c r="I26" s="103">
        <f>SUM(I11+I12+I13+I14+I15+I18+I21+I22+I23+I24)</f>
        <v>7189523</v>
      </c>
      <c r="J26" s="569">
        <f>SUM(J11:J24)</f>
        <v>-12126477</v>
      </c>
    </row>
    <row r="27" spans="1:10" ht="12" customHeight="1">
      <c r="A27" s="83"/>
      <c r="B27" s="100"/>
      <c r="C27" s="100"/>
      <c r="D27" s="100"/>
      <c r="E27" s="100"/>
      <c r="F27" s="100"/>
      <c r="G27" s="100"/>
      <c r="H27" s="566" t="s">
        <v>407</v>
      </c>
      <c r="I27" s="567"/>
      <c r="J27" s="570"/>
    </row>
    <row r="28" spans="1:10" ht="12" customHeight="1">
      <c r="A28" s="80"/>
      <c r="B28" s="80"/>
      <c r="C28" s="80"/>
      <c r="D28" s="80"/>
      <c r="E28" s="81"/>
      <c r="F28" s="81"/>
      <c r="G28" s="81"/>
      <c r="H28" s="81"/>
      <c r="I28" s="81"/>
      <c r="J28" s="81"/>
    </row>
    <row r="29" spans="1:10" ht="12" customHeight="1">
      <c r="A29" s="80"/>
      <c r="B29" s="571" t="s">
        <v>228</v>
      </c>
      <c r="C29" s="571"/>
      <c r="D29" s="571"/>
      <c r="E29" s="572" t="s">
        <v>208</v>
      </c>
      <c r="F29" s="572"/>
      <c r="G29" s="572"/>
      <c r="H29" s="572"/>
      <c r="I29" s="572"/>
      <c r="J29" s="571" t="s">
        <v>209</v>
      </c>
    </row>
    <row r="30" spans="1:10" ht="22.5">
      <c r="A30" s="80"/>
      <c r="B30" s="571"/>
      <c r="C30" s="571"/>
      <c r="D30" s="571"/>
      <c r="E30" s="180" t="s">
        <v>210</v>
      </c>
      <c r="F30" s="111" t="s">
        <v>211</v>
      </c>
      <c r="G30" s="180" t="s">
        <v>212</v>
      </c>
      <c r="H30" s="180" t="s">
        <v>213</v>
      </c>
      <c r="I30" s="180" t="s">
        <v>214</v>
      </c>
      <c r="J30" s="571"/>
    </row>
    <row r="31" spans="1:10" ht="12" customHeight="1">
      <c r="A31" s="80"/>
      <c r="B31" s="571"/>
      <c r="C31" s="571"/>
      <c r="D31" s="571"/>
      <c r="E31" s="180" t="s">
        <v>215</v>
      </c>
      <c r="F31" s="180" t="s">
        <v>216</v>
      </c>
      <c r="G31" s="180" t="s">
        <v>217</v>
      </c>
      <c r="H31" s="180" t="s">
        <v>218</v>
      </c>
      <c r="I31" s="180" t="s">
        <v>219</v>
      </c>
      <c r="J31" s="180" t="s">
        <v>233</v>
      </c>
    </row>
    <row r="32" spans="1:10" ht="12" customHeight="1">
      <c r="A32" s="83"/>
      <c r="B32" s="84"/>
      <c r="C32" s="85"/>
      <c r="D32" s="86"/>
      <c r="E32" s="88"/>
      <c r="F32" s="88"/>
      <c r="G32" s="88"/>
      <c r="H32" s="88"/>
      <c r="I32" s="88"/>
      <c r="J32" s="88"/>
    </row>
    <row r="33" spans="1:10" ht="12" customHeight="1">
      <c r="A33" s="83"/>
      <c r="B33" s="101" t="s">
        <v>229</v>
      </c>
      <c r="C33" s="102"/>
      <c r="D33" s="112"/>
      <c r="E33" s="116">
        <f>+E34+E35+E36+E37+E40+E43+E44</f>
        <v>19316000</v>
      </c>
      <c r="F33" s="116">
        <f t="shared" ref="F33:J33" si="2">+F34+F35+F36+F37+F40+F43+F44</f>
        <v>432661</v>
      </c>
      <c r="G33" s="116">
        <f t="shared" si="2"/>
        <v>19748661</v>
      </c>
      <c r="H33" s="116">
        <f t="shared" si="2"/>
        <v>7189523</v>
      </c>
      <c r="I33" s="116">
        <f t="shared" si="2"/>
        <v>7189523</v>
      </c>
      <c r="J33" s="116">
        <f t="shared" si="2"/>
        <v>-12126477</v>
      </c>
    </row>
    <row r="34" spans="1:10" ht="12" customHeight="1">
      <c r="A34" s="83"/>
      <c r="B34" s="90"/>
      <c r="C34" s="562" t="s">
        <v>86</v>
      </c>
      <c r="D34" s="563"/>
      <c r="E34" s="103">
        <v>0</v>
      </c>
      <c r="F34" s="103">
        <v>0</v>
      </c>
      <c r="G34" s="103">
        <f>+E34+F34</f>
        <v>0</v>
      </c>
      <c r="H34" s="103">
        <v>0</v>
      </c>
      <c r="I34" s="103">
        <v>0</v>
      </c>
      <c r="J34" s="103">
        <f>+I34-E34</f>
        <v>0</v>
      </c>
    </row>
    <row r="35" spans="1:10" ht="12" customHeight="1">
      <c r="A35" s="83"/>
      <c r="B35" s="90"/>
      <c r="C35" s="562" t="s">
        <v>90</v>
      </c>
      <c r="D35" s="563"/>
      <c r="E35" s="103">
        <v>0</v>
      </c>
      <c r="F35" s="103">
        <v>0</v>
      </c>
      <c r="G35" s="103">
        <f t="shared" ref="G35:G49" si="3">+E35+F35</f>
        <v>0</v>
      </c>
      <c r="H35" s="103">
        <v>0</v>
      </c>
      <c r="I35" s="103">
        <v>0</v>
      </c>
      <c r="J35" s="103">
        <f t="shared" ref="J35:J52" si="4">+I35-E35</f>
        <v>0</v>
      </c>
    </row>
    <row r="36" spans="1:10" ht="12" customHeight="1">
      <c r="A36" s="83"/>
      <c r="B36" s="90"/>
      <c r="C36" s="562" t="s">
        <v>92</v>
      </c>
      <c r="D36" s="563"/>
      <c r="E36" s="103">
        <v>0</v>
      </c>
      <c r="F36" s="103">
        <v>0</v>
      </c>
      <c r="G36" s="103">
        <f t="shared" si="3"/>
        <v>0</v>
      </c>
      <c r="H36" s="103">
        <v>0</v>
      </c>
      <c r="I36" s="103">
        <v>0</v>
      </c>
      <c r="J36" s="103">
        <f t="shared" si="4"/>
        <v>0</v>
      </c>
    </row>
    <row r="37" spans="1:10" ht="12" customHeight="1">
      <c r="A37" s="83"/>
      <c r="B37" s="90"/>
      <c r="C37" s="562" t="s">
        <v>220</v>
      </c>
      <c r="D37" s="563"/>
      <c r="E37" s="103">
        <f>+E38+E39</f>
        <v>0</v>
      </c>
      <c r="F37" s="103">
        <f>+F38+F39</f>
        <v>0</v>
      </c>
      <c r="G37" s="103">
        <f t="shared" si="3"/>
        <v>0</v>
      </c>
      <c r="H37" s="103">
        <f>+H38+H39</f>
        <v>0</v>
      </c>
      <c r="I37" s="103">
        <f>+I38+I39</f>
        <v>0</v>
      </c>
      <c r="J37" s="103">
        <f t="shared" si="4"/>
        <v>0</v>
      </c>
    </row>
    <row r="38" spans="1:10" ht="12" customHeight="1">
      <c r="A38" s="83"/>
      <c r="B38" s="90"/>
      <c r="C38" s="113"/>
      <c r="D38" s="104" t="s">
        <v>221</v>
      </c>
      <c r="E38" s="103">
        <v>0</v>
      </c>
      <c r="F38" s="103">
        <v>0</v>
      </c>
      <c r="G38" s="103">
        <f t="shared" si="3"/>
        <v>0</v>
      </c>
      <c r="H38" s="103">
        <v>0</v>
      </c>
      <c r="I38" s="103">
        <v>0</v>
      </c>
      <c r="J38" s="103">
        <f t="shared" si="4"/>
        <v>0</v>
      </c>
    </row>
    <row r="39" spans="1:10" ht="12" customHeight="1">
      <c r="A39" s="83"/>
      <c r="B39" s="90"/>
      <c r="C39" s="113"/>
      <c r="D39" s="104" t="s">
        <v>222</v>
      </c>
      <c r="E39" s="103">
        <v>0</v>
      </c>
      <c r="F39" s="103">
        <v>0</v>
      </c>
      <c r="G39" s="103">
        <f t="shared" si="3"/>
        <v>0</v>
      </c>
      <c r="H39" s="103">
        <v>0</v>
      </c>
      <c r="I39" s="103">
        <v>0</v>
      </c>
      <c r="J39" s="103">
        <f t="shared" si="4"/>
        <v>0</v>
      </c>
    </row>
    <row r="40" spans="1:10" ht="12" customHeight="1">
      <c r="A40" s="83"/>
      <c r="B40" s="90"/>
      <c r="C40" s="562" t="s">
        <v>223</v>
      </c>
      <c r="D40" s="563"/>
      <c r="E40" s="103">
        <f>+E41+E42</f>
        <v>0</v>
      </c>
      <c r="F40" s="103">
        <f>+F41+F42</f>
        <v>0</v>
      </c>
      <c r="G40" s="103">
        <f>+G41+G42</f>
        <v>0</v>
      </c>
      <c r="H40" s="103">
        <f>+H41+H42</f>
        <v>0</v>
      </c>
      <c r="I40" s="103">
        <f>+I41+I42</f>
        <v>0</v>
      </c>
      <c r="J40" s="103">
        <f t="shared" si="4"/>
        <v>0</v>
      </c>
    </row>
    <row r="41" spans="1:10" ht="12" customHeight="1">
      <c r="A41" s="83"/>
      <c r="B41" s="90"/>
      <c r="C41" s="113"/>
      <c r="D41" s="104" t="s">
        <v>221</v>
      </c>
      <c r="E41" s="103">
        <v>0</v>
      </c>
      <c r="F41" s="103">
        <v>0</v>
      </c>
      <c r="G41" s="103">
        <f t="shared" si="3"/>
        <v>0</v>
      </c>
      <c r="H41" s="103">
        <v>0</v>
      </c>
      <c r="I41" s="103">
        <v>0</v>
      </c>
      <c r="J41" s="103">
        <f t="shared" si="4"/>
        <v>0</v>
      </c>
    </row>
    <row r="42" spans="1:10" ht="12" customHeight="1">
      <c r="A42" s="83"/>
      <c r="B42" s="90"/>
      <c r="C42" s="113"/>
      <c r="D42" s="104" t="s">
        <v>222</v>
      </c>
      <c r="E42" s="103">
        <v>0</v>
      </c>
      <c r="F42" s="103">
        <v>0</v>
      </c>
      <c r="G42" s="103">
        <f t="shared" si="3"/>
        <v>0</v>
      </c>
      <c r="H42" s="103">
        <v>0</v>
      </c>
      <c r="I42" s="103">
        <v>0</v>
      </c>
      <c r="J42" s="103">
        <f t="shared" si="4"/>
        <v>0</v>
      </c>
    </row>
    <row r="43" spans="1:10" ht="12" customHeight="1">
      <c r="A43" s="83"/>
      <c r="B43" s="90"/>
      <c r="C43" s="562" t="s">
        <v>103</v>
      </c>
      <c r="D43" s="563"/>
      <c r="E43" s="103">
        <v>0</v>
      </c>
      <c r="F43" s="103">
        <v>0</v>
      </c>
      <c r="G43" s="103">
        <f t="shared" si="3"/>
        <v>0</v>
      </c>
      <c r="H43" s="103">
        <v>0</v>
      </c>
      <c r="I43" s="103">
        <v>0</v>
      </c>
      <c r="J43" s="103">
        <f t="shared" si="4"/>
        <v>0</v>
      </c>
    </row>
    <row r="44" spans="1:10" ht="12" customHeight="1">
      <c r="A44" s="83"/>
      <c r="B44" s="90"/>
      <c r="C44" s="562" t="s">
        <v>225</v>
      </c>
      <c r="D44" s="563"/>
      <c r="E44" s="103">
        <v>19316000</v>
      </c>
      <c r="F44" s="103">
        <v>432661</v>
      </c>
      <c r="G44" s="103">
        <f t="shared" si="3"/>
        <v>19748661</v>
      </c>
      <c r="H44" s="103">
        <v>7189523</v>
      </c>
      <c r="I44" s="103">
        <v>7189523</v>
      </c>
      <c r="J44" s="103">
        <f t="shared" si="4"/>
        <v>-12126477</v>
      </c>
    </row>
    <row r="45" spans="1:10" ht="12" customHeight="1">
      <c r="A45" s="83"/>
      <c r="B45" s="90"/>
      <c r="C45" s="113"/>
      <c r="D45" s="104"/>
      <c r="E45" s="103"/>
      <c r="F45" s="103"/>
      <c r="G45" s="89"/>
      <c r="H45" s="103"/>
      <c r="I45" s="103"/>
      <c r="J45" s="89"/>
    </row>
    <row r="46" spans="1:10" ht="12" customHeight="1">
      <c r="A46" s="83"/>
      <c r="B46" s="101" t="s">
        <v>230</v>
      </c>
      <c r="C46" s="102"/>
      <c r="D46" s="104"/>
      <c r="E46" s="116">
        <f>+E47+E48+E49</f>
        <v>0</v>
      </c>
      <c r="F46" s="116">
        <f>+F47+F48+F49</f>
        <v>0</v>
      </c>
      <c r="G46" s="116">
        <f>+G47+G48+G49</f>
        <v>0</v>
      </c>
      <c r="H46" s="116">
        <f>+H47+H48+H49</f>
        <v>0</v>
      </c>
      <c r="I46" s="116">
        <f>+I47+I48+I49</f>
        <v>0</v>
      </c>
      <c r="J46" s="116">
        <f t="shared" si="4"/>
        <v>0</v>
      </c>
    </row>
    <row r="47" spans="1:10" ht="12" customHeight="1">
      <c r="A47" s="83"/>
      <c r="B47" s="101"/>
      <c r="C47" s="562" t="s">
        <v>200</v>
      </c>
      <c r="D47" s="563"/>
      <c r="E47" s="103">
        <v>0</v>
      </c>
      <c r="F47" s="103">
        <v>0</v>
      </c>
      <c r="G47" s="103">
        <f t="shared" si="3"/>
        <v>0</v>
      </c>
      <c r="H47" s="103">
        <v>0</v>
      </c>
      <c r="I47" s="103">
        <v>0</v>
      </c>
      <c r="J47" s="103">
        <f t="shared" si="4"/>
        <v>0</v>
      </c>
    </row>
    <row r="48" spans="1:10" ht="12" customHeight="1">
      <c r="A48" s="83"/>
      <c r="B48" s="90"/>
      <c r="C48" s="562" t="s">
        <v>224</v>
      </c>
      <c r="D48" s="563"/>
      <c r="E48" s="103">
        <v>0</v>
      </c>
      <c r="F48" s="103">
        <v>0</v>
      </c>
      <c r="G48" s="103">
        <f t="shared" si="3"/>
        <v>0</v>
      </c>
      <c r="H48" s="103">
        <v>0</v>
      </c>
      <c r="I48" s="103">
        <v>0</v>
      </c>
      <c r="J48" s="103">
        <f t="shared" si="4"/>
        <v>0</v>
      </c>
    </row>
    <row r="49" spans="1:11" ht="12" customHeight="1">
      <c r="A49" s="83"/>
      <c r="B49" s="90"/>
      <c r="C49" s="562" t="s">
        <v>225</v>
      </c>
      <c r="D49" s="563"/>
      <c r="E49" s="103">
        <v>0</v>
      </c>
      <c r="F49" s="103">
        <v>0</v>
      </c>
      <c r="G49" s="103">
        <f t="shared" si="3"/>
        <v>0</v>
      </c>
      <c r="H49" s="103">
        <v>0</v>
      </c>
      <c r="I49" s="103">
        <v>0</v>
      </c>
      <c r="J49" s="103">
        <f t="shared" si="4"/>
        <v>0</v>
      </c>
    </row>
    <row r="50" spans="1:11" s="108" customFormat="1" ht="12" customHeight="1">
      <c r="A50" s="80"/>
      <c r="B50" s="105"/>
      <c r="C50" s="114"/>
      <c r="D50" s="115"/>
      <c r="E50" s="106"/>
      <c r="F50" s="106"/>
      <c r="G50" s="106"/>
      <c r="H50" s="106"/>
      <c r="I50" s="106"/>
      <c r="J50" s="106"/>
      <c r="K50" s="107"/>
    </row>
    <row r="51" spans="1:11" ht="12" customHeight="1">
      <c r="A51" s="83"/>
      <c r="B51" s="101" t="s">
        <v>231</v>
      </c>
      <c r="C51" s="109"/>
      <c r="D51" s="104"/>
      <c r="E51" s="116">
        <f>+E52</f>
        <v>0</v>
      </c>
      <c r="F51" s="116">
        <f>+F52</f>
        <v>0</v>
      </c>
      <c r="G51" s="116">
        <f>+G52</f>
        <v>0</v>
      </c>
      <c r="H51" s="116">
        <f>+H52</f>
        <v>0</v>
      </c>
      <c r="I51" s="116">
        <f>+I52</f>
        <v>0</v>
      </c>
      <c r="J51" s="116">
        <f t="shared" si="4"/>
        <v>0</v>
      </c>
    </row>
    <row r="52" spans="1:11" ht="12" customHeight="1">
      <c r="A52" s="83"/>
      <c r="B52" s="90"/>
      <c r="C52" s="562" t="s">
        <v>226</v>
      </c>
      <c r="D52" s="563"/>
      <c r="E52" s="103">
        <v>0</v>
      </c>
      <c r="F52" s="103">
        <v>0</v>
      </c>
      <c r="G52" s="103">
        <f t="shared" ref="G52" si="5">+E52+F52</f>
        <v>0</v>
      </c>
      <c r="H52" s="103">
        <v>0</v>
      </c>
      <c r="I52" s="103">
        <v>0</v>
      </c>
      <c r="J52" s="103">
        <f t="shared" si="4"/>
        <v>0</v>
      </c>
    </row>
    <row r="53" spans="1:11" ht="12" customHeight="1">
      <c r="A53" s="83"/>
      <c r="B53" s="92"/>
      <c r="C53" s="93"/>
      <c r="D53" s="94"/>
      <c r="E53" s="96"/>
      <c r="F53" s="96"/>
      <c r="G53" s="96"/>
      <c r="H53" s="96"/>
      <c r="I53" s="96"/>
      <c r="J53" s="96"/>
    </row>
    <row r="54" spans="1:11" ht="12" customHeight="1">
      <c r="A54" s="80"/>
      <c r="B54" s="97"/>
      <c r="C54" s="98"/>
      <c r="D54" s="110" t="s">
        <v>227</v>
      </c>
      <c r="E54" s="103">
        <f>+E34+E35+E36+E37+E40+E43+E44+E46+E51</f>
        <v>19316000</v>
      </c>
      <c r="F54" s="103">
        <f t="shared" ref="F54:I54" si="6">+F34+F35+F36+F37+F40+F43+F44+F46+F51</f>
        <v>432661</v>
      </c>
      <c r="G54" s="103">
        <f t="shared" si="6"/>
        <v>19748661</v>
      </c>
      <c r="H54" s="103">
        <f t="shared" si="6"/>
        <v>7189523</v>
      </c>
      <c r="I54" s="103">
        <f t="shared" si="6"/>
        <v>7189523</v>
      </c>
      <c r="J54" s="564">
        <f>+J33+J46+J51</f>
        <v>-12126477</v>
      </c>
    </row>
    <row r="55" spans="1:11">
      <c r="A55" s="83"/>
      <c r="B55" s="100"/>
      <c r="C55" s="100"/>
      <c r="D55" s="100"/>
      <c r="E55" s="100"/>
      <c r="F55" s="100"/>
      <c r="G55" s="100"/>
      <c r="H55" s="566" t="s">
        <v>407</v>
      </c>
      <c r="I55" s="567"/>
      <c r="J55" s="565"/>
    </row>
    <row r="56" spans="1:11">
      <c r="A56" s="83"/>
      <c r="B56" s="561"/>
      <c r="C56" s="561"/>
      <c r="D56" s="561"/>
      <c r="E56" s="561"/>
      <c r="F56" s="561"/>
      <c r="G56" s="561"/>
      <c r="H56" s="561"/>
      <c r="I56" s="561"/>
      <c r="J56" s="561"/>
    </row>
    <row r="57" spans="1:11">
      <c r="B57" s="78" t="s">
        <v>232</v>
      </c>
      <c r="C57" s="78"/>
      <c r="D57" s="78"/>
      <c r="E57" s="78"/>
      <c r="F57" s="78"/>
      <c r="G57" s="78"/>
      <c r="H57" s="78"/>
      <c r="I57" s="78"/>
      <c r="J57" s="78"/>
    </row>
    <row r="58" spans="1:11">
      <c r="B58" s="78"/>
      <c r="C58" s="78"/>
      <c r="D58" s="78"/>
      <c r="E58" s="78"/>
      <c r="F58" s="78"/>
      <c r="G58" s="78"/>
      <c r="H58" s="78"/>
      <c r="I58" s="78"/>
      <c r="J58" s="78"/>
    </row>
    <row r="59" spans="1:11">
      <c r="B59" s="78"/>
      <c r="C59" s="78"/>
      <c r="D59" s="78"/>
      <c r="E59" s="78"/>
      <c r="F59" s="78"/>
      <c r="G59" s="78"/>
      <c r="H59" s="78"/>
      <c r="I59" s="78"/>
      <c r="J59" s="78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9</vt:i4>
      </vt:variant>
    </vt:vector>
  </HeadingPairs>
  <TitlesOfParts>
    <vt:vector size="29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BMu</vt:lpstr>
      <vt:lpstr>BInmu</vt:lpstr>
      <vt:lpstr>Rel Cta Banc</vt:lpstr>
      <vt:lpstr>BMu!Área_de_impresión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  <vt:lpstr>BMu!Títulos_a_imprimir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CEDH</cp:lastModifiedBy>
  <cp:lastPrinted>2016-04-25T04:42:54Z</cp:lastPrinted>
  <dcterms:created xsi:type="dcterms:W3CDTF">2014-01-27T16:27:43Z</dcterms:created>
  <dcterms:modified xsi:type="dcterms:W3CDTF">2016-04-25T04:44:30Z</dcterms:modified>
</cp:coreProperties>
</file>