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1850" yWindow="360" windowWidth="14580" windowHeight="11610" tabRatio="750" firstSheet="8" activeTab="1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externalReferences>
    <externalReference r:id="rId21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E899" i="21"/>
  <c r="P35" i="24"/>
  <c r="O35"/>
  <c r="P34"/>
  <c r="O34"/>
  <c r="P29"/>
  <c r="O29"/>
  <c r="P28"/>
  <c r="P40" s="1"/>
  <c r="O28"/>
  <c r="O40" s="1"/>
  <c r="P19"/>
  <c r="O19"/>
  <c r="P14"/>
  <c r="P23" s="1"/>
  <c r="P43" s="1"/>
  <c r="P48" s="1"/>
  <c r="O47" s="1"/>
  <c r="O14"/>
  <c r="O23" s="1"/>
  <c r="O43" s="1"/>
  <c r="H27"/>
  <c r="G27"/>
  <c r="H14"/>
  <c r="H48" s="1"/>
  <c r="G14"/>
  <c r="G48" s="1"/>
  <c r="H38" i="7"/>
  <c r="H37"/>
  <c r="H36"/>
  <c r="F35"/>
  <c r="H35" s="1"/>
  <c r="G34"/>
  <c r="E34"/>
  <c r="D34"/>
  <c r="H32"/>
  <c r="H31"/>
  <c r="H30"/>
  <c r="G29"/>
  <c r="F29"/>
  <c r="E29"/>
  <c r="D29"/>
  <c r="H29" s="1"/>
  <c r="E27"/>
  <c r="E40" s="1"/>
  <c r="H25"/>
  <c r="H24"/>
  <c r="H23"/>
  <c r="H22"/>
  <c r="G21"/>
  <c r="F21"/>
  <c r="E21"/>
  <c r="D21"/>
  <c r="H21" s="1"/>
  <c r="H19"/>
  <c r="H18"/>
  <c r="H17"/>
  <c r="G16"/>
  <c r="G27" s="1"/>
  <c r="G40" s="1"/>
  <c r="F16"/>
  <c r="E16"/>
  <c r="D16"/>
  <c r="H16" s="1"/>
  <c r="H14"/>
  <c r="I46" i="9"/>
  <c r="H46"/>
  <c r="I44"/>
  <c r="H44"/>
  <c r="H36" i="8"/>
  <c r="G36"/>
  <c r="H35"/>
  <c r="G35"/>
  <c r="D34"/>
  <c r="G34" s="1"/>
  <c r="H34" s="1"/>
  <c r="G33"/>
  <c r="H33" s="1"/>
  <c r="D33"/>
  <c r="D32"/>
  <c r="G32" s="1"/>
  <c r="H32" s="1"/>
  <c r="G31"/>
  <c r="H31" s="1"/>
  <c r="G30"/>
  <c r="H30" s="1"/>
  <c r="G29"/>
  <c r="H29" s="1"/>
  <c r="G28"/>
  <c r="H28" s="1"/>
  <c r="D28"/>
  <c r="F26"/>
  <c r="E26"/>
  <c r="D26"/>
  <c r="G26" s="1"/>
  <c r="H26" s="1"/>
  <c r="G24"/>
  <c r="H24" s="1"/>
  <c r="D24"/>
  <c r="D23"/>
  <c r="G23" s="1"/>
  <c r="H23" s="1"/>
  <c r="G22"/>
  <c r="H22" s="1"/>
  <c r="D22"/>
  <c r="D21"/>
  <c r="G21" s="1"/>
  <c r="H21" s="1"/>
  <c r="G20"/>
  <c r="H20" s="1"/>
  <c r="D20"/>
  <c r="H19"/>
  <c r="G19"/>
  <c r="D18"/>
  <c r="G18" s="1"/>
  <c r="H18" s="1"/>
  <c r="F16"/>
  <c r="E16"/>
  <c r="E14" s="1"/>
  <c r="F14"/>
  <c r="J55" i="2"/>
  <c r="I55"/>
  <c r="J54"/>
  <c r="I54"/>
  <c r="J52"/>
  <c r="I52"/>
  <c r="I49"/>
  <c r="I48"/>
  <c r="J48" s="1"/>
  <c r="J44" s="1"/>
  <c r="J47"/>
  <c r="J42"/>
  <c r="I41"/>
  <c r="J41" s="1"/>
  <c r="J38" s="1"/>
  <c r="I40"/>
  <c r="J33"/>
  <c r="J32"/>
  <c r="I32"/>
  <c r="J31"/>
  <c r="I31"/>
  <c r="J30"/>
  <c r="I30"/>
  <c r="I27"/>
  <c r="I22"/>
  <c r="J22" s="1"/>
  <c r="I21"/>
  <c r="J21" s="1"/>
  <c r="I20"/>
  <c r="J20" s="1"/>
  <c r="J16"/>
  <c r="I14"/>
  <c r="D34"/>
  <c r="E34" s="1"/>
  <c r="D33"/>
  <c r="E33" s="1"/>
  <c r="D32"/>
  <c r="E32" s="1"/>
  <c r="D31"/>
  <c r="D29"/>
  <c r="D28"/>
  <c r="E28" s="1"/>
  <c r="D24"/>
  <c r="E24" s="1"/>
  <c r="D23"/>
  <c r="E23" s="1"/>
  <c r="D22"/>
  <c r="E22" s="1"/>
  <c r="D21"/>
  <c r="E21" s="1"/>
  <c r="D20"/>
  <c r="E20" s="1"/>
  <c r="D19"/>
  <c r="E18"/>
  <c r="D18"/>
  <c r="E41" i="1"/>
  <c r="E26"/>
  <c r="E43" s="1"/>
  <c r="D41"/>
  <c r="D26"/>
  <c r="D43" s="1"/>
  <c r="J48" i="5"/>
  <c r="J40"/>
  <c r="J33"/>
  <c r="J28"/>
  <c r="J17"/>
  <c r="J12"/>
  <c r="J51" s="1"/>
  <c r="J53" s="1"/>
  <c r="I48"/>
  <c r="I40"/>
  <c r="I33"/>
  <c r="I28"/>
  <c r="I17"/>
  <c r="I12"/>
  <c r="I51" s="1"/>
  <c r="I53" s="1"/>
  <c r="E26"/>
  <c r="E22"/>
  <c r="E12"/>
  <c r="E33" s="1"/>
  <c r="D26"/>
  <c r="D22"/>
  <c r="D33" s="1"/>
  <c r="D12"/>
  <c r="O48" i="24" l="1"/>
  <c r="D27" i="7"/>
  <c r="F34"/>
  <c r="F40" s="1"/>
  <c r="D16" i="8"/>
  <c r="I38" i="2"/>
  <c r="I44"/>
  <c r="E26"/>
  <c r="D26" s="1"/>
  <c r="E16"/>
  <c r="D16"/>
  <c r="D14" s="1"/>
  <c r="H27" i="7" l="1"/>
  <c r="D40"/>
  <c r="H40" s="1"/>
  <c r="H34"/>
  <c r="G16" i="8"/>
  <c r="D14"/>
  <c r="J36" i="2"/>
  <c r="H16" i="8" l="1"/>
  <c r="H14" s="1"/>
  <c r="G14"/>
  <c r="C31" i="20" l="1"/>
  <c r="E11"/>
  <c r="D11"/>
  <c r="I35" i="19"/>
  <c r="H35"/>
  <c r="F35"/>
  <c r="E35"/>
  <c r="G35" s="1"/>
  <c r="I27"/>
  <c r="H27"/>
  <c r="F27"/>
  <c r="E27"/>
  <c r="G27" s="1"/>
  <c r="I23"/>
  <c r="H23"/>
  <c r="F23"/>
  <c r="E23"/>
  <c r="G23" s="1"/>
  <c r="G39"/>
  <c r="J39" s="1"/>
  <c r="G38"/>
  <c r="J38" s="1"/>
  <c r="G37"/>
  <c r="J37" s="1"/>
  <c r="G36"/>
  <c r="J36" s="1"/>
  <c r="G34"/>
  <c r="J34" s="1"/>
  <c r="G33"/>
  <c r="J33" s="1"/>
  <c r="G32"/>
  <c r="J32" s="1"/>
  <c r="G29"/>
  <c r="J29" s="1"/>
  <c r="G28"/>
  <c r="J28" s="1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3"/>
  <c r="J13" s="1"/>
  <c r="G12"/>
  <c r="J12" s="1"/>
  <c r="I11"/>
  <c r="I41" s="1"/>
  <c r="H11"/>
  <c r="F11"/>
  <c r="F41" s="1"/>
  <c r="E11"/>
  <c r="C33" i="18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F46" i="16"/>
  <c r="I46" s="1"/>
  <c r="F45"/>
  <c r="I45" s="1"/>
  <c r="F44"/>
  <c r="I44" s="1"/>
  <c r="F43"/>
  <c r="I43" s="1"/>
  <c r="H42"/>
  <c r="G42"/>
  <c r="E42"/>
  <c r="D4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29"/>
  <c r="I29" s="1"/>
  <c r="F27"/>
  <c r="I27" s="1"/>
  <c r="F26"/>
  <c r="I26" s="1"/>
  <c r="F25"/>
  <c r="I25" s="1"/>
  <c r="F24"/>
  <c r="I24" s="1"/>
  <c r="F23"/>
  <c r="I23" s="1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E12"/>
  <c r="D12"/>
  <c r="D48" s="1"/>
  <c r="H74" i="15"/>
  <c r="G74"/>
  <c r="E74"/>
  <c r="D74"/>
  <c r="H70"/>
  <c r="G70"/>
  <c r="E70"/>
  <c r="D70"/>
  <c r="F70" s="1"/>
  <c r="H62"/>
  <c r="G62"/>
  <c r="E62"/>
  <c r="D62"/>
  <c r="F62" s="1"/>
  <c r="H58"/>
  <c r="G58"/>
  <c r="E58"/>
  <c r="D58"/>
  <c r="F58" s="1"/>
  <c r="H48"/>
  <c r="G48"/>
  <c r="E48"/>
  <c r="D48"/>
  <c r="F48" s="1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H82"/>
  <c r="F16" i="14"/>
  <c r="I16" s="1"/>
  <c r="F14"/>
  <c r="I14" s="1"/>
  <c r="F20" i="13"/>
  <c r="I20" s="1"/>
  <c r="F19"/>
  <c r="I19" s="1"/>
  <c r="F18"/>
  <c r="I18" s="1"/>
  <c r="F17"/>
  <c r="I17" s="1"/>
  <c r="F16"/>
  <c r="I16" s="1"/>
  <c r="F15"/>
  <c r="I15" s="1"/>
  <c r="F14"/>
  <c r="I14" s="1"/>
  <c r="F13"/>
  <c r="I13" s="1"/>
  <c r="E9" i="20"/>
  <c r="D27"/>
  <c r="D31" s="1"/>
  <c r="D9"/>
  <c r="H84" i="15" l="1"/>
  <c r="H48" i="16"/>
  <c r="H50" s="1"/>
  <c r="B35" i="18"/>
  <c r="G82" i="15"/>
  <c r="H19" i="17"/>
  <c r="E8" i="20"/>
  <c r="E7" s="1"/>
  <c r="E15" s="1"/>
  <c r="E19" s="1"/>
  <c r="E23" s="1"/>
  <c r="H31" i="17"/>
  <c r="H41" i="19"/>
  <c r="G14"/>
  <c r="J14" s="1"/>
  <c r="G50" i="16"/>
  <c r="C35" i="18"/>
  <c r="F31" i="16"/>
  <c r="E82" i="15"/>
  <c r="E48" i="16"/>
  <c r="E50" s="1"/>
  <c r="F42"/>
  <c r="H33" i="17"/>
  <c r="F33"/>
  <c r="I48" i="15"/>
  <c r="I62"/>
  <c r="D50" i="16"/>
  <c r="I31"/>
  <c r="E41" i="19"/>
  <c r="G11"/>
  <c r="G41" s="1"/>
  <c r="J35"/>
  <c r="E84" i="15"/>
  <c r="G84"/>
  <c r="F12" i="16"/>
  <c r="F48" s="1"/>
  <c r="D8" i="20"/>
  <c r="D7" s="1"/>
  <c r="D15" s="1"/>
  <c r="D19" s="1"/>
  <c r="D23" s="1"/>
  <c r="D33" i="17"/>
  <c r="J23" i="19"/>
  <c r="D82" i="15"/>
  <c r="D84" s="1"/>
  <c r="I16" i="16"/>
  <c r="I12" s="1"/>
  <c r="J27" i="19"/>
  <c r="I42" i="16"/>
  <c r="F74" i="15"/>
  <c r="I70"/>
  <c r="I58"/>
  <c r="E148" i="3"/>
  <c r="I36" i="9"/>
  <c r="H36"/>
  <c r="I31"/>
  <c r="H31"/>
  <c r="I22"/>
  <c r="H22"/>
  <c r="I17"/>
  <c r="H17"/>
  <c r="E120" i="3"/>
  <c r="E139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202"/>
  <c r="E203"/>
  <c r="E190"/>
  <c r="E191"/>
  <c r="E142"/>
  <c r="E143"/>
  <c r="E194"/>
  <c r="E195"/>
  <c r="E196"/>
  <c r="E212"/>
  <c r="E201"/>
  <c r="E151"/>
  <c r="E153"/>
  <c r="E157"/>
  <c r="E179"/>
  <c r="E130"/>
  <c r="E131"/>
  <c r="E133"/>
  <c r="E134"/>
  <c r="E135"/>
  <c r="E186"/>
  <c r="E178"/>
  <c r="E122"/>
  <c r="E123"/>
  <c r="E124"/>
  <c r="E175"/>
  <c r="E176"/>
  <c r="J58" i="1"/>
  <c r="E105" i="3"/>
  <c r="I58" i="1"/>
  <c r="E53" i="3" s="1"/>
  <c r="J44" i="1"/>
  <c r="E95" i="3" s="1"/>
  <c r="I44" i="1"/>
  <c r="E43" i="3" s="1"/>
  <c r="E24"/>
  <c r="J38" i="1"/>
  <c r="E93" i="3" s="1"/>
  <c r="I38" i="1"/>
  <c r="J27"/>
  <c r="I27"/>
  <c r="E66" i="3"/>
  <c r="E14"/>
  <c r="E121" l="1"/>
  <c r="E125"/>
  <c r="E206"/>
  <c r="E193"/>
  <c r="I48" i="16"/>
  <c r="I50" s="1"/>
  <c r="J11" i="19"/>
  <c r="E173" i="3"/>
  <c r="E182"/>
  <c r="E163"/>
  <c r="E184"/>
  <c r="E86"/>
  <c r="E34"/>
  <c r="E164"/>
  <c r="E145"/>
  <c r="E171"/>
  <c r="E132"/>
  <c r="E144"/>
  <c r="E140"/>
  <c r="E172"/>
  <c r="E167"/>
  <c r="E146"/>
  <c r="E189"/>
  <c r="H28" i="9"/>
  <c r="H42"/>
  <c r="K20" i="8"/>
  <c r="E185" i="3"/>
  <c r="E126"/>
  <c r="E192"/>
  <c r="E136"/>
  <c r="I42" i="9"/>
  <c r="E129" i="3"/>
  <c r="E149"/>
  <c r="K35" i="8"/>
  <c r="E155" i="3"/>
  <c r="E165"/>
  <c r="E128"/>
  <c r="E141"/>
  <c r="E152"/>
  <c r="E138"/>
  <c r="J41" i="19"/>
  <c r="E158" i="3"/>
  <c r="I28" i="9"/>
  <c r="F50" i="16"/>
  <c r="I74" i="15"/>
  <c r="I82" s="1"/>
  <c r="I84" s="1"/>
  <c r="F82"/>
  <c r="F84" s="1"/>
  <c r="K19" i="8"/>
  <c r="K23"/>
  <c r="K31"/>
  <c r="K24"/>
  <c r="K34"/>
  <c r="K21"/>
  <c r="K30"/>
  <c r="K36"/>
  <c r="I40" i="1"/>
  <c r="E77" i="3"/>
  <c r="J40" i="1"/>
  <c r="E94" i="3" s="1"/>
  <c r="K18" i="8"/>
  <c r="E170" i="3"/>
  <c r="E25"/>
  <c r="K33" i="8"/>
  <c r="E183" i="3"/>
  <c r="E127"/>
  <c r="E76"/>
  <c r="E211"/>
  <c r="E41"/>
  <c r="K32" i="8"/>
  <c r="E147" i="3"/>
  <c r="E200"/>
  <c r="E198"/>
  <c r="K22" i="8"/>
  <c r="K28"/>
  <c r="E119" i="3"/>
  <c r="E205" l="1"/>
  <c r="E180"/>
  <c r="H50" i="9"/>
  <c r="I52" i="1"/>
  <c r="J52"/>
  <c r="E188" i="3"/>
  <c r="I50" i="9"/>
  <c r="E215" i="3"/>
  <c r="E216"/>
  <c r="E42"/>
  <c r="E118"/>
  <c r="E177"/>
  <c r="E181"/>
  <c r="E137"/>
  <c r="E174"/>
  <c r="E48" l="1"/>
  <c r="I50" i="1"/>
  <c r="E187" i="3"/>
  <c r="E100"/>
  <c r="J50" i="1"/>
  <c r="E99" i="3" s="1"/>
  <c r="E197"/>
  <c r="E169"/>
  <c r="E168"/>
  <c r="E47" l="1"/>
  <c r="E160"/>
  <c r="I63" i="1"/>
  <c r="E56" i="3" s="1"/>
  <c r="J63" i="1"/>
  <c r="E159" i="3"/>
  <c r="E154"/>
  <c r="I65" i="1" l="1"/>
  <c r="K40" i="7"/>
  <c r="E210" i="3"/>
  <c r="E108"/>
  <c r="J65" i="1"/>
  <c r="K27" i="7"/>
  <c r="E204" i="3"/>
  <c r="E209"/>
  <c r="E57" l="1"/>
  <c r="E109"/>
</calcChain>
</file>

<file path=xl/sharedStrings.xml><?xml version="1.0" encoding="utf-8"?>
<sst xmlns="http://schemas.openxmlformats.org/spreadsheetml/2006/main" count="3490" uniqueCount="1761">
  <si>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</si>
  <si>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</si>
  <si>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</si>
  <si>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</si>
  <si>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</si>
  <si>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</si>
  <si>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</si>
  <si>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</si>
  <si>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</si>
  <si>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</si>
  <si>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</si>
  <si>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</si>
  <si>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</si>
  <si>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</si>
  <si>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</si>
  <si>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</si>
  <si>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</si>
  <si>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</si>
  <si>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</si>
  <si>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</si>
  <si>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</si>
  <si>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</si>
  <si>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</si>
  <si>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</si>
  <si>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</si>
  <si>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</si>
  <si>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</si>
  <si>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</si>
  <si>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</si>
  <si>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</si>
  <si>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</si>
  <si>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</si>
  <si>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</si>
  <si>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</si>
  <si>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</si>
  <si>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</si>
  <si>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</si>
  <si>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</si>
  <si>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</si>
  <si>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</si>
  <si>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</si>
  <si>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</si>
  <si>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</si>
  <si>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</si>
  <si>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</si>
  <si>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</si>
  <si>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</si>
  <si>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</si>
  <si>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</si>
  <si>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</si>
  <si>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</si>
  <si>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</si>
  <si>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</si>
  <si>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</si>
  <si>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</si>
  <si>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</si>
  <si>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</si>
  <si>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</si>
  <si>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</si>
  <si>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</si>
  <si>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</si>
  <si>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</si>
  <si>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</si>
  <si>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</si>
  <si>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</si>
  <si>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</si>
  <si>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</si>
  <si>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</si>
  <si>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</si>
  <si>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</si>
  <si>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</si>
  <si>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</si>
  <si>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</si>
  <si>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</si>
  <si>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</si>
  <si>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</si>
  <si>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</si>
  <si>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</si>
  <si>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</si>
  <si>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</si>
  <si>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</si>
  <si>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</si>
  <si>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</si>
  <si>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</si>
  <si>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</si>
  <si>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</si>
  <si>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</si>
  <si>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</si>
  <si>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</si>
  <si>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</si>
  <si>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</si>
  <si>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</si>
  <si>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</si>
  <si>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</si>
  <si>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</si>
  <si>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</si>
  <si>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</si>
  <si>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</si>
  <si>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</si>
  <si>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</si>
  <si>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</si>
  <si>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</si>
  <si>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</si>
  <si>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</si>
  <si>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</si>
  <si>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</si>
  <si>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</si>
  <si>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</si>
  <si>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</si>
  <si>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</si>
  <si>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</si>
  <si>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</si>
  <si>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</si>
  <si>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</si>
  <si>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</si>
  <si>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</si>
  <si>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</si>
  <si>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</si>
  <si>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</si>
  <si>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</si>
  <si>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</si>
  <si>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</si>
  <si>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</si>
  <si>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</si>
  <si>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</si>
  <si>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</si>
  <si>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</si>
  <si>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</si>
  <si>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</si>
  <si>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</si>
  <si>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</si>
  <si>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</si>
  <si>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</si>
  <si>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</si>
  <si>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</si>
  <si>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</si>
  <si>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</si>
  <si>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</si>
  <si>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</si>
  <si>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</si>
  <si>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</si>
  <si>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</si>
  <si>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</si>
  <si>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</si>
  <si>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</si>
  <si>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</si>
  <si>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</si>
  <si>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</si>
  <si>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</si>
  <si>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</si>
  <si>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</si>
  <si>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</si>
  <si>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</si>
  <si>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</si>
  <si>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</si>
  <si>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</si>
  <si>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</si>
  <si>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</si>
  <si>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</si>
  <si>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</si>
  <si>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</si>
  <si>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</si>
  <si>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</si>
  <si>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</si>
  <si>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</si>
  <si>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</si>
  <si>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</si>
  <si>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</si>
  <si>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</si>
  <si>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</si>
  <si>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</si>
  <si>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</si>
  <si>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</si>
  <si>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</si>
  <si>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</si>
  <si>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</si>
  <si>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</si>
  <si>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</si>
  <si>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</si>
  <si>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</si>
  <si>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</si>
  <si>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</si>
  <si>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</si>
  <si>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</si>
  <si>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</si>
  <si>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</si>
  <si>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</si>
  <si>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</si>
  <si>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</si>
  <si>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</si>
  <si>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</si>
  <si>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</si>
  <si>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</si>
  <si>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</si>
  <si>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</si>
  <si>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</si>
  <si>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</si>
  <si>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</si>
  <si>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</si>
  <si>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</si>
  <si>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</si>
  <si>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</si>
  <si>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</si>
  <si>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</si>
  <si>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</si>
  <si>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</si>
  <si>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</si>
  <si>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</si>
  <si>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</si>
  <si>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</si>
  <si>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</si>
  <si>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</si>
  <si>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</si>
  <si>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</si>
  <si>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</si>
  <si>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</si>
  <si>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</si>
  <si>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</si>
  <si>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</si>
  <si>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</si>
  <si>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</si>
  <si>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</si>
  <si>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</si>
  <si>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</si>
  <si>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</si>
  <si>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</si>
  <si>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</si>
  <si>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</si>
  <si>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</si>
  <si>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</si>
  <si>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</si>
  <si>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</si>
  <si>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</si>
  <si>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</si>
  <si>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</si>
  <si>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</si>
  <si>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</si>
  <si>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</si>
  <si>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</si>
  <si>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</si>
  <si>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</si>
  <si>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</si>
  <si>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</si>
  <si>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</si>
  <si>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</si>
  <si>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</si>
  <si>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</si>
  <si>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</si>
  <si>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</si>
  <si>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</si>
  <si>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</si>
  <si>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</si>
  <si>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</si>
  <si>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</si>
  <si>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</si>
  <si>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</si>
  <si>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</si>
  <si>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</si>
  <si>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</si>
  <si>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</si>
  <si>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</si>
  <si>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</si>
  <si>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</si>
  <si>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</si>
  <si>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</si>
  <si>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</si>
  <si>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</si>
  <si>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</si>
  <si>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</si>
  <si>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</si>
  <si>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</si>
  <si>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</si>
  <si>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</si>
  <si>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</si>
  <si>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</si>
  <si>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</si>
  <si>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</si>
  <si>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</si>
  <si>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</si>
  <si>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</si>
  <si>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</si>
  <si>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</si>
  <si>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</si>
  <si>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</si>
  <si>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</si>
  <si>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</si>
  <si>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</si>
  <si>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</si>
  <si>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</si>
  <si>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</si>
  <si>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</si>
  <si>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</si>
  <si>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</si>
  <si>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</si>
  <si>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</si>
  <si>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</si>
  <si>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</si>
  <si>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</si>
  <si>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</si>
  <si>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</si>
  <si>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</si>
  <si>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</si>
  <si>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</si>
  <si>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</si>
  <si>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</si>
  <si>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</si>
  <si>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</si>
  <si>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</si>
  <si>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</si>
  <si>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</si>
  <si>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</si>
  <si>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</si>
  <si>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</si>
  <si>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</si>
  <si>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</si>
  <si>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</si>
  <si>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</si>
  <si>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</si>
  <si>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</si>
  <si>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</si>
  <si>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</si>
  <si>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</si>
  <si>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</si>
  <si>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</si>
  <si>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</si>
  <si>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</si>
  <si>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</si>
  <si>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</si>
  <si>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</si>
  <si>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</si>
  <si>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</si>
  <si>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</si>
  <si>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</si>
  <si>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</si>
  <si>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</si>
  <si>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</si>
  <si>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</si>
  <si>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</si>
  <si>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</si>
  <si>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</si>
  <si>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</si>
  <si>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</si>
  <si>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</si>
  <si>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</si>
  <si>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</si>
  <si>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</si>
  <si>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</si>
  <si>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</si>
  <si>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</si>
  <si>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</si>
  <si>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</si>
  <si>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</si>
  <si>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</si>
  <si>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</si>
  <si>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</si>
  <si>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</si>
  <si>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</si>
  <si>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</si>
  <si>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</si>
  <si>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</si>
  <si>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</si>
  <si>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</si>
  <si>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</si>
  <si>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</si>
  <si>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</si>
  <si>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</si>
  <si>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</si>
  <si>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</si>
  <si>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</si>
  <si>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</si>
  <si>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</si>
  <si>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</si>
  <si>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</si>
  <si>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</si>
  <si>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</si>
  <si>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</si>
  <si>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</si>
  <si>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</si>
  <si>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</si>
  <si>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</si>
  <si>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</si>
  <si>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</si>
  <si>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</si>
  <si>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</si>
  <si>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</si>
  <si>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</si>
  <si>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</si>
  <si>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</si>
  <si>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</si>
  <si>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</si>
  <si>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</si>
  <si>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</si>
  <si>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</si>
  <si>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</si>
  <si>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</si>
  <si>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</si>
  <si>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</si>
  <si>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</si>
  <si>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</si>
  <si>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</si>
  <si>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</si>
  <si>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</si>
  <si>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</si>
  <si>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</si>
  <si>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</si>
  <si>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</si>
  <si>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</si>
  <si>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</si>
  <si>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</si>
  <si>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</si>
  <si>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</si>
  <si>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</si>
  <si>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</si>
  <si>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</si>
  <si>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</si>
  <si>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Final del Ejercicio</t>
  </si>
  <si>
    <t>Efectivo y Equivalente al Efectivo al Inicio del Ejercicio</t>
  </si>
  <si>
    <t>Director General</t>
  </si>
  <si>
    <t>Cuenta Pública 2015</t>
  </si>
  <si>
    <t>Hacienda Pública/Patrimonio Neto Final del Ejercicio 2014</t>
  </si>
  <si>
    <t>Cambios en la Hacienda Pública/Patrimonio Neto del Ejercicio 2015</t>
  </si>
  <si>
    <t>PENSIONES CIVILES DEL ESTADO DE TLAXCALA</t>
  </si>
  <si>
    <t>Del 1 de enero al 31 de diciembre de 2015 y del 1 al 31 de diembre de 2014</t>
  </si>
  <si>
    <t>Del 1 de enero al 31 de diciembre de 2015</t>
  </si>
  <si>
    <t>LIC. ROBERTO ARMAS ARÁMBURU</t>
  </si>
  <si>
    <t>LIC. OMAR FERNANDO SAUCEDO MACIAS VALADEZ</t>
  </si>
  <si>
    <t>Director Administrativo</t>
  </si>
  <si>
    <t>Saldo Neto en la Hacienda Pública / Patrimonio 2015</t>
  </si>
  <si>
    <t>Cuenta  Pública 2016</t>
  </si>
  <si>
    <t>Cuenta Pública 2016</t>
  </si>
  <si>
    <t>Del 1 de enero al 31 de diciembre de 2015 y del 1 enero al 31 de marzo de 2016</t>
  </si>
  <si>
    <t>Del 1 de enero al 31 de diciembre de 2015 y del 1 de enero al 31 de marzo de 2016</t>
  </si>
  <si>
    <t>Del 1 de enero al 31 de marzo de 2016</t>
  </si>
  <si>
    <t>Del 1 de enero al 31 de  marzo de 2016</t>
  </si>
  <si>
    <t xml:space="preserve"> Sector Paraestatal</t>
  </si>
  <si>
    <t>Del 1 de enero al 31 de marzo 2016</t>
  </si>
  <si>
    <t>Codigo</t>
  </si>
  <si>
    <t>M15100100001</t>
  </si>
  <si>
    <t>ESQUINERO</t>
  </si>
  <si>
    <t>DE MADERA CON 2 PUERTAS, 3 ENTREPAÑOS, 2.06 *.56*0.40 MTS</t>
  </si>
  <si>
    <t>M10400100001</t>
  </si>
  <si>
    <t>VITRINA</t>
  </si>
  <si>
    <t xml:space="preserve">PARA GUARDA DE BANDERA </t>
  </si>
  <si>
    <t>M06100100001</t>
  </si>
  <si>
    <t>SILLA</t>
  </si>
  <si>
    <t>TAPIZADA EN PLIANA COLOR VINO</t>
  </si>
  <si>
    <t>M06100100002</t>
  </si>
  <si>
    <t>M06100100003</t>
  </si>
  <si>
    <t>M06100100004</t>
  </si>
  <si>
    <t>M05500600001</t>
  </si>
  <si>
    <t>FRIGOBAR</t>
  </si>
  <si>
    <t>COLOR CAFÉ</t>
  </si>
  <si>
    <t>M05600400001</t>
  </si>
  <si>
    <t>RELOJ</t>
  </si>
  <si>
    <t>COLOR NEGRO CON LOGO DE PCT</t>
  </si>
  <si>
    <t>M16100100001</t>
  </si>
  <si>
    <t>CUADRO</t>
  </si>
  <si>
    <t>HOMBRE AVE CACAXTLA</t>
  </si>
  <si>
    <t>M16100100002</t>
  </si>
  <si>
    <t>FOTOGRAFIA SANTUARIO BASILICA OCOTLAN</t>
  </si>
  <si>
    <t>M16100100003</t>
  </si>
  <si>
    <t>ENMARCADO OLEO CABALLO ABREVANDO</t>
  </si>
  <si>
    <t>M16100100004</t>
  </si>
  <si>
    <t>OLEO , HACIENDA</t>
  </si>
  <si>
    <t>M06901100001</t>
  </si>
  <si>
    <t>TRITURADOR</t>
  </si>
  <si>
    <t>DE PAPEL COLOR GRIS</t>
  </si>
  <si>
    <t>M50200100001</t>
  </si>
  <si>
    <t>MODULO EJECUT.</t>
  </si>
  <si>
    <t>EJECUTIVO C/LIBRERO DE 2 PIEZ/4 PUER/2 CAJ.</t>
  </si>
  <si>
    <t>M06600100001</t>
  </si>
  <si>
    <t>TELÉFONO</t>
  </si>
  <si>
    <t>COLOR BLANCO,N° DE SERIE 4AAKA021292</t>
  </si>
  <si>
    <t>M06600100002</t>
  </si>
  <si>
    <t>COLOR BLANCO,N° DE SERIE KKBW801247</t>
  </si>
  <si>
    <t>M10300100001</t>
  </si>
  <si>
    <t>PERCHERO</t>
  </si>
  <si>
    <t>BARNIZADO CON 4 COLGANTES</t>
  </si>
  <si>
    <t>M04700200001</t>
  </si>
  <si>
    <t>MESA</t>
  </si>
  <si>
    <t>ESTILO PROVENZAL CON 3 CAJONES</t>
  </si>
  <si>
    <t>M06100100005</t>
  </si>
  <si>
    <t>BARNIZADA</t>
  </si>
  <si>
    <t>M06100100006</t>
  </si>
  <si>
    <t>M06100100007</t>
  </si>
  <si>
    <t>M06100100008</t>
  </si>
  <si>
    <t>COLOR NEGRO PLEGABLE</t>
  </si>
  <si>
    <t>M25700400001</t>
  </si>
  <si>
    <t>MINICOMPONENTE</t>
  </si>
  <si>
    <t>COLOR NEGRO</t>
  </si>
  <si>
    <t>M00500200001</t>
  </si>
  <si>
    <t>ARCHIVERO</t>
  </si>
  <si>
    <t>COLOR GRIS 3 CAJONES</t>
  </si>
  <si>
    <t>M06901100002</t>
  </si>
  <si>
    <t>M03800100001</t>
  </si>
  <si>
    <t>GABINETE</t>
  </si>
  <si>
    <t>COLOR VERDE CON NEGRO ,1.22 * .34 MTS</t>
  </si>
  <si>
    <t>M03800100002</t>
  </si>
  <si>
    <t>COLOR NEGRO CON VERDE , 0.91 *0.35 MTS</t>
  </si>
  <si>
    <t>M03000100001</t>
  </si>
  <si>
    <t>ESCRITORIO</t>
  </si>
  <si>
    <t>SECRETARIAL CON 3 CAJONES</t>
  </si>
  <si>
    <t>M00500200002</t>
  </si>
  <si>
    <t>MADERA 3 CAJONES</t>
  </si>
  <si>
    <t>M16100100005</t>
  </si>
  <si>
    <t>OLEO CAPILLA ABIERTA TLAXCALA</t>
  </si>
  <si>
    <t>M05900100001</t>
  </si>
  <si>
    <t>SACAPUNTAS</t>
  </si>
  <si>
    <t>COLOR GRIS</t>
  </si>
  <si>
    <t>M03800200001</t>
  </si>
  <si>
    <t>LOOCKER</t>
  </si>
  <si>
    <t>CON 4 ENTREPAÑOS COLOR ARENA</t>
  </si>
  <si>
    <t>M04700200004</t>
  </si>
  <si>
    <t xml:space="preserve">MESA DE TRABAJO CON EXTENSION </t>
  </si>
  <si>
    <t>M06100100011</t>
  </si>
  <si>
    <t>GIRATORIA TAPIZ PLIANA AZUL</t>
  </si>
  <si>
    <t>M18800900001</t>
  </si>
  <si>
    <t>SERVIDOR DE AGUA</t>
  </si>
  <si>
    <t>COLOR GRIS DIGITAL</t>
  </si>
  <si>
    <t>M06300100001</t>
  </si>
  <si>
    <t>SOFÁ</t>
  </si>
  <si>
    <t>COLOR NEGRO DE 2 PLAZAS</t>
  </si>
  <si>
    <t>M06300100002</t>
  </si>
  <si>
    <t>M06600100003</t>
  </si>
  <si>
    <t xml:space="preserve">COLOR BLANCO </t>
  </si>
  <si>
    <t>M12100100001</t>
  </si>
  <si>
    <t>PAPELERA</t>
  </si>
  <si>
    <t xml:space="preserve">PARA BASURA </t>
  </si>
  <si>
    <t>M06300100011</t>
  </si>
  <si>
    <t>DE 3 PLAZAS TAPIZ COLOR GRIS</t>
  </si>
  <si>
    <t>M21800200001</t>
  </si>
  <si>
    <t>DIVISION</t>
  </si>
  <si>
    <t>CON TAPIZ DE PLIANA VERDE</t>
  </si>
  <si>
    <t>M06100100010</t>
  </si>
  <si>
    <t>GIRATORIA TAPIZ PLIANA VERDE</t>
  </si>
  <si>
    <t>M03000100023</t>
  </si>
  <si>
    <t>SECRETARIAL CON 2 CAJONES</t>
  </si>
  <si>
    <t>M06100100225</t>
  </si>
  <si>
    <t>M06100100226</t>
  </si>
  <si>
    <t>M04700200002</t>
  </si>
  <si>
    <t>CROMADA /CUB/FORMAICA/RODAJAS</t>
  </si>
  <si>
    <t>M04700200005</t>
  </si>
  <si>
    <t xml:space="preserve">REDONDA DE 1.20 DE RADIO </t>
  </si>
  <si>
    <t>M02010800001</t>
  </si>
  <si>
    <t>PORTA LLAVES</t>
  </si>
  <si>
    <t xml:space="preserve"> MET/COLOR GRIS EMPOTRADO EN PARED</t>
  </si>
  <si>
    <t>M00700400001</t>
  </si>
  <si>
    <t xml:space="preserve">VENTILADOR </t>
  </si>
  <si>
    <t>COLOR BLANCO</t>
  </si>
  <si>
    <t>M00500200003</t>
  </si>
  <si>
    <t>CLOR GRIS, 4 GAVETAS</t>
  </si>
  <si>
    <t>M03000100002</t>
  </si>
  <si>
    <t>EJECUTIVO 1.57X0.79 2 GAVETAS</t>
  </si>
  <si>
    <t>M02500100001</t>
  </si>
  <si>
    <t xml:space="preserve">CREDENZA </t>
  </si>
  <si>
    <t>CON 4 DIVISIONES</t>
  </si>
  <si>
    <t>M06100100013</t>
  </si>
  <si>
    <t>SILLA TUB/PLIANA COLOR VERDE C/CODERAS</t>
  </si>
  <si>
    <t>M06200100001</t>
  </si>
  <si>
    <t>SILLÓN EJECUTIVO</t>
  </si>
  <si>
    <t xml:space="preserve"> NEGRO GIRATORIO CON CODERAS</t>
  </si>
  <si>
    <t>M06700200001</t>
  </si>
  <si>
    <t>TELEVISOR</t>
  </si>
  <si>
    <t>COLOR NEGRO, 21" CON CONTROL REMOTO</t>
  </si>
  <si>
    <t>M06600100004</t>
  </si>
  <si>
    <t>M04200100001</t>
  </si>
  <si>
    <t>LIBRERO</t>
  </si>
  <si>
    <t>CON CUATRO ENTREPAÑOS</t>
  </si>
  <si>
    <t>M06300100003</t>
  </si>
  <si>
    <t>DE ESPERA , COLOR AZUL GRISASEO</t>
  </si>
  <si>
    <t>M10300100002</t>
  </si>
  <si>
    <t xml:space="preserve">PERCHERO </t>
  </si>
  <si>
    <t>COLOR GRIS CON 4 COLGANTES</t>
  </si>
  <si>
    <t>M24300100001</t>
  </si>
  <si>
    <t xml:space="preserve">BANCA </t>
  </si>
  <si>
    <t>C/ESCUDO ANTIGUO DE LA REPUB. MEXICANA</t>
  </si>
  <si>
    <t>M24300100002</t>
  </si>
  <si>
    <t>M16100100006</t>
  </si>
  <si>
    <t xml:space="preserve"> TLAXCALA HERENCIA 2 CULTURAS</t>
  </si>
  <si>
    <t>M16100100007</t>
  </si>
  <si>
    <t>TLAXCALA ( CACAXTLA )</t>
  </si>
  <si>
    <t>M06100100009</t>
  </si>
  <si>
    <t xml:space="preserve">SILLA </t>
  </si>
  <si>
    <t>SILLA TUB/PLIANA COLOR NEGRO C/CODERAS</t>
  </si>
  <si>
    <t>M06100100015</t>
  </si>
  <si>
    <t>GIRATORIA CON TAPIZ COLOR GRIS</t>
  </si>
  <si>
    <t>M05600400002</t>
  </si>
  <si>
    <t xml:space="preserve">COLOR NEGRO ,CON LOGODE PCT </t>
  </si>
  <si>
    <t>M05900100002</t>
  </si>
  <si>
    <t>M06100100016</t>
  </si>
  <si>
    <t>SIN TAPIZ</t>
  </si>
  <si>
    <t>M03000100003</t>
  </si>
  <si>
    <t>1.34 X 0.70MTS. CON DOS CAJONES</t>
  </si>
  <si>
    <t>M11900800001</t>
  </si>
  <si>
    <t>PIZARRÓN</t>
  </si>
  <si>
    <t>DE ACRILICO CON MARCO DE ALUMINIO</t>
  </si>
  <si>
    <t>M06600100005</t>
  </si>
  <si>
    <t>M03800200002</t>
  </si>
  <si>
    <t>COLOR ARENA CON 4 ENTREPAÑOS</t>
  </si>
  <si>
    <t>M00700400002</t>
  </si>
  <si>
    <t>VENTILADOR</t>
  </si>
  <si>
    <t>M03800100003</t>
  </si>
  <si>
    <t>/ARCHIVERO/EMPOTRABLE/VERDE</t>
  </si>
  <si>
    <t>M03800100004</t>
  </si>
  <si>
    <t>M06100100017</t>
  </si>
  <si>
    <t>CON RUEDAS</t>
  </si>
  <si>
    <t>M06600100006</t>
  </si>
  <si>
    <t>M00500200004</t>
  </si>
  <si>
    <t>CON 2 GAVETAS COLOR NEGRO</t>
  </si>
  <si>
    <t>M00500200005</t>
  </si>
  <si>
    <t>CON 4 GAVETAS COLOR BEIGE</t>
  </si>
  <si>
    <t>M04500200001</t>
  </si>
  <si>
    <t>MAQUINA DE ESCRIBIR</t>
  </si>
  <si>
    <t>COLOR BEIGE</t>
  </si>
  <si>
    <t>M04500200003</t>
  </si>
  <si>
    <t>M02700700001</t>
  </si>
  <si>
    <t>ENGARGOLADORA</t>
  </si>
  <si>
    <t xml:space="preserve">COLOR GRIS </t>
  </si>
  <si>
    <t>M02500100002</t>
  </si>
  <si>
    <t>C/2PUERTAS,3 CAJONES Y 2 DIVISIONES</t>
  </si>
  <si>
    <t>M20900600001</t>
  </si>
  <si>
    <t>RADIOGRABADORA</t>
  </si>
  <si>
    <t>M0001AM00001</t>
  </si>
  <si>
    <t>MEGÁFONO</t>
  </si>
  <si>
    <t>COLOR BLANCO Y AZUL</t>
  </si>
  <si>
    <t>M31400300001</t>
  </si>
  <si>
    <t>PROYECTOR</t>
  </si>
  <si>
    <t>RETRO PROYECTOR ODYSSEY APOLO</t>
  </si>
  <si>
    <t>M06100100019</t>
  </si>
  <si>
    <t>M01100100001</t>
  </si>
  <si>
    <t>BASE</t>
  </si>
  <si>
    <t>BASE PARA BAFLE TRIPLE,MODELO TMS-145</t>
  </si>
  <si>
    <t>M01100100002</t>
  </si>
  <si>
    <t>M01100100003</t>
  </si>
  <si>
    <t>M01100100004</t>
  </si>
  <si>
    <t>M11900800002</t>
  </si>
  <si>
    <t>PIZARRON TIPO ROTAFOLIO</t>
  </si>
  <si>
    <t>M03800200003</t>
  </si>
  <si>
    <t>DE MADERA C/2 PUERTAS/5 DIVISIONES</t>
  </si>
  <si>
    <t>H12600100001</t>
  </si>
  <si>
    <t>ESCALERA</t>
  </si>
  <si>
    <t>DE TIJERA GRANDE</t>
  </si>
  <si>
    <t>H12600100002</t>
  </si>
  <si>
    <t>DE TIJERA</t>
  </si>
  <si>
    <t>H18100100001</t>
  </si>
  <si>
    <t>DIABLO DE CARGA</t>
  </si>
  <si>
    <t>H18000200001</t>
  </si>
  <si>
    <t>STILSON</t>
  </si>
  <si>
    <t>14"</t>
  </si>
  <si>
    <t>H18000300002</t>
  </si>
  <si>
    <t>8"</t>
  </si>
  <si>
    <t>H07000100001</t>
  </si>
  <si>
    <t>TIJERAS</t>
  </si>
  <si>
    <t>GRANDES</t>
  </si>
  <si>
    <t>H06400100001</t>
  </si>
  <si>
    <t>MARTILLO</t>
  </si>
  <si>
    <t>SACA CLAVOS</t>
  </si>
  <si>
    <t>H02600500001</t>
  </si>
  <si>
    <t>SERRUCHO</t>
  </si>
  <si>
    <t>24"</t>
  </si>
  <si>
    <t>H06200300001</t>
  </si>
  <si>
    <t>DESARMADOR</t>
  </si>
  <si>
    <t>H06200300002</t>
  </si>
  <si>
    <t>H06200300003</t>
  </si>
  <si>
    <t>H06200300004</t>
  </si>
  <si>
    <t>H06200300005</t>
  </si>
  <si>
    <t>H03500200001</t>
  </si>
  <si>
    <t>REMACHADORA</t>
  </si>
  <si>
    <t>4 BOQUILLAS DE GOLPE</t>
  </si>
  <si>
    <t>1.34 X 0.70MTS.  SIN CAJONES</t>
  </si>
  <si>
    <t>M03000100005</t>
  </si>
  <si>
    <t>EJECUTIVO,.86*1.80MTS CON 2 CAJONES</t>
  </si>
  <si>
    <t>M05600400004</t>
  </si>
  <si>
    <t>COLOR NEGRO, CON LOGOTIPO DE PCT</t>
  </si>
  <si>
    <t>M04200100003</t>
  </si>
  <si>
    <t xml:space="preserve"> CAFÉ,3 ENTREPAÑOS Y 4 CAJONES</t>
  </si>
  <si>
    <t>M00500200007</t>
  </si>
  <si>
    <t>DE 3 GAVETAS COLOR NEGRO</t>
  </si>
  <si>
    <t>M00700400004</t>
  </si>
  <si>
    <t>PEDESTAL,DOBLE OSCILACION</t>
  </si>
  <si>
    <t>M00500200008</t>
  </si>
  <si>
    <t>COLOR CAFÉ, CON 3 CAJONES</t>
  </si>
  <si>
    <t>M06100100021</t>
  </si>
  <si>
    <t>M06200100002</t>
  </si>
  <si>
    <t>COLOR NEGRO Y RESPALDO ALTO</t>
  </si>
  <si>
    <t>M06600100009</t>
  </si>
  <si>
    <t>COLOR GRIS SIN IDENTIFICADOR</t>
  </si>
  <si>
    <t>M06600100007</t>
  </si>
  <si>
    <t>M18800900002</t>
  </si>
  <si>
    <t>ELECTRICO COLOR BLANCO</t>
  </si>
  <si>
    <t>M00500200009</t>
  </si>
  <si>
    <t xml:space="preserve">ARCHIVERO </t>
  </si>
  <si>
    <t>COLOR GRIS,CON 4 CAJONES</t>
  </si>
  <si>
    <t>M03000100007</t>
  </si>
  <si>
    <t>COLOR GRIS CLARO, 1.20* 0.70 CM</t>
  </si>
  <si>
    <t>M05900100003</t>
  </si>
  <si>
    <t>ELECTRICO</t>
  </si>
  <si>
    <t>M00500200010</t>
  </si>
  <si>
    <t>COLOR GRIS CON 4 CAJONES</t>
  </si>
  <si>
    <t>M06100100023</t>
  </si>
  <si>
    <t>M06100100024</t>
  </si>
  <si>
    <t>M00500200011</t>
  </si>
  <si>
    <t>4 GAVETAS COLOR ARENA</t>
  </si>
  <si>
    <t>M06100100027</t>
  </si>
  <si>
    <t>COLOR NEGRO ,CON RODAJAS, CON CODERAS</t>
  </si>
  <si>
    <t>M06100100022</t>
  </si>
  <si>
    <t xml:space="preserve">PLEGABLE CON TAPIZ VINIL NEGRO </t>
  </si>
  <si>
    <t>M06100100025</t>
  </si>
  <si>
    <t>M03000100008</t>
  </si>
  <si>
    <t>METALICO CON 2 CAJONES</t>
  </si>
  <si>
    <t>M00500200012</t>
  </si>
  <si>
    <t>CON 3 CAJONES</t>
  </si>
  <si>
    <t>M03800200013</t>
  </si>
  <si>
    <t>2 GAVETAS COLOR NEGRO</t>
  </si>
  <si>
    <t>M04200100002</t>
  </si>
  <si>
    <t>DESMONTABLE 2 PIEZAS COLOR CAOBA</t>
  </si>
  <si>
    <t>M00700400005</t>
  </si>
  <si>
    <t>M33700100001</t>
  </si>
  <si>
    <t>SOPORTE P/TV</t>
  </si>
  <si>
    <t>PARA TELEVISOR Y VIDEO</t>
  </si>
  <si>
    <t>M06700200002</t>
  </si>
  <si>
    <t xml:space="preserve">COLOR NEGRO 21" </t>
  </si>
  <si>
    <t>M06600100008</t>
  </si>
  <si>
    <t>BLANCO</t>
  </si>
  <si>
    <t>M03000100009</t>
  </si>
  <si>
    <t>CON 2 CAJONES</t>
  </si>
  <si>
    <t>M00500200014</t>
  </si>
  <si>
    <t>M06100100028</t>
  </si>
  <si>
    <t>NEGRA</t>
  </si>
  <si>
    <t>M04700200008</t>
  </si>
  <si>
    <t>PARA TELEVISOR Y DVD</t>
  </si>
  <si>
    <t>M00500200015</t>
  </si>
  <si>
    <t>DE 3 GAVETAS</t>
  </si>
  <si>
    <t>M06200100003</t>
  </si>
  <si>
    <t>COLOR  NEGRO GIRATORIO</t>
  </si>
  <si>
    <t>M03000100010</t>
  </si>
  <si>
    <t>CAFÉ</t>
  </si>
  <si>
    <t>M06100100020</t>
  </si>
  <si>
    <t>TAPIZ COLOR NEGRO</t>
  </si>
  <si>
    <t>M06100100026</t>
  </si>
  <si>
    <t>M03800100005</t>
  </si>
  <si>
    <t>COLOR VERDE</t>
  </si>
  <si>
    <t>M00100100001</t>
  </si>
  <si>
    <t>CALEFACTOR</t>
  </si>
  <si>
    <t>GRIS</t>
  </si>
  <si>
    <t>M03000100011</t>
  </si>
  <si>
    <t>CON 2 CAJONES DEL LADO DERECHO</t>
  </si>
  <si>
    <t>M06200100004</t>
  </si>
  <si>
    <t>COLOR NEGRO , RECLINABLE CON RODAJAS</t>
  </si>
  <si>
    <t>M00500200017</t>
  </si>
  <si>
    <t>COLOR NEGRO , CON 2 CAJONES 0.82X 0.60 X 0.60 MTS</t>
  </si>
  <si>
    <t>M16100100009</t>
  </si>
  <si>
    <t>FOTOGRAFIAS DE DISTINTOS LUGARES DEL ESTADO</t>
  </si>
  <si>
    <t>M16100100010</t>
  </si>
  <si>
    <t>M16100100011</t>
  </si>
  <si>
    <t>M16100100012</t>
  </si>
  <si>
    <t>M16100100013</t>
  </si>
  <si>
    <t>IMAGEN CAMARÍN VIRGEN OCOTLAN</t>
  </si>
  <si>
    <t>M16100100014</t>
  </si>
  <si>
    <t>PIRAÑA</t>
  </si>
  <si>
    <t>M06600100010</t>
  </si>
  <si>
    <t>M17100100003</t>
  </si>
  <si>
    <t>ESTANTE</t>
  </si>
  <si>
    <t>COLOR AZUL DE 6 CHAROLAS 4 POSTES</t>
  </si>
  <si>
    <t>M04700200009</t>
  </si>
  <si>
    <t>COLOR MIEL PARA IMPRESORA DE PUNTOS</t>
  </si>
  <si>
    <t>MODULO SECRETARIAL</t>
  </si>
  <si>
    <t>CONSTA DE 2 ESCRITORIOS Y 1 ARCHIV.DE 2 GAVETAS  GRIS Y NEGRO</t>
  </si>
  <si>
    <t>M11900800003</t>
  </si>
  <si>
    <t>M04200100004</t>
  </si>
  <si>
    <t>CON 8 ENTREPAÑOS</t>
  </si>
  <si>
    <t>M00700400006</t>
  </si>
  <si>
    <t>DE MESA COLOR GRIS</t>
  </si>
  <si>
    <t>M06200100005</t>
  </si>
  <si>
    <t>SILLON EJECUTIVO TAPIZ VINIL NEGRO</t>
  </si>
  <si>
    <t>M06100100030</t>
  </si>
  <si>
    <t xml:space="preserve"> PLEGABLE CON TAPIZ VINIL NEGRO </t>
  </si>
  <si>
    <t>CONSTA DE 2 ESCRITORIOS Y 1 ARCHIVERO COLOR GRIS Y NEGRO</t>
  </si>
  <si>
    <t>M06100100031</t>
  </si>
  <si>
    <t>GIRATORIA TAPIZ NEGRO</t>
  </si>
  <si>
    <t>M02100100002</t>
  </si>
  <si>
    <t>CÁMARA</t>
  </si>
  <si>
    <t>KIT DE 4 CAM.DE VIGILANCIA C/DVR 4 CANALES 1 DISCO DURO DE 1 TERABITE</t>
  </si>
  <si>
    <t>M02100100003</t>
  </si>
  <si>
    <t>WIDE 26XZOOM</t>
  </si>
  <si>
    <t>M00500200022</t>
  </si>
  <si>
    <t>2 GAVETAS COLOR CAFÉ</t>
  </si>
  <si>
    <t>M04200100008</t>
  </si>
  <si>
    <t xml:space="preserve"> BLANCO MOVIBLE .60*.65*1.29</t>
  </si>
  <si>
    <t>M50400100001</t>
  </si>
  <si>
    <t>RELOJ CHECADOR</t>
  </si>
  <si>
    <t>DIGITAL CHECADOR DE HUELLA</t>
  </si>
  <si>
    <t>M00700400007</t>
  </si>
  <si>
    <t>M06200100006</t>
  </si>
  <si>
    <t xml:space="preserve">GIRATORIO CON CODERAS TAPIZ NEGRO </t>
  </si>
  <si>
    <t>M06100100034</t>
  </si>
  <si>
    <t xml:space="preserve">SIN TAPIZ </t>
  </si>
  <si>
    <t>M05001005001</t>
  </si>
  <si>
    <t>MICRÓFONO</t>
  </si>
  <si>
    <t>NEGRO Y GRIS 18 CM. CON CABLE CONECTOR</t>
  </si>
  <si>
    <t>M03000100013</t>
  </si>
  <si>
    <t>4 CAJONES, COLOR GRIS</t>
  </si>
  <si>
    <t>M06100100032</t>
  </si>
  <si>
    <t>SILLA DE MADERA SIN TAPIZ</t>
  </si>
  <si>
    <t>M06600100011</t>
  </si>
  <si>
    <t>COLOR BLANCO,MULTINEA C/IDENTIFICADOR</t>
  </si>
  <si>
    <t>M00500200019</t>
  </si>
  <si>
    <t>COLOR GRIS CON 2 GAVETAS</t>
  </si>
  <si>
    <t>M00500200020</t>
  </si>
  <si>
    <t>COLOR GRIS CON 4 GAVETAS</t>
  </si>
  <si>
    <t>M00500200021</t>
  </si>
  <si>
    <t xml:space="preserve">COLOR NEGRO DE 2 GAVETAS </t>
  </si>
  <si>
    <t>M02500100003</t>
  </si>
  <si>
    <t>CREDENZA</t>
  </si>
  <si>
    <t>CON 2 PUERTAS</t>
  </si>
  <si>
    <t>M00700400003</t>
  </si>
  <si>
    <t>M04700200006</t>
  </si>
  <si>
    <t xml:space="preserve">COLOR GRIS Y BLANCO </t>
  </si>
  <si>
    <t>M04700200007</t>
  </si>
  <si>
    <t>COLOR GRIS Y BLANCO DOS NIVELES</t>
  </si>
  <si>
    <t>M03000100012</t>
  </si>
  <si>
    <t>CON 2 CAJONES,1.35* .70 CM</t>
  </si>
  <si>
    <t>M06100100033</t>
  </si>
  <si>
    <t>CON TAPIZ VINIL COLOR CAFÉ</t>
  </si>
  <si>
    <t>M03400100001</t>
  </si>
  <si>
    <t>EXTINGUIDOR</t>
  </si>
  <si>
    <t>COLOR NEGRO DE 3 KG.</t>
  </si>
  <si>
    <t>M03400100012</t>
  </si>
  <si>
    <t>COLOR ROJO DE 6 KG.</t>
  </si>
  <si>
    <t>M04700200070</t>
  </si>
  <si>
    <t>CON RUEDAS Y DOS ENTREPAÑOS</t>
  </si>
  <si>
    <t>M04700200012</t>
  </si>
  <si>
    <t xml:space="preserve">MESA </t>
  </si>
  <si>
    <t>CON BASE METALICA COLOR NEGRO</t>
  </si>
  <si>
    <t>M06100100038</t>
  </si>
  <si>
    <t>M03000100014</t>
  </si>
  <si>
    <t>CAFÉ, ESCUADRA, 2 CAJONES</t>
  </si>
  <si>
    <t>M04700200088</t>
  </si>
  <si>
    <t>PLEGABLE COLOR BLANCO</t>
  </si>
  <si>
    <t>M06600100012</t>
  </si>
  <si>
    <t>M16100100015</t>
  </si>
  <si>
    <t>FOTOGRAFIA DE FLORERO</t>
  </si>
  <si>
    <t>M01700700001</t>
  </si>
  <si>
    <t>CALCULADORA</t>
  </si>
  <si>
    <t>BEIGE CON GRIS, 14 DIGITOS SOLAR</t>
  </si>
  <si>
    <t>M24300100011</t>
  </si>
  <si>
    <t>MEDIANA DE 1.20 X 29</t>
  </si>
  <si>
    <t>M00500200023</t>
  </si>
  <si>
    <t>MADERA COLOR CAFÉ C/4 CAJONES</t>
  </si>
  <si>
    <t>M06100100035</t>
  </si>
  <si>
    <t>GIRATORIA TAPIZ COLOR VERDE</t>
  </si>
  <si>
    <t>M03000100018</t>
  </si>
  <si>
    <t xml:space="preserve">PEDESTALES Y CUBIERTA DE VIDRIO </t>
  </si>
  <si>
    <t>M04700200011</t>
  </si>
  <si>
    <t>DE TRABAJO B/ METAL COL/NEGRO</t>
  </si>
  <si>
    <t>M06100100041</t>
  </si>
  <si>
    <t>M06200100007</t>
  </si>
  <si>
    <t>SILLÓN  EJECUTIVO</t>
  </si>
  <si>
    <t>COLOR NEGRO C/RUEDAS</t>
  </si>
  <si>
    <t>M00500200025</t>
  </si>
  <si>
    <t>NEGRO DE 2 GAVETAS</t>
  </si>
  <si>
    <t>M05500600002</t>
  </si>
  <si>
    <t>M06600100015</t>
  </si>
  <si>
    <t>COLOR GRIS  CON IDENTIFICADOR</t>
  </si>
  <si>
    <t>M00500200026</t>
  </si>
  <si>
    <t>M06100100042</t>
  </si>
  <si>
    <t>M06100100043</t>
  </si>
  <si>
    <t>M04700200013</t>
  </si>
  <si>
    <t>M04700200014</t>
  </si>
  <si>
    <t>M06100100018</t>
  </si>
  <si>
    <t xml:space="preserve">GIRATORIA TAPIZ COLOR VERDE </t>
  </si>
  <si>
    <t>M06401300001</t>
  </si>
  <si>
    <t>SUMADORA</t>
  </si>
  <si>
    <t>COLOR GRIS SERIE 7D374541</t>
  </si>
  <si>
    <t>M03400100002</t>
  </si>
  <si>
    <t>COLOR VERDE DE 3  KG</t>
  </si>
  <si>
    <t>M06600100016</t>
  </si>
  <si>
    <t xml:space="preserve"> BLANCO</t>
  </si>
  <si>
    <t>M03400100003</t>
  </si>
  <si>
    <t>COLOR ROJO 6 KGS.</t>
  </si>
  <si>
    <t>M00500200027</t>
  </si>
  <si>
    <t>CON 3 CAJONES , COLOR NATURAL</t>
  </si>
  <si>
    <t>M00500200028</t>
  </si>
  <si>
    <t>M00500200029</t>
  </si>
  <si>
    <t>M00500200030</t>
  </si>
  <si>
    <t>CON 4 GAVETAS , COLOR GRIS CLARO</t>
  </si>
  <si>
    <t>M00500200031</t>
  </si>
  <si>
    <t>M00500200032</t>
  </si>
  <si>
    <t>M00500200033</t>
  </si>
  <si>
    <t>M00500200034</t>
  </si>
  <si>
    <t>M00500200035</t>
  </si>
  <si>
    <t xml:space="preserve">CON 4 GAVETAS , COLOR GRIS </t>
  </si>
  <si>
    <t>M00500200036</t>
  </si>
  <si>
    <t>M00500200037</t>
  </si>
  <si>
    <t>M00500200038</t>
  </si>
  <si>
    <t>COLOR CAFÉ OSCURO , 3 CAJONES</t>
  </si>
  <si>
    <t>M00500200039</t>
  </si>
  <si>
    <t>M00500200040</t>
  </si>
  <si>
    <t>COLOR CAFÉ OSCURO , CON 4 CAJONES</t>
  </si>
  <si>
    <t>M00500200041</t>
  </si>
  <si>
    <t>M00500200042</t>
  </si>
  <si>
    <t>M00500200043</t>
  </si>
  <si>
    <t xml:space="preserve">CON 4 GAVETAS , COLOR CAFÉ </t>
  </si>
  <si>
    <t>M00500200044</t>
  </si>
  <si>
    <t>M00500200045</t>
  </si>
  <si>
    <t>M00500200046</t>
  </si>
  <si>
    <t>M00500200047</t>
  </si>
  <si>
    <t>M00500200048</t>
  </si>
  <si>
    <t>M00500200050</t>
  </si>
  <si>
    <t>M00500200051</t>
  </si>
  <si>
    <t>M00500200052</t>
  </si>
  <si>
    <t>M00500200053</t>
  </si>
  <si>
    <t xml:space="preserve">COLOR BEIGE CON 4 GAVETAS  </t>
  </si>
  <si>
    <t>M00500200054</t>
  </si>
  <si>
    <t>M00500200055</t>
  </si>
  <si>
    <t>M00500200056</t>
  </si>
  <si>
    <t>M00500200057</t>
  </si>
  <si>
    <t>M00500200058</t>
  </si>
  <si>
    <t>M00500200059</t>
  </si>
  <si>
    <t>M00500200060</t>
  </si>
  <si>
    <t>M04000100002</t>
  </si>
  <si>
    <t>GUILLOTINA</t>
  </si>
  <si>
    <t>COLOR VERDE MEDIANA</t>
  </si>
  <si>
    <t>M03000100006</t>
  </si>
  <si>
    <t>1.6*.69 MTS Y CREDENZA CON 5 CAJONES</t>
  </si>
  <si>
    <t>M17100100001</t>
  </si>
  <si>
    <t xml:space="preserve"> CAFÉ , CON 4 DIVIS. DE 3.20*.85MTS</t>
  </si>
  <si>
    <t>M03400100004</t>
  </si>
  <si>
    <t>COLOR VERDE 3 KG.</t>
  </si>
  <si>
    <t>M18800900003</t>
  </si>
  <si>
    <t>COLOR BEIGE Y CAFÉ</t>
  </si>
  <si>
    <t>M02100100001</t>
  </si>
  <si>
    <t>DE COMPUTADORA ELABORAR CREDENCIALES</t>
  </si>
  <si>
    <t>L02900200003</t>
  </si>
  <si>
    <t>LÁMPARA</t>
  </si>
  <si>
    <t>DE CHICOTE CROMADA CON RUEDAS</t>
  </si>
  <si>
    <t>M06100100040</t>
  </si>
  <si>
    <t>M04700200079</t>
  </si>
  <si>
    <t xml:space="preserve">MESA PLEGABLE BLANCA </t>
  </si>
  <si>
    <t>M04700200015</t>
  </si>
  <si>
    <t>TERMINADO EN LACA COLOR NEGRO  DE 3.50 *1.20 MTS</t>
  </si>
  <si>
    <t>M04700200016</t>
  </si>
  <si>
    <t xml:space="preserve"> MET/FORM/COLOR NEGRO DE 3 PIEZAS</t>
  </si>
  <si>
    <t>M06100100049</t>
  </si>
  <si>
    <t>EJECUTIVA COLOR VERDE</t>
  </si>
  <si>
    <t>M06100100050</t>
  </si>
  <si>
    <t>M06100100051</t>
  </si>
  <si>
    <t>M06100100052</t>
  </si>
  <si>
    <t xml:space="preserve">EJECUTIVA COLOR VERDE </t>
  </si>
  <si>
    <t>M06100100053</t>
  </si>
  <si>
    <t>M06100100054</t>
  </si>
  <si>
    <t>M06100100055</t>
  </si>
  <si>
    <t>M06100100056</t>
  </si>
  <si>
    <t>M06100100057</t>
  </si>
  <si>
    <t>M06100100058</t>
  </si>
  <si>
    <t>M06100100059</t>
  </si>
  <si>
    <t>EJECUTIVA COLOR VERD</t>
  </si>
  <si>
    <t>M06100100060</t>
  </si>
  <si>
    <t>M06100100061</t>
  </si>
  <si>
    <t>M06100100062</t>
  </si>
  <si>
    <t>M06100100063</t>
  </si>
  <si>
    <t>M06100100064</t>
  </si>
  <si>
    <t>M06100100065</t>
  </si>
  <si>
    <t>M06100100066</t>
  </si>
  <si>
    <t xml:space="preserve"> COLOR NEGRO</t>
  </si>
  <si>
    <t>M06100100067</t>
  </si>
  <si>
    <t>M06100100068</t>
  </si>
  <si>
    <t>M06100100069</t>
  </si>
  <si>
    <t>M06100100070</t>
  </si>
  <si>
    <t>ASIENTO REDONDO COLOR NEGRO</t>
  </si>
  <si>
    <t>M06100100071</t>
  </si>
  <si>
    <t>PERIQUERA CON TAPIZ BEIGE</t>
  </si>
  <si>
    <t>M04700200017</t>
  </si>
  <si>
    <t xml:space="preserve">DE SERVICIO CON RUEDAS 1 CAJON </t>
  </si>
  <si>
    <t>M00500200061</t>
  </si>
  <si>
    <t>ARCHIVERO DE MADERA 2 CAJONES</t>
  </si>
  <si>
    <t>M05500200003</t>
  </si>
  <si>
    <t>SERIE 00052A05953 COLOR CREMA</t>
  </si>
  <si>
    <t>M01600400002</t>
  </si>
  <si>
    <t>CAFETERA</t>
  </si>
  <si>
    <t>M00700400009</t>
  </si>
  <si>
    <t>M00700400010</t>
  </si>
  <si>
    <t>M33700100002</t>
  </si>
  <si>
    <t>M03400100005</t>
  </si>
  <si>
    <t>COLOR ROJO 6 KG.</t>
  </si>
  <si>
    <t>M03400100006</t>
  </si>
  <si>
    <t>M04700200018</t>
  </si>
  <si>
    <t>DE CENTRO BEIGE FORRADA DE B/N</t>
  </si>
  <si>
    <t>M04700200073</t>
  </si>
  <si>
    <t>DE TRABAJO COLOR  BEIGE</t>
  </si>
  <si>
    <t>M06300100005</t>
  </si>
  <si>
    <t>3 PLAZAS COLOR NEGRO</t>
  </si>
  <si>
    <t>M06300100006</t>
  </si>
  <si>
    <t>M04800200001</t>
  </si>
  <si>
    <t>BURÓ</t>
  </si>
  <si>
    <t>MADERA COLOR MIEL CAJÓN Y PUERTA</t>
  </si>
  <si>
    <t>M04700200074</t>
  </si>
  <si>
    <t>M04700200078</t>
  </si>
  <si>
    <t>M03000100019</t>
  </si>
  <si>
    <t>1.6*.69 MTS Y CREDENZA CON 2 CAJONES</t>
  </si>
  <si>
    <t>M18700200006</t>
  </si>
  <si>
    <t>MUEBLE</t>
  </si>
  <si>
    <t>DE MADERA CON 2 DIVISIONES 3 MTS.</t>
  </si>
  <si>
    <t>M06600100018</t>
  </si>
  <si>
    <t xml:space="preserve">TELÉFONO </t>
  </si>
  <si>
    <t xml:space="preserve">COLOR BEIGE </t>
  </si>
  <si>
    <t>M06600100017</t>
  </si>
  <si>
    <t>TELÉFONO DE RED C/IDENT. COLOR NEGRO</t>
  </si>
  <si>
    <t>M00500200062</t>
  </si>
  <si>
    <t xml:space="preserve">COLOR NEGRO CON 2 GAVETAS </t>
  </si>
  <si>
    <t>M00500200063</t>
  </si>
  <si>
    <t>4 GAVETAS COLOR GRIS</t>
  </si>
  <si>
    <t>M04500200002</t>
  </si>
  <si>
    <t>MAQ/DE ESCRIBIR</t>
  </si>
  <si>
    <t>COLOR NEGRO CON BLANCO, CARRO GRANDE</t>
  </si>
  <si>
    <t>M06700200003</t>
  </si>
  <si>
    <t>COLOR NEGRO, CON CONTROL REMOTO,21"</t>
  </si>
  <si>
    <t>M03400100007</t>
  </si>
  <si>
    <t>6 KILOS, COLOR ROJO</t>
  </si>
  <si>
    <t>M03400100008</t>
  </si>
  <si>
    <t>M16100100016</t>
  </si>
  <si>
    <t>EN OLEO BODEGON</t>
  </si>
  <si>
    <t>M00500200064</t>
  </si>
  <si>
    <t>COLOR BEIGE CON 4 CAJONES</t>
  </si>
  <si>
    <t>M00500200065</t>
  </si>
  <si>
    <t>M06100100076</t>
  </si>
  <si>
    <t>PLEGABLE TAPIZ VINIL NEGRO</t>
  </si>
  <si>
    <t>M06300100007</t>
  </si>
  <si>
    <t>COLOR NEGRO CON 3 PLAZAS</t>
  </si>
  <si>
    <t>M06300100008</t>
  </si>
  <si>
    <t>M00500200066</t>
  </si>
  <si>
    <t>COLOR NEGRO CON 4 GAVETAS</t>
  </si>
  <si>
    <t>M00500200067</t>
  </si>
  <si>
    <t>M00500200068</t>
  </si>
  <si>
    <t>COLOR CREMA CON 4 CAJONES</t>
  </si>
  <si>
    <t>M14800200001</t>
  </si>
  <si>
    <t>VIDEO CASSETTERA</t>
  </si>
  <si>
    <t>VIDEO CASSETERA</t>
  </si>
  <si>
    <t>M00500200069</t>
  </si>
  <si>
    <t>COLOR GRIS CON 2 CAJONES</t>
  </si>
  <si>
    <t>M04700200019</t>
  </si>
  <si>
    <t>2 PUERTAS, 2 DIVISIONES , CON RODAJAS</t>
  </si>
  <si>
    <t>M16100100017</t>
  </si>
  <si>
    <t>CATEDRAL DE GUADALAJARA</t>
  </si>
  <si>
    <t>M16100100018</t>
  </si>
  <si>
    <t>CUADRO FOTOGRAFIA CASA DE ECALA EN QRO</t>
  </si>
  <si>
    <t>M16100100019</t>
  </si>
  <si>
    <t>CON FOTOGRAFIA PALACIO GOBIERNO TLAX.</t>
  </si>
  <si>
    <t>M16100100020</t>
  </si>
  <si>
    <t>CON FOTOGRAFIA PAISAJE COLONIAL</t>
  </si>
  <si>
    <t>M16100100021</t>
  </si>
  <si>
    <t>CON FOTOGRAFIA PASO CONVENTO SN. FCO.</t>
  </si>
  <si>
    <t>M06100100077</t>
  </si>
  <si>
    <t>TAPIZ COLOR CAFÉ</t>
  </si>
  <si>
    <t>M06500100001</t>
  </si>
  <si>
    <t>TABURETE</t>
  </si>
  <si>
    <t>TAPIZ COLOR VERDE</t>
  </si>
  <si>
    <t>L02900200001</t>
  </si>
  <si>
    <t xml:space="preserve">LÁMPARA </t>
  </si>
  <si>
    <t>DE GABINETE CROMADA PANTALLA GRANDE DE CHICOTE</t>
  </si>
  <si>
    <t>L00420100001</t>
  </si>
  <si>
    <t>MESA DE  EXPLORACIÓN</t>
  </si>
  <si>
    <t>MESA DE EXPLORACION</t>
  </si>
  <si>
    <t>L01100100001</t>
  </si>
  <si>
    <t>NEGATOSCOPIO</t>
  </si>
  <si>
    <t>PARA OBSERVAR RADIOGRAFIAS</t>
  </si>
  <si>
    <t>L00100100001</t>
  </si>
  <si>
    <t>BANCO</t>
  </si>
  <si>
    <t>CROMADO</t>
  </si>
  <si>
    <t>L03800100001</t>
  </si>
  <si>
    <t>VITRINA  P/CONSULTORIO</t>
  </si>
  <si>
    <t>DE CONSULTORIO C/2 CAJONES/PUERTASMET Y VIDRIO</t>
  </si>
  <si>
    <t>ESCALÓN</t>
  </si>
  <si>
    <t>COLOR ALUMINIO</t>
  </si>
  <si>
    <t>L00200900001</t>
  </si>
  <si>
    <t>BÁSCULA</t>
  </si>
  <si>
    <t>BÁSCULA C/ESTADIMETRO COLOR BEIGE</t>
  </si>
  <si>
    <t>L04100100001</t>
  </si>
  <si>
    <t>BÁSCULA PEDIÁTR</t>
  </si>
  <si>
    <t>PEDIÁTRICA C/ BEIGE  CAPACIDAD DE 16 KG.</t>
  </si>
  <si>
    <t>L17700100001</t>
  </si>
  <si>
    <t>BAUMANÓMETRO</t>
  </si>
  <si>
    <t xml:space="preserve">DE TRIPIE MERCURIAL </t>
  </si>
  <si>
    <t>L00100100002</t>
  </si>
  <si>
    <t>L03800100002</t>
  </si>
  <si>
    <t>PARA  MESA DE EXPLORACIÓN</t>
  </si>
  <si>
    <t>L17700100002</t>
  </si>
  <si>
    <t>DE TRIPIE COLOR GRIS OSCURO</t>
  </si>
  <si>
    <t>L05200400008</t>
  </si>
  <si>
    <t>ESTETOSCOPIO</t>
  </si>
  <si>
    <t>CROMADO Y COLOR AZUL</t>
  </si>
  <si>
    <t>L00200900002</t>
  </si>
  <si>
    <t>L02900200002</t>
  </si>
  <si>
    <t>DE CHICOTE CON RUEDAS</t>
  </si>
  <si>
    <t>L01100100002</t>
  </si>
  <si>
    <t>L00420100002</t>
  </si>
  <si>
    <t>L18700200001</t>
  </si>
  <si>
    <t>HORNO PASTEUR EST</t>
  </si>
  <si>
    <t>ELECTRICO  ( ESTERILIZADOR )</t>
  </si>
  <si>
    <t>L18900100001</t>
  </si>
  <si>
    <t>MESA MAYO</t>
  </si>
  <si>
    <t>CROMADA</t>
  </si>
  <si>
    <t>L08800100001</t>
  </si>
  <si>
    <t>GLUCÓMETRO</t>
  </si>
  <si>
    <t>COLOR AZUL OSCURO</t>
  </si>
  <si>
    <t>M06100100074</t>
  </si>
  <si>
    <t>M06100100075</t>
  </si>
  <si>
    <t>M06100100078</t>
  </si>
  <si>
    <t>GIRATORIA TAPIZ CAFÉ</t>
  </si>
  <si>
    <t>M06100100080</t>
  </si>
  <si>
    <t>M06100100081</t>
  </si>
  <si>
    <t>M06100100082</t>
  </si>
  <si>
    <t>M06100100083</t>
  </si>
  <si>
    <t>M06100100084</t>
  </si>
  <si>
    <t>M06100100085</t>
  </si>
  <si>
    <t>M06100100086</t>
  </si>
  <si>
    <t>M06100100087</t>
  </si>
  <si>
    <t>M06100100088</t>
  </si>
  <si>
    <t>M06100100089</t>
  </si>
  <si>
    <t>M06100100090</t>
  </si>
  <si>
    <t>M06100100091</t>
  </si>
  <si>
    <t>M06100100092</t>
  </si>
  <si>
    <t>M06100100093</t>
  </si>
  <si>
    <t>M06100100094</t>
  </si>
  <si>
    <t>M06100100095</t>
  </si>
  <si>
    <t>M06100100096</t>
  </si>
  <si>
    <t>M06100100097</t>
  </si>
  <si>
    <t>M06100100098</t>
  </si>
  <si>
    <t>M06100100099</t>
  </si>
  <si>
    <t>M06100100100</t>
  </si>
  <si>
    <t>M06100100101</t>
  </si>
  <si>
    <t>M06100100102</t>
  </si>
  <si>
    <t>M06100100103</t>
  </si>
  <si>
    <t>M06100100104</t>
  </si>
  <si>
    <t>M06100100105</t>
  </si>
  <si>
    <t>M06100100106</t>
  </si>
  <si>
    <t>M06100100107</t>
  </si>
  <si>
    <t>M06100100108</t>
  </si>
  <si>
    <t>M06100100109</t>
  </si>
  <si>
    <t>M06100100110</t>
  </si>
  <si>
    <t>M06100100111</t>
  </si>
  <si>
    <t>M06100100112</t>
  </si>
  <si>
    <t>M06100100113</t>
  </si>
  <si>
    <t>M06100100114</t>
  </si>
  <si>
    <t>M06100100115</t>
  </si>
  <si>
    <t>M06100100116</t>
  </si>
  <si>
    <t>M06100100117</t>
  </si>
  <si>
    <t>M06100100118</t>
  </si>
  <si>
    <t>M06100100119</t>
  </si>
  <si>
    <t>M06100100120</t>
  </si>
  <si>
    <t>M06100100121</t>
  </si>
  <si>
    <t>M06100100122</t>
  </si>
  <si>
    <t>M06100100123</t>
  </si>
  <si>
    <t>M06100100124</t>
  </si>
  <si>
    <t>M06100100125</t>
  </si>
  <si>
    <t>M06100100126</t>
  </si>
  <si>
    <t>M06100100127</t>
  </si>
  <si>
    <t>M06100100128</t>
  </si>
  <si>
    <t>M06100100129</t>
  </si>
  <si>
    <t>M06100100130</t>
  </si>
  <si>
    <t>M06100100131</t>
  </si>
  <si>
    <t>M06100100132</t>
  </si>
  <si>
    <t>M06100100133</t>
  </si>
  <si>
    <t>M06100100134</t>
  </si>
  <si>
    <t>M06100100135</t>
  </si>
  <si>
    <t>M06100100136</t>
  </si>
  <si>
    <t>M06100100137</t>
  </si>
  <si>
    <t>M06100100138</t>
  </si>
  <si>
    <t>M06100100139</t>
  </si>
  <si>
    <t>M06100100140</t>
  </si>
  <si>
    <t>M06100100141</t>
  </si>
  <si>
    <t xml:space="preserve"> COLOR CAFÉ</t>
  </si>
  <si>
    <t>M06100100142</t>
  </si>
  <si>
    <t>M06100100143</t>
  </si>
  <si>
    <t>M06100100144</t>
  </si>
  <si>
    <t>M06100100145</t>
  </si>
  <si>
    <t>M06100100146</t>
  </si>
  <si>
    <t>M06100100147</t>
  </si>
  <si>
    <t>M06100100148</t>
  </si>
  <si>
    <t>M06100100149</t>
  </si>
  <si>
    <t>M06100100150</t>
  </si>
  <si>
    <t>M06100100151</t>
  </si>
  <si>
    <t>M06100100152</t>
  </si>
  <si>
    <t>M06100100153</t>
  </si>
  <si>
    <t>M06100100154</t>
  </si>
  <si>
    <t>M06100100155</t>
  </si>
  <si>
    <t>M06100100156</t>
  </si>
  <si>
    <t>M06100100157</t>
  </si>
  <si>
    <t>M06100100158</t>
  </si>
  <si>
    <t>M06100100159</t>
  </si>
  <si>
    <t>M06100100160</t>
  </si>
  <si>
    <t>M06100100161</t>
  </si>
  <si>
    <t>M06100100162</t>
  </si>
  <si>
    <t>M06100100163</t>
  </si>
  <si>
    <t>M06100100164</t>
  </si>
  <si>
    <t>M06100100165</t>
  </si>
  <si>
    <t>M06100100166</t>
  </si>
  <si>
    <t>M06100100167</t>
  </si>
  <si>
    <t>M06100100168</t>
  </si>
  <si>
    <t>M06100100169</t>
  </si>
  <si>
    <t>M06100100170</t>
  </si>
  <si>
    <t>M06100100171</t>
  </si>
  <si>
    <t>M06100100172</t>
  </si>
  <si>
    <t>M06100100173</t>
  </si>
  <si>
    <t>M06100100174</t>
  </si>
  <si>
    <t>M06100100175</t>
  </si>
  <si>
    <t>M06100100176</t>
  </si>
  <si>
    <t>M06100100177</t>
  </si>
  <si>
    <t>M06100100178</t>
  </si>
  <si>
    <t>M06100100179</t>
  </si>
  <si>
    <t>M06100100180</t>
  </si>
  <si>
    <t>M06100100181</t>
  </si>
  <si>
    <t>M06100100182</t>
  </si>
  <si>
    <t>M06100100183</t>
  </si>
  <si>
    <t>M06100100184</t>
  </si>
  <si>
    <t>M06100100185</t>
  </si>
  <si>
    <t>M06100100186</t>
  </si>
  <si>
    <t>M06100100187</t>
  </si>
  <si>
    <t>M06100100188</t>
  </si>
  <si>
    <t>M06100100189</t>
  </si>
  <si>
    <t>M06100100190</t>
  </si>
  <si>
    <t>M06100100191</t>
  </si>
  <si>
    <t>M06100100192</t>
  </si>
  <si>
    <t>M06100100193</t>
  </si>
  <si>
    <t>M06100100194</t>
  </si>
  <si>
    <t>M06100100195</t>
  </si>
  <si>
    <t>M06100100196</t>
  </si>
  <si>
    <t>M06100100197</t>
  </si>
  <si>
    <t>M06100100198</t>
  </si>
  <si>
    <t>M06100100199</t>
  </si>
  <si>
    <t>M06100100200</t>
  </si>
  <si>
    <t>M06100100201</t>
  </si>
  <si>
    <t>M06100100202</t>
  </si>
  <si>
    <t>M06100100203</t>
  </si>
  <si>
    <t>M06100100204</t>
  </si>
  <si>
    <t>M06100100205</t>
  </si>
  <si>
    <t>M06100100206</t>
  </si>
  <si>
    <t>M06100100207</t>
  </si>
  <si>
    <t>M06100100208</t>
  </si>
  <si>
    <t>M06100100209</t>
  </si>
  <si>
    <t>M06100100210</t>
  </si>
  <si>
    <t>M06100100211</t>
  </si>
  <si>
    <t>M06100100212</t>
  </si>
  <si>
    <t>M06100100213</t>
  </si>
  <si>
    <t>M06100100214</t>
  </si>
  <si>
    <t>M06100100215</t>
  </si>
  <si>
    <t>M06100100216</t>
  </si>
  <si>
    <t>M06100100217</t>
  </si>
  <si>
    <t>M06100100218</t>
  </si>
  <si>
    <t>M06100100219</t>
  </si>
  <si>
    <t>M06100100220</t>
  </si>
  <si>
    <t>M06100100221</t>
  </si>
  <si>
    <t>M06100100224</t>
  </si>
  <si>
    <t>M06200100008</t>
  </si>
  <si>
    <t>SILLON INDIV.</t>
  </si>
  <si>
    <t>SILLON INDIV. CON TAPIZ COLOR CAFÉ</t>
  </si>
  <si>
    <t>M06200100009</t>
  </si>
  <si>
    <t>M06200100010</t>
  </si>
  <si>
    <t>M06200100011</t>
  </si>
  <si>
    <t>M06200100012</t>
  </si>
  <si>
    <t>M06200100013</t>
  </si>
  <si>
    <t>M06200100014</t>
  </si>
  <si>
    <t>M06200100015</t>
  </si>
  <si>
    <t>M06200100016</t>
  </si>
  <si>
    <t>M06200100017</t>
  </si>
  <si>
    <t>M04700200020</t>
  </si>
  <si>
    <t>1.90 * 1.90 * .74 MTS</t>
  </si>
  <si>
    <t>M04700200021</t>
  </si>
  <si>
    <t>M04700200022</t>
  </si>
  <si>
    <t>M04700200023</t>
  </si>
  <si>
    <t>M04700200024</t>
  </si>
  <si>
    <t>M04700200025</t>
  </si>
  <si>
    <t>M04700200026</t>
  </si>
  <si>
    <t>M04700200027</t>
  </si>
  <si>
    <t>M04700200028</t>
  </si>
  <si>
    <t>M04700200029</t>
  </si>
  <si>
    <t>M04700200030</t>
  </si>
  <si>
    <t>M04700200031</t>
  </si>
  <si>
    <t xml:space="preserve"> 1.14 * 0.59 * 73 MTS </t>
  </si>
  <si>
    <t>M04700200032</t>
  </si>
  <si>
    <t>M04700200033</t>
  </si>
  <si>
    <t>M04700200034</t>
  </si>
  <si>
    <t>M04700200035</t>
  </si>
  <si>
    <t>M04700200036</t>
  </si>
  <si>
    <t>M04700200037</t>
  </si>
  <si>
    <t>M04700200038</t>
  </si>
  <si>
    <t>M04700200039</t>
  </si>
  <si>
    <t>PARA TV CON TRES DIVISIONES</t>
  </si>
  <si>
    <t>M04700200040</t>
  </si>
  <si>
    <t>PARA TV</t>
  </si>
  <si>
    <t>M04700200041</t>
  </si>
  <si>
    <t>COLOR GRIS Y CAFÉ CON RUEDAS</t>
  </si>
  <si>
    <t>M04700200042</t>
  </si>
  <si>
    <t xml:space="preserve">C/RUEDAS/CUBIERTA DE AZULEJOS </t>
  </si>
  <si>
    <t>M06500200001</t>
  </si>
  <si>
    <t>MECEDORA</t>
  </si>
  <si>
    <t>COLOR CAFÉ OSCURO</t>
  </si>
  <si>
    <t>M06500200002</t>
  </si>
  <si>
    <t>M06500200003</t>
  </si>
  <si>
    <t>M18700200001</t>
  </si>
  <si>
    <t>2.20* .70 *.80 CON 1 DIVISION</t>
  </si>
  <si>
    <t>M18700200002</t>
  </si>
  <si>
    <t>2.20* .70 *.80 CON 2 DIVISIONES</t>
  </si>
  <si>
    <t>M18700200003</t>
  </si>
  <si>
    <t>M18700200004</t>
  </si>
  <si>
    <t>2.20* 0.70 * 0.80 MTS CON 2 PUERTAS</t>
  </si>
  <si>
    <t>M24300100007</t>
  </si>
  <si>
    <t>BANCA</t>
  </si>
  <si>
    <t>CON RODAJAS, COLOR CAFÉ DE 2.40 * 0.42 * *0.42 MTS.</t>
  </si>
  <si>
    <t>M24300100008</t>
  </si>
  <si>
    <t>M24300100009</t>
  </si>
  <si>
    <t>M24300100010</t>
  </si>
  <si>
    <t>M24300100003</t>
  </si>
  <si>
    <t>COLONIAL COLOR NEGRO</t>
  </si>
  <si>
    <t>M24300100004</t>
  </si>
  <si>
    <t>M24300100005</t>
  </si>
  <si>
    <t>M24300100006</t>
  </si>
  <si>
    <t>M06600100019</t>
  </si>
  <si>
    <t>N° DE SERIE 05ADD314745</t>
  </si>
  <si>
    <t>M06600100020</t>
  </si>
  <si>
    <t>M02500100004</t>
  </si>
  <si>
    <t xml:space="preserve"> 4 DIV. PUERTAS VIDRIO Y METAL</t>
  </si>
  <si>
    <t>M00500200071</t>
  </si>
  <si>
    <t>2 CAJONES</t>
  </si>
  <si>
    <t>M10400100002</t>
  </si>
  <si>
    <t>PARA GUARDA DE BANDERA</t>
  </si>
  <si>
    <t>M10400100003</t>
  </si>
  <si>
    <t>3 DIVISIONES P/TRASTES</t>
  </si>
  <si>
    <t>M03300600001</t>
  </si>
  <si>
    <t>PARRILLA</t>
  </si>
  <si>
    <t>COMERCIAL 6 QUEMADORES CON PLANCHA</t>
  </si>
  <si>
    <t>M23300100001</t>
  </si>
  <si>
    <t>TARJA</t>
  </si>
  <si>
    <t>COMERCIAL</t>
  </si>
  <si>
    <t>M01600400001</t>
  </si>
  <si>
    <t xml:space="preserve"> ELECTRICA EJECUTIVA 40 TAZAS</t>
  </si>
  <si>
    <t>M05600400005</t>
  </si>
  <si>
    <t>COLOR NEGRO CON LOGOTIPO PCT</t>
  </si>
  <si>
    <t>M06700200004</t>
  </si>
  <si>
    <t>M06700200005</t>
  </si>
  <si>
    <t>29"</t>
  </si>
  <si>
    <t>M03000100021</t>
  </si>
  <si>
    <t>SECRETARIAL 2 CAJONES</t>
  </si>
  <si>
    <t>M03000100022</t>
  </si>
  <si>
    <t>EJECUTIVO DE 5 CAJONES COLOR GRIS</t>
  </si>
  <si>
    <t>M06300100009</t>
  </si>
  <si>
    <t>INDIVIDUAL CON TAPIZ COLOR CAFÉ</t>
  </si>
  <si>
    <t>M06300100010</t>
  </si>
  <si>
    <t>DE 2 PLAZAS CON TAPIZ VINIL CAFÉ</t>
  </si>
  <si>
    <t>M33700100003</t>
  </si>
  <si>
    <t>SOPORTE  P/TV</t>
  </si>
  <si>
    <t>M03501400001</t>
  </si>
  <si>
    <t>FAX</t>
  </si>
  <si>
    <t>FAX COLOR BEIGE</t>
  </si>
  <si>
    <t>M11900800004</t>
  </si>
  <si>
    <t>COLOR VERDE CON MARCO DE ALUMINIO</t>
  </si>
  <si>
    <t>M00300100001</t>
  </si>
  <si>
    <t>AMPLIFICADOR</t>
  </si>
  <si>
    <t>M04200100009</t>
  </si>
  <si>
    <t>6 DIV/4 PUERTAS/ ESPACIO P/TV Y DVD</t>
  </si>
  <si>
    <t>M00500200070</t>
  </si>
  <si>
    <t xml:space="preserve">CON 3 GAVETAS COLOR GRIS </t>
  </si>
  <si>
    <t>M04500200004</t>
  </si>
  <si>
    <t>MAQUINA DE ESCRIBIR LINEA 98</t>
  </si>
  <si>
    <t>M05600400006</t>
  </si>
  <si>
    <t>M14600100001</t>
  </si>
  <si>
    <t>HORNO MICROO</t>
  </si>
  <si>
    <t>M17100100002</t>
  </si>
  <si>
    <t>M03400100009</t>
  </si>
  <si>
    <t>COLOR ROJO DE 6 KGS.</t>
  </si>
  <si>
    <t>M03400100010</t>
  </si>
  <si>
    <t>COLOR ROJO DE 3 KGS.</t>
  </si>
  <si>
    <t>M03400100011</t>
  </si>
  <si>
    <t>M20900600003</t>
  </si>
  <si>
    <t>M33700100004</t>
  </si>
  <si>
    <t>M00700400011</t>
  </si>
  <si>
    <t>COLOR BEIGE Y CROMADO</t>
  </si>
  <si>
    <t>M00700400012</t>
  </si>
  <si>
    <t>M00700400013</t>
  </si>
  <si>
    <t>M06100100222</t>
  </si>
  <si>
    <t>M06100100223</t>
  </si>
  <si>
    <t>M04700200043</t>
  </si>
  <si>
    <t>M04700200044</t>
  </si>
  <si>
    <t>M04700200045</t>
  </si>
  <si>
    <t>M04700200046</t>
  </si>
  <si>
    <t>M04700200047</t>
  </si>
  <si>
    <t>M04700200048</t>
  </si>
  <si>
    <t>M04700200049</t>
  </si>
  <si>
    <t>M04700200050</t>
  </si>
  <si>
    <t>M04700200051</t>
  </si>
  <si>
    <t>M04700200052</t>
  </si>
  <si>
    <t>M04700200053</t>
  </si>
  <si>
    <t>M04700200054</t>
  </si>
  <si>
    <t>M04700200056</t>
  </si>
  <si>
    <t>M04700200057</t>
  </si>
  <si>
    <t>M04700200058</t>
  </si>
  <si>
    <t>M04700200059</t>
  </si>
  <si>
    <t>M04700200060</t>
  </si>
  <si>
    <t>M04700200061</t>
  </si>
  <si>
    <t>M04700200062</t>
  </si>
  <si>
    <t>M04700200063</t>
  </si>
  <si>
    <t>M04700200064</t>
  </si>
  <si>
    <t>M04700200065</t>
  </si>
  <si>
    <t>M04700200066</t>
  </si>
  <si>
    <t>M04700200067</t>
  </si>
  <si>
    <t>M04700200072</t>
  </si>
  <si>
    <t>M04700200075</t>
  </si>
  <si>
    <t>M04700200076</t>
  </si>
  <si>
    <t>M04700200077</t>
  </si>
  <si>
    <t>M04700200080</t>
  </si>
  <si>
    <t>M04700200081</t>
  </si>
  <si>
    <t>M04700200082</t>
  </si>
  <si>
    <t>M04700200083</t>
  </si>
  <si>
    <t>M04700200084</t>
  </si>
  <si>
    <t>M04700200085</t>
  </si>
  <si>
    <t>M04700200086</t>
  </si>
  <si>
    <t>M24300100013</t>
  </si>
  <si>
    <t xml:space="preserve"> DE 1.74 X 30 MTS.</t>
  </si>
  <si>
    <t>M24300100014</t>
  </si>
  <si>
    <t xml:space="preserve"> DE 2.00 X 30 MTS.</t>
  </si>
  <si>
    <t>M03800100006</t>
  </si>
  <si>
    <t>M06100100014</t>
  </si>
  <si>
    <t>M06100100079</t>
  </si>
  <si>
    <t>M06100100227</t>
  </si>
  <si>
    <t>M06100100228</t>
  </si>
  <si>
    <t>M04700200003</t>
  </si>
  <si>
    <t>M03800200004</t>
  </si>
  <si>
    <t>CON 5 PUERTAS</t>
  </si>
  <si>
    <t>M24300100012</t>
  </si>
  <si>
    <t>M02040040001</t>
  </si>
  <si>
    <t>MOSTRADOR</t>
  </si>
  <si>
    <t>9 GAVETAS 1 PUERTA 4 * 80* MTS 3 DIVISIONES</t>
  </si>
  <si>
    <t>M06100100039</t>
  </si>
  <si>
    <t>M06300100004</t>
  </si>
  <si>
    <t xml:space="preserve"> COLOR NEGRO ,DE  3 PLAZAS</t>
  </si>
  <si>
    <t>M16100100022</t>
  </si>
  <si>
    <t>PLAZA DE TOROS TLAXCALA, TLAX.</t>
  </si>
  <si>
    <t>M04700200010</t>
  </si>
  <si>
    <t>MESA ESCRITORIO C/2 DIVISIONES</t>
  </si>
  <si>
    <t>M06100100036</t>
  </si>
  <si>
    <t>M06100100037</t>
  </si>
  <si>
    <t>M06600100013</t>
  </si>
  <si>
    <t>COLOR BLANCO, N° DE SERIE 6FCKC800422</t>
  </si>
  <si>
    <t>M00700400008</t>
  </si>
  <si>
    <t xml:space="preserve">DE PEDESTAL BLANCO </t>
  </si>
  <si>
    <t>M04700200071</t>
  </si>
  <si>
    <t>CON RUEDAS PARA TV.</t>
  </si>
  <si>
    <t>M11600200001</t>
  </si>
  <si>
    <t>CAJA FUERTE</t>
  </si>
  <si>
    <t>CAFÉ, 63*57 MTS.MODELO ANTIGUO</t>
  </si>
  <si>
    <t>M06100100012</t>
  </si>
  <si>
    <t>GIRATORIA TAPIZ PLIANA NEGRO C/CODERAS</t>
  </si>
  <si>
    <t>M04200100005</t>
  </si>
  <si>
    <t>COLOR CAFÉ, 4 PUERTAS , 3 ENTREPAÑOS</t>
  </si>
  <si>
    <t>M04700200068</t>
  </si>
  <si>
    <t>M06600100014</t>
  </si>
  <si>
    <t>COLOR BLANCO CON N° S 7CAAC199847</t>
  </si>
  <si>
    <t>M00500200024</t>
  </si>
  <si>
    <t>M06100100047</t>
  </si>
  <si>
    <t xml:space="preserve">GIRATORIA TAPIZ PLIANA NEGRO </t>
  </si>
  <si>
    <t>M04000100001</t>
  </si>
  <si>
    <t>PEQUEÑA , COLOR VERDE</t>
  </si>
  <si>
    <t>M04200100006</t>
  </si>
  <si>
    <t>COLOR CAFÉ , 5 PUERTAS , 1 ENTREPAÑO</t>
  </si>
  <si>
    <t>M06100100073</t>
  </si>
  <si>
    <t>SILLA PLEGABLE TAPIZ NEGRO</t>
  </si>
  <si>
    <t>M06100100072</t>
  </si>
  <si>
    <t>BARNIZADA SIN TAPIZ</t>
  </si>
  <si>
    <t>M04700200069</t>
  </si>
  <si>
    <t>C00802100001</t>
  </si>
  <si>
    <t>IMPRESORA</t>
  </si>
  <si>
    <t>C00100200001</t>
  </si>
  <si>
    <t>CPU</t>
  </si>
  <si>
    <t>C00200200001</t>
  </si>
  <si>
    <t>MONITOR</t>
  </si>
  <si>
    <t>C00500300001</t>
  </si>
  <si>
    <t>TECLADO</t>
  </si>
  <si>
    <t>C00400700001</t>
  </si>
  <si>
    <t>MOUSE</t>
  </si>
  <si>
    <t>C01200800001</t>
  </si>
  <si>
    <t>BOCINAS</t>
  </si>
  <si>
    <t>C01002300001</t>
  </si>
  <si>
    <t>REGULADOR</t>
  </si>
  <si>
    <t>C00802100002</t>
  </si>
  <si>
    <t>C01002300024</t>
  </si>
  <si>
    <t>C00100200002</t>
  </si>
  <si>
    <t>C00200100002</t>
  </si>
  <si>
    <t>C01200800002</t>
  </si>
  <si>
    <t>C00400700002</t>
  </si>
  <si>
    <t>C00500300002</t>
  </si>
  <si>
    <t>C00100200003</t>
  </si>
  <si>
    <t>C00200100003</t>
  </si>
  <si>
    <t>C01002300003</t>
  </si>
  <si>
    <t>C01200800003</t>
  </si>
  <si>
    <t xml:space="preserve">BOCINAS </t>
  </si>
  <si>
    <t>C00500300003</t>
  </si>
  <si>
    <t>C00400700003</t>
  </si>
  <si>
    <t>C00400700004</t>
  </si>
  <si>
    <t>C00500300004</t>
  </si>
  <si>
    <t xml:space="preserve">TECLADO </t>
  </si>
  <si>
    <t>C00100200004</t>
  </si>
  <si>
    <t>C00200100004</t>
  </si>
  <si>
    <t>C01002300004</t>
  </si>
  <si>
    <t>C01002300005</t>
  </si>
  <si>
    <t>C00200100005</t>
  </si>
  <si>
    <t>C00400700005</t>
  </si>
  <si>
    <t>C01002300006</t>
  </si>
  <si>
    <t>C00500300005</t>
  </si>
  <si>
    <t>C00100200005</t>
  </si>
  <si>
    <t>C00802100003</t>
  </si>
  <si>
    <t>C01200800004</t>
  </si>
  <si>
    <t>C01002300007</t>
  </si>
  <si>
    <t>C00500300006</t>
  </si>
  <si>
    <t>C00400700006</t>
  </si>
  <si>
    <t>C00200100006</t>
  </si>
  <si>
    <t>C00100200006</t>
  </si>
  <si>
    <t>C00200100007</t>
  </si>
  <si>
    <t>C00100200007</t>
  </si>
  <si>
    <t>C01200800005</t>
  </si>
  <si>
    <t>C00500300007</t>
  </si>
  <si>
    <t>C01002300008</t>
  </si>
  <si>
    <t>C00400700007</t>
  </si>
  <si>
    <t>C00400700008</t>
  </si>
  <si>
    <t>C00100200008</t>
  </si>
  <si>
    <t>C01002300002</t>
  </si>
  <si>
    <t>C00500300008</t>
  </si>
  <si>
    <t>C00200100008</t>
  </si>
  <si>
    <t>C00200100009</t>
  </si>
  <si>
    <t>C00100200009</t>
  </si>
  <si>
    <t>C00400700009</t>
  </si>
  <si>
    <t>C00500300009</t>
  </si>
  <si>
    <t>C00200100010</t>
  </si>
  <si>
    <t>C00500300010</t>
  </si>
  <si>
    <t>C00400700010</t>
  </si>
  <si>
    <t>C01200800006</t>
  </si>
  <si>
    <t>C00100200010</t>
  </si>
  <si>
    <t>C01002300009</t>
  </si>
  <si>
    <t>C00200100011</t>
  </si>
  <si>
    <t>C00400700011</t>
  </si>
  <si>
    <t>C00500300011</t>
  </si>
  <si>
    <t>C00100200011</t>
  </si>
  <si>
    <t>C01200800007</t>
  </si>
  <si>
    <t>C00100200012</t>
  </si>
  <si>
    <t>C00200100012</t>
  </si>
  <si>
    <t>C00400700012</t>
  </si>
  <si>
    <t>C00802100019</t>
  </si>
  <si>
    <t>C09600100003</t>
  </si>
  <si>
    <t>NO BREAK</t>
  </si>
  <si>
    <t>C00500300012</t>
  </si>
  <si>
    <t>C01200800008</t>
  </si>
  <si>
    <t>C00802100004</t>
  </si>
  <si>
    <t>C00200100013</t>
  </si>
  <si>
    <t>C00100200013</t>
  </si>
  <si>
    <t>C00500300013</t>
  </si>
  <si>
    <t>C01002300019</t>
  </si>
  <si>
    <t>C00400700013</t>
  </si>
  <si>
    <t>C00400700014</t>
  </si>
  <si>
    <t>C00100200014</t>
  </si>
  <si>
    <t>C00500300014</t>
  </si>
  <si>
    <t>C01002300020</t>
  </si>
  <si>
    <t>C00100200015</t>
  </si>
  <si>
    <t>C00500300015</t>
  </si>
  <si>
    <t>C00400700015</t>
  </si>
  <si>
    <t>C01002300021</t>
  </si>
  <si>
    <t>C06400100001</t>
  </si>
  <si>
    <t>SWITCH</t>
  </si>
  <si>
    <t>C00900500001</t>
  </si>
  <si>
    <t>LAP-TOP</t>
  </si>
  <si>
    <t>C01002300010</t>
  </si>
  <si>
    <t>C00600100001</t>
  </si>
  <si>
    <t>SCANNER</t>
  </si>
  <si>
    <t>C01002300023</t>
  </si>
  <si>
    <t>C01200800017</t>
  </si>
  <si>
    <t>C01200800018</t>
  </si>
  <si>
    <t>C09600100004</t>
  </si>
  <si>
    <t>C00100200016</t>
  </si>
  <si>
    <t>C06400100002</t>
  </si>
  <si>
    <t>C00802100005</t>
  </si>
  <si>
    <t>C00802100006</t>
  </si>
  <si>
    <t xml:space="preserve">C00802100007 </t>
  </si>
  <si>
    <t>C00802100008</t>
  </si>
  <si>
    <t>C00802100009</t>
  </si>
  <si>
    <t>C00802100010</t>
  </si>
  <si>
    <t>C00802100011</t>
  </si>
  <si>
    <t>C00802100018</t>
  </si>
  <si>
    <t>C00802100015</t>
  </si>
  <si>
    <t>C00500300016</t>
  </si>
  <si>
    <t>C00100200018</t>
  </si>
  <si>
    <t>C01002300011</t>
  </si>
  <si>
    <t>C00100200017</t>
  </si>
  <si>
    <t>C00500300017</t>
  </si>
  <si>
    <t>C00400700016</t>
  </si>
  <si>
    <t>C00500300018</t>
  </si>
  <si>
    <t>C01002300022</t>
  </si>
  <si>
    <t>C05800100001</t>
  </si>
  <si>
    <t>QUEMADOR DE CDS</t>
  </si>
  <si>
    <t>C00400700030</t>
  </si>
  <si>
    <t>C00200100019</t>
  </si>
  <si>
    <t>C00500300019</t>
  </si>
  <si>
    <t>C00400700017</t>
  </si>
  <si>
    <t>C00100200019</t>
  </si>
  <si>
    <t>C00500300036</t>
  </si>
  <si>
    <t>C01200800009</t>
  </si>
  <si>
    <t>C02301000001</t>
  </si>
  <si>
    <t>SERVIDOR</t>
  </si>
  <si>
    <t>C06400100003</t>
  </si>
  <si>
    <t>C06400100004</t>
  </si>
  <si>
    <t>C06400100005</t>
  </si>
  <si>
    <t>C06400100006</t>
  </si>
  <si>
    <t>C06200400001</t>
  </si>
  <si>
    <t>RACK</t>
  </si>
  <si>
    <t>C00500300021</t>
  </si>
  <si>
    <t>C00400700019</t>
  </si>
  <si>
    <t>C09600100001</t>
  </si>
  <si>
    <t>C00100200020</t>
  </si>
  <si>
    <t>C01002300012</t>
  </si>
  <si>
    <t>C01001001001</t>
  </si>
  <si>
    <t>VIDEO PROYECT</t>
  </si>
  <si>
    <t>C00301200001</t>
  </si>
  <si>
    <t>DISCO DURO</t>
  </si>
  <si>
    <t>C00100100001</t>
  </si>
  <si>
    <t>CAMARA DE VIDEO</t>
  </si>
  <si>
    <t>S00501400001</t>
  </si>
  <si>
    <t>CD. DE INSTALACIÓN</t>
  </si>
  <si>
    <t>DRAGON DVD</t>
  </si>
  <si>
    <t>S00501400002</t>
  </si>
  <si>
    <t>S00501400003</t>
  </si>
  <si>
    <t>S00501400004</t>
  </si>
  <si>
    <t>DISKETTES</t>
  </si>
  <si>
    <t>S00501400005</t>
  </si>
  <si>
    <t>S00100800001</t>
  </si>
  <si>
    <t>SISTEMA OPERATIVO</t>
  </si>
  <si>
    <t>S00100800002</t>
  </si>
  <si>
    <t>S00100800003</t>
  </si>
  <si>
    <t>C00500300033</t>
  </si>
  <si>
    <t>C00500300034</t>
  </si>
  <si>
    <t>C00500300035</t>
  </si>
  <si>
    <t>S00501400006</t>
  </si>
  <si>
    <t>S00501400007</t>
  </si>
  <si>
    <t>S00501400008</t>
  </si>
  <si>
    <t>S00501400009</t>
  </si>
  <si>
    <t>S00501400010</t>
  </si>
  <si>
    <t>S00501400011</t>
  </si>
  <si>
    <t>S00501400012</t>
  </si>
  <si>
    <t>S00501400013</t>
  </si>
  <si>
    <t>S00501400014</t>
  </si>
  <si>
    <t>S00501400015</t>
  </si>
  <si>
    <t>S00501400016</t>
  </si>
  <si>
    <t>S00501400017</t>
  </si>
  <si>
    <t>S00501400018</t>
  </si>
  <si>
    <t>S00501400019</t>
  </si>
  <si>
    <t>S00501400020</t>
  </si>
  <si>
    <t>S00501400021</t>
  </si>
  <si>
    <t>S00501400022</t>
  </si>
  <si>
    <t>S00501400023</t>
  </si>
  <si>
    <t>S00501400024</t>
  </si>
  <si>
    <t>S00501400025</t>
  </si>
  <si>
    <t>S00501400026</t>
  </si>
  <si>
    <t>S00501400027</t>
  </si>
  <si>
    <t>S00501400028</t>
  </si>
  <si>
    <t>S00501400029</t>
  </si>
  <si>
    <t>S00501400030</t>
  </si>
  <si>
    <t>S00501400031</t>
  </si>
  <si>
    <t>S00501400032</t>
  </si>
  <si>
    <t>S00501400033</t>
  </si>
  <si>
    <t>S00501400034</t>
  </si>
  <si>
    <t>S00501400035</t>
  </si>
  <si>
    <t>C01200800011</t>
  </si>
  <si>
    <t>C01002300013</t>
  </si>
  <si>
    <t>C00400700020</t>
  </si>
  <si>
    <t>C00500300022</t>
  </si>
  <si>
    <t>C00100200021</t>
  </si>
  <si>
    <t>C00200100021</t>
  </si>
  <si>
    <t>C00500300023</t>
  </si>
  <si>
    <t>C00400700021</t>
  </si>
  <si>
    <t>C00200100022</t>
  </si>
  <si>
    <t>C00100200022</t>
  </si>
  <si>
    <t>C01200800012</t>
  </si>
  <si>
    <t>C00802100012</t>
  </si>
  <si>
    <t>C01002300014</t>
  </si>
  <si>
    <t>C01002300015</t>
  </si>
  <si>
    <t>C01002300016</t>
  </si>
  <si>
    <t>C01200800014</t>
  </si>
  <si>
    <t>C00500300025</t>
  </si>
  <si>
    <t>C00200100024</t>
  </si>
  <si>
    <t>C00400700023</t>
  </si>
  <si>
    <t>C00100200024</t>
  </si>
  <si>
    <t>C00200100023</t>
  </si>
  <si>
    <t>C00100200023</t>
  </si>
  <si>
    <t>C00400700022</t>
  </si>
  <si>
    <t>C00500300024</t>
  </si>
  <si>
    <t>C01200200020</t>
  </si>
  <si>
    <t>C01002300017</t>
  </si>
  <si>
    <t>C01200800015</t>
  </si>
  <si>
    <t>C00200100025</t>
  </si>
  <si>
    <t>C00100200025</t>
  </si>
  <si>
    <t>C00500300026</t>
  </si>
  <si>
    <t>C00400700024</t>
  </si>
  <si>
    <t>C01002300018</t>
  </si>
  <si>
    <t>C00802100013</t>
  </si>
  <si>
    <t>C00200100030</t>
  </si>
  <si>
    <t>C00500300032</t>
  </si>
  <si>
    <t>C00400700029</t>
  </si>
  <si>
    <t>C01200200021</t>
  </si>
  <si>
    <t>C09600100002</t>
  </si>
  <si>
    <t>C00400700025</t>
  </si>
  <si>
    <t>C00500300027</t>
  </si>
  <si>
    <t>C00100200027</t>
  </si>
  <si>
    <t>C00200100029</t>
  </si>
  <si>
    <t xml:space="preserve">MONITOR </t>
  </si>
  <si>
    <t>C00802100014</t>
  </si>
  <si>
    <t>C01200800016</t>
  </si>
  <si>
    <t>C00500300031</t>
  </si>
  <si>
    <t>C00200100026</t>
  </si>
  <si>
    <t>C00400700026</t>
  </si>
  <si>
    <t>C00802100017</t>
  </si>
  <si>
    <t>C01002300025</t>
  </si>
  <si>
    <t>C00100200031</t>
  </si>
  <si>
    <t xml:space="preserve">CPU </t>
  </si>
  <si>
    <t>C00100200026</t>
  </si>
  <si>
    <t>C00500300030</t>
  </si>
  <si>
    <t>C00200100027</t>
  </si>
  <si>
    <t>C00400700027</t>
  </si>
  <si>
    <t>C01200800024</t>
  </si>
  <si>
    <t>V00501300010</t>
  </si>
  <si>
    <t>AUTOMOVIL VOLSWAGEN, GOL SEDAN, MOTOR 1.6, 4 PTAS</t>
  </si>
  <si>
    <t>V0040190008</t>
  </si>
  <si>
    <t>AUTOMOVIL TSURU GSII T/M MOD.2006</t>
  </si>
  <si>
    <t>V0060090002</t>
  </si>
  <si>
    <t>CAMION DODGE B1500-109 MOD.1997</t>
  </si>
  <si>
    <t>V0080060005</t>
  </si>
  <si>
    <t>MOTOCICLETA SUZUKI GN 250 ED</t>
  </si>
  <si>
    <t>V0070110014</t>
  </si>
  <si>
    <t>MOTOCICLETA HONDA CM250C REBEL MOD. 2006</t>
  </si>
  <si>
    <t>PCET-1</t>
  </si>
  <si>
    <t>Casa ubicada en Lardizabal No. 13 Colonia Centro Tlaxcala, Tlax.</t>
  </si>
  <si>
    <t>PCET-2</t>
  </si>
  <si>
    <t>Edificio ubicado en Lira y Ortega No. 9 Colonia Centro Tlaxcala, Tlax.</t>
  </si>
  <si>
    <t>PCET-4</t>
  </si>
  <si>
    <t>Predio denominado "Pedraza" ubicado en Domicilio Conocido s/n, Santa María Texcalac, Apizaco Tlaxcala.</t>
  </si>
  <si>
    <t>PCET-5</t>
  </si>
  <si>
    <t>Predio denominado "Casa Blanca" ubicado en Calle 2 de Abril s/n, Santa Ursula Zimatepec, Yauhquemehcan, Tlaxcala.</t>
  </si>
  <si>
    <t>PCET-6</t>
  </si>
  <si>
    <t>Predio denominado "Tepitrolla" ubicado en Privada de los Ciruelos s/n. Santa Ursula Zimatepec, Yauhquemehcan, Tlaxcala.</t>
  </si>
  <si>
    <t>PCET-7</t>
  </si>
  <si>
    <t>Predio denominado "Texontlanpan", ubicado en Domicilio Conocido s/n, San Pedro Muñoztla, Santa Ana Chiautempan, Tlaxcala.</t>
  </si>
  <si>
    <t>PCET-8</t>
  </si>
  <si>
    <t>Predio denominado "Ignacio Zaragoza" ubicado en Calle Yacuitlalpan s/n, Ex - ejido Huamantla, Tlaxcala.</t>
  </si>
  <si>
    <t>PCET-9</t>
  </si>
  <si>
    <t>Predio denominado "Jean Charlot" ubicado en Domicilio Conocido en Fraccionamiento "Jean Charlot III" Apizaco, Tlaxcala.</t>
  </si>
  <si>
    <t>PCET-10</t>
  </si>
  <si>
    <t>Predio denominado "Parcelas Varias" Ex - ejido San Andrés Ahuashuatepec, Tzompantepec, Tlaxcala.</t>
  </si>
  <si>
    <t>PCET-11</t>
  </si>
  <si>
    <t>Predio denominado "Cuahutla" ubicado en Acuitlapilco, Tlaxcala, Tlax.</t>
  </si>
  <si>
    <t>PCET-12</t>
  </si>
  <si>
    <t>Predio denominado "La Loma" ubicado en la Comunidad del Alto, Santa Ana Chiautempan, Tlaxcala.</t>
  </si>
  <si>
    <t>PCET-13</t>
  </si>
  <si>
    <t>Predio denominado "La Garita" ubicado en Privada Norte s/n, Totolac, Tlaxcala.</t>
  </si>
  <si>
    <t>PCET-14</t>
  </si>
  <si>
    <t>Predio Innominado, ubicado en San Miguel del Milagro, Nativitas, Tlaxcala.</t>
  </si>
  <si>
    <t>Sector Paraestatal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</si>
</sst>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6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7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 applyAlignment="1">
      <alignment horizontal="left" wrapText="1"/>
    </xf>
    <xf numFmtId="43" fontId="34" fillId="4" borderId="0" xfId="2" applyFont="1" applyFill="1"/>
    <xf numFmtId="43" fontId="34" fillId="4" borderId="0" xfId="0" applyNumberFormat="1" applyFont="1" applyFill="1"/>
    <xf numFmtId="3" fontId="34" fillId="4" borderId="0" xfId="0" applyNumberFormat="1" applyFont="1" applyFill="1" applyAlignment="1">
      <alignment horizontal="left" wrapText="1"/>
    </xf>
    <xf numFmtId="3" fontId="34" fillId="4" borderId="0" xfId="0" applyNumberFormat="1" applyFont="1" applyFill="1" applyBorder="1"/>
    <xf numFmtId="3" fontId="40" fillId="4" borderId="0" xfId="0" applyNumberFormat="1" applyFont="1" applyFill="1" applyBorder="1" applyAlignment="1">
      <alignment horizontal="right" vertical="top"/>
    </xf>
    <xf numFmtId="43" fontId="2" fillId="4" borderId="0" xfId="0" applyNumberFormat="1" applyFont="1" applyFill="1" applyBorder="1" applyAlignment="1">
      <alignment vertical="top"/>
    </xf>
    <xf numFmtId="3" fontId="34" fillId="4" borderId="0" xfId="0" applyNumberFormat="1" applyFont="1" applyFill="1" applyAlignment="1">
      <alignment horizontal="left"/>
    </xf>
    <xf numFmtId="3" fontId="34" fillId="4" borderId="0" xfId="0" applyNumberFormat="1" applyFont="1" applyFill="1"/>
    <xf numFmtId="3" fontId="5" fillId="4" borderId="0" xfId="0" applyNumberFormat="1" applyFont="1" applyFill="1" applyBorder="1"/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43" fontId="35" fillId="4" borderId="0" xfId="2" applyFont="1" applyFill="1"/>
    <xf numFmtId="3" fontId="2" fillId="0" borderId="0" xfId="3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 wrapText="1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 applyProtection="1">
      <alignment vertical="top"/>
    </xf>
    <xf numFmtId="3" fontId="55" fillId="4" borderId="2" xfId="2" applyNumberFormat="1" applyFont="1" applyFill="1" applyBorder="1" applyAlignment="1">
      <alignment horizontal="right"/>
    </xf>
    <xf numFmtId="3" fontId="55" fillId="4" borderId="18" xfId="2" applyNumberFormat="1" applyFont="1" applyFill="1" applyBorder="1" applyAlignment="1">
      <alignment horizontal="right"/>
    </xf>
    <xf numFmtId="3" fontId="55" fillId="4" borderId="5" xfId="2" applyNumberFormat="1" applyFont="1" applyFill="1" applyBorder="1" applyAlignment="1">
      <alignment horizontal="right"/>
    </xf>
    <xf numFmtId="3" fontId="55" fillId="4" borderId="19" xfId="2" applyNumberFormat="1" applyFont="1" applyFill="1" applyBorder="1" applyAlignment="1">
      <alignment horizontal="right"/>
    </xf>
    <xf numFmtId="3" fontId="56" fillId="4" borderId="16" xfId="2" applyNumberFormat="1" applyFont="1" applyFill="1" applyBorder="1" applyAlignment="1">
      <alignment horizontal="right"/>
    </xf>
    <xf numFmtId="3" fontId="56" fillId="4" borderId="17" xfId="2" applyNumberFormat="1" applyFont="1" applyFill="1" applyBorder="1" applyAlignment="1">
      <alignment horizontal="right" vertical="center"/>
    </xf>
    <xf numFmtId="3" fontId="5" fillId="4" borderId="7" xfId="2" applyNumberFormat="1" applyFont="1" applyFill="1" applyBorder="1" applyAlignment="1">
      <alignment horizontal="right" vertical="top" wrapText="1"/>
    </xf>
    <xf numFmtId="3" fontId="2" fillId="0" borderId="9" xfId="2" applyNumberFormat="1" applyFont="1" applyBorder="1" applyAlignment="1">
      <alignment horizontal="right" vertical="top" wrapText="1"/>
    </xf>
    <xf numFmtId="3" fontId="2" fillId="0" borderId="10" xfId="2" applyNumberFormat="1" applyFont="1" applyBorder="1" applyAlignment="1">
      <alignment horizontal="right" vertical="top" wrapText="1"/>
    </xf>
    <xf numFmtId="3" fontId="56" fillId="4" borderId="19" xfId="2" applyNumberFormat="1" applyFont="1" applyFill="1" applyBorder="1" applyAlignment="1">
      <alignment horizontal="right" vertical="center"/>
    </xf>
    <xf numFmtId="3" fontId="55" fillId="4" borderId="18" xfId="5" applyNumberFormat="1" applyFont="1" applyFill="1" applyBorder="1" applyAlignment="1">
      <alignment horizontal="right"/>
    </xf>
    <xf numFmtId="3" fontId="57" fillId="4" borderId="18" xfId="0" applyNumberFormat="1" applyFont="1" applyFill="1" applyBorder="1" applyAlignment="1">
      <alignment horizontal="right" vertical="center" wrapText="1"/>
    </xf>
    <xf numFmtId="3" fontId="56" fillId="4" borderId="18" xfId="5" applyNumberFormat="1" applyFont="1" applyFill="1" applyBorder="1" applyAlignment="1">
      <alignment horizontal="right"/>
    </xf>
    <xf numFmtId="3" fontId="55" fillId="4" borderId="19" xfId="5" applyNumberFormat="1" applyFont="1" applyFill="1" applyBorder="1" applyAlignment="1">
      <alignment horizontal="right"/>
    </xf>
    <xf numFmtId="3" fontId="56" fillId="4" borderId="16" xfId="4" applyNumberFormat="1" applyFont="1" applyFill="1" applyBorder="1" applyAlignment="1">
      <alignment horizontal="right"/>
    </xf>
    <xf numFmtId="3" fontId="56" fillId="4" borderId="17" xfId="4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top" wrapText="1"/>
    </xf>
    <xf numFmtId="3" fontId="2" fillId="0" borderId="9" xfId="0" applyNumberFormat="1" applyFont="1" applyBorder="1" applyAlignment="1">
      <alignment horizontal="right" vertical="top" wrapText="1"/>
    </xf>
    <xf numFmtId="3" fontId="2" fillId="0" borderId="10" xfId="0" applyNumberFormat="1" applyFont="1" applyBorder="1" applyAlignment="1">
      <alignment horizontal="right" vertical="top" wrapText="1"/>
    </xf>
    <xf numFmtId="3" fontId="56" fillId="4" borderId="19" xfId="4" applyNumberFormat="1" applyFont="1" applyFill="1" applyBorder="1" applyAlignment="1">
      <alignment horizontal="right" vertical="center"/>
    </xf>
    <xf numFmtId="3" fontId="34" fillId="4" borderId="18" xfId="2" applyNumberFormat="1" applyFont="1" applyFill="1" applyBorder="1" applyAlignment="1">
      <alignment horizontal="right" vertical="top" wrapText="1"/>
    </xf>
    <xf numFmtId="3" fontId="34" fillId="4" borderId="16" xfId="2" applyNumberFormat="1" applyFont="1" applyFill="1" applyBorder="1" applyAlignment="1">
      <alignment horizontal="right" vertical="top" wrapText="1"/>
    </xf>
    <xf numFmtId="3" fontId="34" fillId="4" borderId="18" xfId="2" applyNumberFormat="1" applyFont="1" applyFill="1" applyBorder="1" applyAlignment="1">
      <alignment horizontal="right" vertical="center" wrapText="1"/>
    </xf>
    <xf numFmtId="3" fontId="34" fillId="4" borderId="19" xfId="2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vertical="center" wrapText="1"/>
    </xf>
    <xf numFmtId="3" fontId="13" fillId="4" borderId="19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center" wrapText="1"/>
    </xf>
    <xf numFmtId="0" fontId="58" fillId="7" borderId="16" xfId="0" applyNumberFormat="1" applyFont="1" applyFill="1" applyBorder="1" applyAlignment="1" applyProtection="1">
      <alignment horizontal="center" vertical="center"/>
    </xf>
    <xf numFmtId="0" fontId="58" fillId="7" borderId="16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 wrapText="1"/>
    </xf>
    <xf numFmtId="0" fontId="60" fillId="0" borderId="0" xfId="0" applyFont="1" applyFill="1" applyBorder="1" applyAlignment="1">
      <alignment vertical="center" wrapText="1"/>
    </xf>
    <xf numFmtId="0" fontId="14" fillId="0" borderId="0" xfId="0" applyFont="1" applyBorder="1" applyAlignment="1"/>
    <xf numFmtId="0" fontId="60" fillId="0" borderId="0" xfId="0" applyFont="1" applyFill="1" applyBorder="1" applyAlignment="1">
      <alignment vertical="center"/>
    </xf>
    <xf numFmtId="0" fontId="60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 applyProtection="1">
      <alignment horizontal="left" vertical="top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648977</xdr:colOff>
      <xdr:row>10</xdr:row>
      <xdr:rowOff>76739</xdr:rowOff>
    </xdr:from>
    <xdr:ext cx="2854949" cy="937629"/>
    <xdr:sp macro="" textlink="">
      <xdr:nvSpPr>
        <xdr:cNvPr id="2" name="1 Rectángulo"/>
        <xdr:cNvSpPr/>
      </xdr:nvSpPr>
      <xdr:spPr>
        <a:xfrm>
          <a:off x="3354077" y="1886489"/>
          <a:ext cx="28549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aplica</a:t>
          </a: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2668277</xdr:colOff>
      <xdr:row>10</xdr:row>
      <xdr:rowOff>539</xdr:rowOff>
    </xdr:from>
    <xdr:ext cx="2854949" cy="937629"/>
    <xdr:sp macro="" textlink="">
      <xdr:nvSpPr>
        <xdr:cNvPr id="2" name="1 Rectángulo"/>
        <xdr:cNvSpPr/>
      </xdr:nvSpPr>
      <xdr:spPr>
        <a:xfrm>
          <a:off x="2668277" y="1429289"/>
          <a:ext cx="28549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2858777</xdr:colOff>
      <xdr:row>8</xdr:row>
      <xdr:rowOff>48164</xdr:rowOff>
    </xdr:from>
    <xdr:ext cx="2246623" cy="818611"/>
    <xdr:sp macro="" textlink="">
      <xdr:nvSpPr>
        <xdr:cNvPr id="2" name="1 Rectángulo"/>
        <xdr:cNvSpPr/>
      </xdr:nvSpPr>
      <xdr:spPr>
        <a:xfrm>
          <a:off x="2934977" y="1343564"/>
          <a:ext cx="2246623" cy="81861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733425</xdr:colOff>
      <xdr:row>808</xdr:row>
      <xdr:rowOff>0</xdr:rowOff>
    </xdr:from>
    <xdr:to>
      <xdr:col>4</xdr:col>
      <xdr:colOff>734605</xdr:colOff>
      <xdr:row>808</xdr:row>
      <xdr:rowOff>0</xdr:rowOff>
    </xdr:to>
    <xdr:pic>
      <xdr:nvPicPr>
        <xdr:cNvPr id="2" name="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54781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3" name="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4" name="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5" name="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6" name="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7" name="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8" name="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9" name="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10" name="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11" name="1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12" name="1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13" name="1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14" name="1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15" name="1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16" name="1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17" name="1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18" name="1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19" name="1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20" name="1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21" name="2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22" name="2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23" name="2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24" name="2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25" name="2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26" name="2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27" name="2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28" name="2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29" name="2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30" name="2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31" name="3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838</xdr:row>
      <xdr:rowOff>0</xdr:rowOff>
    </xdr:from>
    <xdr:to>
      <xdr:col>4</xdr:col>
      <xdr:colOff>734605</xdr:colOff>
      <xdr:row>838</xdr:row>
      <xdr:rowOff>0</xdr:rowOff>
    </xdr:to>
    <xdr:pic>
      <xdr:nvPicPr>
        <xdr:cNvPr id="32" name="3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0496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33" name="3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838</xdr:row>
      <xdr:rowOff>0</xdr:rowOff>
    </xdr:from>
    <xdr:to>
      <xdr:col>4</xdr:col>
      <xdr:colOff>695597</xdr:colOff>
      <xdr:row>838</xdr:row>
      <xdr:rowOff>0</xdr:rowOff>
    </xdr:to>
    <xdr:pic>
      <xdr:nvPicPr>
        <xdr:cNvPr id="34" name="3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0496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35" name="3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36" name="3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37" name="3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38" name="3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39" name="3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40" name="3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41" name="4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42" name="4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43" name="4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44" name="4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45" name="4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46" name="4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47" name="4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852</xdr:row>
      <xdr:rowOff>0</xdr:rowOff>
    </xdr:from>
    <xdr:to>
      <xdr:col>4</xdr:col>
      <xdr:colOff>734605</xdr:colOff>
      <xdr:row>852</xdr:row>
      <xdr:rowOff>0</xdr:rowOff>
    </xdr:to>
    <xdr:pic>
      <xdr:nvPicPr>
        <xdr:cNvPr id="48" name="4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3163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49" name="4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852</xdr:row>
      <xdr:rowOff>0</xdr:rowOff>
    </xdr:from>
    <xdr:to>
      <xdr:col>4</xdr:col>
      <xdr:colOff>695597</xdr:colOff>
      <xdr:row>852</xdr:row>
      <xdr:rowOff>0</xdr:rowOff>
    </xdr:to>
    <xdr:pic>
      <xdr:nvPicPr>
        <xdr:cNvPr id="50" name="4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3163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51" name="5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52" name="5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53" name="5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54" name="5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55" name="5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56" name="5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57" name="5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58" name="5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59" name="5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60" name="5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61" name="6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62" name="6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63" name="6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864</xdr:row>
      <xdr:rowOff>0</xdr:rowOff>
    </xdr:from>
    <xdr:to>
      <xdr:col>4</xdr:col>
      <xdr:colOff>734605</xdr:colOff>
      <xdr:row>864</xdr:row>
      <xdr:rowOff>0</xdr:rowOff>
    </xdr:to>
    <xdr:pic>
      <xdr:nvPicPr>
        <xdr:cNvPr id="64" name="6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5449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65" name="6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864</xdr:row>
      <xdr:rowOff>0</xdr:rowOff>
    </xdr:from>
    <xdr:to>
      <xdr:col>4</xdr:col>
      <xdr:colOff>695597</xdr:colOff>
      <xdr:row>864</xdr:row>
      <xdr:rowOff>0</xdr:rowOff>
    </xdr:to>
    <xdr:pic>
      <xdr:nvPicPr>
        <xdr:cNvPr id="66" name="6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5449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67" name="6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68" name="6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69" name="6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70" name="6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71" name="7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72" name="7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73" name="7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74" name="7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75" name="7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76" name="7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77" name="7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78" name="7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79" name="7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871</xdr:row>
      <xdr:rowOff>0</xdr:rowOff>
    </xdr:from>
    <xdr:to>
      <xdr:col>4</xdr:col>
      <xdr:colOff>734605</xdr:colOff>
      <xdr:row>871</xdr:row>
      <xdr:rowOff>0</xdr:rowOff>
    </xdr:to>
    <xdr:pic>
      <xdr:nvPicPr>
        <xdr:cNvPr id="80" name="7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67827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81" name="8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871</xdr:row>
      <xdr:rowOff>0</xdr:rowOff>
    </xdr:from>
    <xdr:to>
      <xdr:col>4</xdr:col>
      <xdr:colOff>695597</xdr:colOff>
      <xdr:row>871</xdr:row>
      <xdr:rowOff>0</xdr:rowOff>
    </xdr:to>
    <xdr:pic>
      <xdr:nvPicPr>
        <xdr:cNvPr id="82" name="8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67827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83" name="8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84" name="8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85" name="8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86" name="8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87" name="8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88" name="8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89" name="88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90" name="89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91" name="90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92" name="91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93" name="92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94" name="93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95" name="94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733425</xdr:colOff>
      <xdr:row>876</xdr:row>
      <xdr:rowOff>0</xdr:rowOff>
    </xdr:from>
    <xdr:to>
      <xdr:col>4</xdr:col>
      <xdr:colOff>734605</xdr:colOff>
      <xdr:row>876</xdr:row>
      <xdr:rowOff>0</xdr:rowOff>
    </xdr:to>
    <xdr:pic>
      <xdr:nvPicPr>
        <xdr:cNvPr id="96" name="95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67735250"/>
          <a:ext cx="1180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97" name="96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4</xdr:col>
      <xdr:colOff>695325</xdr:colOff>
      <xdr:row>876</xdr:row>
      <xdr:rowOff>0</xdr:rowOff>
    </xdr:from>
    <xdr:to>
      <xdr:col>4</xdr:col>
      <xdr:colOff>695597</xdr:colOff>
      <xdr:row>876</xdr:row>
      <xdr:rowOff>0</xdr:rowOff>
    </xdr:to>
    <xdr:pic>
      <xdr:nvPicPr>
        <xdr:cNvPr id="98" name="97 Imagen" descr="LOGO PENSION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7735250"/>
          <a:ext cx="272" cy="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1658627</xdr:colOff>
      <xdr:row>8</xdr:row>
      <xdr:rowOff>76739</xdr:rowOff>
    </xdr:from>
    <xdr:ext cx="2854949" cy="937629"/>
    <xdr:sp macro="" textlink="">
      <xdr:nvSpPr>
        <xdr:cNvPr id="2" name="1 Rectángulo"/>
        <xdr:cNvSpPr/>
      </xdr:nvSpPr>
      <xdr:spPr>
        <a:xfrm>
          <a:off x="1868177" y="1362614"/>
          <a:ext cx="28549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/Documents/OMessenger/Received%20files/EDOS.%20FINANC.ENERO-MARZO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</sheetNames>
    <sheetDataSet>
      <sheetData sheetId="0"/>
      <sheetData sheetId="1">
        <row r="18">
          <cell r="D18">
            <v>44901064</v>
          </cell>
          <cell r="E18">
            <v>49051475</v>
          </cell>
        </row>
        <row r="19">
          <cell r="D19">
            <v>8976202.9800000004</v>
          </cell>
          <cell r="E19">
            <v>9720545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94536314</v>
          </cell>
          <cell r="E32">
            <v>92996332</v>
          </cell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D34">
            <v>2184715</v>
          </cell>
          <cell r="E34">
            <v>2184712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I35">
            <v>9514049</v>
          </cell>
          <cell r="J35">
            <v>1805111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0">
          <cell r="I40">
            <v>132519378</v>
          </cell>
          <cell r="J40">
            <v>11840205</v>
          </cell>
        </row>
        <row r="46">
          <cell r="I46">
            <v>0</v>
          </cell>
          <cell r="J46">
            <v>191959936</v>
          </cell>
        </row>
        <row r="47">
          <cell r="I47">
            <v>0</v>
          </cell>
          <cell r="J47">
            <v>0</v>
          </cell>
        </row>
        <row r="48">
          <cell r="I48">
            <v>0</v>
          </cell>
          <cell r="J48">
            <v>0</v>
          </cell>
        </row>
        <row r="52">
          <cell r="I52">
            <v>-6889019.0099999979</v>
          </cell>
        </row>
        <row r="53">
          <cell r="I53">
            <v>15167533</v>
          </cell>
          <cell r="J53">
            <v>-17684157</v>
          </cell>
        </row>
        <row r="54">
          <cell r="I54">
            <v>0</v>
          </cell>
          <cell r="J54">
            <v>0</v>
          </cell>
        </row>
        <row r="55">
          <cell r="I55">
            <v>0</v>
          </cell>
          <cell r="J55">
            <v>13204113</v>
          </cell>
        </row>
        <row r="60">
          <cell r="I60">
            <v>0</v>
          </cell>
          <cell r="J60">
            <v>0</v>
          </cell>
        </row>
        <row r="61">
          <cell r="I61">
            <v>0</v>
          </cell>
          <cell r="J61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topLeftCell="B1" zoomScale="90" zoomScaleNormal="90" workbookViewId="0">
      <selection activeCell="G15" sqref="G15:H15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9" width="13.7109375" style="17" customWidth="1"/>
    <col min="10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2" t="s">
        <v>428</v>
      </c>
      <c r="D1" s="462"/>
      <c r="E1" s="462"/>
      <c r="F1" s="462"/>
      <c r="G1" s="462"/>
      <c r="H1" s="462"/>
      <c r="I1" s="462"/>
      <c r="J1" s="21"/>
      <c r="K1" s="21"/>
    </row>
    <row r="2" spans="1:11" ht="12.75">
      <c r="B2" s="19"/>
      <c r="C2" s="462" t="s">
        <v>80</v>
      </c>
      <c r="D2" s="462"/>
      <c r="E2" s="462"/>
      <c r="F2" s="462"/>
      <c r="G2" s="462"/>
      <c r="H2" s="462"/>
      <c r="I2" s="462"/>
      <c r="J2" s="19"/>
      <c r="K2" s="19"/>
    </row>
    <row r="3" spans="1:11" ht="12.75">
      <c r="B3" s="19"/>
      <c r="C3" s="462" t="s">
        <v>430</v>
      </c>
      <c r="D3" s="462"/>
      <c r="E3" s="462"/>
      <c r="F3" s="462"/>
      <c r="G3" s="462"/>
      <c r="H3" s="462"/>
      <c r="I3" s="462"/>
      <c r="J3" s="19"/>
      <c r="K3" s="19"/>
    </row>
    <row r="4" spans="1:11" ht="12.75">
      <c r="B4" s="19"/>
      <c r="C4" s="462" t="s">
        <v>1</v>
      </c>
      <c r="D4" s="462"/>
      <c r="E4" s="462"/>
      <c r="F4" s="462"/>
      <c r="G4" s="462"/>
      <c r="H4" s="462"/>
      <c r="I4" s="462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3" t="s">
        <v>421</v>
      </c>
      <c r="D6" s="463"/>
      <c r="E6" s="463"/>
      <c r="F6" s="463"/>
      <c r="G6" s="463"/>
      <c r="H6" s="463"/>
      <c r="I6" s="463"/>
      <c r="J6" s="463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1" t="s">
        <v>76</v>
      </c>
      <c r="C9" s="461"/>
      <c r="D9" s="55">
        <v>2016</v>
      </c>
      <c r="E9" s="55">
        <v>2015</v>
      </c>
      <c r="F9" s="58"/>
      <c r="G9" s="461" t="s">
        <v>76</v>
      </c>
      <c r="H9" s="461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5" t="s">
        <v>81</v>
      </c>
      <c r="C11" s="465"/>
      <c r="D11" s="49"/>
      <c r="E11" s="49"/>
      <c r="F11" s="31"/>
      <c r="G11" s="465" t="s">
        <v>82</v>
      </c>
      <c r="H11" s="465"/>
      <c r="I11" s="49"/>
      <c r="J11" s="49"/>
      <c r="K11" s="62"/>
    </row>
    <row r="12" spans="1:11" ht="12.75">
      <c r="A12" s="33"/>
      <c r="B12" s="466" t="s">
        <v>83</v>
      </c>
      <c r="C12" s="466"/>
      <c r="D12" s="50">
        <f>SUM(D13:D20)</f>
        <v>52314660.020000003</v>
      </c>
      <c r="E12" s="50">
        <f>SUM(E13:E20)</f>
        <v>226311608.66000003</v>
      </c>
      <c r="F12" s="31"/>
      <c r="G12" s="465" t="s">
        <v>84</v>
      </c>
      <c r="H12" s="465"/>
      <c r="I12" s="50">
        <f>SUM(I13:I15)</f>
        <v>2342613.94</v>
      </c>
      <c r="J12" s="50">
        <f>SUM(J13:J15)</f>
        <v>10327444.710000001</v>
      </c>
      <c r="K12" s="64"/>
    </row>
    <row r="13" spans="1:11">
      <c r="A13" s="32"/>
      <c r="B13" s="464" t="s">
        <v>85</v>
      </c>
      <c r="C13" s="464"/>
      <c r="D13" s="65">
        <v>0</v>
      </c>
      <c r="E13" s="65">
        <v>0</v>
      </c>
      <c r="F13" s="31"/>
      <c r="G13" s="464" t="s">
        <v>86</v>
      </c>
      <c r="H13" s="464"/>
      <c r="I13" s="65">
        <v>2054559.05</v>
      </c>
      <c r="J13" s="65">
        <v>9044648</v>
      </c>
      <c r="K13" s="64"/>
    </row>
    <row r="14" spans="1:11">
      <c r="A14" s="32"/>
      <c r="B14" s="464" t="s">
        <v>87</v>
      </c>
      <c r="C14" s="464"/>
      <c r="D14" s="65">
        <v>51953137.950000003</v>
      </c>
      <c r="E14" s="65">
        <v>225019014.71000001</v>
      </c>
      <c r="F14" s="31"/>
      <c r="G14" s="464" t="s">
        <v>88</v>
      </c>
      <c r="H14" s="464"/>
      <c r="I14" s="65">
        <v>94088.83</v>
      </c>
      <c r="J14" s="65">
        <v>320638</v>
      </c>
      <c r="K14" s="64"/>
    </row>
    <row r="15" spans="1:11" ht="12" customHeight="1">
      <c r="A15" s="32"/>
      <c r="B15" s="464" t="s">
        <v>89</v>
      </c>
      <c r="C15" s="464"/>
      <c r="D15" s="65">
        <v>0</v>
      </c>
      <c r="E15" s="65">
        <v>0</v>
      </c>
      <c r="F15" s="31"/>
      <c r="G15" s="464" t="s">
        <v>90</v>
      </c>
      <c r="H15" s="464"/>
      <c r="I15" s="65">
        <v>193966.06</v>
      </c>
      <c r="J15" s="65">
        <v>962158.71</v>
      </c>
      <c r="K15" s="64"/>
    </row>
    <row r="16" spans="1:11" ht="12.75">
      <c r="A16" s="32"/>
      <c r="B16" s="464" t="s">
        <v>91</v>
      </c>
      <c r="C16" s="464"/>
      <c r="D16" s="65">
        <v>16170</v>
      </c>
      <c r="E16" s="65">
        <v>41719</v>
      </c>
      <c r="F16" s="31"/>
      <c r="G16" s="34"/>
      <c r="H16" s="42"/>
      <c r="I16" s="66"/>
      <c r="J16" s="66"/>
      <c r="K16" s="64"/>
    </row>
    <row r="17" spans="1:11" ht="12.75">
      <c r="A17" s="32"/>
      <c r="B17" s="464" t="s">
        <v>92</v>
      </c>
      <c r="C17" s="464"/>
      <c r="D17" s="65">
        <v>129280.35</v>
      </c>
      <c r="E17" s="65">
        <v>517121.4</v>
      </c>
      <c r="F17" s="31"/>
      <c r="G17" s="465" t="s">
        <v>195</v>
      </c>
      <c r="H17" s="465"/>
      <c r="I17" s="50">
        <f>SUM(I18:I26)</f>
        <v>56901856.890000001</v>
      </c>
      <c r="J17" s="50">
        <f>SUM(J18:J26)</f>
        <v>246521574</v>
      </c>
      <c r="K17" s="64"/>
    </row>
    <row r="18" spans="1:11">
      <c r="A18" s="32"/>
      <c r="B18" s="464" t="s">
        <v>93</v>
      </c>
      <c r="C18" s="464"/>
      <c r="D18" s="65">
        <v>216071.72</v>
      </c>
      <c r="E18" s="65">
        <v>733753.55</v>
      </c>
      <c r="F18" s="31"/>
      <c r="G18" s="464" t="s">
        <v>94</v>
      </c>
      <c r="H18" s="464"/>
      <c r="I18" s="65">
        <v>0</v>
      </c>
      <c r="J18" s="65">
        <v>0</v>
      </c>
      <c r="K18" s="64"/>
    </row>
    <row r="19" spans="1:11">
      <c r="A19" s="32"/>
      <c r="B19" s="464" t="s">
        <v>95</v>
      </c>
      <c r="C19" s="464"/>
      <c r="D19" s="65">
        <v>0</v>
      </c>
      <c r="E19" s="65">
        <v>0</v>
      </c>
      <c r="F19" s="31"/>
      <c r="G19" s="464" t="s">
        <v>96</v>
      </c>
      <c r="H19" s="464"/>
      <c r="I19" s="65">
        <v>0</v>
      </c>
      <c r="J19" s="65">
        <v>0</v>
      </c>
      <c r="K19" s="64"/>
    </row>
    <row r="20" spans="1:11" ht="52.5" customHeight="1">
      <c r="A20" s="32"/>
      <c r="B20" s="467" t="s">
        <v>97</v>
      </c>
      <c r="C20" s="467"/>
      <c r="D20" s="65">
        <v>0</v>
      </c>
      <c r="E20" s="65">
        <v>0</v>
      </c>
      <c r="F20" s="31"/>
      <c r="G20" s="464" t="s">
        <v>98</v>
      </c>
      <c r="H20" s="464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4" t="s">
        <v>99</v>
      </c>
      <c r="H21" s="464"/>
      <c r="I21" s="65">
        <v>0</v>
      </c>
      <c r="J21" s="65">
        <v>0</v>
      </c>
      <c r="K21" s="64"/>
    </row>
    <row r="22" spans="1:11" ht="29.25" customHeight="1">
      <c r="A22" s="33"/>
      <c r="B22" s="466" t="s">
        <v>100</v>
      </c>
      <c r="C22" s="466"/>
      <c r="D22" s="50">
        <f>SUM(D23:D24)</f>
        <v>0</v>
      </c>
      <c r="E22" s="50">
        <f>SUM(E23:E24)</f>
        <v>34618842.890000001</v>
      </c>
      <c r="F22" s="31"/>
      <c r="G22" s="464" t="s">
        <v>101</v>
      </c>
      <c r="H22" s="464"/>
      <c r="I22" s="65">
        <v>56901856.890000001</v>
      </c>
      <c r="J22" s="65">
        <v>246521574</v>
      </c>
      <c r="K22" s="64"/>
    </row>
    <row r="23" spans="1:11">
      <c r="A23" s="32"/>
      <c r="B23" s="464" t="s">
        <v>102</v>
      </c>
      <c r="C23" s="464"/>
      <c r="D23" s="53">
        <v>0</v>
      </c>
      <c r="E23" s="53">
        <v>0</v>
      </c>
      <c r="F23" s="31"/>
      <c r="G23" s="464" t="s">
        <v>103</v>
      </c>
      <c r="H23" s="464"/>
      <c r="I23" s="65">
        <v>0</v>
      </c>
      <c r="J23" s="65">
        <v>0</v>
      </c>
      <c r="K23" s="64"/>
    </row>
    <row r="24" spans="1:11">
      <c r="A24" s="32"/>
      <c r="B24" s="464" t="s">
        <v>194</v>
      </c>
      <c r="C24" s="464"/>
      <c r="D24" s="65">
        <v>0</v>
      </c>
      <c r="E24" s="65">
        <v>34618842.890000001</v>
      </c>
      <c r="F24" s="31"/>
      <c r="G24" s="464" t="s">
        <v>104</v>
      </c>
      <c r="H24" s="464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4" t="s">
        <v>105</v>
      </c>
      <c r="H25" s="464"/>
      <c r="I25" s="65">
        <v>0</v>
      </c>
      <c r="J25" s="65">
        <v>0</v>
      </c>
      <c r="K25" s="64"/>
    </row>
    <row r="26" spans="1:11" ht="12.75">
      <c r="A26" s="32"/>
      <c r="B26" s="466" t="s">
        <v>106</v>
      </c>
      <c r="C26" s="466"/>
      <c r="D26" s="50">
        <f>SUM(D27:D31)</f>
        <v>40791.800000000003</v>
      </c>
      <c r="E26" s="50">
        <f>SUM(E27:E31)</f>
        <v>0</v>
      </c>
      <c r="F26" s="31"/>
      <c r="G26" s="464" t="s">
        <v>107</v>
      </c>
      <c r="H26" s="464"/>
      <c r="I26" s="65">
        <v>0</v>
      </c>
      <c r="J26" s="65">
        <v>0</v>
      </c>
      <c r="K26" s="64"/>
    </row>
    <row r="27" spans="1:11" ht="12.75">
      <c r="A27" s="32"/>
      <c r="B27" s="464" t="s">
        <v>108</v>
      </c>
      <c r="C27" s="464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4" t="s">
        <v>109</v>
      </c>
      <c r="C28" s="464"/>
      <c r="D28" s="65">
        <v>0</v>
      </c>
      <c r="E28" s="65">
        <v>0</v>
      </c>
      <c r="F28" s="31"/>
      <c r="G28" s="466" t="s">
        <v>102</v>
      </c>
      <c r="H28" s="46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7" t="s">
        <v>110</v>
      </c>
      <c r="C29" s="467"/>
      <c r="D29" s="65">
        <v>0</v>
      </c>
      <c r="E29" s="65">
        <v>0</v>
      </c>
      <c r="F29" s="31"/>
      <c r="G29" s="464" t="s">
        <v>111</v>
      </c>
      <c r="H29" s="464"/>
      <c r="I29" s="65">
        <v>0</v>
      </c>
      <c r="J29" s="65">
        <v>0</v>
      </c>
      <c r="K29" s="64"/>
    </row>
    <row r="30" spans="1:11">
      <c r="A30" s="32"/>
      <c r="B30" s="464" t="s">
        <v>112</v>
      </c>
      <c r="C30" s="464"/>
      <c r="D30" s="65">
        <v>0</v>
      </c>
      <c r="E30" s="65">
        <v>0</v>
      </c>
      <c r="F30" s="31"/>
      <c r="G30" s="464" t="s">
        <v>50</v>
      </c>
      <c r="H30" s="464"/>
      <c r="I30" s="65">
        <v>0</v>
      </c>
      <c r="J30" s="65">
        <v>0</v>
      </c>
      <c r="K30" s="64"/>
    </row>
    <row r="31" spans="1:11">
      <c r="A31" s="32"/>
      <c r="B31" s="464" t="s">
        <v>113</v>
      </c>
      <c r="C31" s="464"/>
      <c r="D31" s="65">
        <v>40791.800000000003</v>
      </c>
      <c r="E31" s="65">
        <v>0</v>
      </c>
      <c r="F31" s="31"/>
      <c r="G31" s="464" t="s">
        <v>114</v>
      </c>
      <c r="H31" s="464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8" t="s">
        <v>115</v>
      </c>
      <c r="C33" s="468"/>
      <c r="D33" s="68">
        <f>D12+D22+D26</f>
        <v>52355451.82</v>
      </c>
      <c r="E33" s="68">
        <f>E12+E22+E26</f>
        <v>260930451.55000001</v>
      </c>
      <c r="F33" s="69"/>
      <c r="G33" s="465" t="s">
        <v>116</v>
      </c>
      <c r="H33" s="465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8"/>
      <c r="C34" s="468"/>
      <c r="D34" s="49"/>
      <c r="E34" s="49"/>
      <c r="F34" s="31"/>
      <c r="G34" s="464" t="s">
        <v>117</v>
      </c>
      <c r="H34" s="464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4" t="s">
        <v>118</v>
      </c>
      <c r="H35" s="464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4" t="s">
        <v>119</v>
      </c>
      <c r="H36" s="464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4" t="s">
        <v>120</v>
      </c>
      <c r="H37" s="464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4" t="s">
        <v>121</v>
      </c>
      <c r="H38" s="464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6" t="s">
        <v>122</v>
      </c>
      <c r="H40" s="466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7" t="s">
        <v>123</v>
      </c>
      <c r="H41" s="46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4" t="s">
        <v>124</v>
      </c>
      <c r="H42" s="464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4" t="s">
        <v>125</v>
      </c>
      <c r="H43" s="464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7" t="s">
        <v>196</v>
      </c>
      <c r="H44" s="46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4" t="s">
        <v>126</v>
      </c>
      <c r="H45" s="464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4" t="s">
        <v>127</v>
      </c>
      <c r="H46" s="464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6" t="s">
        <v>128</v>
      </c>
      <c r="H48" s="466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464" t="s">
        <v>129</v>
      </c>
      <c r="H49" s="464"/>
      <c r="I49" s="65">
        <v>0</v>
      </c>
      <c r="J49" s="65">
        <v>0</v>
      </c>
      <c r="K49" s="64"/>
      <c r="N49" s="17" t="s">
        <v>134</v>
      </c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468" t="s">
        <v>130</v>
      </c>
      <c r="H51" s="468"/>
      <c r="I51" s="71">
        <f>I12+I17+I28+I33+I40+I48</f>
        <v>59244470.829999998</v>
      </c>
      <c r="J51" s="71">
        <f>J12+J17+J28+J33+J40+J48</f>
        <v>256849018.71000001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  <c r="N52" s="17" t="s">
        <v>134</v>
      </c>
    </row>
    <row r="53" spans="1:14" ht="12" customHeight="1">
      <c r="A53" s="70"/>
      <c r="B53" s="31"/>
      <c r="C53" s="31"/>
      <c r="D53" s="31"/>
      <c r="E53" s="31"/>
      <c r="F53" s="31"/>
      <c r="G53" s="470" t="s">
        <v>131</v>
      </c>
      <c r="H53" s="470"/>
      <c r="I53" s="71">
        <f>D33-I51</f>
        <v>-6889019.0099999979</v>
      </c>
      <c r="J53" s="71">
        <f>E33-J51</f>
        <v>4081432.8400000036</v>
      </c>
      <c r="K53" s="72"/>
      <c r="N53" s="17" t="s">
        <v>134</v>
      </c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471" t="s">
        <v>78</v>
      </c>
      <c r="C58" s="471"/>
      <c r="D58" s="471"/>
      <c r="E58" s="471"/>
      <c r="F58" s="471"/>
      <c r="G58" s="471"/>
      <c r="H58" s="471"/>
      <c r="I58" s="471"/>
      <c r="J58" s="471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472"/>
      <c r="D60" s="472"/>
      <c r="E60" s="44"/>
      <c r="G60" s="473"/>
      <c r="H60" s="473"/>
      <c r="I60" s="44"/>
      <c r="J60" s="44"/>
    </row>
    <row r="61" spans="1:14" ht="14.1" customHeight="1">
      <c r="B61" s="46"/>
      <c r="C61" s="474" t="s">
        <v>424</v>
      </c>
      <c r="D61" s="474"/>
      <c r="E61" s="44"/>
      <c r="F61" s="44"/>
      <c r="G61" s="474" t="s">
        <v>425</v>
      </c>
      <c r="H61" s="474"/>
      <c r="I61" s="35"/>
      <c r="J61" s="44"/>
    </row>
    <row r="62" spans="1:14" ht="14.1" customHeight="1">
      <c r="B62" s="47"/>
      <c r="C62" s="469" t="s">
        <v>417</v>
      </c>
      <c r="D62" s="469"/>
      <c r="E62" s="48"/>
      <c r="F62" s="48"/>
      <c r="G62" s="469" t="s">
        <v>426</v>
      </c>
      <c r="H62" s="469"/>
      <c r="I62" s="35"/>
      <c r="J62" s="44"/>
    </row>
    <row r="63" spans="1:14" ht="9.9499999999999993" customHeight="1">
      <c r="D63" s="77"/>
    </row>
    <row r="64" spans="1:14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opLeftCell="A4" workbookViewId="0">
      <selection activeCell="D12" sqref="D12:I12"/>
    </sheetView>
  </sheetViews>
  <sheetFormatPr baseColWidth="10" defaultRowHeight="15"/>
  <cols>
    <col min="1" max="1" width="2.28515625" style="111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1" customWidth="1"/>
  </cols>
  <sheetData>
    <row r="1" spans="2:9" s="111" customFormat="1">
      <c r="B1" s="78"/>
      <c r="C1" s="78"/>
      <c r="D1" s="78"/>
      <c r="E1" s="78"/>
      <c r="F1" s="78"/>
      <c r="G1" s="78"/>
      <c r="H1" s="78"/>
      <c r="I1" s="78"/>
    </row>
    <row r="2" spans="2:9">
      <c r="B2" s="560" t="s">
        <v>429</v>
      </c>
      <c r="C2" s="561"/>
      <c r="D2" s="561"/>
      <c r="E2" s="561"/>
      <c r="F2" s="561"/>
      <c r="G2" s="561"/>
      <c r="H2" s="561"/>
      <c r="I2" s="562"/>
    </row>
    <row r="3" spans="2:9">
      <c r="B3" s="563" t="s">
        <v>434</v>
      </c>
      <c r="C3" s="564"/>
      <c r="D3" s="564"/>
      <c r="E3" s="564"/>
      <c r="F3" s="564"/>
      <c r="G3" s="564"/>
      <c r="H3" s="564"/>
      <c r="I3" s="565"/>
    </row>
    <row r="4" spans="2:9">
      <c r="B4" s="563" t="s">
        <v>231</v>
      </c>
      <c r="C4" s="564"/>
      <c r="D4" s="564"/>
      <c r="E4" s="564"/>
      <c r="F4" s="564"/>
      <c r="G4" s="564"/>
      <c r="H4" s="564"/>
      <c r="I4" s="565"/>
    </row>
    <row r="5" spans="2:9">
      <c r="B5" s="563" t="s">
        <v>232</v>
      </c>
      <c r="C5" s="564"/>
      <c r="D5" s="564"/>
      <c r="E5" s="564"/>
      <c r="F5" s="564"/>
      <c r="G5" s="564"/>
      <c r="H5" s="564"/>
      <c r="I5" s="565"/>
    </row>
    <row r="6" spans="2:9">
      <c r="B6" s="566" t="s">
        <v>432</v>
      </c>
      <c r="C6" s="567"/>
      <c r="D6" s="567"/>
      <c r="E6" s="567"/>
      <c r="F6" s="567"/>
      <c r="G6" s="567"/>
      <c r="H6" s="567"/>
      <c r="I6" s="568"/>
    </row>
    <row r="7" spans="2:9" s="111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9" t="s">
        <v>76</v>
      </c>
      <c r="C8" s="569"/>
      <c r="D8" s="570" t="s">
        <v>233</v>
      </c>
      <c r="E8" s="570"/>
      <c r="F8" s="570"/>
      <c r="G8" s="570"/>
      <c r="H8" s="570"/>
      <c r="I8" s="570" t="s">
        <v>234</v>
      </c>
    </row>
    <row r="9" spans="2:9" ht="22.5">
      <c r="B9" s="569"/>
      <c r="C9" s="569"/>
      <c r="D9" s="112" t="s">
        <v>235</v>
      </c>
      <c r="E9" s="112" t="s">
        <v>236</v>
      </c>
      <c r="F9" s="112" t="s">
        <v>209</v>
      </c>
      <c r="G9" s="112" t="s">
        <v>210</v>
      </c>
      <c r="H9" s="112" t="s">
        <v>237</v>
      </c>
      <c r="I9" s="570"/>
    </row>
    <row r="10" spans="2:9">
      <c r="B10" s="569"/>
      <c r="C10" s="569"/>
      <c r="D10" s="112">
        <v>1</v>
      </c>
      <c r="E10" s="112">
        <v>2</v>
      </c>
      <c r="F10" s="112" t="s">
        <v>238</v>
      </c>
      <c r="G10" s="112">
        <v>4</v>
      </c>
      <c r="H10" s="112">
        <v>5</v>
      </c>
      <c r="I10" s="112" t="s">
        <v>239</v>
      </c>
    </row>
    <row r="11" spans="2:9">
      <c r="B11" s="113"/>
      <c r="C11" s="114"/>
      <c r="D11" s="115"/>
      <c r="E11" s="115"/>
      <c r="F11" s="115"/>
      <c r="G11" s="115"/>
      <c r="H11" s="115"/>
      <c r="I11" s="115"/>
    </row>
    <row r="12" spans="2:9">
      <c r="B12" s="116"/>
      <c r="C12" s="117" t="s">
        <v>399</v>
      </c>
      <c r="D12" s="650">
        <v>381459967</v>
      </c>
      <c r="E12" s="650">
        <v>0</v>
      </c>
      <c r="F12" s="650">
        <v>381459967</v>
      </c>
      <c r="G12" s="650">
        <v>59244471</v>
      </c>
      <c r="H12" s="650">
        <v>59244471</v>
      </c>
      <c r="I12" s="650">
        <v>322215496</v>
      </c>
    </row>
    <row r="13" spans="2:9">
      <c r="B13" s="116"/>
      <c r="C13" s="117" t="s">
        <v>400</v>
      </c>
      <c r="D13" s="125"/>
      <c r="E13" s="125"/>
      <c r="F13" s="125">
        <f t="shared" ref="F13:F20" si="0">+D13+E13</f>
        <v>0</v>
      </c>
      <c r="G13" s="125"/>
      <c r="H13" s="125"/>
      <c r="I13" s="125">
        <f t="shared" ref="I13:I20" si="1">+F13-G13</f>
        <v>0</v>
      </c>
    </row>
    <row r="14" spans="2:9">
      <c r="B14" s="116"/>
      <c r="C14" s="117" t="s">
        <v>401</v>
      </c>
      <c r="D14" s="125"/>
      <c r="E14" s="125"/>
      <c r="F14" s="125">
        <f t="shared" si="0"/>
        <v>0</v>
      </c>
      <c r="G14" s="125"/>
      <c r="H14" s="125"/>
      <c r="I14" s="125">
        <f t="shared" si="1"/>
        <v>0</v>
      </c>
    </row>
    <row r="15" spans="2:9">
      <c r="B15" s="116"/>
      <c r="C15" s="117" t="s">
        <v>402</v>
      </c>
      <c r="D15" s="125"/>
      <c r="E15" s="125"/>
      <c r="F15" s="125">
        <f t="shared" si="0"/>
        <v>0</v>
      </c>
      <c r="G15" s="125"/>
      <c r="H15" s="125"/>
      <c r="I15" s="125">
        <f t="shared" si="1"/>
        <v>0</v>
      </c>
    </row>
    <row r="16" spans="2:9">
      <c r="B16" s="116"/>
      <c r="C16" s="117" t="s">
        <v>403</v>
      </c>
      <c r="D16" s="125"/>
      <c r="E16" s="125"/>
      <c r="F16" s="125">
        <f t="shared" si="0"/>
        <v>0</v>
      </c>
      <c r="G16" s="125"/>
      <c r="H16" s="125"/>
      <c r="I16" s="125">
        <f t="shared" si="1"/>
        <v>0</v>
      </c>
    </row>
    <row r="17" spans="1:10">
      <c r="B17" s="116"/>
      <c r="C17" s="117" t="s">
        <v>404</v>
      </c>
      <c r="D17" s="125"/>
      <c r="E17" s="125"/>
      <c r="F17" s="125">
        <f t="shared" si="0"/>
        <v>0</v>
      </c>
      <c r="G17" s="125"/>
      <c r="H17" s="125"/>
      <c r="I17" s="125">
        <f t="shared" si="1"/>
        <v>0</v>
      </c>
    </row>
    <row r="18" spans="1:10">
      <c r="B18" s="116"/>
      <c r="C18" s="117" t="s">
        <v>405</v>
      </c>
      <c r="D18" s="125"/>
      <c r="E18" s="125"/>
      <c r="F18" s="125">
        <f t="shared" si="0"/>
        <v>0</v>
      </c>
      <c r="G18" s="125"/>
      <c r="H18" s="125"/>
      <c r="I18" s="125">
        <f t="shared" si="1"/>
        <v>0</v>
      </c>
    </row>
    <row r="19" spans="1:10">
      <c r="B19" s="116"/>
      <c r="C19" s="117" t="s">
        <v>406</v>
      </c>
      <c r="D19" s="125"/>
      <c r="E19" s="125"/>
      <c r="F19" s="125">
        <f t="shared" si="0"/>
        <v>0</v>
      </c>
      <c r="G19" s="125"/>
      <c r="H19" s="125"/>
      <c r="I19" s="125">
        <f t="shared" si="1"/>
        <v>0</v>
      </c>
    </row>
    <row r="20" spans="1:10">
      <c r="B20" s="116"/>
      <c r="C20" s="117" t="s">
        <v>407</v>
      </c>
      <c r="D20" s="125"/>
      <c r="E20" s="125"/>
      <c r="F20" s="125">
        <f t="shared" si="0"/>
        <v>0</v>
      </c>
      <c r="G20" s="125"/>
      <c r="H20" s="125"/>
      <c r="I20" s="125">
        <f t="shared" si="1"/>
        <v>0</v>
      </c>
    </row>
    <row r="21" spans="1:10">
      <c r="B21" s="118"/>
      <c r="C21" s="119"/>
      <c r="D21" s="120"/>
      <c r="E21" s="120"/>
      <c r="F21" s="120"/>
      <c r="G21" s="120"/>
      <c r="H21" s="120"/>
      <c r="I21" s="120"/>
    </row>
    <row r="22" spans="1:10" s="124" customFormat="1">
      <c r="A22" s="121"/>
      <c r="B22" s="122"/>
      <c r="C22" s="123" t="s">
        <v>240</v>
      </c>
      <c r="D22" s="651">
        <v>381459967</v>
      </c>
      <c r="E22" s="651">
        <v>0</v>
      </c>
      <c r="F22" s="651">
        <v>381459967</v>
      </c>
      <c r="G22" s="651">
        <v>59244471</v>
      </c>
      <c r="H22" s="651">
        <v>59244471</v>
      </c>
      <c r="I22" s="651">
        <v>322215496</v>
      </c>
      <c r="J22" s="121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2" sqref="D12:I12"/>
    </sheetView>
  </sheetViews>
  <sheetFormatPr baseColWidth="10" defaultRowHeight="15"/>
  <cols>
    <col min="1" max="1" width="2.5703125" style="111" customWidth="1"/>
    <col min="2" max="2" width="2" style="79" customWidth="1"/>
    <col min="3" max="3" width="45.85546875" style="79" customWidth="1"/>
    <col min="4" max="9" width="12.7109375" style="79" customWidth="1"/>
    <col min="10" max="10" width="4" style="111" customWidth="1"/>
  </cols>
  <sheetData>
    <row r="1" spans="2:9" s="111" customFormat="1">
      <c r="B1" s="78"/>
      <c r="C1" s="78"/>
      <c r="D1" s="78"/>
      <c r="E1" s="78"/>
      <c r="F1" s="78"/>
      <c r="G1" s="78"/>
      <c r="H1" s="78"/>
      <c r="I1" s="78"/>
    </row>
    <row r="2" spans="2:9">
      <c r="B2" s="560" t="s">
        <v>418</v>
      </c>
      <c r="C2" s="561"/>
      <c r="D2" s="561"/>
      <c r="E2" s="561"/>
      <c r="F2" s="561"/>
      <c r="G2" s="561"/>
      <c r="H2" s="561"/>
      <c r="I2" s="562"/>
    </row>
    <row r="3" spans="2:9">
      <c r="B3" s="563" t="s">
        <v>373</v>
      </c>
      <c r="C3" s="564"/>
      <c r="D3" s="564"/>
      <c r="E3" s="564"/>
      <c r="F3" s="564"/>
      <c r="G3" s="564"/>
      <c r="H3" s="564"/>
      <c r="I3" s="565"/>
    </row>
    <row r="4" spans="2:9">
      <c r="B4" s="563" t="s">
        <v>231</v>
      </c>
      <c r="C4" s="564"/>
      <c r="D4" s="564"/>
      <c r="E4" s="564"/>
      <c r="F4" s="564"/>
      <c r="G4" s="564"/>
      <c r="H4" s="564"/>
      <c r="I4" s="565"/>
    </row>
    <row r="5" spans="2:9">
      <c r="B5" s="563" t="s">
        <v>241</v>
      </c>
      <c r="C5" s="564"/>
      <c r="D5" s="564"/>
      <c r="E5" s="564"/>
      <c r="F5" s="564"/>
      <c r="G5" s="564"/>
      <c r="H5" s="564"/>
      <c r="I5" s="565"/>
    </row>
    <row r="6" spans="2:9">
      <c r="B6" s="566" t="s">
        <v>423</v>
      </c>
      <c r="C6" s="567"/>
      <c r="D6" s="567"/>
      <c r="E6" s="567"/>
      <c r="F6" s="567"/>
      <c r="G6" s="567"/>
      <c r="H6" s="567"/>
      <c r="I6" s="568"/>
    </row>
    <row r="7" spans="2:9" s="111" customFormat="1">
      <c r="B7" s="78"/>
      <c r="C7" s="78"/>
      <c r="D7" s="78"/>
      <c r="E7" s="78"/>
      <c r="F7" s="78"/>
      <c r="G7" s="78"/>
      <c r="H7" s="78"/>
      <c r="I7" s="78"/>
    </row>
    <row r="8" spans="2:9">
      <c r="B8" s="571" t="s">
        <v>76</v>
      </c>
      <c r="C8" s="572"/>
      <c r="D8" s="570" t="s">
        <v>242</v>
      </c>
      <c r="E8" s="570"/>
      <c r="F8" s="570"/>
      <c r="G8" s="570"/>
      <c r="H8" s="570"/>
      <c r="I8" s="570" t="s">
        <v>234</v>
      </c>
    </row>
    <row r="9" spans="2:9" ht="22.5">
      <c r="B9" s="573"/>
      <c r="C9" s="574"/>
      <c r="D9" s="112" t="s">
        <v>235</v>
      </c>
      <c r="E9" s="112" t="s">
        <v>236</v>
      </c>
      <c r="F9" s="112" t="s">
        <v>209</v>
      </c>
      <c r="G9" s="112" t="s">
        <v>210</v>
      </c>
      <c r="H9" s="112" t="s">
        <v>237</v>
      </c>
      <c r="I9" s="570"/>
    </row>
    <row r="10" spans="2:9">
      <c r="B10" s="575"/>
      <c r="C10" s="576"/>
      <c r="D10" s="112">
        <v>1</v>
      </c>
      <c r="E10" s="112">
        <v>2</v>
      </c>
      <c r="F10" s="112" t="s">
        <v>238</v>
      </c>
      <c r="G10" s="112">
        <v>4</v>
      </c>
      <c r="H10" s="112">
        <v>5</v>
      </c>
      <c r="I10" s="112" t="s">
        <v>239</v>
      </c>
    </row>
    <row r="11" spans="2:9">
      <c r="B11" s="126"/>
      <c r="C11" s="127"/>
      <c r="D11" s="128"/>
      <c r="E11" s="128"/>
      <c r="F11" s="128"/>
      <c r="G11" s="128"/>
      <c r="H11" s="128"/>
      <c r="I11" s="128"/>
    </row>
    <row r="12" spans="2:9">
      <c r="B12" s="113"/>
      <c r="C12" s="129" t="s">
        <v>243</v>
      </c>
      <c r="D12" s="650">
        <v>381459967</v>
      </c>
      <c r="E12" s="650">
        <v>0</v>
      </c>
      <c r="F12" s="650">
        <v>381459967</v>
      </c>
      <c r="G12" s="650">
        <v>59244471</v>
      </c>
      <c r="H12" s="650">
        <v>59244471</v>
      </c>
      <c r="I12" s="650">
        <v>322215496</v>
      </c>
    </row>
    <row r="13" spans="2:9">
      <c r="B13" s="113"/>
      <c r="C13" s="114"/>
      <c r="D13" s="134"/>
      <c r="E13" s="134"/>
      <c r="F13" s="134"/>
      <c r="G13" s="134"/>
      <c r="H13" s="134"/>
      <c r="I13" s="134"/>
    </row>
    <row r="14" spans="2:9">
      <c r="B14" s="130"/>
      <c r="C14" s="129" t="s">
        <v>244</v>
      </c>
      <c r="D14" s="134"/>
      <c r="E14" s="134"/>
      <c r="F14" s="134">
        <f>+D14+E14</f>
        <v>0</v>
      </c>
      <c r="G14" s="134"/>
      <c r="H14" s="134"/>
      <c r="I14" s="134">
        <f>+F14-G14</f>
        <v>0</v>
      </c>
    </row>
    <row r="15" spans="2:9">
      <c r="B15" s="113"/>
      <c r="C15" s="114"/>
      <c r="D15" s="134"/>
      <c r="E15" s="134"/>
      <c r="F15" s="134"/>
      <c r="G15" s="134"/>
      <c r="H15" s="134"/>
      <c r="I15" s="134"/>
    </row>
    <row r="16" spans="2:9">
      <c r="B16" s="130"/>
      <c r="C16" s="129" t="s">
        <v>245</v>
      </c>
      <c r="D16" s="134"/>
      <c r="E16" s="134"/>
      <c r="F16" s="134">
        <f>+D16+E16</f>
        <v>0</v>
      </c>
      <c r="G16" s="134"/>
      <c r="H16" s="134"/>
      <c r="I16" s="134">
        <f>+F16-G16</f>
        <v>0</v>
      </c>
    </row>
    <row r="17" spans="1:10">
      <c r="B17" s="131"/>
      <c r="C17" s="132"/>
      <c r="D17" s="133"/>
      <c r="E17" s="133"/>
      <c r="F17" s="133"/>
      <c r="G17" s="133"/>
      <c r="H17" s="133"/>
      <c r="I17" s="133"/>
    </row>
    <row r="18" spans="1:10" s="124" customFormat="1">
      <c r="A18" s="121"/>
      <c r="B18" s="131"/>
      <c r="C18" s="132" t="s">
        <v>240</v>
      </c>
      <c r="D18" s="651">
        <v>381459967</v>
      </c>
      <c r="E18" s="651">
        <v>0</v>
      </c>
      <c r="F18" s="651">
        <v>381459967</v>
      </c>
      <c r="G18" s="651">
        <v>59244471</v>
      </c>
      <c r="H18" s="651">
        <v>59244471</v>
      </c>
      <c r="I18" s="651">
        <v>322215496</v>
      </c>
      <c r="J18" s="121"/>
    </row>
    <row r="19" spans="1:10" s="111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35"/>
      <c r="E21" s="135"/>
      <c r="F21" s="135"/>
      <c r="G21" s="135"/>
      <c r="H21" s="135"/>
      <c r="I21" s="135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opLeftCell="A60" zoomScale="90" zoomScaleNormal="90" workbookViewId="0">
      <selection activeCell="E83" sqref="E83"/>
    </sheetView>
  </sheetViews>
  <sheetFormatPr baseColWidth="10" defaultRowHeight="15"/>
  <cols>
    <col min="1" max="1" width="2.42578125" style="111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1" customWidth="1"/>
  </cols>
  <sheetData>
    <row r="1" spans="2:9">
      <c r="B1" s="560" t="s">
        <v>429</v>
      </c>
      <c r="C1" s="561"/>
      <c r="D1" s="561"/>
      <c r="E1" s="561"/>
      <c r="F1" s="561"/>
      <c r="G1" s="561"/>
      <c r="H1" s="561"/>
      <c r="I1" s="562"/>
    </row>
    <row r="2" spans="2:9">
      <c r="B2" s="563" t="s">
        <v>434</v>
      </c>
      <c r="C2" s="564"/>
      <c r="D2" s="564"/>
      <c r="E2" s="564"/>
      <c r="F2" s="564"/>
      <c r="G2" s="564"/>
      <c r="H2" s="564"/>
      <c r="I2" s="565"/>
    </row>
    <row r="3" spans="2:9">
      <c r="B3" s="563" t="s">
        <v>231</v>
      </c>
      <c r="C3" s="564"/>
      <c r="D3" s="564"/>
      <c r="E3" s="564"/>
      <c r="F3" s="564"/>
      <c r="G3" s="564"/>
      <c r="H3" s="564"/>
      <c r="I3" s="565"/>
    </row>
    <row r="4" spans="2:9">
      <c r="B4" s="563" t="s">
        <v>271</v>
      </c>
      <c r="C4" s="564"/>
      <c r="D4" s="564"/>
      <c r="E4" s="564"/>
      <c r="F4" s="564"/>
      <c r="G4" s="564"/>
      <c r="H4" s="564"/>
      <c r="I4" s="565"/>
    </row>
    <row r="5" spans="2:9">
      <c r="B5" s="566" t="s">
        <v>432</v>
      </c>
      <c r="C5" s="567"/>
      <c r="D5" s="567"/>
      <c r="E5" s="567"/>
      <c r="F5" s="567"/>
      <c r="G5" s="567"/>
      <c r="H5" s="567"/>
      <c r="I5" s="568"/>
    </row>
    <row r="6" spans="2:9" s="111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9" t="s">
        <v>76</v>
      </c>
      <c r="C7" s="569"/>
      <c r="D7" s="570" t="s">
        <v>233</v>
      </c>
      <c r="E7" s="570"/>
      <c r="F7" s="570"/>
      <c r="G7" s="570"/>
      <c r="H7" s="570"/>
      <c r="I7" s="570" t="s">
        <v>234</v>
      </c>
    </row>
    <row r="8" spans="2:9" ht="22.5">
      <c r="B8" s="569"/>
      <c r="C8" s="569"/>
      <c r="D8" s="112" t="s">
        <v>235</v>
      </c>
      <c r="E8" s="112" t="s">
        <v>236</v>
      </c>
      <c r="F8" s="112" t="s">
        <v>209</v>
      </c>
      <c r="G8" s="112" t="s">
        <v>210</v>
      </c>
      <c r="H8" s="112" t="s">
        <v>237</v>
      </c>
      <c r="I8" s="570"/>
    </row>
    <row r="9" spans="2:9" ht="11.25" customHeight="1">
      <c r="B9" s="569"/>
      <c r="C9" s="569"/>
      <c r="D9" s="112">
        <v>1</v>
      </c>
      <c r="E9" s="112">
        <v>2</v>
      </c>
      <c r="F9" s="112" t="s">
        <v>238</v>
      </c>
      <c r="G9" s="112">
        <v>4</v>
      </c>
      <c r="H9" s="112">
        <v>5</v>
      </c>
      <c r="I9" s="112" t="s">
        <v>239</v>
      </c>
    </row>
    <row r="10" spans="2:9">
      <c r="B10" s="577" t="s">
        <v>180</v>
      </c>
      <c r="C10" s="578"/>
      <c r="D10" s="652">
        <v>67420035</v>
      </c>
      <c r="E10" s="652">
        <v>0</v>
      </c>
      <c r="F10" s="652">
        <v>67420035</v>
      </c>
      <c r="G10" s="652">
        <v>2054559</v>
      </c>
      <c r="H10" s="652">
        <v>2054559</v>
      </c>
      <c r="I10" s="652">
        <v>65365476</v>
      </c>
    </row>
    <row r="11" spans="2:9">
      <c r="B11" s="137"/>
      <c r="C11" s="138" t="s">
        <v>246</v>
      </c>
      <c r="D11" s="652">
        <v>4104218</v>
      </c>
      <c r="E11" s="652">
        <v>0</v>
      </c>
      <c r="F11" s="652">
        <v>4104218</v>
      </c>
      <c r="G11" s="652">
        <v>899892</v>
      </c>
      <c r="H11" s="652">
        <v>899892</v>
      </c>
      <c r="I11" s="652">
        <v>3204326</v>
      </c>
    </row>
    <row r="12" spans="2:9">
      <c r="B12" s="137"/>
      <c r="C12" s="138" t="s">
        <v>247</v>
      </c>
      <c r="D12" s="652">
        <v>396000</v>
      </c>
      <c r="E12" s="652">
        <v>0</v>
      </c>
      <c r="F12" s="652">
        <v>396000</v>
      </c>
      <c r="G12" s="652">
        <v>80353</v>
      </c>
      <c r="H12" s="652">
        <v>80353</v>
      </c>
      <c r="I12" s="652">
        <v>315647</v>
      </c>
    </row>
    <row r="13" spans="2:9">
      <c r="B13" s="137"/>
      <c r="C13" s="138" t="s">
        <v>248</v>
      </c>
      <c r="D13" s="652">
        <v>3824616</v>
      </c>
      <c r="E13" s="652">
        <v>0</v>
      </c>
      <c r="F13" s="652">
        <v>3824616</v>
      </c>
      <c r="G13" s="652">
        <v>289358</v>
      </c>
      <c r="H13" s="652">
        <v>289358</v>
      </c>
      <c r="I13" s="652">
        <v>3535258</v>
      </c>
    </row>
    <row r="14" spans="2:9">
      <c r="B14" s="137"/>
      <c r="C14" s="138" t="s">
        <v>249</v>
      </c>
      <c r="D14" s="652">
        <v>2735491</v>
      </c>
      <c r="E14" s="652">
        <v>0</v>
      </c>
      <c r="F14" s="652">
        <v>2735491</v>
      </c>
      <c r="G14" s="652">
        <v>624052</v>
      </c>
      <c r="H14" s="652">
        <v>624052</v>
      </c>
      <c r="I14" s="652">
        <v>2111439</v>
      </c>
    </row>
    <row r="15" spans="2:9">
      <c r="B15" s="137"/>
      <c r="C15" s="138" t="s">
        <v>250</v>
      </c>
      <c r="D15" s="652">
        <v>1038320</v>
      </c>
      <c r="E15" s="652">
        <v>0</v>
      </c>
      <c r="F15" s="652">
        <v>1038320</v>
      </c>
      <c r="G15" s="652">
        <v>160904</v>
      </c>
      <c r="H15" s="652">
        <v>160904</v>
      </c>
      <c r="I15" s="652">
        <v>877416</v>
      </c>
    </row>
    <row r="16" spans="2:9">
      <c r="B16" s="137"/>
      <c r="C16" s="138" t="s">
        <v>251</v>
      </c>
      <c r="D16" s="652">
        <v>54703097</v>
      </c>
      <c r="E16" s="652">
        <v>0</v>
      </c>
      <c r="F16" s="652">
        <v>54703097</v>
      </c>
      <c r="G16" s="652">
        <v>0</v>
      </c>
      <c r="H16" s="652">
        <v>0</v>
      </c>
      <c r="I16" s="652">
        <v>54703097</v>
      </c>
    </row>
    <row r="17" spans="2:9">
      <c r="B17" s="137"/>
      <c r="C17" s="138" t="s">
        <v>252</v>
      </c>
      <c r="D17" s="652">
        <v>618293</v>
      </c>
      <c r="E17" s="652">
        <v>0</v>
      </c>
      <c r="F17" s="652">
        <v>618293</v>
      </c>
      <c r="G17" s="652">
        <v>0</v>
      </c>
      <c r="H17" s="652">
        <v>0</v>
      </c>
      <c r="I17" s="652">
        <v>618293</v>
      </c>
    </row>
    <row r="18" spans="2:9">
      <c r="B18" s="577" t="s">
        <v>88</v>
      </c>
      <c r="C18" s="578"/>
      <c r="D18" s="652">
        <v>635400</v>
      </c>
      <c r="E18" s="652">
        <v>0</v>
      </c>
      <c r="F18" s="652">
        <v>635400</v>
      </c>
      <c r="G18" s="652">
        <v>94089</v>
      </c>
      <c r="H18" s="652">
        <v>94089</v>
      </c>
      <c r="I18" s="652">
        <v>541311</v>
      </c>
    </row>
    <row r="19" spans="2:9">
      <c r="B19" s="137"/>
      <c r="C19" s="138" t="s">
        <v>253</v>
      </c>
      <c r="D19" s="652">
        <v>265400</v>
      </c>
      <c r="E19" s="652">
        <v>0</v>
      </c>
      <c r="F19" s="652">
        <v>265400</v>
      </c>
      <c r="G19" s="652">
        <v>18712</v>
      </c>
      <c r="H19" s="652">
        <v>18712</v>
      </c>
      <c r="I19" s="652">
        <v>246688</v>
      </c>
    </row>
    <row r="20" spans="2:9">
      <c r="B20" s="137"/>
      <c r="C20" s="138" t="s">
        <v>254</v>
      </c>
      <c r="D20" s="652">
        <v>96000</v>
      </c>
      <c r="E20" s="652">
        <v>0</v>
      </c>
      <c r="F20" s="652">
        <v>96000</v>
      </c>
      <c r="G20" s="652">
        <v>20774</v>
      </c>
      <c r="H20" s="652">
        <v>20774</v>
      </c>
      <c r="I20" s="652">
        <v>75226</v>
      </c>
    </row>
    <row r="21" spans="2:9">
      <c r="B21" s="137"/>
      <c r="C21" s="138" t="s">
        <v>255</v>
      </c>
      <c r="D21" s="652">
        <v>0</v>
      </c>
      <c r="E21" s="652">
        <v>0</v>
      </c>
      <c r="F21" s="652">
        <v>0</v>
      </c>
      <c r="G21" s="652">
        <v>0</v>
      </c>
      <c r="H21" s="652">
        <v>0</v>
      </c>
      <c r="I21" s="652">
        <v>0</v>
      </c>
    </row>
    <row r="22" spans="2:9">
      <c r="B22" s="137"/>
      <c r="C22" s="138" t="s">
        <v>256</v>
      </c>
      <c r="D22" s="652">
        <v>20000</v>
      </c>
      <c r="E22" s="652">
        <v>0</v>
      </c>
      <c r="F22" s="652">
        <v>20000</v>
      </c>
      <c r="G22" s="652">
        <v>2603</v>
      </c>
      <c r="H22" s="652">
        <v>2603</v>
      </c>
      <c r="I22" s="652">
        <v>17397</v>
      </c>
    </row>
    <row r="23" spans="2:9">
      <c r="B23" s="137"/>
      <c r="C23" s="138" t="s">
        <v>257</v>
      </c>
      <c r="D23" s="652">
        <v>0</v>
      </c>
      <c r="E23" s="652">
        <v>0</v>
      </c>
      <c r="F23" s="652">
        <v>0</v>
      </c>
      <c r="G23" s="652">
        <v>0</v>
      </c>
      <c r="H23" s="652">
        <v>0</v>
      </c>
      <c r="I23" s="652">
        <v>0</v>
      </c>
    </row>
    <row r="24" spans="2:9">
      <c r="B24" s="137"/>
      <c r="C24" s="138" t="s">
        <v>258</v>
      </c>
      <c r="D24" s="652">
        <v>224000</v>
      </c>
      <c r="E24" s="652">
        <v>0</v>
      </c>
      <c r="F24" s="652">
        <v>224000</v>
      </c>
      <c r="G24" s="652">
        <v>52000</v>
      </c>
      <c r="H24" s="652">
        <v>52000</v>
      </c>
      <c r="I24" s="652">
        <v>172000</v>
      </c>
    </row>
    <row r="25" spans="2:9">
      <c r="B25" s="137"/>
      <c r="C25" s="138" t="s">
        <v>259</v>
      </c>
      <c r="D25" s="652">
        <v>30000</v>
      </c>
      <c r="E25" s="652">
        <v>0</v>
      </c>
      <c r="F25" s="652">
        <v>30000</v>
      </c>
      <c r="G25" s="652">
        <v>0</v>
      </c>
      <c r="H25" s="652">
        <v>0</v>
      </c>
      <c r="I25" s="652">
        <v>30000</v>
      </c>
    </row>
    <row r="26" spans="2:9">
      <c r="B26" s="137"/>
      <c r="C26" s="138" t="s">
        <v>260</v>
      </c>
      <c r="D26" s="652">
        <v>0</v>
      </c>
      <c r="E26" s="652">
        <v>0</v>
      </c>
      <c r="F26" s="652">
        <v>0</v>
      </c>
      <c r="G26" s="652">
        <v>0</v>
      </c>
      <c r="H26" s="652">
        <v>0</v>
      </c>
      <c r="I26" s="652">
        <v>0</v>
      </c>
    </row>
    <row r="27" spans="2:9">
      <c r="B27" s="137"/>
      <c r="C27" s="138" t="s">
        <v>261</v>
      </c>
      <c r="D27" s="652">
        <v>0</v>
      </c>
      <c r="E27" s="652">
        <v>0</v>
      </c>
      <c r="F27" s="652">
        <v>0</v>
      </c>
      <c r="G27" s="652">
        <v>0</v>
      </c>
      <c r="H27" s="652">
        <v>0</v>
      </c>
      <c r="I27" s="652">
        <v>0</v>
      </c>
    </row>
    <row r="28" spans="2:9">
      <c r="B28" s="577" t="s">
        <v>90</v>
      </c>
      <c r="C28" s="578"/>
      <c r="D28" s="652">
        <v>1775800</v>
      </c>
      <c r="E28" s="652"/>
      <c r="F28" s="652">
        <v>1775800</v>
      </c>
      <c r="G28" s="652">
        <v>193966</v>
      </c>
      <c r="H28" s="652">
        <v>193966</v>
      </c>
      <c r="I28" s="652">
        <v>1581834</v>
      </c>
    </row>
    <row r="29" spans="2:9">
      <c r="B29" s="137"/>
      <c r="C29" s="138" t="s">
        <v>262</v>
      </c>
      <c r="D29" s="652">
        <v>277000</v>
      </c>
      <c r="E29" s="652">
        <v>0</v>
      </c>
      <c r="F29" s="652">
        <v>277000</v>
      </c>
      <c r="G29" s="652">
        <v>55481</v>
      </c>
      <c r="H29" s="652">
        <v>55481</v>
      </c>
      <c r="I29" s="652">
        <v>219719</v>
      </c>
    </row>
    <row r="30" spans="2:9">
      <c r="B30" s="137"/>
      <c r="C30" s="138" t="s">
        <v>263</v>
      </c>
      <c r="D30" s="652">
        <v>30000</v>
      </c>
      <c r="E30" s="652">
        <v>0</v>
      </c>
      <c r="F30" s="652">
        <v>30000</v>
      </c>
      <c r="G30" s="652">
        <v>6000</v>
      </c>
      <c r="H30" s="652">
        <v>6000</v>
      </c>
      <c r="I30" s="652">
        <v>24000</v>
      </c>
    </row>
    <row r="31" spans="2:9">
      <c r="B31" s="137"/>
      <c r="C31" s="138" t="s">
        <v>264</v>
      </c>
      <c r="D31" s="652">
        <v>642000</v>
      </c>
      <c r="E31" s="652">
        <v>0</v>
      </c>
      <c r="F31" s="652">
        <v>642000</v>
      </c>
      <c r="G31" s="652">
        <v>8002</v>
      </c>
      <c r="H31" s="652">
        <v>8002</v>
      </c>
      <c r="I31" s="652">
        <v>633998</v>
      </c>
    </row>
    <row r="32" spans="2:9">
      <c r="B32" s="137"/>
      <c r="C32" s="138" t="s">
        <v>265</v>
      </c>
      <c r="D32" s="652">
        <v>305600</v>
      </c>
      <c r="E32" s="652">
        <v>0</v>
      </c>
      <c r="F32" s="652">
        <v>305600</v>
      </c>
      <c r="G32" s="652">
        <v>59320</v>
      </c>
      <c r="H32" s="652">
        <v>59320</v>
      </c>
      <c r="I32" s="652">
        <v>246280</v>
      </c>
    </row>
    <row r="33" spans="2:9">
      <c r="B33" s="137"/>
      <c r="C33" s="138" t="s">
        <v>266</v>
      </c>
      <c r="D33" s="652">
        <v>177000</v>
      </c>
      <c r="E33" s="652">
        <v>0</v>
      </c>
      <c r="F33" s="652">
        <v>177000</v>
      </c>
      <c r="G33" s="652">
        <v>2112</v>
      </c>
      <c r="H33" s="652">
        <v>2112</v>
      </c>
      <c r="I33" s="652">
        <v>156888</v>
      </c>
    </row>
    <row r="34" spans="2:9">
      <c r="B34" s="137"/>
      <c r="C34" s="138" t="s">
        <v>267</v>
      </c>
      <c r="D34" s="652">
        <v>12000</v>
      </c>
      <c r="E34" s="652">
        <v>0</v>
      </c>
      <c r="F34" s="652">
        <v>12000</v>
      </c>
      <c r="G34" s="652">
        <v>28924</v>
      </c>
      <c r="H34" s="652">
        <v>28924</v>
      </c>
      <c r="I34" s="652">
        <v>1076</v>
      </c>
    </row>
    <row r="35" spans="2:9">
      <c r="B35" s="137"/>
      <c r="C35" s="138" t="s">
        <v>268</v>
      </c>
      <c r="D35" s="652">
        <v>44000</v>
      </c>
      <c r="E35" s="652">
        <v>0</v>
      </c>
      <c r="F35" s="652">
        <v>44000</v>
      </c>
      <c r="G35" s="652">
        <v>1280</v>
      </c>
      <c r="H35" s="652">
        <v>1280</v>
      </c>
      <c r="I35" s="652">
        <v>42720</v>
      </c>
    </row>
    <row r="36" spans="2:9">
      <c r="B36" s="137"/>
      <c r="C36" s="138" t="s">
        <v>269</v>
      </c>
      <c r="D36" s="652">
        <v>64200</v>
      </c>
      <c r="E36" s="652">
        <v>0</v>
      </c>
      <c r="F36" s="652">
        <v>64200</v>
      </c>
      <c r="G36" s="652">
        <v>0</v>
      </c>
      <c r="H36" s="652">
        <v>0</v>
      </c>
      <c r="I36" s="652">
        <v>64200</v>
      </c>
    </row>
    <row r="37" spans="2:9">
      <c r="B37" s="137"/>
      <c r="C37" s="138" t="s">
        <v>270</v>
      </c>
      <c r="D37" s="653">
        <v>224000</v>
      </c>
      <c r="E37" s="653">
        <v>0</v>
      </c>
      <c r="F37" s="653">
        <v>224000</v>
      </c>
      <c r="G37" s="653">
        <v>32847</v>
      </c>
      <c r="H37" s="653">
        <v>32847</v>
      </c>
      <c r="I37" s="653">
        <v>191153</v>
      </c>
    </row>
    <row r="38" spans="2:9">
      <c r="B38" s="577" t="s">
        <v>222</v>
      </c>
      <c r="C38" s="578"/>
      <c r="D38" s="652">
        <v>311628732</v>
      </c>
      <c r="E38" s="652">
        <v>0</v>
      </c>
      <c r="F38" s="652">
        <v>311628732</v>
      </c>
      <c r="G38" s="652">
        <v>56901857</v>
      </c>
      <c r="H38" s="652">
        <v>56901857</v>
      </c>
      <c r="I38" s="652">
        <v>254726875</v>
      </c>
    </row>
    <row r="39" spans="2:9">
      <c r="B39" s="137"/>
      <c r="C39" s="138" t="s">
        <v>94</v>
      </c>
      <c r="D39" s="652">
        <v>0</v>
      </c>
      <c r="E39" s="652">
        <v>0</v>
      </c>
      <c r="F39" s="652">
        <v>0</v>
      </c>
      <c r="G39" s="652">
        <v>0</v>
      </c>
      <c r="H39" s="652">
        <v>0</v>
      </c>
      <c r="I39" s="652">
        <v>0</v>
      </c>
    </row>
    <row r="40" spans="2:9">
      <c r="B40" s="137"/>
      <c r="C40" s="138" t="s">
        <v>96</v>
      </c>
      <c r="D40" s="652">
        <v>0</v>
      </c>
      <c r="E40" s="652">
        <v>0</v>
      </c>
      <c r="F40" s="652">
        <v>0</v>
      </c>
      <c r="G40" s="652">
        <v>0</v>
      </c>
      <c r="H40" s="652">
        <v>0</v>
      </c>
      <c r="I40" s="652">
        <v>0</v>
      </c>
    </row>
    <row r="41" spans="2:9">
      <c r="B41" s="137"/>
      <c r="C41" s="138" t="s">
        <v>98</v>
      </c>
      <c r="D41" s="652">
        <v>0</v>
      </c>
      <c r="E41" s="652">
        <v>0</v>
      </c>
      <c r="F41" s="652">
        <v>0</v>
      </c>
      <c r="G41" s="652">
        <v>0</v>
      </c>
      <c r="H41" s="652">
        <v>0</v>
      </c>
      <c r="I41" s="652">
        <v>0</v>
      </c>
    </row>
    <row r="42" spans="2:9">
      <c r="B42" s="137"/>
      <c r="C42" s="138" t="s">
        <v>99</v>
      </c>
      <c r="D42" s="652">
        <v>0</v>
      </c>
      <c r="E42" s="652">
        <v>0</v>
      </c>
      <c r="F42" s="652">
        <v>0</v>
      </c>
      <c r="G42" s="652">
        <v>0</v>
      </c>
      <c r="H42" s="652">
        <v>0</v>
      </c>
      <c r="I42" s="652">
        <v>0</v>
      </c>
    </row>
    <row r="43" spans="2:9">
      <c r="B43" s="137"/>
      <c r="C43" s="138" t="s">
        <v>101</v>
      </c>
      <c r="D43" s="652">
        <v>311628732</v>
      </c>
      <c r="E43" s="652">
        <v>0</v>
      </c>
      <c r="F43" s="652">
        <v>311628732</v>
      </c>
      <c r="G43" s="652">
        <v>56901857</v>
      </c>
      <c r="H43" s="652">
        <v>56901857</v>
      </c>
      <c r="I43" s="652">
        <v>254726875</v>
      </c>
    </row>
    <row r="44" spans="2:9">
      <c r="B44" s="137"/>
      <c r="C44" s="138" t="s">
        <v>272</v>
      </c>
      <c r="D44" s="134"/>
      <c r="E44" s="134"/>
      <c r="F44" s="134">
        <f t="shared" ref="F11:F74" si="0">+D44+E44</f>
        <v>0</v>
      </c>
      <c r="G44" s="134"/>
      <c r="H44" s="134"/>
      <c r="I44" s="134">
        <f t="shared" ref="I11:I74" si="1">+F44-G44</f>
        <v>0</v>
      </c>
    </row>
    <row r="45" spans="2:9">
      <c r="B45" s="137"/>
      <c r="C45" s="138" t="s">
        <v>104</v>
      </c>
      <c r="D45" s="134"/>
      <c r="E45" s="134"/>
      <c r="F45" s="134">
        <f t="shared" si="0"/>
        <v>0</v>
      </c>
      <c r="G45" s="134"/>
      <c r="H45" s="134"/>
      <c r="I45" s="134">
        <f t="shared" si="1"/>
        <v>0</v>
      </c>
    </row>
    <row r="46" spans="2:9">
      <c r="B46" s="137"/>
      <c r="C46" s="138" t="s">
        <v>105</v>
      </c>
      <c r="D46" s="134"/>
      <c r="E46" s="134"/>
      <c r="F46" s="134">
        <f t="shared" si="0"/>
        <v>0</v>
      </c>
      <c r="G46" s="134"/>
      <c r="H46" s="134"/>
      <c r="I46" s="134">
        <f t="shared" si="1"/>
        <v>0</v>
      </c>
    </row>
    <row r="47" spans="2:9">
      <c r="B47" s="137"/>
      <c r="C47" s="138" t="s">
        <v>107</v>
      </c>
      <c r="D47" s="134"/>
      <c r="E47" s="134"/>
      <c r="F47" s="134">
        <f t="shared" si="0"/>
        <v>0</v>
      </c>
      <c r="G47" s="134"/>
      <c r="H47" s="134"/>
      <c r="I47" s="134">
        <f t="shared" si="1"/>
        <v>0</v>
      </c>
    </row>
    <row r="48" spans="2:9">
      <c r="B48" s="577" t="s">
        <v>273</v>
      </c>
      <c r="C48" s="578"/>
      <c r="D48" s="139">
        <f>SUM(D49:D57)</f>
        <v>0</v>
      </c>
      <c r="E48" s="139">
        <f>SUM(E49:E57)</f>
        <v>0</v>
      </c>
      <c r="F48" s="139">
        <f t="shared" si="0"/>
        <v>0</v>
      </c>
      <c r="G48" s="139">
        <f t="shared" ref="G48:H48" si="2">SUM(G49:G57)</f>
        <v>0</v>
      </c>
      <c r="H48" s="139">
        <f t="shared" si="2"/>
        <v>0</v>
      </c>
      <c r="I48" s="139">
        <f t="shared" si="1"/>
        <v>0</v>
      </c>
    </row>
    <row r="49" spans="2:9">
      <c r="B49" s="137"/>
      <c r="C49" s="138" t="s">
        <v>274</v>
      </c>
      <c r="D49" s="134"/>
      <c r="E49" s="134"/>
      <c r="F49" s="134">
        <f t="shared" si="0"/>
        <v>0</v>
      </c>
      <c r="G49" s="134"/>
      <c r="H49" s="134"/>
      <c r="I49" s="134">
        <f t="shared" si="1"/>
        <v>0</v>
      </c>
    </row>
    <row r="50" spans="2:9">
      <c r="B50" s="137"/>
      <c r="C50" s="138" t="s">
        <v>275</v>
      </c>
      <c r="D50" s="134"/>
      <c r="E50" s="134"/>
      <c r="F50" s="134">
        <f t="shared" si="0"/>
        <v>0</v>
      </c>
      <c r="G50" s="134"/>
      <c r="H50" s="134"/>
      <c r="I50" s="134">
        <f t="shared" si="1"/>
        <v>0</v>
      </c>
    </row>
    <row r="51" spans="2:9">
      <c r="B51" s="137"/>
      <c r="C51" s="138" t="s">
        <v>276</v>
      </c>
      <c r="D51" s="134"/>
      <c r="E51" s="134"/>
      <c r="F51" s="134">
        <f t="shared" si="0"/>
        <v>0</v>
      </c>
      <c r="G51" s="134"/>
      <c r="H51" s="134"/>
      <c r="I51" s="134">
        <f t="shared" si="1"/>
        <v>0</v>
      </c>
    </row>
    <row r="52" spans="2:9">
      <c r="B52" s="137"/>
      <c r="C52" s="138" t="s">
        <v>277</v>
      </c>
      <c r="D52" s="134"/>
      <c r="E52" s="134"/>
      <c r="F52" s="134">
        <f t="shared" si="0"/>
        <v>0</v>
      </c>
      <c r="G52" s="134"/>
      <c r="H52" s="134"/>
      <c r="I52" s="134">
        <f t="shared" si="1"/>
        <v>0</v>
      </c>
    </row>
    <row r="53" spans="2:9">
      <c r="B53" s="137"/>
      <c r="C53" s="138" t="s">
        <v>278</v>
      </c>
      <c r="D53" s="134"/>
      <c r="E53" s="134"/>
      <c r="F53" s="134">
        <f t="shared" si="0"/>
        <v>0</v>
      </c>
      <c r="G53" s="134"/>
      <c r="H53" s="134"/>
      <c r="I53" s="134">
        <f t="shared" si="1"/>
        <v>0</v>
      </c>
    </row>
    <row r="54" spans="2:9">
      <c r="B54" s="137"/>
      <c r="C54" s="138" t="s">
        <v>279</v>
      </c>
      <c r="D54" s="134"/>
      <c r="E54" s="134"/>
      <c r="F54" s="134">
        <f t="shared" si="0"/>
        <v>0</v>
      </c>
      <c r="G54" s="134"/>
      <c r="H54" s="134"/>
      <c r="I54" s="134">
        <f t="shared" si="1"/>
        <v>0</v>
      </c>
    </row>
    <row r="55" spans="2:9">
      <c r="B55" s="137"/>
      <c r="C55" s="138" t="s">
        <v>280</v>
      </c>
      <c r="D55" s="134"/>
      <c r="E55" s="134"/>
      <c r="F55" s="134">
        <f t="shared" si="0"/>
        <v>0</v>
      </c>
      <c r="G55" s="134"/>
      <c r="H55" s="134"/>
      <c r="I55" s="134">
        <f t="shared" si="1"/>
        <v>0</v>
      </c>
    </row>
    <row r="56" spans="2:9">
      <c r="B56" s="137"/>
      <c r="C56" s="138" t="s">
        <v>281</v>
      </c>
      <c r="D56" s="134"/>
      <c r="E56" s="134"/>
      <c r="F56" s="134">
        <f t="shared" si="0"/>
        <v>0</v>
      </c>
      <c r="G56" s="134"/>
      <c r="H56" s="134"/>
      <c r="I56" s="134">
        <f t="shared" si="1"/>
        <v>0</v>
      </c>
    </row>
    <row r="57" spans="2:9">
      <c r="B57" s="137"/>
      <c r="C57" s="138" t="s">
        <v>37</v>
      </c>
      <c r="D57" s="134"/>
      <c r="E57" s="134"/>
      <c r="F57" s="134">
        <f t="shared" si="0"/>
        <v>0</v>
      </c>
      <c r="G57" s="134"/>
      <c r="H57" s="134"/>
      <c r="I57" s="134">
        <f t="shared" si="1"/>
        <v>0</v>
      </c>
    </row>
    <row r="58" spans="2:9">
      <c r="B58" s="577" t="s">
        <v>128</v>
      </c>
      <c r="C58" s="578"/>
      <c r="D58" s="139">
        <f>SUM(D59:D61)</f>
        <v>0</v>
      </c>
      <c r="E58" s="139">
        <f>SUM(E59:E61)</f>
        <v>0</v>
      </c>
      <c r="F58" s="139">
        <f t="shared" si="0"/>
        <v>0</v>
      </c>
      <c r="G58" s="139">
        <f t="shared" ref="G58:H58" si="3">SUM(G59:G61)</f>
        <v>0</v>
      </c>
      <c r="H58" s="139">
        <f t="shared" si="3"/>
        <v>0</v>
      </c>
      <c r="I58" s="139">
        <f t="shared" si="1"/>
        <v>0</v>
      </c>
    </row>
    <row r="59" spans="2:9">
      <c r="B59" s="137"/>
      <c r="C59" s="138" t="s">
        <v>282</v>
      </c>
      <c r="D59" s="134"/>
      <c r="E59" s="134"/>
      <c r="F59" s="134">
        <f t="shared" si="0"/>
        <v>0</v>
      </c>
      <c r="G59" s="134"/>
      <c r="H59" s="134"/>
      <c r="I59" s="134">
        <f t="shared" si="1"/>
        <v>0</v>
      </c>
    </row>
    <row r="60" spans="2:9">
      <c r="B60" s="137"/>
      <c r="C60" s="138" t="s">
        <v>283</v>
      </c>
      <c r="D60" s="134"/>
      <c r="E60" s="134"/>
      <c r="F60" s="134">
        <f t="shared" si="0"/>
        <v>0</v>
      </c>
      <c r="G60" s="134"/>
      <c r="H60" s="134"/>
      <c r="I60" s="134">
        <f t="shared" si="1"/>
        <v>0</v>
      </c>
    </row>
    <row r="61" spans="2:9">
      <c r="B61" s="137"/>
      <c r="C61" s="138" t="s">
        <v>284</v>
      </c>
      <c r="D61" s="134"/>
      <c r="E61" s="134"/>
      <c r="F61" s="134">
        <f t="shared" si="0"/>
        <v>0</v>
      </c>
      <c r="G61" s="134"/>
      <c r="H61" s="134"/>
      <c r="I61" s="134">
        <f t="shared" si="1"/>
        <v>0</v>
      </c>
    </row>
    <row r="62" spans="2:9">
      <c r="B62" s="577" t="s">
        <v>285</v>
      </c>
      <c r="C62" s="578"/>
      <c r="D62" s="139">
        <f>SUM(D63:D69)</f>
        <v>0</v>
      </c>
      <c r="E62" s="139">
        <f>SUM(E63:E69)</f>
        <v>0</v>
      </c>
      <c r="F62" s="139">
        <f t="shared" si="0"/>
        <v>0</v>
      </c>
      <c r="G62" s="139">
        <f t="shared" ref="G62:H62" si="4">SUM(G63:G69)</f>
        <v>0</v>
      </c>
      <c r="H62" s="139">
        <f t="shared" si="4"/>
        <v>0</v>
      </c>
      <c r="I62" s="139">
        <f t="shared" si="1"/>
        <v>0</v>
      </c>
    </row>
    <row r="63" spans="2:9">
      <c r="B63" s="137"/>
      <c r="C63" s="138" t="s">
        <v>286</v>
      </c>
      <c r="D63" s="134"/>
      <c r="E63" s="134"/>
      <c r="F63" s="134">
        <f t="shared" si="0"/>
        <v>0</v>
      </c>
      <c r="G63" s="134"/>
      <c r="H63" s="134"/>
      <c r="I63" s="134">
        <f t="shared" si="1"/>
        <v>0</v>
      </c>
    </row>
    <row r="64" spans="2:9">
      <c r="B64" s="137"/>
      <c r="C64" s="138" t="s">
        <v>287</v>
      </c>
      <c r="D64" s="134"/>
      <c r="E64" s="134"/>
      <c r="F64" s="134">
        <f t="shared" si="0"/>
        <v>0</v>
      </c>
      <c r="G64" s="134"/>
      <c r="H64" s="134"/>
      <c r="I64" s="134">
        <f t="shared" si="1"/>
        <v>0</v>
      </c>
    </row>
    <row r="65" spans="2:9">
      <c r="B65" s="137"/>
      <c r="C65" s="138" t="s">
        <v>288</v>
      </c>
      <c r="D65" s="134"/>
      <c r="E65" s="134"/>
      <c r="F65" s="134">
        <f t="shared" si="0"/>
        <v>0</v>
      </c>
      <c r="G65" s="134"/>
      <c r="H65" s="134"/>
      <c r="I65" s="134">
        <f t="shared" si="1"/>
        <v>0</v>
      </c>
    </row>
    <row r="66" spans="2:9">
      <c r="B66" s="137"/>
      <c r="C66" s="138" t="s">
        <v>289</v>
      </c>
      <c r="D66" s="134"/>
      <c r="E66" s="134"/>
      <c r="F66" s="134">
        <f t="shared" si="0"/>
        <v>0</v>
      </c>
      <c r="G66" s="134"/>
      <c r="H66" s="134"/>
      <c r="I66" s="134">
        <f t="shared" si="1"/>
        <v>0</v>
      </c>
    </row>
    <row r="67" spans="2:9">
      <c r="B67" s="137"/>
      <c r="C67" s="138" t="s">
        <v>290</v>
      </c>
      <c r="D67" s="134"/>
      <c r="E67" s="134"/>
      <c r="F67" s="134">
        <f t="shared" si="0"/>
        <v>0</v>
      </c>
      <c r="G67" s="134"/>
      <c r="H67" s="134"/>
      <c r="I67" s="134">
        <f t="shared" si="1"/>
        <v>0</v>
      </c>
    </row>
    <row r="68" spans="2:9">
      <c r="B68" s="137"/>
      <c r="C68" s="138" t="s">
        <v>291</v>
      </c>
      <c r="D68" s="134"/>
      <c r="E68" s="134"/>
      <c r="F68" s="134">
        <f t="shared" si="0"/>
        <v>0</v>
      </c>
      <c r="G68" s="134"/>
      <c r="H68" s="134"/>
      <c r="I68" s="134">
        <f t="shared" si="1"/>
        <v>0</v>
      </c>
    </row>
    <row r="69" spans="2:9">
      <c r="B69" s="137"/>
      <c r="C69" s="138" t="s">
        <v>292</v>
      </c>
      <c r="D69" s="134"/>
      <c r="E69" s="134"/>
      <c r="F69" s="134">
        <f t="shared" si="0"/>
        <v>0</v>
      </c>
      <c r="G69" s="134"/>
      <c r="H69" s="134"/>
      <c r="I69" s="134">
        <f t="shared" si="1"/>
        <v>0</v>
      </c>
    </row>
    <row r="70" spans="2:9">
      <c r="B70" s="557" t="s">
        <v>102</v>
      </c>
      <c r="C70" s="555"/>
      <c r="D70" s="139">
        <f>SUM(D71:D73)</f>
        <v>0</v>
      </c>
      <c r="E70" s="139">
        <f>SUM(E71:E73)</f>
        <v>0</v>
      </c>
      <c r="F70" s="139">
        <f t="shared" si="0"/>
        <v>0</v>
      </c>
      <c r="G70" s="139">
        <f t="shared" ref="G70:H70" si="5">SUM(G71:G73)</f>
        <v>0</v>
      </c>
      <c r="H70" s="139">
        <f t="shared" si="5"/>
        <v>0</v>
      </c>
      <c r="I70" s="139">
        <f t="shared" si="1"/>
        <v>0</v>
      </c>
    </row>
    <row r="71" spans="2:9">
      <c r="B71" s="137"/>
      <c r="C71" s="138" t="s">
        <v>111</v>
      </c>
      <c r="D71" s="134"/>
      <c r="E71" s="134"/>
      <c r="F71" s="134">
        <f t="shared" si="0"/>
        <v>0</v>
      </c>
      <c r="G71" s="134"/>
      <c r="H71" s="134"/>
      <c r="I71" s="134">
        <f t="shared" si="1"/>
        <v>0</v>
      </c>
    </row>
    <row r="72" spans="2:9">
      <c r="B72" s="137"/>
      <c r="C72" s="138" t="s">
        <v>50</v>
      </c>
      <c r="D72" s="134"/>
      <c r="E72" s="134"/>
      <c r="F72" s="134">
        <f t="shared" si="0"/>
        <v>0</v>
      </c>
      <c r="G72" s="134"/>
      <c r="H72" s="134"/>
      <c r="I72" s="134">
        <f t="shared" si="1"/>
        <v>0</v>
      </c>
    </row>
    <row r="73" spans="2:9">
      <c r="B73" s="137"/>
      <c r="C73" s="138" t="s">
        <v>114</v>
      </c>
      <c r="D73" s="134"/>
      <c r="E73" s="134"/>
      <c r="F73" s="134">
        <f t="shared" si="0"/>
        <v>0</v>
      </c>
      <c r="G73" s="134"/>
      <c r="H73" s="134"/>
      <c r="I73" s="134">
        <f t="shared" si="1"/>
        <v>0</v>
      </c>
    </row>
    <row r="74" spans="2:9">
      <c r="B74" s="577" t="s">
        <v>293</v>
      </c>
      <c r="C74" s="578"/>
      <c r="D74" s="139">
        <f>SUM(D75:D81)</f>
        <v>0</v>
      </c>
      <c r="E74" s="139">
        <f t="shared" ref="E74" si="6">SUM(E75:E81)</f>
        <v>0</v>
      </c>
      <c r="F74" s="139">
        <f t="shared" si="0"/>
        <v>0</v>
      </c>
      <c r="G74" s="139">
        <f t="shared" ref="G74" si="7">SUM(G75:G81)</f>
        <v>0</v>
      </c>
      <c r="H74" s="139">
        <f t="shared" ref="H74" si="8">SUM(H75:H81)</f>
        <v>0</v>
      </c>
      <c r="I74" s="139">
        <f t="shared" si="1"/>
        <v>0</v>
      </c>
    </row>
    <row r="75" spans="2:9">
      <c r="B75" s="137"/>
      <c r="C75" s="138" t="s">
        <v>294</v>
      </c>
      <c r="D75" s="134"/>
      <c r="E75" s="134"/>
      <c r="F75" s="134">
        <f t="shared" ref="F75:F81" si="9">+D75+E75</f>
        <v>0</v>
      </c>
      <c r="G75" s="134"/>
      <c r="H75" s="134"/>
      <c r="I75" s="134">
        <f t="shared" ref="I75:I81" si="10">+F75-G75</f>
        <v>0</v>
      </c>
    </row>
    <row r="76" spans="2:9">
      <c r="B76" s="137"/>
      <c r="C76" s="138" t="s">
        <v>117</v>
      </c>
      <c r="D76" s="134"/>
      <c r="E76" s="134"/>
      <c r="F76" s="134">
        <f t="shared" si="9"/>
        <v>0</v>
      </c>
      <c r="G76" s="134"/>
      <c r="H76" s="134"/>
      <c r="I76" s="134">
        <f t="shared" si="10"/>
        <v>0</v>
      </c>
    </row>
    <row r="77" spans="2:9">
      <c r="B77" s="137"/>
      <c r="C77" s="138" t="s">
        <v>118</v>
      </c>
      <c r="D77" s="134"/>
      <c r="E77" s="134"/>
      <c r="F77" s="134">
        <f t="shared" si="9"/>
        <v>0</v>
      </c>
      <c r="G77" s="134"/>
      <c r="H77" s="134"/>
      <c r="I77" s="134">
        <f t="shared" si="10"/>
        <v>0</v>
      </c>
    </row>
    <row r="78" spans="2:9">
      <c r="B78" s="137"/>
      <c r="C78" s="138" t="s">
        <v>119</v>
      </c>
      <c r="D78" s="134"/>
      <c r="E78" s="134"/>
      <c r="F78" s="134">
        <f t="shared" si="9"/>
        <v>0</v>
      </c>
      <c r="G78" s="134"/>
      <c r="H78" s="134"/>
      <c r="I78" s="134">
        <f t="shared" si="10"/>
        <v>0</v>
      </c>
    </row>
    <row r="79" spans="2:9">
      <c r="B79" s="137"/>
      <c r="C79" s="138" t="s">
        <v>120</v>
      </c>
      <c r="D79" s="134"/>
      <c r="E79" s="134"/>
      <c r="F79" s="134">
        <f t="shared" si="9"/>
        <v>0</v>
      </c>
      <c r="G79" s="134"/>
      <c r="H79" s="134"/>
      <c r="I79" s="134">
        <f t="shared" si="10"/>
        <v>0</v>
      </c>
    </row>
    <row r="80" spans="2:9">
      <c r="B80" s="137"/>
      <c r="C80" s="138" t="s">
        <v>121</v>
      </c>
      <c r="D80" s="134"/>
      <c r="E80" s="134"/>
      <c r="F80" s="134">
        <f t="shared" si="9"/>
        <v>0</v>
      </c>
      <c r="G80" s="134"/>
      <c r="H80" s="134"/>
      <c r="I80" s="134">
        <f t="shared" si="10"/>
        <v>0</v>
      </c>
    </row>
    <row r="81" spans="1:10">
      <c r="B81" s="137"/>
      <c r="C81" s="138" t="s">
        <v>295</v>
      </c>
      <c r="D81" s="134"/>
      <c r="E81" s="134"/>
      <c r="F81" s="134">
        <f t="shared" si="9"/>
        <v>0</v>
      </c>
      <c r="G81" s="134"/>
      <c r="H81" s="134"/>
      <c r="I81" s="134">
        <f t="shared" si="10"/>
        <v>0</v>
      </c>
    </row>
    <row r="82" spans="1:10" s="124" customFormat="1">
      <c r="A82" s="121"/>
      <c r="B82" s="140"/>
      <c r="C82" s="141" t="s">
        <v>240</v>
      </c>
      <c r="D82" s="654">
        <f>+D10+D18+D28+D38+D48+D58+D62+D70+D74</f>
        <v>381459967</v>
      </c>
      <c r="E82" s="654">
        <f t="shared" ref="E82:I82" si="11">+E10+E18+E28+E38+E48+E58+E62+E70+E74</f>
        <v>0</v>
      </c>
      <c r="F82" s="654">
        <f t="shared" si="11"/>
        <v>381459967</v>
      </c>
      <c r="G82" s="654">
        <f t="shared" si="11"/>
        <v>59244471</v>
      </c>
      <c r="H82" s="654">
        <f t="shared" si="11"/>
        <v>59244471</v>
      </c>
      <c r="I82" s="654">
        <f t="shared" si="11"/>
        <v>322215496</v>
      </c>
      <c r="J82" s="121"/>
    </row>
    <row r="84" spans="1:10" ht="15.75">
      <c r="D84" s="136" t="str">
        <f>IF(CAdmon!D22=COG!D82," ","ERROR")</f>
        <v xml:space="preserve"> </v>
      </c>
      <c r="E84" s="136" t="str">
        <f>IF(CAdmon!E22=COG!E82," ","ERROR")</f>
        <v xml:space="preserve"> </v>
      </c>
      <c r="F84" s="136" t="str">
        <f>IF(CAdmon!F22=COG!F82," ","ERROR")</f>
        <v xml:space="preserve"> </v>
      </c>
      <c r="G84" s="136" t="str">
        <f>IF(CAdmon!G22=COG!G82," ","ERROR")</f>
        <v xml:space="preserve"> </v>
      </c>
      <c r="H84" s="136" t="str">
        <f>IF(CAdmon!H22=COG!H82," ","ERROR")</f>
        <v xml:space="preserve"> </v>
      </c>
      <c r="I84" s="136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B1" workbookViewId="0">
      <selection activeCell="D16" sqref="D16"/>
    </sheetView>
  </sheetViews>
  <sheetFormatPr baseColWidth="10" defaultRowHeight="15"/>
  <cols>
    <col min="1" max="1" width="1.5703125" style="111" customWidth="1"/>
    <col min="2" max="2" width="4.5703125" style="153" customWidth="1"/>
    <col min="3" max="3" width="60.28515625" style="79" customWidth="1"/>
    <col min="4" max="9" width="12.7109375" style="79" customWidth="1"/>
    <col min="10" max="10" width="3.28515625" style="111" customWidth="1"/>
  </cols>
  <sheetData>
    <row r="1" spans="1:10" s="111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60" t="s">
        <v>429</v>
      </c>
      <c r="C2" s="561"/>
      <c r="D2" s="561"/>
      <c r="E2" s="561"/>
      <c r="F2" s="561"/>
      <c r="G2" s="561"/>
      <c r="H2" s="561"/>
      <c r="I2" s="562"/>
    </row>
    <row r="3" spans="1:10">
      <c r="B3" s="563" t="s">
        <v>434</v>
      </c>
      <c r="C3" s="564"/>
      <c r="D3" s="564"/>
      <c r="E3" s="564"/>
      <c r="F3" s="564"/>
      <c r="G3" s="564"/>
      <c r="H3" s="564"/>
      <c r="I3" s="565"/>
    </row>
    <row r="4" spans="1:10">
      <c r="B4" s="563" t="s">
        <v>231</v>
      </c>
      <c r="C4" s="564"/>
      <c r="D4" s="564"/>
      <c r="E4" s="564"/>
      <c r="F4" s="564"/>
      <c r="G4" s="564"/>
      <c r="H4" s="564"/>
      <c r="I4" s="565"/>
    </row>
    <row r="5" spans="1:10">
      <c r="B5" s="563" t="s">
        <v>296</v>
      </c>
      <c r="C5" s="564"/>
      <c r="D5" s="564"/>
      <c r="E5" s="564"/>
      <c r="F5" s="564"/>
      <c r="G5" s="564"/>
      <c r="H5" s="564"/>
      <c r="I5" s="565"/>
    </row>
    <row r="6" spans="1:10">
      <c r="B6" s="566" t="s">
        <v>432</v>
      </c>
      <c r="C6" s="567"/>
      <c r="D6" s="567"/>
      <c r="E6" s="567"/>
      <c r="F6" s="567"/>
      <c r="G6" s="567"/>
      <c r="H6" s="567"/>
      <c r="I6" s="568"/>
    </row>
    <row r="7" spans="1:10" s="111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9" t="s">
        <v>76</v>
      </c>
      <c r="C8" s="569"/>
      <c r="D8" s="570" t="s">
        <v>233</v>
      </c>
      <c r="E8" s="570"/>
      <c r="F8" s="570"/>
      <c r="G8" s="570"/>
      <c r="H8" s="570"/>
      <c r="I8" s="570" t="s">
        <v>234</v>
      </c>
    </row>
    <row r="9" spans="1:10" ht="22.5">
      <c r="B9" s="569"/>
      <c r="C9" s="569"/>
      <c r="D9" s="112" t="s">
        <v>235</v>
      </c>
      <c r="E9" s="112" t="s">
        <v>236</v>
      </c>
      <c r="F9" s="112" t="s">
        <v>209</v>
      </c>
      <c r="G9" s="112" t="s">
        <v>210</v>
      </c>
      <c r="H9" s="112" t="s">
        <v>237</v>
      </c>
      <c r="I9" s="570"/>
    </row>
    <row r="10" spans="1:10">
      <c r="B10" s="569"/>
      <c r="C10" s="569"/>
      <c r="D10" s="112">
        <v>1</v>
      </c>
      <c r="E10" s="112">
        <v>2</v>
      </c>
      <c r="F10" s="112" t="s">
        <v>238</v>
      </c>
      <c r="G10" s="112">
        <v>4</v>
      </c>
      <c r="H10" s="112">
        <v>5</v>
      </c>
      <c r="I10" s="112" t="s">
        <v>239</v>
      </c>
    </row>
    <row r="11" spans="1:10" ht="3" customHeight="1">
      <c r="B11" s="142"/>
      <c r="C11" s="127"/>
      <c r="D11" s="128"/>
      <c r="E11" s="128"/>
      <c r="F11" s="128"/>
      <c r="G11" s="128"/>
      <c r="H11" s="128"/>
      <c r="I11" s="128"/>
    </row>
    <row r="12" spans="1:10" s="144" customFormat="1">
      <c r="A12" s="143"/>
      <c r="B12" s="579" t="s">
        <v>297</v>
      </c>
      <c r="C12" s="580"/>
      <c r="D12" s="154">
        <f>SUM(D13:D20)</f>
        <v>0</v>
      </c>
      <c r="E12" s="154">
        <f t="shared" ref="E12:I12" si="0">SUM(E13:E20)</f>
        <v>0</v>
      </c>
      <c r="F12" s="154">
        <f t="shared" si="0"/>
        <v>0</v>
      </c>
      <c r="G12" s="154">
        <f t="shared" si="0"/>
        <v>0</v>
      </c>
      <c r="H12" s="154">
        <f t="shared" si="0"/>
        <v>0</v>
      </c>
      <c r="I12" s="154">
        <f t="shared" si="0"/>
        <v>0</v>
      </c>
      <c r="J12" s="143"/>
    </row>
    <row r="13" spans="1:10" s="144" customFormat="1">
      <c r="A13" s="143"/>
      <c r="B13" s="145"/>
      <c r="C13" s="146" t="s">
        <v>298</v>
      </c>
      <c r="D13" s="125"/>
      <c r="E13" s="125"/>
      <c r="F13" s="125">
        <f>+D13+E13</f>
        <v>0</v>
      </c>
      <c r="G13" s="125"/>
      <c r="H13" s="125"/>
      <c r="I13" s="125">
        <f>+F13-G13</f>
        <v>0</v>
      </c>
      <c r="J13" s="143"/>
    </row>
    <row r="14" spans="1:10" s="144" customFormat="1">
      <c r="A14" s="143"/>
      <c r="B14" s="145"/>
      <c r="C14" s="146" t="s">
        <v>299</v>
      </c>
      <c r="D14" s="125"/>
      <c r="E14" s="125"/>
      <c r="F14" s="125">
        <f t="shared" ref="F14:F20" si="1">+D14+E14</f>
        <v>0</v>
      </c>
      <c r="G14" s="125"/>
      <c r="H14" s="125"/>
      <c r="I14" s="125">
        <f t="shared" ref="I14:I20" si="2">+F14-G14</f>
        <v>0</v>
      </c>
      <c r="J14" s="143"/>
    </row>
    <row r="15" spans="1:10" s="144" customFormat="1">
      <c r="A15" s="143"/>
      <c r="B15" s="145"/>
      <c r="C15" s="146" t="s">
        <v>300</v>
      </c>
      <c r="D15" s="125"/>
      <c r="E15" s="125"/>
      <c r="F15" s="125">
        <f t="shared" si="1"/>
        <v>0</v>
      </c>
      <c r="G15" s="125"/>
      <c r="H15" s="125"/>
      <c r="I15" s="125">
        <f t="shared" si="2"/>
        <v>0</v>
      </c>
      <c r="J15" s="143"/>
    </row>
    <row r="16" spans="1:10" s="144" customFormat="1">
      <c r="A16" s="143"/>
      <c r="B16" s="145"/>
      <c r="C16" s="146" t="s">
        <v>301</v>
      </c>
      <c r="D16" s="125"/>
      <c r="E16" s="125"/>
      <c r="F16" s="125">
        <f t="shared" si="1"/>
        <v>0</v>
      </c>
      <c r="G16" s="125"/>
      <c r="H16" s="125"/>
      <c r="I16" s="125">
        <f t="shared" si="2"/>
        <v>0</v>
      </c>
      <c r="J16" s="143"/>
    </row>
    <row r="17" spans="1:10" s="144" customFormat="1">
      <c r="A17" s="143"/>
      <c r="B17" s="145"/>
      <c r="C17" s="146" t="s">
        <v>302</v>
      </c>
      <c r="D17" s="125"/>
      <c r="E17" s="125"/>
      <c r="F17" s="125">
        <f t="shared" si="1"/>
        <v>0</v>
      </c>
      <c r="G17" s="125"/>
      <c r="H17" s="125"/>
      <c r="I17" s="125">
        <f t="shared" si="2"/>
        <v>0</v>
      </c>
      <c r="J17" s="143"/>
    </row>
    <row r="18" spans="1:10" s="144" customFormat="1">
      <c r="A18" s="143"/>
      <c r="B18" s="145"/>
      <c r="C18" s="146" t="s">
        <v>303</v>
      </c>
      <c r="D18" s="125"/>
      <c r="E18" s="125"/>
      <c r="F18" s="125">
        <f t="shared" si="1"/>
        <v>0</v>
      </c>
      <c r="G18" s="125"/>
      <c r="H18" s="125"/>
      <c r="I18" s="125">
        <f t="shared" si="2"/>
        <v>0</v>
      </c>
      <c r="J18" s="143"/>
    </row>
    <row r="19" spans="1:10" s="144" customFormat="1">
      <c r="A19" s="143"/>
      <c r="B19" s="145"/>
      <c r="C19" s="146" t="s">
        <v>304</v>
      </c>
      <c r="D19" s="125"/>
      <c r="E19" s="125"/>
      <c r="F19" s="125">
        <f t="shared" si="1"/>
        <v>0</v>
      </c>
      <c r="G19" s="125"/>
      <c r="H19" s="125"/>
      <c r="I19" s="125">
        <f t="shared" si="2"/>
        <v>0</v>
      </c>
      <c r="J19" s="143"/>
    </row>
    <row r="20" spans="1:10" s="144" customFormat="1">
      <c r="A20" s="143"/>
      <c r="B20" s="145"/>
      <c r="C20" s="146" t="s">
        <v>270</v>
      </c>
      <c r="D20" s="125"/>
      <c r="E20" s="125"/>
      <c r="F20" s="125">
        <f t="shared" si="1"/>
        <v>0</v>
      </c>
      <c r="G20" s="125"/>
      <c r="H20" s="125"/>
      <c r="I20" s="125">
        <f t="shared" si="2"/>
        <v>0</v>
      </c>
      <c r="J20" s="143"/>
    </row>
    <row r="21" spans="1:10" s="144" customFormat="1">
      <c r="A21" s="143"/>
      <c r="B21" s="145"/>
      <c r="C21" s="146"/>
      <c r="D21" s="125"/>
      <c r="E21" s="125"/>
      <c r="F21" s="125"/>
      <c r="G21" s="125"/>
      <c r="H21" s="125"/>
      <c r="I21" s="125"/>
      <c r="J21" s="143"/>
    </row>
    <row r="22" spans="1:10" s="148" customFormat="1">
      <c r="A22" s="147"/>
      <c r="B22" s="579" t="s">
        <v>305</v>
      </c>
      <c r="C22" s="580"/>
      <c r="D22" s="650">
        <v>381459967</v>
      </c>
      <c r="E22" s="650">
        <v>0</v>
      </c>
      <c r="F22" s="650">
        <v>381459967</v>
      </c>
      <c r="G22" s="650">
        <v>59244471</v>
      </c>
      <c r="H22" s="650">
        <v>59244471</v>
      </c>
      <c r="I22" s="650">
        <v>322215496</v>
      </c>
      <c r="J22" s="147"/>
    </row>
    <row r="23" spans="1:10" s="144" customFormat="1">
      <c r="A23" s="143"/>
      <c r="B23" s="145"/>
      <c r="C23" s="146" t="s">
        <v>306</v>
      </c>
      <c r="D23" s="155"/>
      <c r="E23" s="155"/>
      <c r="F23" s="125">
        <f t="shared" ref="F23:F29" si="3">+D23+E23</f>
        <v>0</v>
      </c>
      <c r="G23" s="155"/>
      <c r="H23" s="155"/>
      <c r="I23" s="125">
        <f t="shared" ref="I23:I29" si="4">+F23-G23</f>
        <v>0</v>
      </c>
      <c r="J23" s="143"/>
    </row>
    <row r="24" spans="1:10" s="144" customFormat="1">
      <c r="A24" s="143"/>
      <c r="B24" s="145"/>
      <c r="C24" s="146" t="s">
        <v>307</v>
      </c>
      <c r="D24" s="155"/>
      <c r="E24" s="155"/>
      <c r="F24" s="125">
        <f t="shared" si="3"/>
        <v>0</v>
      </c>
      <c r="G24" s="155"/>
      <c r="H24" s="155"/>
      <c r="I24" s="125">
        <f t="shared" si="4"/>
        <v>0</v>
      </c>
      <c r="J24" s="143"/>
    </row>
    <row r="25" spans="1:10" s="144" customFormat="1">
      <c r="A25" s="143"/>
      <c r="B25" s="145"/>
      <c r="C25" s="146" t="s">
        <v>308</v>
      </c>
      <c r="D25" s="155"/>
      <c r="E25" s="155"/>
      <c r="F25" s="125">
        <f t="shared" si="3"/>
        <v>0</v>
      </c>
      <c r="G25" s="155"/>
      <c r="H25" s="155"/>
      <c r="I25" s="125">
        <f t="shared" si="4"/>
        <v>0</v>
      </c>
      <c r="J25" s="143"/>
    </row>
    <row r="26" spans="1:10" s="144" customFormat="1">
      <c r="A26" s="143"/>
      <c r="B26" s="145"/>
      <c r="C26" s="146" t="s">
        <v>309</v>
      </c>
      <c r="D26" s="155"/>
      <c r="E26" s="155"/>
      <c r="F26" s="125">
        <f t="shared" si="3"/>
        <v>0</v>
      </c>
      <c r="G26" s="155"/>
      <c r="H26" s="155"/>
      <c r="I26" s="125">
        <f t="shared" si="4"/>
        <v>0</v>
      </c>
      <c r="J26" s="143"/>
    </row>
    <row r="27" spans="1:10" s="144" customFormat="1">
      <c r="A27" s="143"/>
      <c r="B27" s="145"/>
      <c r="C27" s="146" t="s">
        <v>310</v>
      </c>
      <c r="D27" s="155"/>
      <c r="E27" s="155"/>
      <c r="F27" s="125">
        <f t="shared" si="3"/>
        <v>0</v>
      </c>
      <c r="G27" s="155"/>
      <c r="H27" s="155"/>
      <c r="I27" s="125">
        <f t="shared" si="4"/>
        <v>0</v>
      </c>
      <c r="J27" s="143"/>
    </row>
    <row r="28" spans="1:10" s="144" customFormat="1">
      <c r="A28" s="143"/>
      <c r="B28" s="145"/>
      <c r="C28" s="146" t="s">
        <v>311</v>
      </c>
      <c r="D28" s="650">
        <v>381459967</v>
      </c>
      <c r="E28" s="650">
        <v>0</v>
      </c>
      <c r="F28" s="650">
        <v>381459967</v>
      </c>
      <c r="G28" s="650">
        <v>59244471</v>
      </c>
      <c r="H28" s="650">
        <v>59244471</v>
      </c>
      <c r="I28" s="650">
        <v>322215496</v>
      </c>
      <c r="J28" s="143"/>
    </row>
    <row r="29" spans="1:10" s="144" customFormat="1">
      <c r="A29" s="143"/>
      <c r="B29" s="145"/>
      <c r="C29" s="146" t="s">
        <v>312</v>
      </c>
      <c r="D29" s="155"/>
      <c r="E29" s="155"/>
      <c r="F29" s="125">
        <f t="shared" si="3"/>
        <v>0</v>
      </c>
      <c r="G29" s="155"/>
      <c r="H29" s="155"/>
      <c r="I29" s="125">
        <f t="shared" si="4"/>
        <v>0</v>
      </c>
      <c r="J29" s="143"/>
    </row>
    <row r="30" spans="1:10" s="144" customFormat="1">
      <c r="A30" s="143"/>
      <c r="B30" s="145"/>
      <c r="C30" s="146"/>
      <c r="D30" s="155"/>
      <c r="E30" s="155"/>
      <c r="F30" s="155"/>
      <c r="G30" s="155"/>
      <c r="H30" s="155"/>
      <c r="I30" s="155"/>
      <c r="J30" s="143"/>
    </row>
    <row r="31" spans="1:10" s="148" customFormat="1">
      <c r="A31" s="147"/>
      <c r="B31" s="579" t="s">
        <v>313</v>
      </c>
      <c r="C31" s="580"/>
      <c r="D31" s="156">
        <f>SUM(D32:D40)</f>
        <v>0</v>
      </c>
      <c r="E31" s="156">
        <f>SUM(E32:E40)</f>
        <v>0</v>
      </c>
      <c r="F31" s="156">
        <f>+D31+E31</f>
        <v>0</v>
      </c>
      <c r="G31" s="156">
        <f>SUM(G32:G40)</f>
        <v>0</v>
      </c>
      <c r="H31" s="156">
        <f>SUM(H32:H40)</f>
        <v>0</v>
      </c>
      <c r="I31" s="156">
        <f>+F31-G31</f>
        <v>0</v>
      </c>
      <c r="J31" s="147"/>
    </row>
    <row r="32" spans="1:10" s="144" customFormat="1">
      <c r="A32" s="143"/>
      <c r="B32" s="145"/>
      <c r="C32" s="146" t="s">
        <v>314</v>
      </c>
      <c r="D32" s="155"/>
      <c r="E32" s="155"/>
      <c r="F32" s="155">
        <f t="shared" ref="F32:F40" si="5">+D32+E32</f>
        <v>0</v>
      </c>
      <c r="G32" s="155"/>
      <c r="H32" s="155"/>
      <c r="I32" s="155">
        <f t="shared" ref="I32:I40" si="6">+F32-G32</f>
        <v>0</v>
      </c>
      <c r="J32" s="143"/>
    </row>
    <row r="33" spans="1:10" s="144" customFormat="1">
      <c r="A33" s="143"/>
      <c r="B33" s="145"/>
      <c r="C33" s="146" t="s">
        <v>315</v>
      </c>
      <c r="D33" s="155"/>
      <c r="E33" s="155"/>
      <c r="F33" s="155">
        <f t="shared" si="5"/>
        <v>0</v>
      </c>
      <c r="G33" s="155"/>
      <c r="H33" s="155"/>
      <c r="I33" s="155">
        <f t="shared" si="6"/>
        <v>0</v>
      </c>
      <c r="J33" s="143"/>
    </row>
    <row r="34" spans="1:10" s="144" customFormat="1">
      <c r="A34" s="143"/>
      <c r="B34" s="145"/>
      <c r="C34" s="146" t="s">
        <v>316</v>
      </c>
      <c r="D34" s="155"/>
      <c r="E34" s="155"/>
      <c r="F34" s="155">
        <f t="shared" si="5"/>
        <v>0</v>
      </c>
      <c r="G34" s="155"/>
      <c r="H34" s="155"/>
      <c r="I34" s="155">
        <f t="shared" si="6"/>
        <v>0</v>
      </c>
      <c r="J34" s="143"/>
    </row>
    <row r="35" spans="1:10" s="144" customFormat="1">
      <c r="A35" s="143"/>
      <c r="B35" s="145"/>
      <c r="C35" s="146" t="s">
        <v>317</v>
      </c>
      <c r="D35" s="155"/>
      <c r="E35" s="155"/>
      <c r="F35" s="155">
        <f t="shared" si="5"/>
        <v>0</v>
      </c>
      <c r="G35" s="155"/>
      <c r="H35" s="155"/>
      <c r="I35" s="155">
        <f t="shared" si="6"/>
        <v>0</v>
      </c>
      <c r="J35" s="143"/>
    </row>
    <row r="36" spans="1:10" s="144" customFormat="1">
      <c r="A36" s="143"/>
      <c r="B36" s="145"/>
      <c r="C36" s="146" t="s">
        <v>318</v>
      </c>
      <c r="D36" s="155"/>
      <c r="E36" s="155"/>
      <c r="F36" s="155">
        <f t="shared" si="5"/>
        <v>0</v>
      </c>
      <c r="G36" s="155"/>
      <c r="H36" s="155"/>
      <c r="I36" s="155">
        <f t="shared" si="6"/>
        <v>0</v>
      </c>
      <c r="J36" s="143"/>
    </row>
    <row r="37" spans="1:10" s="144" customFormat="1">
      <c r="A37" s="143"/>
      <c r="B37" s="145"/>
      <c r="C37" s="146" t="s">
        <v>319</v>
      </c>
      <c r="D37" s="155"/>
      <c r="E37" s="155"/>
      <c r="F37" s="155">
        <f t="shared" si="5"/>
        <v>0</v>
      </c>
      <c r="G37" s="155"/>
      <c r="H37" s="155"/>
      <c r="I37" s="155">
        <f t="shared" si="6"/>
        <v>0</v>
      </c>
      <c r="J37" s="143"/>
    </row>
    <row r="38" spans="1:10" s="144" customFormat="1">
      <c r="A38" s="143"/>
      <c r="B38" s="145"/>
      <c r="C38" s="146" t="s">
        <v>320</v>
      </c>
      <c r="D38" s="155"/>
      <c r="E38" s="155"/>
      <c r="F38" s="155">
        <f t="shared" si="5"/>
        <v>0</v>
      </c>
      <c r="G38" s="155"/>
      <c r="H38" s="155"/>
      <c r="I38" s="155">
        <f t="shared" si="6"/>
        <v>0</v>
      </c>
      <c r="J38" s="143"/>
    </row>
    <row r="39" spans="1:10" s="144" customFormat="1">
      <c r="A39" s="143"/>
      <c r="B39" s="145"/>
      <c r="C39" s="146" t="s">
        <v>321</v>
      </c>
      <c r="D39" s="155"/>
      <c r="E39" s="155"/>
      <c r="F39" s="155">
        <f t="shared" si="5"/>
        <v>0</v>
      </c>
      <c r="G39" s="155"/>
      <c r="H39" s="155"/>
      <c r="I39" s="155">
        <f t="shared" si="6"/>
        <v>0</v>
      </c>
      <c r="J39" s="143"/>
    </row>
    <row r="40" spans="1:10" s="144" customFormat="1">
      <c r="A40" s="143"/>
      <c r="B40" s="145"/>
      <c r="C40" s="146" t="s">
        <v>322</v>
      </c>
      <c r="D40" s="155"/>
      <c r="E40" s="155"/>
      <c r="F40" s="155">
        <f t="shared" si="5"/>
        <v>0</v>
      </c>
      <c r="G40" s="155"/>
      <c r="H40" s="155"/>
      <c r="I40" s="155">
        <f t="shared" si="6"/>
        <v>0</v>
      </c>
      <c r="J40" s="143"/>
    </row>
    <row r="41" spans="1:10" s="144" customFormat="1">
      <c r="A41" s="143"/>
      <c r="B41" s="145"/>
      <c r="C41" s="146"/>
      <c r="D41" s="155"/>
      <c r="E41" s="155"/>
      <c r="F41" s="155"/>
      <c r="G41" s="155"/>
      <c r="H41" s="155"/>
      <c r="I41" s="155"/>
      <c r="J41" s="143"/>
    </row>
    <row r="42" spans="1:10" s="148" customFormat="1">
      <c r="A42" s="147"/>
      <c r="B42" s="579" t="s">
        <v>323</v>
      </c>
      <c r="C42" s="580"/>
      <c r="D42" s="156">
        <f>SUM(D43:D46)</f>
        <v>0</v>
      </c>
      <c r="E42" s="156">
        <f>SUM(E43:E46)</f>
        <v>0</v>
      </c>
      <c r="F42" s="156">
        <f>+D42+E42</f>
        <v>0</v>
      </c>
      <c r="G42" s="156">
        <f t="shared" ref="G42:H42" si="7">SUM(G43:G46)</f>
        <v>0</v>
      </c>
      <c r="H42" s="156">
        <f t="shared" si="7"/>
        <v>0</v>
      </c>
      <c r="I42" s="156">
        <f>+F42-G42</f>
        <v>0</v>
      </c>
      <c r="J42" s="147"/>
    </row>
    <row r="43" spans="1:10" s="144" customFormat="1">
      <c r="A43" s="143"/>
      <c r="B43" s="145"/>
      <c r="C43" s="146" t="s">
        <v>324</v>
      </c>
      <c r="D43" s="155"/>
      <c r="E43" s="155"/>
      <c r="F43" s="155">
        <f t="shared" ref="F43:F46" si="8">+D43+E43</f>
        <v>0</v>
      </c>
      <c r="G43" s="155"/>
      <c r="H43" s="155"/>
      <c r="I43" s="155">
        <f t="shared" ref="I43:I46" si="9">+F43-G43</f>
        <v>0</v>
      </c>
      <c r="J43" s="143"/>
    </row>
    <row r="44" spans="1:10" s="144" customFormat="1" ht="22.5">
      <c r="A44" s="143"/>
      <c r="B44" s="145"/>
      <c r="C44" s="146" t="s">
        <v>325</v>
      </c>
      <c r="D44" s="155"/>
      <c r="E44" s="155"/>
      <c r="F44" s="155">
        <f t="shared" si="8"/>
        <v>0</v>
      </c>
      <c r="G44" s="155"/>
      <c r="H44" s="155"/>
      <c r="I44" s="155">
        <f t="shared" si="9"/>
        <v>0</v>
      </c>
      <c r="J44" s="143"/>
    </row>
    <row r="45" spans="1:10" s="144" customFormat="1">
      <c r="A45" s="143"/>
      <c r="B45" s="145"/>
      <c r="C45" s="146" t="s">
        <v>326</v>
      </c>
      <c r="D45" s="155"/>
      <c r="E45" s="155"/>
      <c r="F45" s="155">
        <f t="shared" si="8"/>
        <v>0</v>
      </c>
      <c r="G45" s="155"/>
      <c r="H45" s="155"/>
      <c r="I45" s="155">
        <f t="shared" si="9"/>
        <v>0</v>
      </c>
      <c r="J45" s="143"/>
    </row>
    <row r="46" spans="1:10" s="144" customFormat="1">
      <c r="A46" s="143"/>
      <c r="B46" s="145"/>
      <c r="C46" s="146" t="s">
        <v>327</v>
      </c>
      <c r="D46" s="155"/>
      <c r="E46" s="155"/>
      <c r="F46" s="155">
        <f t="shared" si="8"/>
        <v>0</v>
      </c>
      <c r="G46" s="155"/>
      <c r="H46" s="155"/>
      <c r="I46" s="155">
        <f t="shared" si="9"/>
        <v>0</v>
      </c>
      <c r="J46" s="143"/>
    </row>
    <row r="47" spans="1:10" s="144" customFormat="1">
      <c r="A47" s="143"/>
      <c r="B47" s="149"/>
      <c r="C47" s="150"/>
      <c r="D47" s="157"/>
      <c r="E47" s="157"/>
      <c r="F47" s="157"/>
      <c r="G47" s="157"/>
      <c r="H47" s="157"/>
      <c r="I47" s="157"/>
      <c r="J47" s="143"/>
    </row>
    <row r="48" spans="1:10" s="148" customFormat="1" ht="24" customHeight="1">
      <c r="A48" s="147"/>
      <c r="B48" s="151"/>
      <c r="C48" s="152" t="s">
        <v>240</v>
      </c>
      <c r="D48" s="655">
        <f>+D12+D22+D31+D42</f>
        <v>381459967</v>
      </c>
      <c r="E48" s="655">
        <f t="shared" ref="E48:I48" si="10">+E12+E22+E31+E42</f>
        <v>0</v>
      </c>
      <c r="F48" s="655">
        <f t="shared" si="10"/>
        <v>381459967</v>
      </c>
      <c r="G48" s="655">
        <f t="shared" si="10"/>
        <v>59244471</v>
      </c>
      <c r="H48" s="655">
        <f t="shared" si="10"/>
        <v>59244471</v>
      </c>
      <c r="I48" s="655">
        <f t="shared" si="10"/>
        <v>322215496</v>
      </c>
      <c r="J48" s="147"/>
    </row>
    <row r="50" spans="4:9" ht="15.75">
      <c r="D50" s="158" t="str">
        <f>IF(D48=CAdmon!D22," ","ERROR")</f>
        <v xml:space="preserve"> </v>
      </c>
      <c r="E50" s="158" t="str">
        <f>IF(E48=CAdmon!E22," ","ERROR")</f>
        <v xml:space="preserve"> </v>
      </c>
      <c r="F50" s="158" t="str">
        <f>IF(F48=CAdmon!F22," ","ERROR")</f>
        <v xml:space="preserve"> </v>
      </c>
      <c r="G50" s="158" t="str">
        <f>IF(G48=CAdmon!G22," ","ERROR")</f>
        <v xml:space="preserve"> </v>
      </c>
      <c r="H50" s="158" t="str">
        <f>IF(H48=CAdmon!H22," ","ERROR")</f>
        <v xml:space="preserve"> </v>
      </c>
      <c r="I50" s="15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3:F27 F31:F40 F42:F46 F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D17" sqref="D17:E17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60" t="s">
        <v>429</v>
      </c>
      <c r="C2" s="561"/>
      <c r="D2" s="561"/>
      <c r="E2" s="561"/>
      <c r="F2" s="561"/>
      <c r="G2" s="561"/>
      <c r="H2" s="561"/>
      <c r="I2" s="562"/>
      <c r="J2" s="171"/>
    </row>
    <row r="3" spans="1:10">
      <c r="A3" s="171"/>
      <c r="B3" s="563" t="s">
        <v>434</v>
      </c>
      <c r="C3" s="564"/>
      <c r="D3" s="564"/>
      <c r="E3" s="564"/>
      <c r="F3" s="564"/>
      <c r="G3" s="564"/>
      <c r="H3" s="564"/>
      <c r="I3" s="565"/>
      <c r="J3" s="171"/>
    </row>
    <row r="4" spans="1:10">
      <c r="A4" s="171"/>
      <c r="B4" s="563" t="s">
        <v>181</v>
      </c>
      <c r="C4" s="564"/>
      <c r="D4" s="564"/>
      <c r="E4" s="564"/>
      <c r="F4" s="564"/>
      <c r="G4" s="564"/>
      <c r="H4" s="564"/>
      <c r="I4" s="565"/>
      <c r="J4" s="171"/>
    </row>
    <row r="5" spans="1:10">
      <c r="A5" s="171"/>
      <c r="B5" s="566" t="s">
        <v>432</v>
      </c>
      <c r="C5" s="567"/>
      <c r="D5" s="567"/>
      <c r="E5" s="567"/>
      <c r="F5" s="567"/>
      <c r="G5" s="567"/>
      <c r="H5" s="567"/>
      <c r="I5" s="568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587" t="s">
        <v>328</v>
      </c>
      <c r="C7" s="587"/>
      <c r="D7" s="587" t="s">
        <v>329</v>
      </c>
      <c r="E7" s="587"/>
      <c r="F7" s="587" t="s">
        <v>330</v>
      </c>
      <c r="G7" s="587"/>
      <c r="H7" s="587" t="s">
        <v>331</v>
      </c>
      <c r="I7" s="587"/>
      <c r="J7" s="171"/>
    </row>
    <row r="8" spans="1:10">
      <c r="A8" s="171"/>
      <c r="B8" s="587"/>
      <c r="C8" s="587"/>
      <c r="D8" s="587" t="s">
        <v>332</v>
      </c>
      <c r="E8" s="587"/>
      <c r="F8" s="587" t="s">
        <v>333</v>
      </c>
      <c r="G8" s="587"/>
      <c r="H8" s="587" t="s">
        <v>334</v>
      </c>
      <c r="I8" s="587"/>
      <c r="J8" s="171"/>
    </row>
    <row r="9" spans="1:10">
      <c r="A9" s="171"/>
      <c r="B9" s="563" t="s">
        <v>335</v>
      </c>
      <c r="C9" s="564"/>
      <c r="D9" s="564"/>
      <c r="E9" s="564"/>
      <c r="F9" s="564"/>
      <c r="G9" s="564"/>
      <c r="H9" s="564"/>
      <c r="I9" s="565"/>
      <c r="J9" s="171"/>
    </row>
    <row r="10" spans="1:10">
      <c r="A10" s="171"/>
      <c r="B10" s="581"/>
      <c r="C10" s="581"/>
      <c r="D10" s="581"/>
      <c r="E10" s="581"/>
      <c r="F10" s="581"/>
      <c r="G10" s="581"/>
      <c r="H10" s="585">
        <f>+D10-F10</f>
        <v>0</v>
      </c>
      <c r="I10" s="586"/>
      <c r="J10" s="171"/>
    </row>
    <row r="11" spans="1:10">
      <c r="A11" s="171"/>
      <c r="B11" s="581"/>
      <c r="C11" s="581"/>
      <c r="D11" s="582"/>
      <c r="E11" s="582"/>
      <c r="F11" s="582"/>
      <c r="G11" s="582"/>
      <c r="H11" s="585">
        <f t="shared" ref="H11:H19" si="0">+D11-F11</f>
        <v>0</v>
      </c>
      <c r="I11" s="586"/>
      <c r="J11" s="171"/>
    </row>
    <row r="12" spans="1:10">
      <c r="A12" s="171"/>
      <c r="B12" s="581"/>
      <c r="C12" s="581"/>
      <c r="D12" s="582"/>
      <c r="E12" s="582"/>
      <c r="F12" s="582"/>
      <c r="G12" s="582"/>
      <c r="H12" s="585">
        <f t="shared" si="0"/>
        <v>0</v>
      </c>
      <c r="I12" s="586"/>
      <c r="J12" s="171"/>
    </row>
    <row r="13" spans="1:10">
      <c r="A13" s="171"/>
      <c r="B13" s="581"/>
      <c r="C13" s="581"/>
      <c r="D13" s="582"/>
      <c r="E13" s="582"/>
      <c r="F13" s="582"/>
      <c r="G13" s="582"/>
      <c r="H13" s="585">
        <f t="shared" si="0"/>
        <v>0</v>
      </c>
      <c r="I13" s="586"/>
      <c r="J13" s="171"/>
    </row>
    <row r="14" spans="1:10">
      <c r="A14" s="171"/>
      <c r="B14" s="581"/>
      <c r="C14" s="581"/>
      <c r="D14" s="582"/>
      <c r="E14" s="582"/>
      <c r="F14" s="582"/>
      <c r="G14" s="582"/>
      <c r="H14" s="585">
        <f t="shared" si="0"/>
        <v>0</v>
      </c>
      <c r="I14" s="586"/>
      <c r="J14" s="171"/>
    </row>
    <row r="15" spans="1:10">
      <c r="A15" s="171"/>
      <c r="B15" s="581"/>
      <c r="C15" s="581"/>
      <c r="D15" s="582"/>
      <c r="E15" s="582"/>
      <c r="F15" s="582"/>
      <c r="G15" s="582"/>
      <c r="H15" s="585">
        <f t="shared" si="0"/>
        <v>0</v>
      </c>
      <c r="I15" s="586"/>
      <c r="J15" s="171"/>
    </row>
    <row r="16" spans="1:10">
      <c r="A16" s="171"/>
      <c r="B16" s="581"/>
      <c r="C16" s="581"/>
      <c r="D16" s="582"/>
      <c r="E16" s="582"/>
      <c r="F16" s="582"/>
      <c r="G16" s="582"/>
      <c r="H16" s="585">
        <f t="shared" si="0"/>
        <v>0</v>
      </c>
      <c r="I16" s="586"/>
      <c r="J16" s="171"/>
    </row>
    <row r="17" spans="1:10">
      <c r="A17" s="171"/>
      <c r="B17" s="581"/>
      <c r="C17" s="581"/>
      <c r="D17" s="582"/>
      <c r="E17" s="582"/>
      <c r="F17" s="582"/>
      <c r="G17" s="582"/>
      <c r="H17" s="585">
        <f t="shared" si="0"/>
        <v>0</v>
      </c>
      <c r="I17" s="586"/>
      <c r="J17" s="171"/>
    </row>
    <row r="18" spans="1:10">
      <c r="A18" s="171"/>
      <c r="B18" s="581"/>
      <c r="C18" s="581"/>
      <c r="D18" s="582"/>
      <c r="E18" s="582"/>
      <c r="F18" s="582"/>
      <c r="G18" s="582"/>
      <c r="H18" s="585">
        <f t="shared" si="0"/>
        <v>0</v>
      </c>
      <c r="I18" s="586"/>
      <c r="J18" s="171"/>
    </row>
    <row r="19" spans="1:10">
      <c r="A19" s="171"/>
      <c r="B19" s="581" t="s">
        <v>336</v>
      </c>
      <c r="C19" s="581"/>
      <c r="D19" s="582">
        <f>SUM(D10:E18)</f>
        <v>0</v>
      </c>
      <c r="E19" s="582"/>
      <c r="F19" s="582">
        <f>SUM(F10:G18)</f>
        <v>0</v>
      </c>
      <c r="G19" s="582"/>
      <c r="H19" s="585">
        <f t="shared" si="0"/>
        <v>0</v>
      </c>
      <c r="I19" s="586"/>
      <c r="J19" s="171"/>
    </row>
    <row r="20" spans="1:10">
      <c r="A20" s="171"/>
      <c r="B20" s="581"/>
      <c r="C20" s="581"/>
      <c r="D20" s="581"/>
      <c r="E20" s="581"/>
      <c r="F20" s="581"/>
      <c r="G20" s="581"/>
      <c r="H20" s="581"/>
      <c r="I20" s="581"/>
      <c r="J20" s="171"/>
    </row>
    <row r="21" spans="1:10">
      <c r="A21" s="171"/>
      <c r="B21" s="563" t="s">
        <v>337</v>
      </c>
      <c r="C21" s="564"/>
      <c r="D21" s="564"/>
      <c r="E21" s="564"/>
      <c r="F21" s="564"/>
      <c r="G21" s="564"/>
      <c r="H21" s="564"/>
      <c r="I21" s="565"/>
      <c r="J21" s="171"/>
    </row>
    <row r="22" spans="1:10">
      <c r="A22" s="171"/>
      <c r="B22" s="581"/>
      <c r="C22" s="581"/>
      <c r="D22" s="581"/>
      <c r="E22" s="581"/>
      <c r="F22" s="581"/>
      <c r="G22" s="581"/>
      <c r="H22" s="581"/>
      <c r="I22" s="581"/>
      <c r="J22" s="171"/>
    </row>
    <row r="23" spans="1:10">
      <c r="A23" s="171"/>
      <c r="B23" s="581"/>
      <c r="C23" s="581"/>
      <c r="D23" s="582"/>
      <c r="E23" s="582"/>
      <c r="F23" s="582"/>
      <c r="G23" s="582"/>
      <c r="H23" s="585">
        <f>+D23-F23</f>
        <v>0</v>
      </c>
      <c r="I23" s="586"/>
      <c r="J23" s="171"/>
    </row>
    <row r="24" spans="1:10">
      <c r="A24" s="171"/>
      <c r="B24" s="581"/>
      <c r="C24" s="581"/>
      <c r="D24" s="582"/>
      <c r="E24" s="582"/>
      <c r="F24" s="582"/>
      <c r="G24" s="582"/>
      <c r="H24" s="585">
        <f>+D24-F24</f>
        <v>0</v>
      </c>
      <c r="I24" s="586"/>
      <c r="J24" s="171"/>
    </row>
    <row r="25" spans="1:10">
      <c r="A25" s="171"/>
      <c r="B25" s="581"/>
      <c r="C25" s="581"/>
      <c r="D25" s="582"/>
      <c r="E25" s="582"/>
      <c r="F25" s="582"/>
      <c r="G25" s="582"/>
      <c r="H25" s="585">
        <f t="shared" ref="H25:H30" si="1">+D25-F25</f>
        <v>0</v>
      </c>
      <c r="I25" s="586"/>
      <c r="J25" s="171"/>
    </row>
    <row r="26" spans="1:10">
      <c r="A26" s="171"/>
      <c r="B26" s="581"/>
      <c r="C26" s="581"/>
      <c r="D26" s="582"/>
      <c r="E26" s="582"/>
      <c r="F26" s="582"/>
      <c r="G26" s="582"/>
      <c r="H26" s="585">
        <f t="shared" si="1"/>
        <v>0</v>
      </c>
      <c r="I26" s="586"/>
      <c r="J26" s="171"/>
    </row>
    <row r="27" spans="1:10">
      <c r="A27" s="171"/>
      <c r="B27" s="581"/>
      <c r="C27" s="581"/>
      <c r="D27" s="582"/>
      <c r="E27" s="582"/>
      <c r="F27" s="582"/>
      <c r="G27" s="582"/>
      <c r="H27" s="585">
        <f t="shared" si="1"/>
        <v>0</v>
      </c>
      <c r="I27" s="586"/>
      <c r="J27" s="171"/>
    </row>
    <row r="28" spans="1:10">
      <c r="A28" s="171"/>
      <c r="B28" s="581"/>
      <c r="C28" s="581"/>
      <c r="D28" s="582"/>
      <c r="E28" s="582"/>
      <c r="F28" s="582"/>
      <c r="G28" s="582"/>
      <c r="H28" s="585">
        <f t="shared" si="1"/>
        <v>0</v>
      </c>
      <c r="I28" s="586"/>
      <c r="J28" s="171"/>
    </row>
    <row r="29" spans="1:10">
      <c r="A29" s="171"/>
      <c r="B29" s="581"/>
      <c r="C29" s="581"/>
      <c r="D29" s="582"/>
      <c r="E29" s="582"/>
      <c r="F29" s="582"/>
      <c r="G29" s="582"/>
      <c r="H29" s="585">
        <f t="shared" si="1"/>
        <v>0</v>
      </c>
      <c r="I29" s="586"/>
      <c r="J29" s="171"/>
    </row>
    <row r="30" spans="1:10">
      <c r="A30" s="171"/>
      <c r="B30" s="581"/>
      <c r="C30" s="581"/>
      <c r="D30" s="582"/>
      <c r="E30" s="582"/>
      <c r="F30" s="582"/>
      <c r="G30" s="582"/>
      <c r="H30" s="585">
        <f t="shared" si="1"/>
        <v>0</v>
      </c>
      <c r="I30" s="586"/>
      <c r="J30" s="171"/>
    </row>
    <row r="31" spans="1:10">
      <c r="A31" s="171"/>
      <c r="B31" s="581" t="s">
        <v>338</v>
      </c>
      <c r="C31" s="581"/>
      <c r="D31" s="582">
        <f>SUM(D22:E30)</f>
        <v>0</v>
      </c>
      <c r="E31" s="582"/>
      <c r="F31" s="582">
        <f>SUM(F22:G30)</f>
        <v>0</v>
      </c>
      <c r="G31" s="582"/>
      <c r="H31" s="582">
        <f>+D31-F31</f>
        <v>0</v>
      </c>
      <c r="I31" s="582"/>
      <c r="J31" s="171"/>
    </row>
    <row r="32" spans="1:10">
      <c r="A32" s="171"/>
      <c r="B32" s="581"/>
      <c r="C32" s="581"/>
      <c r="D32" s="582"/>
      <c r="E32" s="582"/>
      <c r="F32" s="582"/>
      <c r="G32" s="582"/>
      <c r="H32" s="582"/>
      <c r="I32" s="582"/>
      <c r="J32" s="171"/>
    </row>
    <row r="33" spans="1:10">
      <c r="A33" s="171"/>
      <c r="B33" s="583" t="s">
        <v>138</v>
      </c>
      <c r="C33" s="584"/>
      <c r="D33" s="585">
        <f>+D19+D31</f>
        <v>0</v>
      </c>
      <c r="E33" s="586"/>
      <c r="F33" s="585">
        <f>+F19+F31</f>
        <v>0</v>
      </c>
      <c r="G33" s="586"/>
      <c r="H33" s="585">
        <f>+H19+H31</f>
        <v>0</v>
      </c>
      <c r="I33" s="586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B25" sqref="B25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60" t="s">
        <v>429</v>
      </c>
      <c r="B1" s="561"/>
      <c r="C1" s="562"/>
    </row>
    <row r="2" spans="1:3">
      <c r="A2" s="563" t="s">
        <v>434</v>
      </c>
      <c r="B2" s="564"/>
      <c r="C2" s="565"/>
    </row>
    <row r="3" spans="1:3">
      <c r="A3" s="563" t="s">
        <v>339</v>
      </c>
      <c r="B3" s="564"/>
      <c r="C3" s="565"/>
    </row>
    <row r="4" spans="1:3">
      <c r="A4" s="566" t="s">
        <v>432</v>
      </c>
      <c r="B4" s="567"/>
      <c r="C4" s="568"/>
    </row>
    <row r="5" spans="1:3">
      <c r="A5" s="78"/>
      <c r="B5" s="78"/>
    </row>
    <row r="6" spans="1:3">
      <c r="A6" s="175" t="s">
        <v>328</v>
      </c>
      <c r="B6" s="175" t="s">
        <v>210</v>
      </c>
      <c r="C6" s="175" t="s">
        <v>237</v>
      </c>
    </row>
    <row r="7" spans="1:3">
      <c r="A7" s="588" t="s">
        <v>335</v>
      </c>
      <c r="B7" s="589"/>
      <c r="C7" s="590"/>
    </row>
    <row r="8" spans="1:3">
      <c r="A8" s="176"/>
      <c r="B8" s="176"/>
      <c r="C8" s="177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8" t="s">
        <v>340</v>
      </c>
      <c r="B18" s="176">
        <f>SUM(B8:B17)</f>
        <v>0</v>
      </c>
      <c r="C18" s="176">
        <f>SUM(C8:C17)</f>
        <v>0</v>
      </c>
    </row>
    <row r="19" spans="1:3">
      <c r="A19" s="176"/>
      <c r="B19" s="176"/>
      <c r="C19" s="177"/>
    </row>
    <row r="20" spans="1:3">
      <c r="A20" s="588" t="s">
        <v>337</v>
      </c>
      <c r="B20" s="589"/>
      <c r="C20" s="590"/>
    </row>
    <row r="21" spans="1:3">
      <c r="A21" s="176"/>
      <c r="B21" s="176"/>
      <c r="C21" s="177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8" t="s">
        <v>341</v>
      </c>
      <c r="B33" s="176">
        <f>SUM(B21:B32)</f>
        <v>0</v>
      </c>
      <c r="C33" s="176">
        <f>SUM(C21:C32)</f>
        <v>0</v>
      </c>
    </row>
    <row r="34" spans="1:3">
      <c r="A34" s="176"/>
      <c r="B34" s="176"/>
      <c r="C34" s="177"/>
    </row>
    <row r="35" spans="1:3">
      <c r="A35" s="178" t="s">
        <v>138</v>
      </c>
      <c r="B35" s="179">
        <f>+B18+B33</f>
        <v>0</v>
      </c>
      <c r="C35" s="17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opLeftCell="A15" zoomScale="80" zoomScaleNormal="80" workbookViewId="0">
      <selection activeCell="E16" sqref="E16"/>
    </sheetView>
  </sheetViews>
  <sheetFormatPr baseColWidth="10" defaultRowHeight="15"/>
  <cols>
    <col min="1" max="1" width="2.140625" style="111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1" customWidth="1"/>
  </cols>
  <sheetData>
    <row r="1" spans="2:10" s="111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60" t="s">
        <v>429</v>
      </c>
      <c r="C2" s="561"/>
      <c r="D2" s="561"/>
      <c r="E2" s="561"/>
      <c r="F2" s="561"/>
      <c r="G2" s="561"/>
      <c r="H2" s="561"/>
      <c r="I2" s="561"/>
      <c r="J2" s="562"/>
    </row>
    <row r="3" spans="2:10">
      <c r="B3" s="560" t="s">
        <v>434</v>
      </c>
      <c r="C3" s="561"/>
      <c r="D3" s="561"/>
      <c r="E3" s="561"/>
      <c r="F3" s="561"/>
      <c r="G3" s="561"/>
      <c r="H3" s="561"/>
      <c r="I3" s="561"/>
      <c r="J3" s="562"/>
    </row>
    <row r="4" spans="2:10">
      <c r="B4" s="563" t="s">
        <v>342</v>
      </c>
      <c r="C4" s="564"/>
      <c r="D4" s="564"/>
      <c r="E4" s="564"/>
      <c r="F4" s="564"/>
      <c r="G4" s="564"/>
      <c r="H4" s="564"/>
      <c r="I4" s="564"/>
      <c r="J4" s="565"/>
    </row>
    <row r="5" spans="2:10">
      <c r="B5" s="566" t="s">
        <v>435</v>
      </c>
      <c r="C5" s="567"/>
      <c r="D5" s="567"/>
      <c r="E5" s="567"/>
      <c r="F5" s="567"/>
      <c r="G5" s="567"/>
      <c r="H5" s="567"/>
      <c r="I5" s="567"/>
      <c r="J5" s="568"/>
    </row>
    <row r="6" spans="2:10" s="111" customFormat="1" ht="2.25" customHeight="1">
      <c r="B6" s="159"/>
      <c r="C6" s="159"/>
      <c r="D6" s="159"/>
      <c r="E6" s="159"/>
      <c r="F6" s="159"/>
      <c r="G6" s="159"/>
      <c r="H6" s="159"/>
      <c r="I6" s="159"/>
      <c r="J6" s="159"/>
    </row>
    <row r="7" spans="2:10">
      <c r="B7" s="571" t="s">
        <v>76</v>
      </c>
      <c r="C7" s="598"/>
      <c r="D7" s="572"/>
      <c r="E7" s="570" t="s">
        <v>242</v>
      </c>
      <c r="F7" s="570"/>
      <c r="G7" s="570"/>
      <c r="H7" s="570"/>
      <c r="I7" s="570"/>
      <c r="J7" s="570" t="s">
        <v>234</v>
      </c>
    </row>
    <row r="8" spans="2:10" ht="22.5">
      <c r="B8" s="573"/>
      <c r="C8" s="599"/>
      <c r="D8" s="574"/>
      <c r="E8" s="112" t="s">
        <v>235</v>
      </c>
      <c r="F8" s="112" t="s">
        <v>236</v>
      </c>
      <c r="G8" s="112" t="s">
        <v>209</v>
      </c>
      <c r="H8" s="112" t="s">
        <v>210</v>
      </c>
      <c r="I8" s="112" t="s">
        <v>237</v>
      </c>
      <c r="J8" s="570"/>
    </row>
    <row r="9" spans="2:10" ht="15.75" customHeight="1">
      <c r="B9" s="575"/>
      <c r="C9" s="600"/>
      <c r="D9" s="576"/>
      <c r="E9" s="112">
        <v>1</v>
      </c>
      <c r="F9" s="112">
        <v>2</v>
      </c>
      <c r="G9" s="112" t="s">
        <v>238</v>
      </c>
      <c r="H9" s="112">
        <v>4</v>
      </c>
      <c r="I9" s="112">
        <v>5</v>
      </c>
      <c r="J9" s="112" t="s">
        <v>239</v>
      </c>
    </row>
    <row r="10" spans="2:10" ht="15" customHeight="1">
      <c r="B10" s="593" t="s">
        <v>343</v>
      </c>
      <c r="C10" s="594"/>
      <c r="D10" s="595"/>
      <c r="E10" s="164"/>
      <c r="F10" s="134"/>
      <c r="G10" s="134"/>
      <c r="H10" s="134"/>
      <c r="I10" s="134"/>
      <c r="J10" s="134"/>
    </row>
    <row r="11" spans="2:10">
      <c r="B11" s="113"/>
      <c r="C11" s="591" t="s">
        <v>344</v>
      </c>
      <c r="D11" s="592"/>
      <c r="E11" s="180">
        <f>+E12+E13</f>
        <v>0</v>
      </c>
      <c r="F11" s="180">
        <f>+F12+F13</f>
        <v>0</v>
      </c>
      <c r="G11" s="139">
        <f>+E11+F11</f>
        <v>0</v>
      </c>
      <c r="H11" s="180">
        <f t="shared" ref="H11:I11" si="0">+H12+H13</f>
        <v>0</v>
      </c>
      <c r="I11" s="180">
        <f t="shared" si="0"/>
        <v>0</v>
      </c>
      <c r="J11" s="139">
        <f>+G11-H11</f>
        <v>0</v>
      </c>
    </row>
    <row r="12" spans="2:10">
      <c r="B12" s="113"/>
      <c r="C12" s="160"/>
      <c r="D12" s="114" t="s">
        <v>345</v>
      </c>
      <c r="E12" s="164"/>
      <c r="F12" s="134"/>
      <c r="G12" s="134">
        <f t="shared" ref="G12:G39" si="1">+E12+F12</f>
        <v>0</v>
      </c>
      <c r="H12" s="134"/>
      <c r="I12" s="134"/>
      <c r="J12" s="134">
        <f t="shared" ref="J12:J39" si="2">+G12-H12</f>
        <v>0</v>
      </c>
    </row>
    <row r="13" spans="2:10">
      <c r="B13" s="113"/>
      <c r="C13" s="160"/>
      <c r="D13" s="114" t="s">
        <v>346</v>
      </c>
      <c r="E13" s="164"/>
      <c r="F13" s="134"/>
      <c r="G13" s="134">
        <f t="shared" si="1"/>
        <v>0</v>
      </c>
      <c r="H13" s="134"/>
      <c r="I13" s="134"/>
      <c r="J13" s="134">
        <f t="shared" si="2"/>
        <v>0</v>
      </c>
    </row>
    <row r="14" spans="2:10">
      <c r="B14" s="113"/>
      <c r="C14" s="591" t="s">
        <v>347</v>
      </c>
      <c r="D14" s="592"/>
      <c r="E14" s="180">
        <f>SUM(E15:E22)</f>
        <v>0</v>
      </c>
      <c r="F14" s="180">
        <f>SUM(F15:F22)</f>
        <v>0</v>
      </c>
      <c r="G14" s="139">
        <f t="shared" si="1"/>
        <v>0</v>
      </c>
      <c r="H14" s="180">
        <f t="shared" ref="H14:I14" si="3">SUM(H15:H22)</f>
        <v>0</v>
      </c>
      <c r="I14" s="180">
        <f t="shared" si="3"/>
        <v>0</v>
      </c>
      <c r="J14" s="139">
        <f t="shared" si="2"/>
        <v>0</v>
      </c>
    </row>
    <row r="15" spans="2:10">
      <c r="B15" s="113"/>
      <c r="C15" s="160"/>
      <c r="D15" s="114" t="s">
        <v>348</v>
      </c>
      <c r="E15" s="164"/>
      <c r="F15" s="134"/>
      <c r="G15" s="134">
        <f t="shared" si="1"/>
        <v>0</v>
      </c>
      <c r="H15" s="134"/>
      <c r="I15" s="134"/>
      <c r="J15" s="134">
        <f t="shared" si="2"/>
        <v>0</v>
      </c>
    </row>
    <row r="16" spans="2:10">
      <c r="B16" s="113"/>
      <c r="C16" s="160"/>
      <c r="D16" s="114" t="s">
        <v>349</v>
      </c>
      <c r="E16" s="164"/>
      <c r="F16" s="134"/>
      <c r="G16" s="134">
        <f t="shared" si="1"/>
        <v>0</v>
      </c>
      <c r="H16" s="134"/>
      <c r="I16" s="134"/>
      <c r="J16" s="134">
        <f t="shared" si="2"/>
        <v>0</v>
      </c>
    </row>
    <row r="17" spans="2:10">
      <c r="B17" s="113"/>
      <c r="C17" s="160"/>
      <c r="D17" s="114" t="s">
        <v>350</v>
      </c>
      <c r="E17" s="164"/>
      <c r="F17" s="134"/>
      <c r="G17" s="134">
        <f t="shared" si="1"/>
        <v>0</v>
      </c>
      <c r="H17" s="134"/>
      <c r="I17" s="134"/>
      <c r="J17" s="134">
        <f t="shared" si="2"/>
        <v>0</v>
      </c>
    </row>
    <row r="18" spans="2:10">
      <c r="B18" s="113"/>
      <c r="C18" s="160"/>
      <c r="D18" s="114" t="s">
        <v>351</v>
      </c>
      <c r="E18" s="164"/>
      <c r="F18" s="134"/>
      <c r="G18" s="134">
        <f t="shared" si="1"/>
        <v>0</v>
      </c>
      <c r="H18" s="134"/>
      <c r="I18" s="134"/>
      <c r="J18" s="134">
        <f t="shared" si="2"/>
        <v>0</v>
      </c>
    </row>
    <row r="19" spans="2:10">
      <c r="B19" s="113"/>
      <c r="C19" s="160"/>
      <c r="D19" s="114" t="s">
        <v>352</v>
      </c>
      <c r="E19" s="164"/>
      <c r="F19" s="134"/>
      <c r="G19" s="134">
        <f t="shared" si="1"/>
        <v>0</v>
      </c>
      <c r="H19" s="134"/>
      <c r="I19" s="134"/>
      <c r="J19" s="134">
        <f t="shared" si="2"/>
        <v>0</v>
      </c>
    </row>
    <row r="20" spans="2:10">
      <c r="B20" s="113"/>
      <c r="C20" s="160"/>
      <c r="D20" s="114" t="s">
        <v>353</v>
      </c>
      <c r="E20" s="164"/>
      <c r="F20" s="134"/>
      <c r="G20" s="134">
        <f t="shared" si="1"/>
        <v>0</v>
      </c>
      <c r="H20" s="134"/>
      <c r="I20" s="134"/>
      <c r="J20" s="134">
        <f t="shared" si="2"/>
        <v>0</v>
      </c>
    </row>
    <row r="21" spans="2:10">
      <c r="B21" s="113"/>
      <c r="C21" s="160"/>
      <c r="D21" s="114" t="s">
        <v>354</v>
      </c>
      <c r="E21" s="164"/>
      <c r="F21" s="134"/>
      <c r="G21" s="134">
        <f t="shared" si="1"/>
        <v>0</v>
      </c>
      <c r="H21" s="134"/>
      <c r="I21" s="134"/>
      <c r="J21" s="134">
        <f t="shared" si="2"/>
        <v>0</v>
      </c>
    </row>
    <row r="22" spans="2:10">
      <c r="B22" s="113"/>
      <c r="C22" s="160"/>
      <c r="D22" s="114" t="s">
        <v>355</v>
      </c>
      <c r="E22" s="164"/>
      <c r="F22" s="134"/>
      <c r="G22" s="134">
        <f t="shared" si="1"/>
        <v>0</v>
      </c>
      <c r="H22" s="134"/>
      <c r="I22" s="134"/>
      <c r="J22" s="134">
        <f t="shared" si="2"/>
        <v>0</v>
      </c>
    </row>
    <row r="23" spans="2:10">
      <c r="B23" s="113"/>
      <c r="C23" s="591" t="s">
        <v>356</v>
      </c>
      <c r="D23" s="592"/>
      <c r="E23" s="180">
        <f>SUM(E24:E26)</f>
        <v>0</v>
      </c>
      <c r="F23" s="180">
        <f>SUM(F24:F26)</f>
        <v>0</v>
      </c>
      <c r="G23" s="139">
        <f t="shared" si="1"/>
        <v>0</v>
      </c>
      <c r="H23" s="180">
        <f t="shared" ref="H23:I23" si="4">SUM(H24:H26)</f>
        <v>0</v>
      </c>
      <c r="I23" s="180">
        <f t="shared" si="4"/>
        <v>0</v>
      </c>
      <c r="J23" s="139">
        <f t="shared" si="2"/>
        <v>0</v>
      </c>
    </row>
    <row r="24" spans="2:10">
      <c r="B24" s="113"/>
      <c r="C24" s="160"/>
      <c r="D24" s="114" t="s">
        <v>357</v>
      </c>
      <c r="E24" s="164"/>
      <c r="F24" s="134"/>
      <c r="G24" s="134">
        <f t="shared" si="1"/>
        <v>0</v>
      </c>
      <c r="H24" s="134"/>
      <c r="I24" s="134"/>
      <c r="J24" s="134">
        <f t="shared" si="2"/>
        <v>0</v>
      </c>
    </row>
    <row r="25" spans="2:10">
      <c r="B25" s="113"/>
      <c r="C25" s="160"/>
      <c r="D25" s="114" t="s">
        <v>358</v>
      </c>
      <c r="E25" s="164"/>
      <c r="F25" s="134"/>
      <c r="G25" s="134">
        <f t="shared" si="1"/>
        <v>0</v>
      </c>
      <c r="H25" s="134"/>
      <c r="I25" s="134"/>
      <c r="J25" s="134">
        <f t="shared" si="2"/>
        <v>0</v>
      </c>
    </row>
    <row r="26" spans="2:10">
      <c r="B26" s="113"/>
      <c r="C26" s="160"/>
      <c r="D26" s="114" t="s">
        <v>359</v>
      </c>
      <c r="E26" s="164"/>
      <c r="F26" s="134"/>
      <c r="G26" s="134">
        <f t="shared" si="1"/>
        <v>0</v>
      </c>
      <c r="H26" s="134"/>
      <c r="I26" s="134"/>
      <c r="J26" s="134">
        <f t="shared" si="2"/>
        <v>0</v>
      </c>
    </row>
    <row r="27" spans="2:10">
      <c r="B27" s="113"/>
      <c r="C27" s="591" t="s">
        <v>360</v>
      </c>
      <c r="D27" s="592"/>
      <c r="E27" s="180">
        <f>SUM(E28:E29)</f>
        <v>0</v>
      </c>
      <c r="F27" s="180">
        <f>SUM(F28:F29)</f>
        <v>0</v>
      </c>
      <c r="G27" s="139">
        <f t="shared" si="1"/>
        <v>0</v>
      </c>
      <c r="H27" s="180">
        <f t="shared" ref="H27:I27" si="5">SUM(H28:H29)</f>
        <v>0</v>
      </c>
      <c r="I27" s="180">
        <f t="shared" si="5"/>
        <v>0</v>
      </c>
      <c r="J27" s="139">
        <f t="shared" si="2"/>
        <v>0</v>
      </c>
    </row>
    <row r="28" spans="2:10">
      <c r="B28" s="113"/>
      <c r="C28" s="160"/>
      <c r="D28" s="114" t="s">
        <v>361</v>
      </c>
      <c r="E28" s="164"/>
      <c r="F28" s="134"/>
      <c r="G28" s="134">
        <f t="shared" si="1"/>
        <v>0</v>
      </c>
      <c r="H28" s="134"/>
      <c r="I28" s="134"/>
      <c r="J28" s="134">
        <f t="shared" si="2"/>
        <v>0</v>
      </c>
    </row>
    <row r="29" spans="2:10">
      <c r="B29" s="113"/>
      <c r="C29" s="160"/>
      <c r="D29" s="114" t="s">
        <v>362</v>
      </c>
      <c r="E29" s="164"/>
      <c r="F29" s="134"/>
      <c r="G29" s="134">
        <f t="shared" si="1"/>
        <v>0</v>
      </c>
      <c r="H29" s="134"/>
      <c r="I29" s="134"/>
      <c r="J29" s="134">
        <f t="shared" si="2"/>
        <v>0</v>
      </c>
    </row>
    <row r="30" spans="2:10">
      <c r="B30" s="113"/>
      <c r="C30" s="591" t="s">
        <v>363</v>
      </c>
      <c r="D30" s="592"/>
      <c r="E30" s="650">
        <v>381459967</v>
      </c>
      <c r="F30" s="650">
        <v>0</v>
      </c>
      <c r="G30" s="650">
        <v>381459967</v>
      </c>
      <c r="H30" s="650">
        <v>59244471</v>
      </c>
      <c r="I30" s="650">
        <v>59244471</v>
      </c>
      <c r="J30" s="650">
        <v>322215496</v>
      </c>
    </row>
    <row r="31" spans="2:10">
      <c r="B31" s="113"/>
      <c r="C31" s="160"/>
      <c r="D31" s="114" t="s">
        <v>364</v>
      </c>
      <c r="E31" s="650">
        <v>381459967</v>
      </c>
      <c r="F31" s="650">
        <v>0</v>
      </c>
      <c r="G31" s="650">
        <v>381459967</v>
      </c>
      <c r="H31" s="650">
        <v>59244471</v>
      </c>
      <c r="I31" s="650">
        <v>59244471</v>
      </c>
      <c r="J31" s="650">
        <v>322215496</v>
      </c>
    </row>
    <row r="32" spans="2:10">
      <c r="B32" s="113"/>
      <c r="C32" s="160"/>
      <c r="D32" s="114" t="s">
        <v>365</v>
      </c>
      <c r="E32" s="164"/>
      <c r="F32" s="134"/>
      <c r="G32" s="134">
        <f t="shared" si="1"/>
        <v>0</v>
      </c>
      <c r="H32" s="134"/>
      <c r="I32" s="134"/>
      <c r="J32" s="134">
        <f t="shared" si="2"/>
        <v>0</v>
      </c>
    </row>
    <row r="33" spans="1:11">
      <c r="B33" s="113"/>
      <c r="C33" s="160"/>
      <c r="D33" s="114" t="s">
        <v>366</v>
      </c>
      <c r="E33" s="164"/>
      <c r="F33" s="134"/>
      <c r="G33" s="134">
        <f t="shared" si="1"/>
        <v>0</v>
      </c>
      <c r="H33" s="134"/>
      <c r="I33" s="134"/>
      <c r="J33" s="134">
        <f t="shared" si="2"/>
        <v>0</v>
      </c>
    </row>
    <row r="34" spans="1:11">
      <c r="B34" s="113"/>
      <c r="C34" s="160"/>
      <c r="D34" s="114" t="s">
        <v>367</v>
      </c>
      <c r="E34" s="164"/>
      <c r="F34" s="134"/>
      <c r="G34" s="134">
        <f t="shared" si="1"/>
        <v>0</v>
      </c>
      <c r="H34" s="134"/>
      <c r="I34" s="134"/>
      <c r="J34" s="134">
        <f t="shared" si="2"/>
        <v>0</v>
      </c>
    </row>
    <row r="35" spans="1:11">
      <c r="B35" s="113"/>
      <c r="C35" s="591" t="s">
        <v>368</v>
      </c>
      <c r="D35" s="592"/>
      <c r="E35" s="180">
        <f>SUM(E36)</f>
        <v>0</v>
      </c>
      <c r="F35" s="180">
        <f>SUM(F36)</f>
        <v>0</v>
      </c>
      <c r="G35" s="139">
        <f t="shared" si="1"/>
        <v>0</v>
      </c>
      <c r="H35" s="180">
        <f t="shared" ref="H35:I35" si="6">SUM(H36)</f>
        <v>0</v>
      </c>
      <c r="I35" s="180">
        <f t="shared" si="6"/>
        <v>0</v>
      </c>
      <c r="J35" s="139">
        <f t="shared" si="2"/>
        <v>0</v>
      </c>
    </row>
    <row r="36" spans="1:11">
      <c r="B36" s="113"/>
      <c r="C36" s="160"/>
      <c r="D36" s="114" t="s">
        <v>369</v>
      </c>
      <c r="E36" s="164"/>
      <c r="F36" s="134"/>
      <c r="G36" s="134">
        <f t="shared" si="1"/>
        <v>0</v>
      </c>
      <c r="H36" s="134"/>
      <c r="I36" s="134"/>
      <c r="J36" s="134">
        <f t="shared" si="2"/>
        <v>0</v>
      </c>
    </row>
    <row r="37" spans="1:11" ht="15" customHeight="1">
      <c r="B37" s="593" t="s">
        <v>370</v>
      </c>
      <c r="C37" s="594"/>
      <c r="D37" s="595"/>
      <c r="E37" s="164"/>
      <c r="F37" s="134"/>
      <c r="G37" s="134">
        <f t="shared" si="1"/>
        <v>0</v>
      </c>
      <c r="H37" s="134"/>
      <c r="I37" s="134"/>
      <c r="J37" s="134">
        <f t="shared" si="2"/>
        <v>0</v>
      </c>
    </row>
    <row r="38" spans="1:11" ht="15" customHeight="1">
      <c r="B38" s="593" t="s">
        <v>371</v>
      </c>
      <c r="C38" s="594"/>
      <c r="D38" s="595"/>
      <c r="E38" s="164"/>
      <c r="F38" s="134"/>
      <c r="G38" s="134">
        <f t="shared" si="1"/>
        <v>0</v>
      </c>
      <c r="H38" s="134"/>
      <c r="I38" s="134"/>
      <c r="J38" s="134">
        <f t="shared" si="2"/>
        <v>0</v>
      </c>
    </row>
    <row r="39" spans="1:11" ht="15.75" customHeight="1">
      <c r="B39" s="593" t="s">
        <v>372</v>
      </c>
      <c r="C39" s="594"/>
      <c r="D39" s="595"/>
      <c r="E39" s="164"/>
      <c r="F39" s="134"/>
      <c r="G39" s="134">
        <f t="shared" si="1"/>
        <v>0</v>
      </c>
      <c r="H39" s="134"/>
      <c r="I39" s="134"/>
      <c r="J39" s="134">
        <f t="shared" si="2"/>
        <v>0</v>
      </c>
    </row>
    <row r="40" spans="1:11">
      <c r="B40" s="161"/>
      <c r="C40" s="162"/>
      <c r="D40" s="163"/>
      <c r="E40" s="165"/>
      <c r="F40" s="166"/>
      <c r="G40" s="166"/>
      <c r="H40" s="166"/>
      <c r="I40" s="166"/>
      <c r="J40" s="166"/>
    </row>
    <row r="41" spans="1:11" s="124" customFormat="1">
      <c r="A41" s="121"/>
      <c r="B41" s="140"/>
      <c r="C41" s="596" t="s">
        <v>240</v>
      </c>
      <c r="D41" s="597"/>
      <c r="E41" s="656">
        <f>+E11+E14+E23+E27+E30+E35+E37+E38+E39</f>
        <v>381459967</v>
      </c>
      <c r="F41" s="656">
        <f t="shared" ref="F41:J41" si="7">+F11+F14+F23+F27+F30+F35+F37+F38+F39</f>
        <v>0</v>
      </c>
      <c r="G41" s="656">
        <f t="shared" si="7"/>
        <v>381459967</v>
      </c>
      <c r="H41" s="656">
        <f t="shared" si="7"/>
        <v>59244471</v>
      </c>
      <c r="I41" s="656">
        <f t="shared" si="7"/>
        <v>59244471</v>
      </c>
      <c r="J41" s="656">
        <f t="shared" si="7"/>
        <v>322215496</v>
      </c>
      <c r="K41" s="121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H17" sqref="H17"/>
    </sheetView>
  </sheetViews>
  <sheetFormatPr baseColWidth="10" defaultRowHeight="15"/>
  <cols>
    <col min="1" max="1" width="1.140625" customWidth="1"/>
    <col min="2" max="2" width="57" customWidth="1"/>
    <col min="6" max="6" width="4.28515625" style="111" customWidth="1"/>
  </cols>
  <sheetData>
    <row r="1" spans="1:5">
      <c r="A1" s="560" t="s">
        <v>434</v>
      </c>
      <c r="B1" s="561"/>
      <c r="C1" s="561"/>
      <c r="D1" s="561"/>
      <c r="E1" s="561"/>
    </row>
    <row r="2" spans="1:5">
      <c r="A2" s="563" t="s">
        <v>374</v>
      </c>
      <c r="B2" s="564"/>
      <c r="C2" s="564"/>
      <c r="D2" s="564"/>
      <c r="E2" s="564"/>
    </row>
    <row r="3" spans="1:5">
      <c r="A3" s="566" t="s">
        <v>432</v>
      </c>
      <c r="B3" s="567"/>
      <c r="C3" s="567"/>
      <c r="D3" s="567"/>
      <c r="E3" s="567"/>
    </row>
    <row r="4" spans="1:5" ht="6" customHeight="1">
      <c r="A4" s="78"/>
      <c r="B4" s="78"/>
      <c r="C4" s="78"/>
      <c r="D4" s="78"/>
      <c r="E4" s="78"/>
    </row>
    <row r="5" spans="1:5">
      <c r="A5" s="569" t="s">
        <v>76</v>
      </c>
      <c r="B5" s="569"/>
      <c r="C5" s="112" t="s">
        <v>207</v>
      </c>
      <c r="D5" s="112" t="s">
        <v>210</v>
      </c>
      <c r="E5" s="112" t="s">
        <v>375</v>
      </c>
    </row>
    <row r="6" spans="1:5" ht="5.25" customHeight="1" thickBot="1">
      <c r="A6" s="126"/>
      <c r="B6" s="127"/>
      <c r="C6" s="128"/>
      <c r="D6" s="128"/>
      <c r="E6" s="128"/>
    </row>
    <row r="7" spans="1:5" ht="15.75" thickBot="1">
      <c r="A7" s="167"/>
      <c r="B7" s="168" t="s">
        <v>376</v>
      </c>
      <c r="C7" s="181"/>
      <c r="D7" s="181">
        <f t="shared" ref="D7:E7" si="0">+D8+D9</f>
        <v>0</v>
      </c>
      <c r="E7" s="181">
        <f t="shared" si="0"/>
        <v>0</v>
      </c>
    </row>
    <row r="8" spans="1:5">
      <c r="A8" s="605" t="s">
        <v>408</v>
      </c>
      <c r="B8" s="606"/>
      <c r="C8" s="166"/>
      <c r="D8" s="166">
        <f>+EAI!H33</f>
        <v>0</v>
      </c>
      <c r="E8" s="166">
        <f>+EAI!I33</f>
        <v>0</v>
      </c>
    </row>
    <row r="9" spans="1:5">
      <c r="A9" s="607" t="s">
        <v>409</v>
      </c>
      <c r="B9" s="608"/>
      <c r="C9" s="182"/>
      <c r="D9" s="182">
        <f>+EAI!H46</f>
        <v>0</v>
      </c>
      <c r="E9" s="182">
        <f>+EAI!I46</f>
        <v>0</v>
      </c>
    </row>
    <row r="10" spans="1:5" ht="6.75" customHeight="1" thickBot="1">
      <c r="A10" s="113"/>
      <c r="B10" s="114"/>
      <c r="C10" s="134"/>
      <c r="D10" s="134"/>
      <c r="E10" s="134"/>
    </row>
    <row r="11" spans="1:5" ht="15.75" thickBot="1">
      <c r="A11" s="169"/>
      <c r="B11" s="168" t="s">
        <v>377</v>
      </c>
      <c r="C11" s="181"/>
      <c r="D11" s="181">
        <f t="shared" ref="D11:E11" si="1">+D12+D13</f>
        <v>0</v>
      </c>
      <c r="E11" s="181">
        <f t="shared" si="1"/>
        <v>0</v>
      </c>
    </row>
    <row r="12" spans="1:5">
      <c r="A12" s="609" t="s">
        <v>410</v>
      </c>
      <c r="B12" s="610"/>
      <c r="C12" s="166"/>
      <c r="D12" s="166"/>
      <c r="E12" s="166"/>
    </row>
    <row r="13" spans="1:5">
      <c r="A13" s="607" t="s">
        <v>411</v>
      </c>
      <c r="B13" s="608"/>
      <c r="C13" s="182"/>
      <c r="D13" s="182"/>
      <c r="E13" s="182"/>
    </row>
    <row r="14" spans="1:5" ht="5.25" customHeight="1" thickBot="1">
      <c r="A14" s="130"/>
      <c r="B14" s="129"/>
      <c r="C14" s="134"/>
      <c r="D14" s="134"/>
      <c r="E14" s="134"/>
    </row>
    <row r="15" spans="1:5" ht="15.75" thickBot="1">
      <c r="A15" s="167"/>
      <c r="B15" s="168" t="s">
        <v>378</v>
      </c>
      <c r="C15" s="181"/>
      <c r="D15" s="181">
        <f t="shared" ref="D15:E15" si="2">+D7-D11</f>
        <v>0</v>
      </c>
      <c r="E15" s="18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9" t="s">
        <v>76</v>
      </c>
      <c r="B17" s="569"/>
      <c r="C17" s="112"/>
      <c r="D17" s="112" t="s">
        <v>210</v>
      </c>
      <c r="E17" s="112" t="s">
        <v>375</v>
      </c>
    </row>
    <row r="18" spans="1:5" ht="6.75" customHeight="1">
      <c r="A18" s="126"/>
      <c r="B18" s="127"/>
      <c r="C18" s="128"/>
      <c r="D18" s="128"/>
      <c r="E18" s="128"/>
    </row>
    <row r="19" spans="1:5">
      <c r="A19" s="601" t="s">
        <v>379</v>
      </c>
      <c r="B19" s="602"/>
      <c r="C19" s="182"/>
      <c r="D19" s="182">
        <f t="shared" ref="D19:E19" si="3">+D15</f>
        <v>0</v>
      </c>
      <c r="E19" s="182">
        <f t="shared" si="3"/>
        <v>0</v>
      </c>
    </row>
    <row r="20" spans="1:5" ht="6" customHeight="1">
      <c r="A20" s="113"/>
      <c r="B20" s="114"/>
      <c r="C20" s="134"/>
      <c r="D20" s="134"/>
      <c r="E20" s="134"/>
    </row>
    <row r="21" spans="1:5">
      <c r="A21" s="601" t="s">
        <v>380</v>
      </c>
      <c r="B21" s="602"/>
      <c r="C21" s="182"/>
      <c r="D21" s="182"/>
      <c r="E21" s="182"/>
    </row>
    <row r="22" spans="1:5" ht="7.5" customHeight="1" thickBot="1">
      <c r="A22" s="130"/>
      <c r="B22" s="129"/>
      <c r="C22" s="134"/>
      <c r="D22" s="134"/>
      <c r="E22" s="134"/>
    </row>
    <row r="23" spans="1:5" ht="15.75" thickBot="1">
      <c r="A23" s="169"/>
      <c r="B23" s="168" t="s">
        <v>381</v>
      </c>
      <c r="C23" s="183"/>
      <c r="D23" s="183">
        <f t="shared" ref="D23:E23" si="4">+D19-D21</f>
        <v>0</v>
      </c>
      <c r="E23" s="18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9" t="s">
        <v>76</v>
      </c>
      <c r="B25" s="569"/>
      <c r="C25" s="112"/>
      <c r="D25" s="112" t="s">
        <v>210</v>
      </c>
      <c r="E25" s="112" t="s">
        <v>375</v>
      </c>
    </row>
    <row r="26" spans="1:5" ht="5.25" customHeight="1">
      <c r="A26" s="126"/>
      <c r="B26" s="127"/>
      <c r="C26" s="128"/>
      <c r="D26" s="128"/>
      <c r="E26" s="128"/>
    </row>
    <row r="27" spans="1:5">
      <c r="A27" s="601" t="s">
        <v>382</v>
      </c>
      <c r="B27" s="602"/>
      <c r="C27" s="182"/>
      <c r="D27" s="182">
        <f>+EAI!H51</f>
        <v>0</v>
      </c>
      <c r="E27" s="182"/>
    </row>
    <row r="28" spans="1:5" ht="5.25" customHeight="1">
      <c r="A28" s="113"/>
      <c r="B28" s="114"/>
      <c r="C28" s="134"/>
      <c r="D28" s="134"/>
      <c r="E28" s="134"/>
    </row>
    <row r="29" spans="1:5">
      <c r="A29" s="601" t="s">
        <v>383</v>
      </c>
      <c r="B29" s="602"/>
      <c r="C29" s="182"/>
      <c r="D29" s="182"/>
      <c r="E29" s="182"/>
    </row>
    <row r="30" spans="1:5" ht="3.75" customHeight="1" thickBot="1">
      <c r="A30" s="131"/>
      <c r="B30" s="132"/>
      <c r="C30" s="166"/>
      <c r="D30" s="166"/>
      <c r="E30" s="166"/>
    </row>
    <row r="31" spans="1:5" ht="15.75" thickBot="1">
      <c r="A31" s="169"/>
      <c r="B31" s="168" t="s">
        <v>384</v>
      </c>
      <c r="C31" s="183">
        <f>+C27-C29</f>
        <v>0</v>
      </c>
      <c r="D31" s="183">
        <f t="shared" ref="D31:E31" si="5">+D27-D29</f>
        <v>0</v>
      </c>
      <c r="E31" s="183"/>
    </row>
    <row r="32" spans="1:5" s="111" customFormat="1">
      <c r="A32" s="78"/>
      <c r="B32" s="78"/>
      <c r="C32" s="78"/>
      <c r="D32" s="78"/>
      <c r="E32" s="78"/>
    </row>
    <row r="33" spans="1:5" ht="23.25" customHeight="1">
      <c r="A33" s="78"/>
      <c r="B33" s="603" t="s">
        <v>385</v>
      </c>
      <c r="C33" s="603"/>
      <c r="D33" s="603"/>
      <c r="E33" s="603"/>
    </row>
    <row r="34" spans="1:5" ht="28.5" customHeight="1">
      <c r="A34" s="78"/>
      <c r="B34" s="603" t="s">
        <v>386</v>
      </c>
      <c r="C34" s="603"/>
      <c r="D34" s="603"/>
      <c r="E34" s="603"/>
    </row>
    <row r="35" spans="1:5">
      <c r="A35" s="78"/>
      <c r="B35" s="604" t="s">
        <v>387</v>
      </c>
      <c r="C35" s="604"/>
      <c r="D35" s="604"/>
      <c r="E35" s="604"/>
    </row>
    <row r="36" spans="1:5" s="111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9"/>
  <sheetViews>
    <sheetView zoomScale="70" zoomScaleNormal="70" workbookViewId="0">
      <selection activeCell="G3" sqref="G3"/>
    </sheetView>
  </sheetViews>
  <sheetFormatPr baseColWidth="10" defaultRowHeight="12"/>
  <cols>
    <col min="1" max="1" width="4.85546875" style="189" customWidth="1"/>
    <col min="2" max="2" width="30.85546875" style="189" customWidth="1"/>
    <col min="3" max="3" width="30" style="189" customWidth="1"/>
    <col min="4" max="4" width="31.7109375" style="189" customWidth="1"/>
    <col min="5" max="5" width="11.85546875" style="189" customWidth="1"/>
    <col min="6" max="256" width="11.42578125" style="189"/>
    <col min="257" max="257" width="4.85546875" style="189" customWidth="1"/>
    <col min="258" max="258" width="30.85546875" style="189" customWidth="1"/>
    <col min="259" max="259" width="84.42578125" style="189" customWidth="1"/>
    <col min="260" max="260" width="42.7109375" style="189" customWidth="1"/>
    <col min="261" max="261" width="4.85546875" style="189" customWidth="1"/>
    <col min="262" max="512" width="11.42578125" style="189"/>
    <col min="513" max="513" width="4.85546875" style="189" customWidth="1"/>
    <col min="514" max="514" width="30.85546875" style="189" customWidth="1"/>
    <col min="515" max="515" width="84.42578125" style="189" customWidth="1"/>
    <col min="516" max="516" width="42.7109375" style="189" customWidth="1"/>
    <col min="517" max="517" width="4.85546875" style="189" customWidth="1"/>
    <col min="518" max="768" width="11.42578125" style="189"/>
    <col min="769" max="769" width="4.85546875" style="189" customWidth="1"/>
    <col min="770" max="770" width="30.85546875" style="189" customWidth="1"/>
    <col min="771" max="771" width="84.42578125" style="189" customWidth="1"/>
    <col min="772" max="772" width="42.7109375" style="189" customWidth="1"/>
    <col min="773" max="773" width="4.85546875" style="189" customWidth="1"/>
    <col min="774" max="1024" width="11.42578125" style="189"/>
    <col min="1025" max="1025" width="4.85546875" style="189" customWidth="1"/>
    <col min="1026" max="1026" width="30.85546875" style="189" customWidth="1"/>
    <col min="1027" max="1027" width="84.42578125" style="189" customWidth="1"/>
    <col min="1028" max="1028" width="42.7109375" style="189" customWidth="1"/>
    <col min="1029" max="1029" width="4.85546875" style="189" customWidth="1"/>
    <col min="1030" max="1280" width="11.42578125" style="189"/>
    <col min="1281" max="1281" width="4.85546875" style="189" customWidth="1"/>
    <col min="1282" max="1282" width="30.85546875" style="189" customWidth="1"/>
    <col min="1283" max="1283" width="84.42578125" style="189" customWidth="1"/>
    <col min="1284" max="1284" width="42.7109375" style="189" customWidth="1"/>
    <col min="1285" max="1285" width="4.85546875" style="189" customWidth="1"/>
    <col min="1286" max="1536" width="11.42578125" style="189"/>
    <col min="1537" max="1537" width="4.85546875" style="189" customWidth="1"/>
    <col min="1538" max="1538" width="30.85546875" style="189" customWidth="1"/>
    <col min="1539" max="1539" width="84.42578125" style="189" customWidth="1"/>
    <col min="1540" max="1540" width="42.7109375" style="189" customWidth="1"/>
    <col min="1541" max="1541" width="4.85546875" style="189" customWidth="1"/>
    <col min="1542" max="1792" width="11.42578125" style="189"/>
    <col min="1793" max="1793" width="4.85546875" style="189" customWidth="1"/>
    <col min="1794" max="1794" width="30.85546875" style="189" customWidth="1"/>
    <col min="1795" max="1795" width="84.42578125" style="189" customWidth="1"/>
    <col min="1796" max="1796" width="42.7109375" style="189" customWidth="1"/>
    <col min="1797" max="1797" width="4.85546875" style="189" customWidth="1"/>
    <col min="1798" max="2048" width="11.42578125" style="189"/>
    <col min="2049" max="2049" width="4.85546875" style="189" customWidth="1"/>
    <col min="2050" max="2050" width="30.85546875" style="189" customWidth="1"/>
    <col min="2051" max="2051" width="84.42578125" style="189" customWidth="1"/>
    <col min="2052" max="2052" width="42.7109375" style="189" customWidth="1"/>
    <col min="2053" max="2053" width="4.85546875" style="189" customWidth="1"/>
    <col min="2054" max="2304" width="11.42578125" style="189"/>
    <col min="2305" max="2305" width="4.85546875" style="189" customWidth="1"/>
    <col min="2306" max="2306" width="30.85546875" style="189" customWidth="1"/>
    <col min="2307" max="2307" width="84.42578125" style="189" customWidth="1"/>
    <col min="2308" max="2308" width="42.7109375" style="189" customWidth="1"/>
    <col min="2309" max="2309" width="4.85546875" style="189" customWidth="1"/>
    <col min="2310" max="2560" width="11.42578125" style="189"/>
    <col min="2561" max="2561" width="4.85546875" style="189" customWidth="1"/>
    <col min="2562" max="2562" width="30.85546875" style="189" customWidth="1"/>
    <col min="2563" max="2563" width="84.42578125" style="189" customWidth="1"/>
    <col min="2564" max="2564" width="42.7109375" style="189" customWidth="1"/>
    <col min="2565" max="2565" width="4.85546875" style="189" customWidth="1"/>
    <col min="2566" max="2816" width="11.42578125" style="189"/>
    <col min="2817" max="2817" width="4.85546875" style="189" customWidth="1"/>
    <col min="2818" max="2818" width="30.85546875" style="189" customWidth="1"/>
    <col min="2819" max="2819" width="84.42578125" style="189" customWidth="1"/>
    <col min="2820" max="2820" width="42.7109375" style="189" customWidth="1"/>
    <col min="2821" max="2821" width="4.85546875" style="189" customWidth="1"/>
    <col min="2822" max="3072" width="11.42578125" style="189"/>
    <col min="3073" max="3073" width="4.85546875" style="189" customWidth="1"/>
    <col min="3074" max="3074" width="30.85546875" style="189" customWidth="1"/>
    <col min="3075" max="3075" width="84.42578125" style="189" customWidth="1"/>
    <col min="3076" max="3076" width="42.7109375" style="189" customWidth="1"/>
    <col min="3077" max="3077" width="4.85546875" style="189" customWidth="1"/>
    <col min="3078" max="3328" width="11.42578125" style="189"/>
    <col min="3329" max="3329" width="4.85546875" style="189" customWidth="1"/>
    <col min="3330" max="3330" width="30.85546875" style="189" customWidth="1"/>
    <col min="3331" max="3331" width="84.42578125" style="189" customWidth="1"/>
    <col min="3332" max="3332" width="42.7109375" style="189" customWidth="1"/>
    <col min="3333" max="3333" width="4.85546875" style="189" customWidth="1"/>
    <col min="3334" max="3584" width="11.42578125" style="189"/>
    <col min="3585" max="3585" width="4.85546875" style="189" customWidth="1"/>
    <col min="3586" max="3586" width="30.85546875" style="189" customWidth="1"/>
    <col min="3587" max="3587" width="84.42578125" style="189" customWidth="1"/>
    <col min="3588" max="3588" width="42.7109375" style="189" customWidth="1"/>
    <col min="3589" max="3589" width="4.85546875" style="189" customWidth="1"/>
    <col min="3590" max="3840" width="11.42578125" style="189"/>
    <col min="3841" max="3841" width="4.85546875" style="189" customWidth="1"/>
    <col min="3842" max="3842" width="30.85546875" style="189" customWidth="1"/>
    <col min="3843" max="3843" width="84.42578125" style="189" customWidth="1"/>
    <col min="3844" max="3844" width="42.7109375" style="189" customWidth="1"/>
    <col min="3845" max="3845" width="4.85546875" style="189" customWidth="1"/>
    <col min="3846" max="4096" width="11.42578125" style="189"/>
    <col min="4097" max="4097" width="4.85546875" style="189" customWidth="1"/>
    <col min="4098" max="4098" width="30.85546875" style="189" customWidth="1"/>
    <col min="4099" max="4099" width="84.42578125" style="189" customWidth="1"/>
    <col min="4100" max="4100" width="42.7109375" style="189" customWidth="1"/>
    <col min="4101" max="4101" width="4.85546875" style="189" customWidth="1"/>
    <col min="4102" max="4352" width="11.42578125" style="189"/>
    <col min="4353" max="4353" width="4.85546875" style="189" customWidth="1"/>
    <col min="4354" max="4354" width="30.85546875" style="189" customWidth="1"/>
    <col min="4355" max="4355" width="84.42578125" style="189" customWidth="1"/>
    <col min="4356" max="4356" width="42.7109375" style="189" customWidth="1"/>
    <col min="4357" max="4357" width="4.85546875" style="189" customWidth="1"/>
    <col min="4358" max="4608" width="11.42578125" style="189"/>
    <col min="4609" max="4609" width="4.85546875" style="189" customWidth="1"/>
    <col min="4610" max="4610" width="30.85546875" style="189" customWidth="1"/>
    <col min="4611" max="4611" width="84.42578125" style="189" customWidth="1"/>
    <col min="4612" max="4612" width="42.7109375" style="189" customWidth="1"/>
    <col min="4613" max="4613" width="4.85546875" style="189" customWidth="1"/>
    <col min="4614" max="4864" width="11.42578125" style="189"/>
    <col min="4865" max="4865" width="4.85546875" style="189" customWidth="1"/>
    <col min="4866" max="4866" width="30.85546875" style="189" customWidth="1"/>
    <col min="4867" max="4867" width="84.42578125" style="189" customWidth="1"/>
    <col min="4868" max="4868" width="42.7109375" style="189" customWidth="1"/>
    <col min="4869" max="4869" width="4.85546875" style="189" customWidth="1"/>
    <col min="4870" max="5120" width="11.42578125" style="189"/>
    <col min="5121" max="5121" width="4.85546875" style="189" customWidth="1"/>
    <col min="5122" max="5122" width="30.85546875" style="189" customWidth="1"/>
    <col min="5123" max="5123" width="84.42578125" style="189" customWidth="1"/>
    <col min="5124" max="5124" width="42.7109375" style="189" customWidth="1"/>
    <col min="5125" max="5125" width="4.85546875" style="189" customWidth="1"/>
    <col min="5126" max="5376" width="11.42578125" style="189"/>
    <col min="5377" max="5377" width="4.85546875" style="189" customWidth="1"/>
    <col min="5378" max="5378" width="30.85546875" style="189" customWidth="1"/>
    <col min="5379" max="5379" width="84.42578125" style="189" customWidth="1"/>
    <col min="5380" max="5380" width="42.7109375" style="189" customWidth="1"/>
    <col min="5381" max="5381" width="4.85546875" style="189" customWidth="1"/>
    <col min="5382" max="5632" width="11.42578125" style="189"/>
    <col min="5633" max="5633" width="4.85546875" style="189" customWidth="1"/>
    <col min="5634" max="5634" width="30.85546875" style="189" customWidth="1"/>
    <col min="5635" max="5635" width="84.42578125" style="189" customWidth="1"/>
    <col min="5636" max="5636" width="42.7109375" style="189" customWidth="1"/>
    <col min="5637" max="5637" width="4.85546875" style="189" customWidth="1"/>
    <col min="5638" max="5888" width="11.42578125" style="189"/>
    <col min="5889" max="5889" width="4.85546875" style="189" customWidth="1"/>
    <col min="5890" max="5890" width="30.85546875" style="189" customWidth="1"/>
    <col min="5891" max="5891" width="84.42578125" style="189" customWidth="1"/>
    <col min="5892" max="5892" width="42.7109375" style="189" customWidth="1"/>
    <col min="5893" max="5893" width="4.85546875" style="189" customWidth="1"/>
    <col min="5894" max="6144" width="11.42578125" style="189"/>
    <col min="6145" max="6145" width="4.85546875" style="189" customWidth="1"/>
    <col min="6146" max="6146" width="30.85546875" style="189" customWidth="1"/>
    <col min="6147" max="6147" width="84.42578125" style="189" customWidth="1"/>
    <col min="6148" max="6148" width="42.7109375" style="189" customWidth="1"/>
    <col min="6149" max="6149" width="4.85546875" style="189" customWidth="1"/>
    <col min="6150" max="6400" width="11.42578125" style="189"/>
    <col min="6401" max="6401" width="4.85546875" style="189" customWidth="1"/>
    <col min="6402" max="6402" width="30.85546875" style="189" customWidth="1"/>
    <col min="6403" max="6403" width="84.42578125" style="189" customWidth="1"/>
    <col min="6404" max="6404" width="42.7109375" style="189" customWidth="1"/>
    <col min="6405" max="6405" width="4.85546875" style="189" customWidth="1"/>
    <col min="6406" max="6656" width="11.42578125" style="189"/>
    <col min="6657" max="6657" width="4.85546875" style="189" customWidth="1"/>
    <col min="6658" max="6658" width="30.85546875" style="189" customWidth="1"/>
    <col min="6659" max="6659" width="84.42578125" style="189" customWidth="1"/>
    <col min="6660" max="6660" width="42.7109375" style="189" customWidth="1"/>
    <col min="6661" max="6661" width="4.85546875" style="189" customWidth="1"/>
    <col min="6662" max="6912" width="11.42578125" style="189"/>
    <col min="6913" max="6913" width="4.85546875" style="189" customWidth="1"/>
    <col min="6914" max="6914" width="30.85546875" style="189" customWidth="1"/>
    <col min="6915" max="6915" width="84.42578125" style="189" customWidth="1"/>
    <col min="6916" max="6916" width="42.7109375" style="189" customWidth="1"/>
    <col min="6917" max="6917" width="4.85546875" style="189" customWidth="1"/>
    <col min="6918" max="7168" width="11.42578125" style="189"/>
    <col min="7169" max="7169" width="4.85546875" style="189" customWidth="1"/>
    <col min="7170" max="7170" width="30.85546875" style="189" customWidth="1"/>
    <col min="7171" max="7171" width="84.42578125" style="189" customWidth="1"/>
    <col min="7172" max="7172" width="42.7109375" style="189" customWidth="1"/>
    <col min="7173" max="7173" width="4.85546875" style="189" customWidth="1"/>
    <col min="7174" max="7424" width="11.42578125" style="189"/>
    <col min="7425" max="7425" width="4.85546875" style="189" customWidth="1"/>
    <col min="7426" max="7426" width="30.85546875" style="189" customWidth="1"/>
    <col min="7427" max="7427" width="84.42578125" style="189" customWidth="1"/>
    <col min="7428" max="7428" width="42.7109375" style="189" customWidth="1"/>
    <col min="7429" max="7429" width="4.85546875" style="189" customWidth="1"/>
    <col min="7430" max="7680" width="11.42578125" style="189"/>
    <col min="7681" max="7681" width="4.85546875" style="189" customWidth="1"/>
    <col min="7682" max="7682" width="30.85546875" style="189" customWidth="1"/>
    <col min="7683" max="7683" width="84.42578125" style="189" customWidth="1"/>
    <col min="7684" max="7684" width="42.7109375" style="189" customWidth="1"/>
    <col min="7685" max="7685" width="4.85546875" style="189" customWidth="1"/>
    <col min="7686" max="7936" width="11.42578125" style="189"/>
    <col min="7937" max="7937" width="4.85546875" style="189" customWidth="1"/>
    <col min="7938" max="7938" width="30.85546875" style="189" customWidth="1"/>
    <col min="7939" max="7939" width="84.42578125" style="189" customWidth="1"/>
    <col min="7940" max="7940" width="42.7109375" style="189" customWidth="1"/>
    <col min="7941" max="7941" width="4.85546875" style="189" customWidth="1"/>
    <col min="7942" max="8192" width="11.42578125" style="189"/>
    <col min="8193" max="8193" width="4.85546875" style="189" customWidth="1"/>
    <col min="8194" max="8194" width="30.85546875" style="189" customWidth="1"/>
    <col min="8195" max="8195" width="84.42578125" style="189" customWidth="1"/>
    <col min="8196" max="8196" width="42.7109375" style="189" customWidth="1"/>
    <col min="8197" max="8197" width="4.85546875" style="189" customWidth="1"/>
    <col min="8198" max="8448" width="11.42578125" style="189"/>
    <col min="8449" max="8449" width="4.85546875" style="189" customWidth="1"/>
    <col min="8450" max="8450" width="30.85546875" style="189" customWidth="1"/>
    <col min="8451" max="8451" width="84.42578125" style="189" customWidth="1"/>
    <col min="8452" max="8452" width="42.7109375" style="189" customWidth="1"/>
    <col min="8453" max="8453" width="4.85546875" style="189" customWidth="1"/>
    <col min="8454" max="8704" width="11.42578125" style="189"/>
    <col min="8705" max="8705" width="4.85546875" style="189" customWidth="1"/>
    <col min="8706" max="8706" width="30.85546875" style="189" customWidth="1"/>
    <col min="8707" max="8707" width="84.42578125" style="189" customWidth="1"/>
    <col min="8708" max="8708" width="42.7109375" style="189" customWidth="1"/>
    <col min="8709" max="8709" width="4.85546875" style="189" customWidth="1"/>
    <col min="8710" max="8960" width="11.42578125" style="189"/>
    <col min="8961" max="8961" width="4.85546875" style="189" customWidth="1"/>
    <col min="8962" max="8962" width="30.85546875" style="189" customWidth="1"/>
    <col min="8963" max="8963" width="84.42578125" style="189" customWidth="1"/>
    <col min="8964" max="8964" width="42.7109375" style="189" customWidth="1"/>
    <col min="8965" max="8965" width="4.85546875" style="189" customWidth="1"/>
    <col min="8966" max="9216" width="11.42578125" style="189"/>
    <col min="9217" max="9217" width="4.85546875" style="189" customWidth="1"/>
    <col min="9218" max="9218" width="30.85546875" style="189" customWidth="1"/>
    <col min="9219" max="9219" width="84.42578125" style="189" customWidth="1"/>
    <col min="9220" max="9220" width="42.7109375" style="189" customWidth="1"/>
    <col min="9221" max="9221" width="4.85546875" style="189" customWidth="1"/>
    <col min="9222" max="9472" width="11.42578125" style="189"/>
    <col min="9473" max="9473" width="4.85546875" style="189" customWidth="1"/>
    <col min="9474" max="9474" width="30.85546875" style="189" customWidth="1"/>
    <col min="9475" max="9475" width="84.42578125" style="189" customWidth="1"/>
    <col min="9476" max="9476" width="42.7109375" style="189" customWidth="1"/>
    <col min="9477" max="9477" width="4.85546875" style="189" customWidth="1"/>
    <col min="9478" max="9728" width="11.42578125" style="189"/>
    <col min="9729" max="9729" width="4.85546875" style="189" customWidth="1"/>
    <col min="9730" max="9730" width="30.85546875" style="189" customWidth="1"/>
    <col min="9731" max="9731" width="84.42578125" style="189" customWidth="1"/>
    <col min="9732" max="9732" width="42.7109375" style="189" customWidth="1"/>
    <col min="9733" max="9733" width="4.85546875" style="189" customWidth="1"/>
    <col min="9734" max="9984" width="11.42578125" style="189"/>
    <col min="9985" max="9985" width="4.85546875" style="189" customWidth="1"/>
    <col min="9986" max="9986" width="30.85546875" style="189" customWidth="1"/>
    <col min="9987" max="9987" width="84.42578125" style="189" customWidth="1"/>
    <col min="9988" max="9988" width="42.7109375" style="189" customWidth="1"/>
    <col min="9989" max="9989" width="4.85546875" style="189" customWidth="1"/>
    <col min="9990" max="10240" width="11.42578125" style="189"/>
    <col min="10241" max="10241" width="4.85546875" style="189" customWidth="1"/>
    <col min="10242" max="10242" width="30.85546875" style="189" customWidth="1"/>
    <col min="10243" max="10243" width="84.42578125" style="189" customWidth="1"/>
    <col min="10244" max="10244" width="42.7109375" style="189" customWidth="1"/>
    <col min="10245" max="10245" width="4.85546875" style="189" customWidth="1"/>
    <col min="10246" max="10496" width="11.42578125" style="189"/>
    <col min="10497" max="10497" width="4.85546875" style="189" customWidth="1"/>
    <col min="10498" max="10498" width="30.85546875" style="189" customWidth="1"/>
    <col min="10499" max="10499" width="84.42578125" style="189" customWidth="1"/>
    <col min="10500" max="10500" width="42.7109375" style="189" customWidth="1"/>
    <col min="10501" max="10501" width="4.85546875" style="189" customWidth="1"/>
    <col min="10502" max="10752" width="11.42578125" style="189"/>
    <col min="10753" max="10753" width="4.85546875" style="189" customWidth="1"/>
    <col min="10754" max="10754" width="30.85546875" style="189" customWidth="1"/>
    <col min="10755" max="10755" width="84.42578125" style="189" customWidth="1"/>
    <col min="10756" max="10756" width="42.7109375" style="189" customWidth="1"/>
    <col min="10757" max="10757" width="4.85546875" style="189" customWidth="1"/>
    <col min="10758" max="11008" width="11.42578125" style="189"/>
    <col min="11009" max="11009" width="4.85546875" style="189" customWidth="1"/>
    <col min="11010" max="11010" width="30.85546875" style="189" customWidth="1"/>
    <col min="11011" max="11011" width="84.42578125" style="189" customWidth="1"/>
    <col min="11012" max="11012" width="42.7109375" style="189" customWidth="1"/>
    <col min="11013" max="11013" width="4.85546875" style="189" customWidth="1"/>
    <col min="11014" max="11264" width="11.42578125" style="189"/>
    <col min="11265" max="11265" width="4.85546875" style="189" customWidth="1"/>
    <col min="11266" max="11266" width="30.85546875" style="189" customWidth="1"/>
    <col min="11267" max="11267" width="84.42578125" style="189" customWidth="1"/>
    <col min="11268" max="11268" width="42.7109375" style="189" customWidth="1"/>
    <col min="11269" max="11269" width="4.85546875" style="189" customWidth="1"/>
    <col min="11270" max="11520" width="11.42578125" style="189"/>
    <col min="11521" max="11521" width="4.85546875" style="189" customWidth="1"/>
    <col min="11522" max="11522" width="30.85546875" style="189" customWidth="1"/>
    <col min="11523" max="11523" width="84.42578125" style="189" customWidth="1"/>
    <col min="11524" max="11524" width="42.7109375" style="189" customWidth="1"/>
    <col min="11525" max="11525" width="4.85546875" style="189" customWidth="1"/>
    <col min="11526" max="11776" width="11.42578125" style="189"/>
    <col min="11777" max="11777" width="4.85546875" style="189" customWidth="1"/>
    <col min="11778" max="11778" width="30.85546875" style="189" customWidth="1"/>
    <col min="11779" max="11779" width="84.42578125" style="189" customWidth="1"/>
    <col min="11780" max="11780" width="42.7109375" style="189" customWidth="1"/>
    <col min="11781" max="11781" width="4.85546875" style="189" customWidth="1"/>
    <col min="11782" max="12032" width="11.42578125" style="189"/>
    <col min="12033" max="12033" width="4.85546875" style="189" customWidth="1"/>
    <col min="12034" max="12034" width="30.85546875" style="189" customWidth="1"/>
    <col min="12035" max="12035" width="84.42578125" style="189" customWidth="1"/>
    <col min="12036" max="12036" width="42.7109375" style="189" customWidth="1"/>
    <col min="12037" max="12037" width="4.85546875" style="189" customWidth="1"/>
    <col min="12038" max="12288" width="11.42578125" style="189"/>
    <col min="12289" max="12289" width="4.85546875" style="189" customWidth="1"/>
    <col min="12290" max="12290" width="30.85546875" style="189" customWidth="1"/>
    <col min="12291" max="12291" width="84.42578125" style="189" customWidth="1"/>
    <col min="12292" max="12292" width="42.7109375" style="189" customWidth="1"/>
    <col min="12293" max="12293" width="4.85546875" style="189" customWidth="1"/>
    <col min="12294" max="12544" width="11.42578125" style="189"/>
    <col min="12545" max="12545" width="4.85546875" style="189" customWidth="1"/>
    <col min="12546" max="12546" width="30.85546875" style="189" customWidth="1"/>
    <col min="12547" max="12547" width="84.42578125" style="189" customWidth="1"/>
    <col min="12548" max="12548" width="42.7109375" style="189" customWidth="1"/>
    <col min="12549" max="12549" width="4.85546875" style="189" customWidth="1"/>
    <col min="12550" max="12800" width="11.42578125" style="189"/>
    <col min="12801" max="12801" width="4.85546875" style="189" customWidth="1"/>
    <col min="12802" max="12802" width="30.85546875" style="189" customWidth="1"/>
    <col min="12803" max="12803" width="84.42578125" style="189" customWidth="1"/>
    <col min="12804" max="12804" width="42.7109375" style="189" customWidth="1"/>
    <col min="12805" max="12805" width="4.85546875" style="189" customWidth="1"/>
    <col min="12806" max="13056" width="11.42578125" style="189"/>
    <col min="13057" max="13057" width="4.85546875" style="189" customWidth="1"/>
    <col min="13058" max="13058" width="30.85546875" style="189" customWidth="1"/>
    <col min="13059" max="13059" width="84.42578125" style="189" customWidth="1"/>
    <col min="13060" max="13060" width="42.7109375" style="189" customWidth="1"/>
    <col min="13061" max="13061" width="4.85546875" style="189" customWidth="1"/>
    <col min="13062" max="13312" width="11.42578125" style="189"/>
    <col min="13313" max="13313" width="4.85546875" style="189" customWidth="1"/>
    <col min="13314" max="13314" width="30.85546875" style="189" customWidth="1"/>
    <col min="13315" max="13315" width="84.42578125" style="189" customWidth="1"/>
    <col min="13316" max="13316" width="42.7109375" style="189" customWidth="1"/>
    <col min="13317" max="13317" width="4.85546875" style="189" customWidth="1"/>
    <col min="13318" max="13568" width="11.42578125" style="189"/>
    <col min="13569" max="13569" width="4.85546875" style="189" customWidth="1"/>
    <col min="13570" max="13570" width="30.85546875" style="189" customWidth="1"/>
    <col min="13571" max="13571" width="84.42578125" style="189" customWidth="1"/>
    <col min="13572" max="13572" width="42.7109375" style="189" customWidth="1"/>
    <col min="13573" max="13573" width="4.85546875" style="189" customWidth="1"/>
    <col min="13574" max="13824" width="11.42578125" style="189"/>
    <col min="13825" max="13825" width="4.85546875" style="189" customWidth="1"/>
    <col min="13826" max="13826" width="30.85546875" style="189" customWidth="1"/>
    <col min="13827" max="13827" width="84.42578125" style="189" customWidth="1"/>
    <col min="13828" max="13828" width="42.7109375" style="189" customWidth="1"/>
    <col min="13829" max="13829" width="4.85546875" style="189" customWidth="1"/>
    <col min="13830" max="14080" width="11.42578125" style="189"/>
    <col min="14081" max="14081" width="4.85546875" style="189" customWidth="1"/>
    <col min="14082" max="14082" width="30.85546875" style="189" customWidth="1"/>
    <col min="14083" max="14083" width="84.42578125" style="189" customWidth="1"/>
    <col min="14084" max="14084" width="42.7109375" style="189" customWidth="1"/>
    <col min="14085" max="14085" width="4.85546875" style="189" customWidth="1"/>
    <col min="14086" max="14336" width="11.42578125" style="189"/>
    <col min="14337" max="14337" width="4.85546875" style="189" customWidth="1"/>
    <col min="14338" max="14338" width="30.85546875" style="189" customWidth="1"/>
    <col min="14339" max="14339" width="84.42578125" style="189" customWidth="1"/>
    <col min="14340" max="14340" width="42.7109375" style="189" customWidth="1"/>
    <col min="14341" max="14341" width="4.85546875" style="189" customWidth="1"/>
    <col min="14342" max="14592" width="11.42578125" style="189"/>
    <col min="14593" max="14593" width="4.85546875" style="189" customWidth="1"/>
    <col min="14594" max="14594" width="30.85546875" style="189" customWidth="1"/>
    <col min="14595" max="14595" width="84.42578125" style="189" customWidth="1"/>
    <col min="14596" max="14596" width="42.7109375" style="189" customWidth="1"/>
    <col min="14597" max="14597" width="4.85546875" style="189" customWidth="1"/>
    <col min="14598" max="14848" width="11.42578125" style="189"/>
    <col min="14849" max="14849" width="4.85546875" style="189" customWidth="1"/>
    <col min="14850" max="14850" width="30.85546875" style="189" customWidth="1"/>
    <col min="14851" max="14851" width="84.42578125" style="189" customWidth="1"/>
    <col min="14852" max="14852" width="42.7109375" style="189" customWidth="1"/>
    <col min="14853" max="14853" width="4.85546875" style="189" customWidth="1"/>
    <col min="14854" max="15104" width="11.42578125" style="189"/>
    <col min="15105" max="15105" width="4.85546875" style="189" customWidth="1"/>
    <col min="15106" max="15106" width="30.85546875" style="189" customWidth="1"/>
    <col min="15107" max="15107" width="84.42578125" style="189" customWidth="1"/>
    <col min="15108" max="15108" width="42.7109375" style="189" customWidth="1"/>
    <col min="15109" max="15109" width="4.85546875" style="189" customWidth="1"/>
    <col min="15110" max="15360" width="11.42578125" style="189"/>
    <col min="15361" max="15361" width="4.85546875" style="189" customWidth="1"/>
    <col min="15362" max="15362" width="30.85546875" style="189" customWidth="1"/>
    <col min="15363" max="15363" width="84.42578125" style="189" customWidth="1"/>
    <col min="15364" max="15364" width="42.7109375" style="189" customWidth="1"/>
    <col min="15365" max="15365" width="4.85546875" style="189" customWidth="1"/>
    <col min="15366" max="15616" width="11.42578125" style="189"/>
    <col min="15617" max="15617" width="4.85546875" style="189" customWidth="1"/>
    <col min="15618" max="15618" width="30.85546875" style="189" customWidth="1"/>
    <col min="15619" max="15619" width="84.42578125" style="189" customWidth="1"/>
    <col min="15620" max="15620" width="42.7109375" style="189" customWidth="1"/>
    <col min="15621" max="15621" width="4.85546875" style="189" customWidth="1"/>
    <col min="15622" max="15872" width="11.42578125" style="189"/>
    <col min="15873" max="15873" width="4.85546875" style="189" customWidth="1"/>
    <col min="15874" max="15874" width="30.85546875" style="189" customWidth="1"/>
    <col min="15875" max="15875" width="84.42578125" style="189" customWidth="1"/>
    <col min="15876" max="15876" width="42.7109375" style="189" customWidth="1"/>
    <col min="15877" max="15877" width="4.85546875" style="189" customWidth="1"/>
    <col min="15878" max="16128" width="11.42578125" style="189"/>
    <col min="16129" max="16129" width="4.85546875" style="189" customWidth="1"/>
    <col min="16130" max="16130" width="30.85546875" style="189" customWidth="1"/>
    <col min="16131" max="16131" width="84.42578125" style="189" customWidth="1"/>
    <col min="16132" max="16132" width="42.7109375" style="189" customWidth="1"/>
    <col min="16133" max="16133" width="4.85546875" style="189" customWidth="1"/>
    <col min="16134" max="16384" width="11.42578125" style="189"/>
  </cols>
  <sheetData>
    <row r="1" spans="1:8" s="184" customFormat="1">
      <c r="B1" s="613" t="s">
        <v>388</v>
      </c>
      <c r="C1" s="613"/>
      <c r="D1" s="613"/>
      <c r="E1" s="613"/>
    </row>
    <row r="2" spans="1:8" s="184" customFormat="1">
      <c r="B2" s="613" t="s">
        <v>429</v>
      </c>
      <c r="C2" s="613"/>
      <c r="D2" s="613"/>
      <c r="E2" s="613"/>
    </row>
    <row r="3" spans="1:8" s="184" customFormat="1">
      <c r="B3" s="613" t="s">
        <v>1</v>
      </c>
      <c r="C3" s="613"/>
      <c r="D3" s="613"/>
      <c r="E3" s="613"/>
    </row>
    <row r="4" spans="1:8">
      <c r="A4" s="185"/>
      <c r="B4" s="186" t="s">
        <v>4</v>
      </c>
      <c r="C4" s="544" t="s">
        <v>434</v>
      </c>
      <c r="D4" s="544"/>
      <c r="E4" s="218"/>
      <c r="F4" s="188"/>
      <c r="G4" s="188"/>
      <c r="H4" s="188"/>
    </row>
    <row r="5" spans="1:8">
      <c r="A5" s="185"/>
      <c r="B5" s="190"/>
      <c r="C5" s="191"/>
      <c r="D5" s="191"/>
      <c r="E5" s="192"/>
    </row>
    <row r="6" spans="1:8" s="195" customFormat="1">
      <c r="A6" s="193"/>
      <c r="B6" s="194"/>
      <c r="C6" s="193"/>
      <c r="D6" s="193"/>
      <c r="E6" s="194"/>
    </row>
    <row r="7" spans="1:8" s="198" customFormat="1">
      <c r="A7" s="614" t="s">
        <v>389</v>
      </c>
      <c r="B7" s="531"/>
      <c r="C7" s="196" t="s">
        <v>390</v>
      </c>
      <c r="D7" s="196" t="s">
        <v>391</v>
      </c>
      <c r="E7" s="197"/>
    </row>
    <row r="8" spans="1:8" s="195" customFormat="1">
      <c r="A8" s="199"/>
      <c r="B8" s="200"/>
      <c r="C8" s="200"/>
      <c r="D8" s="200"/>
      <c r="E8" s="201"/>
    </row>
    <row r="9" spans="1:8">
      <c r="A9" s="202"/>
      <c r="B9" s="657" t="s">
        <v>436</v>
      </c>
      <c r="C9" s="658" t="s">
        <v>390</v>
      </c>
      <c r="D9" s="658"/>
      <c r="E9" s="657" t="s">
        <v>391</v>
      </c>
    </row>
    <row r="10" spans="1:8" ht="22.5">
      <c r="A10" s="202"/>
      <c r="B10" s="659" t="s">
        <v>437</v>
      </c>
      <c r="C10" s="660" t="s">
        <v>438</v>
      </c>
      <c r="D10" s="661" t="s">
        <v>439</v>
      </c>
      <c r="E10" s="662">
        <v>1495</v>
      </c>
    </row>
    <row r="11" spans="1:8">
      <c r="A11" s="202"/>
      <c r="B11" s="659" t="s">
        <v>440</v>
      </c>
      <c r="C11" s="660" t="s">
        <v>441</v>
      </c>
      <c r="D11" s="661" t="s">
        <v>442</v>
      </c>
      <c r="E11" s="662">
        <v>792</v>
      </c>
    </row>
    <row r="12" spans="1:8">
      <c r="A12" s="202"/>
      <c r="B12" s="659" t="s">
        <v>443</v>
      </c>
      <c r="C12" s="660" t="s">
        <v>444</v>
      </c>
      <c r="D12" s="661" t="s">
        <v>445</v>
      </c>
      <c r="E12" s="662">
        <v>345</v>
      </c>
    </row>
    <row r="13" spans="1:8">
      <c r="A13" s="202"/>
      <c r="B13" s="659" t="s">
        <v>446</v>
      </c>
      <c r="C13" s="660" t="s">
        <v>444</v>
      </c>
      <c r="D13" s="661" t="s">
        <v>445</v>
      </c>
      <c r="E13" s="662">
        <v>345</v>
      </c>
    </row>
    <row r="14" spans="1:8">
      <c r="A14" s="202"/>
      <c r="B14" s="659" t="s">
        <v>447</v>
      </c>
      <c r="C14" s="660" t="s">
        <v>444</v>
      </c>
      <c r="D14" s="661" t="s">
        <v>445</v>
      </c>
      <c r="E14" s="662">
        <v>345</v>
      </c>
    </row>
    <row r="15" spans="1:8">
      <c r="A15" s="202"/>
      <c r="B15" s="659" t="s">
        <v>448</v>
      </c>
      <c r="C15" s="660" t="s">
        <v>444</v>
      </c>
      <c r="D15" s="661" t="s">
        <v>445</v>
      </c>
      <c r="E15" s="662">
        <v>345</v>
      </c>
    </row>
    <row r="16" spans="1:8">
      <c r="A16" s="202"/>
      <c r="B16" s="659" t="s">
        <v>449</v>
      </c>
      <c r="C16" s="660" t="s">
        <v>450</v>
      </c>
      <c r="D16" s="661" t="s">
        <v>451</v>
      </c>
      <c r="E16" s="662">
        <v>1807.9</v>
      </c>
    </row>
    <row r="17" spans="1:5">
      <c r="A17" s="207"/>
      <c r="B17" s="659" t="s">
        <v>452</v>
      </c>
      <c r="C17" s="660" t="s">
        <v>453</v>
      </c>
      <c r="D17" s="661" t="s">
        <v>454</v>
      </c>
      <c r="E17" s="662">
        <v>110</v>
      </c>
    </row>
    <row r="18" spans="1:5">
      <c r="A18" s="207"/>
      <c r="B18" s="659" t="s">
        <v>455</v>
      </c>
      <c r="C18" s="660" t="s">
        <v>456</v>
      </c>
      <c r="D18" s="661" t="s">
        <v>457</v>
      </c>
      <c r="E18" s="662">
        <v>450</v>
      </c>
    </row>
    <row r="19" spans="1:5">
      <c r="A19" s="207"/>
      <c r="B19" s="659" t="s">
        <v>458</v>
      </c>
      <c r="C19" s="660" t="s">
        <v>456</v>
      </c>
      <c r="D19" s="661" t="s">
        <v>459</v>
      </c>
      <c r="E19" s="662">
        <v>450</v>
      </c>
    </row>
    <row r="20" spans="1:5">
      <c r="A20" s="207"/>
      <c r="B20" s="659" t="s">
        <v>460</v>
      </c>
      <c r="C20" s="660" t="s">
        <v>456</v>
      </c>
      <c r="D20" s="661" t="s">
        <v>461</v>
      </c>
      <c r="E20" s="662">
        <v>2500</v>
      </c>
    </row>
    <row r="21" spans="1:5">
      <c r="A21" s="207"/>
      <c r="B21" s="659" t="s">
        <v>462</v>
      </c>
      <c r="C21" s="660" t="s">
        <v>456</v>
      </c>
      <c r="D21" s="661" t="s">
        <v>463</v>
      </c>
      <c r="E21" s="662">
        <v>2500</v>
      </c>
    </row>
    <row r="22" spans="1:5">
      <c r="A22" s="207"/>
      <c r="B22" s="659" t="s">
        <v>464</v>
      </c>
      <c r="C22" s="660" t="s">
        <v>465</v>
      </c>
      <c r="D22" s="661" t="s">
        <v>466</v>
      </c>
      <c r="E22" s="662">
        <v>454.25</v>
      </c>
    </row>
    <row r="23" spans="1:5">
      <c r="A23" s="207"/>
      <c r="B23" s="659" t="s">
        <v>467</v>
      </c>
      <c r="C23" s="660" t="s">
        <v>468</v>
      </c>
      <c r="D23" s="661" t="s">
        <v>469</v>
      </c>
      <c r="E23" s="662">
        <v>6900</v>
      </c>
    </row>
    <row r="24" spans="1:5">
      <c r="A24" s="207"/>
      <c r="B24" s="659" t="s">
        <v>470</v>
      </c>
      <c r="C24" s="660" t="s">
        <v>471</v>
      </c>
      <c r="D24" s="661" t="s">
        <v>472</v>
      </c>
      <c r="E24" s="662">
        <v>2990</v>
      </c>
    </row>
    <row r="25" spans="1:5">
      <c r="A25" s="207"/>
      <c r="B25" s="659" t="s">
        <v>473</v>
      </c>
      <c r="C25" s="660" t="s">
        <v>471</v>
      </c>
      <c r="D25" s="661" t="s">
        <v>474</v>
      </c>
      <c r="E25" s="662">
        <v>2325</v>
      </c>
    </row>
    <row r="26" spans="1:5">
      <c r="A26" s="207"/>
      <c r="B26" s="659" t="s">
        <v>475</v>
      </c>
      <c r="C26" s="660" t="s">
        <v>476</v>
      </c>
      <c r="D26" s="661" t="s">
        <v>477</v>
      </c>
      <c r="E26" s="662">
        <v>1230</v>
      </c>
    </row>
    <row r="27" spans="1:5">
      <c r="A27" s="207"/>
      <c r="B27" s="659" t="s">
        <v>478</v>
      </c>
      <c r="C27" s="660" t="s">
        <v>479</v>
      </c>
      <c r="D27" s="661" t="s">
        <v>480</v>
      </c>
      <c r="E27" s="662">
        <v>4500</v>
      </c>
    </row>
    <row r="28" spans="1:5">
      <c r="A28" s="207"/>
      <c r="B28" s="659" t="s">
        <v>481</v>
      </c>
      <c r="C28" s="660" t="s">
        <v>444</v>
      </c>
      <c r="D28" s="661" t="s">
        <v>482</v>
      </c>
      <c r="E28" s="662">
        <v>115</v>
      </c>
    </row>
    <row r="29" spans="1:5">
      <c r="A29" s="207"/>
      <c r="B29" s="659" t="s">
        <v>483</v>
      </c>
      <c r="C29" s="660" t="s">
        <v>444</v>
      </c>
      <c r="D29" s="661" t="s">
        <v>482</v>
      </c>
      <c r="E29" s="662">
        <v>115</v>
      </c>
    </row>
    <row r="30" spans="1:5">
      <c r="A30" s="207"/>
      <c r="B30" s="659" t="s">
        <v>484</v>
      </c>
      <c r="C30" s="660" t="s">
        <v>444</v>
      </c>
      <c r="D30" s="661" t="s">
        <v>482</v>
      </c>
      <c r="E30" s="662">
        <v>115</v>
      </c>
    </row>
    <row r="31" spans="1:5">
      <c r="A31" s="202"/>
      <c r="B31" s="659" t="s">
        <v>485</v>
      </c>
      <c r="C31" s="660" t="s">
        <v>444</v>
      </c>
      <c r="D31" s="663" t="s">
        <v>486</v>
      </c>
      <c r="E31" s="662">
        <v>173</v>
      </c>
    </row>
    <row r="32" spans="1:5">
      <c r="A32" s="202"/>
      <c r="B32" s="659" t="s">
        <v>487</v>
      </c>
      <c r="C32" s="660" t="s">
        <v>488</v>
      </c>
      <c r="D32" s="661" t="s">
        <v>489</v>
      </c>
      <c r="E32" s="662">
        <v>3280</v>
      </c>
    </row>
    <row r="33" spans="1:9">
      <c r="A33" s="202"/>
      <c r="B33" s="659" t="s">
        <v>490</v>
      </c>
      <c r="C33" s="660" t="s">
        <v>491</v>
      </c>
      <c r="D33" s="661" t="s">
        <v>492</v>
      </c>
      <c r="E33" s="662">
        <v>2279.6</v>
      </c>
    </row>
    <row r="34" spans="1:9">
      <c r="A34" s="202"/>
      <c r="B34" s="659" t="s">
        <v>493</v>
      </c>
      <c r="C34" s="660" t="s">
        <v>465</v>
      </c>
      <c r="D34" s="661" t="s">
        <v>466</v>
      </c>
      <c r="E34" s="662">
        <v>454.25</v>
      </c>
    </row>
    <row r="35" spans="1:9">
      <c r="A35" s="202"/>
      <c r="B35" s="659" t="s">
        <v>494</v>
      </c>
      <c r="C35" s="660" t="s">
        <v>495</v>
      </c>
      <c r="D35" s="661" t="s">
        <v>496</v>
      </c>
      <c r="E35" s="662">
        <v>1551.91</v>
      </c>
    </row>
    <row r="36" spans="1:9">
      <c r="A36" s="202"/>
      <c r="B36" s="659" t="s">
        <v>497</v>
      </c>
      <c r="C36" s="660" t="s">
        <v>495</v>
      </c>
      <c r="D36" s="661" t="s">
        <v>498</v>
      </c>
      <c r="E36" s="662">
        <v>1551.91</v>
      </c>
    </row>
    <row r="37" spans="1:9">
      <c r="A37" s="202"/>
      <c r="B37" s="659" t="s">
        <v>499</v>
      </c>
      <c r="C37" s="660" t="s">
        <v>500</v>
      </c>
      <c r="D37" s="661" t="s">
        <v>501</v>
      </c>
      <c r="E37" s="662">
        <v>1391.5</v>
      </c>
    </row>
    <row r="38" spans="1:9">
      <c r="A38" s="202"/>
      <c r="B38" s="659" t="s">
        <v>502</v>
      </c>
      <c r="C38" s="660" t="s">
        <v>491</v>
      </c>
      <c r="D38" s="661" t="s">
        <v>503</v>
      </c>
      <c r="E38" s="662">
        <v>2416.3000000000002</v>
      </c>
    </row>
    <row r="39" spans="1:9">
      <c r="A39" s="202"/>
      <c r="B39" s="659" t="s">
        <v>504</v>
      </c>
      <c r="C39" s="660" t="s">
        <v>456</v>
      </c>
      <c r="D39" s="661" t="s">
        <v>505</v>
      </c>
      <c r="E39" s="662">
        <v>3000</v>
      </c>
    </row>
    <row r="40" spans="1:9">
      <c r="A40" s="202"/>
      <c r="B40" s="659" t="s">
        <v>506</v>
      </c>
      <c r="C40" s="660" t="s">
        <v>507</v>
      </c>
      <c r="D40" s="661" t="s">
        <v>508</v>
      </c>
      <c r="E40" s="662">
        <v>239</v>
      </c>
    </row>
    <row r="41" spans="1:9">
      <c r="A41" s="202"/>
      <c r="B41" s="659" t="s">
        <v>509</v>
      </c>
      <c r="C41" s="660" t="s">
        <v>510</v>
      </c>
      <c r="D41" s="661" t="s">
        <v>511</v>
      </c>
      <c r="E41" s="662">
        <v>2675</v>
      </c>
    </row>
    <row r="42" spans="1:9">
      <c r="A42" s="202"/>
      <c r="B42" s="659" t="s">
        <v>512</v>
      </c>
      <c r="C42" s="660" t="s">
        <v>479</v>
      </c>
      <c r="D42" s="661" t="s">
        <v>513</v>
      </c>
      <c r="E42" s="662">
        <v>570</v>
      </c>
    </row>
    <row r="43" spans="1:9" ht="15">
      <c r="A43" s="209"/>
      <c r="B43" s="659" t="s">
        <v>514</v>
      </c>
      <c r="C43" s="660" t="s">
        <v>444</v>
      </c>
      <c r="D43" s="661" t="s">
        <v>515</v>
      </c>
      <c r="E43" s="662">
        <v>1355</v>
      </c>
    </row>
    <row r="44" spans="1:9">
      <c r="A44" s="214"/>
      <c r="B44" s="659" t="s">
        <v>516</v>
      </c>
      <c r="C44" s="660" t="s">
        <v>517</v>
      </c>
      <c r="D44" s="664" t="s">
        <v>518</v>
      </c>
      <c r="E44" s="662">
        <v>2499</v>
      </c>
    </row>
    <row r="45" spans="1:9">
      <c r="A45" s="216"/>
      <c r="B45" s="659" t="s">
        <v>519</v>
      </c>
      <c r="C45" s="660" t="s">
        <v>520</v>
      </c>
      <c r="D45" s="661" t="s">
        <v>521</v>
      </c>
      <c r="E45" s="662">
        <v>2834.75</v>
      </c>
      <c r="F45" s="217"/>
      <c r="G45" s="216"/>
      <c r="H45" s="216"/>
      <c r="I45" s="216"/>
    </row>
    <row r="46" spans="1:9">
      <c r="B46" s="659" t="s">
        <v>522</v>
      </c>
      <c r="C46" s="660" t="s">
        <v>520</v>
      </c>
      <c r="D46" s="661" t="s">
        <v>521</v>
      </c>
      <c r="E46" s="662">
        <v>2834.75</v>
      </c>
    </row>
    <row r="47" spans="1:9">
      <c r="B47" s="659" t="s">
        <v>523</v>
      </c>
      <c r="C47" s="660" t="s">
        <v>471</v>
      </c>
      <c r="D47" s="664" t="s">
        <v>524</v>
      </c>
      <c r="E47" s="662">
        <v>2990</v>
      </c>
    </row>
    <row r="48" spans="1:9">
      <c r="B48" s="659" t="s">
        <v>525</v>
      </c>
      <c r="C48" s="660" t="s">
        <v>526</v>
      </c>
      <c r="D48" s="661" t="s">
        <v>527</v>
      </c>
      <c r="E48" s="662">
        <v>450</v>
      </c>
    </row>
    <row r="49" spans="2:5">
      <c r="B49" s="659" t="s">
        <v>528</v>
      </c>
      <c r="C49" s="660" t="s">
        <v>520</v>
      </c>
      <c r="D49" s="661" t="s">
        <v>529</v>
      </c>
      <c r="E49" s="662">
        <v>1587</v>
      </c>
    </row>
    <row r="50" spans="2:5">
      <c r="B50" s="659" t="s">
        <v>530</v>
      </c>
      <c r="C50" s="660" t="s">
        <v>531</v>
      </c>
      <c r="D50" s="661" t="s">
        <v>532</v>
      </c>
      <c r="E50" s="662">
        <v>1085</v>
      </c>
    </row>
    <row r="51" spans="2:5">
      <c r="B51" s="659" t="s">
        <v>533</v>
      </c>
      <c r="C51" s="660" t="s">
        <v>444</v>
      </c>
      <c r="D51" s="661" t="s">
        <v>534</v>
      </c>
      <c r="E51" s="662">
        <v>1355</v>
      </c>
    </row>
    <row r="52" spans="2:5">
      <c r="B52" s="659" t="s">
        <v>535</v>
      </c>
      <c r="C52" s="660" t="s">
        <v>500</v>
      </c>
      <c r="D52" s="661" t="s">
        <v>536</v>
      </c>
      <c r="E52" s="662">
        <v>1850</v>
      </c>
    </row>
    <row r="53" spans="2:5">
      <c r="B53" s="659" t="s">
        <v>537</v>
      </c>
      <c r="C53" s="660" t="s">
        <v>444</v>
      </c>
      <c r="D53" s="663" t="s">
        <v>486</v>
      </c>
      <c r="E53" s="662">
        <v>173</v>
      </c>
    </row>
    <row r="54" spans="2:5">
      <c r="B54" s="659" t="s">
        <v>538</v>
      </c>
      <c r="C54" s="660" t="s">
        <v>444</v>
      </c>
      <c r="D54" s="663" t="s">
        <v>486</v>
      </c>
      <c r="E54" s="662">
        <v>173</v>
      </c>
    </row>
    <row r="55" spans="2:5">
      <c r="B55" s="659" t="s">
        <v>539</v>
      </c>
      <c r="C55" s="660" t="s">
        <v>479</v>
      </c>
      <c r="D55" s="661" t="s">
        <v>540</v>
      </c>
      <c r="E55" s="662">
        <v>525</v>
      </c>
    </row>
    <row r="56" spans="2:5">
      <c r="B56" s="659" t="s">
        <v>541</v>
      </c>
      <c r="C56" s="660" t="s">
        <v>479</v>
      </c>
      <c r="D56" s="661" t="s">
        <v>542</v>
      </c>
      <c r="E56" s="662">
        <v>1800</v>
      </c>
    </row>
    <row r="57" spans="2:5">
      <c r="B57" s="659" t="s">
        <v>543</v>
      </c>
      <c r="C57" s="660" t="s">
        <v>544</v>
      </c>
      <c r="D57" s="661" t="s">
        <v>545</v>
      </c>
      <c r="E57" s="662">
        <v>110</v>
      </c>
    </row>
    <row r="58" spans="2:5">
      <c r="B58" s="659" t="s">
        <v>546</v>
      </c>
      <c r="C58" s="660" t="s">
        <v>547</v>
      </c>
      <c r="D58" s="661" t="s">
        <v>548</v>
      </c>
      <c r="E58" s="662">
        <v>629.29999999999995</v>
      </c>
    </row>
    <row r="59" spans="2:5">
      <c r="B59" s="659" t="s">
        <v>549</v>
      </c>
      <c r="C59" s="660" t="s">
        <v>491</v>
      </c>
      <c r="D59" s="661" t="s">
        <v>550</v>
      </c>
      <c r="E59" s="662">
        <v>1899.8</v>
      </c>
    </row>
    <row r="60" spans="2:5">
      <c r="B60" s="659" t="s">
        <v>551</v>
      </c>
      <c r="C60" s="660" t="s">
        <v>500</v>
      </c>
      <c r="D60" s="661" t="s">
        <v>552</v>
      </c>
      <c r="E60" s="662">
        <v>2416</v>
      </c>
    </row>
    <row r="61" spans="2:5">
      <c r="B61" s="659" t="s">
        <v>553</v>
      </c>
      <c r="C61" s="660" t="s">
        <v>554</v>
      </c>
      <c r="D61" s="661" t="s">
        <v>555</v>
      </c>
      <c r="E61" s="662">
        <v>1800</v>
      </c>
    </row>
    <row r="62" spans="2:5">
      <c r="B62" s="659" t="s">
        <v>556</v>
      </c>
      <c r="C62" s="660" t="s">
        <v>444</v>
      </c>
      <c r="D62" s="661" t="s">
        <v>557</v>
      </c>
      <c r="E62" s="662">
        <v>625</v>
      </c>
    </row>
    <row r="63" spans="2:5">
      <c r="B63" s="659" t="s">
        <v>558</v>
      </c>
      <c r="C63" s="660" t="s">
        <v>559</v>
      </c>
      <c r="D63" s="661" t="s">
        <v>560</v>
      </c>
      <c r="E63" s="662">
        <v>1500</v>
      </c>
    </row>
    <row r="64" spans="2:5">
      <c r="B64" s="659" t="s">
        <v>561</v>
      </c>
      <c r="C64" s="660" t="s">
        <v>562</v>
      </c>
      <c r="D64" s="661" t="s">
        <v>563</v>
      </c>
      <c r="E64" s="662">
        <v>1050.8399999999999</v>
      </c>
    </row>
    <row r="65" spans="2:5">
      <c r="B65" s="659" t="s">
        <v>564</v>
      </c>
      <c r="C65" s="660" t="s">
        <v>471</v>
      </c>
      <c r="D65" s="661" t="s">
        <v>548</v>
      </c>
      <c r="E65" s="662">
        <v>735.51</v>
      </c>
    </row>
    <row r="66" spans="2:5">
      <c r="B66" s="659" t="s">
        <v>565</v>
      </c>
      <c r="C66" s="660" t="s">
        <v>566</v>
      </c>
      <c r="D66" s="661" t="s">
        <v>567</v>
      </c>
      <c r="E66" s="662">
        <v>4945</v>
      </c>
    </row>
    <row r="67" spans="2:5">
      <c r="B67" s="659" t="s">
        <v>568</v>
      </c>
      <c r="C67" s="660" t="s">
        <v>520</v>
      </c>
      <c r="D67" s="661" t="s">
        <v>569</v>
      </c>
      <c r="E67" s="662">
        <v>2834.75</v>
      </c>
    </row>
    <row r="68" spans="2:5">
      <c r="B68" s="659" t="s">
        <v>570</v>
      </c>
      <c r="C68" s="660" t="s">
        <v>571</v>
      </c>
      <c r="D68" s="661" t="s">
        <v>572</v>
      </c>
      <c r="E68" s="662">
        <v>410</v>
      </c>
    </row>
    <row r="69" spans="2:5">
      <c r="B69" s="659" t="s">
        <v>573</v>
      </c>
      <c r="C69" s="660" t="s">
        <v>574</v>
      </c>
      <c r="D69" s="661" t="s">
        <v>575</v>
      </c>
      <c r="E69" s="662">
        <v>5200</v>
      </c>
    </row>
    <row r="70" spans="2:5">
      <c r="B70" s="659" t="s">
        <v>576</v>
      </c>
      <c r="C70" s="660" t="s">
        <v>574</v>
      </c>
      <c r="D70" s="661" t="s">
        <v>575</v>
      </c>
      <c r="E70" s="662">
        <v>5200</v>
      </c>
    </row>
    <row r="71" spans="2:5">
      <c r="B71" s="659" t="s">
        <v>577</v>
      </c>
      <c r="C71" s="660" t="s">
        <v>456</v>
      </c>
      <c r="D71" s="661" t="s">
        <v>578</v>
      </c>
      <c r="E71" s="662">
        <v>450</v>
      </c>
    </row>
    <row r="72" spans="2:5">
      <c r="B72" s="659" t="s">
        <v>579</v>
      </c>
      <c r="C72" s="660" t="s">
        <v>456</v>
      </c>
      <c r="D72" s="661" t="s">
        <v>580</v>
      </c>
      <c r="E72" s="662">
        <v>450</v>
      </c>
    </row>
    <row r="73" spans="2:5">
      <c r="B73" s="659" t="s">
        <v>581</v>
      </c>
      <c r="C73" s="660" t="s">
        <v>582</v>
      </c>
      <c r="D73" s="661" t="s">
        <v>583</v>
      </c>
      <c r="E73" s="662">
        <v>625</v>
      </c>
    </row>
    <row r="74" spans="2:5">
      <c r="B74" s="659" t="s">
        <v>584</v>
      </c>
      <c r="C74" s="660" t="s">
        <v>444</v>
      </c>
      <c r="D74" s="661" t="s">
        <v>585</v>
      </c>
      <c r="E74" s="662">
        <v>1355</v>
      </c>
    </row>
    <row r="75" spans="2:5">
      <c r="B75" s="659" t="s">
        <v>586</v>
      </c>
      <c r="C75" s="660" t="s">
        <v>453</v>
      </c>
      <c r="D75" s="661" t="s">
        <v>587</v>
      </c>
      <c r="E75" s="662">
        <v>110</v>
      </c>
    </row>
    <row r="76" spans="2:5">
      <c r="B76" s="659" t="s">
        <v>588</v>
      </c>
      <c r="C76" s="660" t="s">
        <v>507</v>
      </c>
      <c r="D76" s="661" t="s">
        <v>508</v>
      </c>
      <c r="E76" s="662">
        <v>239</v>
      </c>
    </row>
    <row r="77" spans="2:5">
      <c r="B77" s="659" t="s">
        <v>589</v>
      </c>
      <c r="C77" s="660" t="s">
        <v>582</v>
      </c>
      <c r="D77" s="661" t="s">
        <v>590</v>
      </c>
      <c r="E77" s="662">
        <v>115</v>
      </c>
    </row>
    <row r="78" spans="2:5">
      <c r="B78" s="659" t="s">
        <v>591</v>
      </c>
      <c r="C78" s="660" t="s">
        <v>500</v>
      </c>
      <c r="D78" s="661" t="s">
        <v>592</v>
      </c>
      <c r="E78" s="662">
        <v>1391.5</v>
      </c>
    </row>
    <row r="79" spans="2:5">
      <c r="B79" s="659" t="s">
        <v>593</v>
      </c>
      <c r="C79" s="660" t="s">
        <v>594</v>
      </c>
      <c r="D79" s="665" t="s">
        <v>595</v>
      </c>
      <c r="E79" s="662">
        <v>1364</v>
      </c>
    </row>
    <row r="80" spans="2:5">
      <c r="B80" s="659" t="s">
        <v>596</v>
      </c>
      <c r="C80" s="660" t="s">
        <v>471</v>
      </c>
      <c r="D80" s="661" t="s">
        <v>548</v>
      </c>
      <c r="E80" s="662">
        <v>2990</v>
      </c>
    </row>
    <row r="81" spans="2:5">
      <c r="B81" s="659" t="s">
        <v>597</v>
      </c>
      <c r="C81" s="660" t="s">
        <v>510</v>
      </c>
      <c r="D81" s="663" t="s">
        <v>598</v>
      </c>
      <c r="E81" s="662">
        <v>2675</v>
      </c>
    </row>
    <row r="82" spans="2:5">
      <c r="B82" s="659" t="s">
        <v>599</v>
      </c>
      <c r="C82" s="660" t="s">
        <v>600</v>
      </c>
      <c r="D82" s="663" t="s">
        <v>548</v>
      </c>
      <c r="E82" s="662">
        <v>629.29999999999995</v>
      </c>
    </row>
    <row r="83" spans="2:5">
      <c r="B83" s="659" t="s">
        <v>601</v>
      </c>
      <c r="C83" s="660" t="s">
        <v>495</v>
      </c>
      <c r="D83" s="665" t="s">
        <v>602</v>
      </c>
      <c r="E83" s="662">
        <v>1551.91</v>
      </c>
    </row>
    <row r="84" spans="2:5">
      <c r="B84" s="659" t="s">
        <v>603</v>
      </c>
      <c r="C84" s="660" t="s">
        <v>495</v>
      </c>
      <c r="D84" s="665" t="s">
        <v>602</v>
      </c>
      <c r="E84" s="662">
        <v>1551.91</v>
      </c>
    </row>
    <row r="85" spans="2:5">
      <c r="B85" s="659" t="s">
        <v>604</v>
      </c>
      <c r="C85" s="660" t="s">
        <v>444</v>
      </c>
      <c r="D85" s="665" t="s">
        <v>605</v>
      </c>
      <c r="E85" s="662">
        <v>1355</v>
      </c>
    </row>
    <row r="86" spans="2:5">
      <c r="B86" s="659" t="s">
        <v>606</v>
      </c>
      <c r="C86" s="660" t="s">
        <v>471</v>
      </c>
      <c r="D86" s="665" t="s">
        <v>524</v>
      </c>
      <c r="E86" s="662">
        <v>299</v>
      </c>
    </row>
    <row r="87" spans="2:5">
      <c r="B87" s="659" t="s">
        <v>607</v>
      </c>
      <c r="C87" s="660" t="s">
        <v>491</v>
      </c>
      <c r="D87" s="665" t="s">
        <v>608</v>
      </c>
      <c r="E87" s="662">
        <v>2279.6</v>
      </c>
    </row>
    <row r="88" spans="2:5">
      <c r="B88" s="659" t="s">
        <v>609</v>
      </c>
      <c r="C88" s="660" t="s">
        <v>491</v>
      </c>
      <c r="D88" s="665" t="s">
        <v>610</v>
      </c>
      <c r="E88" s="662">
        <v>2469.75</v>
      </c>
    </row>
    <row r="89" spans="2:5">
      <c r="B89" s="659" t="s">
        <v>611</v>
      </c>
      <c r="C89" s="660" t="s">
        <v>612</v>
      </c>
      <c r="D89" s="661" t="s">
        <v>613</v>
      </c>
      <c r="E89" s="662">
        <v>1430</v>
      </c>
    </row>
    <row r="90" spans="2:5">
      <c r="B90" s="659" t="s">
        <v>614</v>
      </c>
      <c r="C90" s="660" t="s">
        <v>612</v>
      </c>
      <c r="D90" s="661" t="s">
        <v>508</v>
      </c>
      <c r="E90" s="662">
        <v>1430</v>
      </c>
    </row>
    <row r="91" spans="2:5">
      <c r="B91" s="659" t="s">
        <v>615</v>
      </c>
      <c r="C91" s="660" t="s">
        <v>616</v>
      </c>
      <c r="D91" s="661" t="s">
        <v>617</v>
      </c>
      <c r="E91" s="662">
        <v>2976</v>
      </c>
    </row>
    <row r="92" spans="2:5">
      <c r="B92" s="659" t="s">
        <v>618</v>
      </c>
      <c r="C92" s="660" t="s">
        <v>554</v>
      </c>
      <c r="D92" s="665" t="s">
        <v>619</v>
      </c>
      <c r="E92" s="662">
        <v>1800</v>
      </c>
    </row>
    <row r="93" spans="2:5">
      <c r="B93" s="659" t="s">
        <v>620</v>
      </c>
      <c r="C93" s="660" t="s">
        <v>621</v>
      </c>
      <c r="D93" s="666"/>
      <c r="E93" s="662">
        <v>819</v>
      </c>
    </row>
    <row r="94" spans="2:5">
      <c r="B94" s="659" t="s">
        <v>622</v>
      </c>
      <c r="C94" s="660" t="s">
        <v>623</v>
      </c>
      <c r="D94" s="665" t="s">
        <v>624</v>
      </c>
      <c r="E94" s="662">
        <v>355</v>
      </c>
    </row>
    <row r="95" spans="2:5">
      <c r="B95" s="659" t="s">
        <v>625</v>
      </c>
      <c r="C95" s="660" t="s">
        <v>626</v>
      </c>
      <c r="D95" s="665" t="s">
        <v>627</v>
      </c>
      <c r="E95" s="662">
        <v>4999</v>
      </c>
    </row>
    <row r="96" spans="2:5">
      <c r="B96" s="659" t="s">
        <v>628</v>
      </c>
      <c r="C96" s="660" t="s">
        <v>582</v>
      </c>
      <c r="D96" s="665" t="s">
        <v>590</v>
      </c>
      <c r="E96" s="662">
        <v>115</v>
      </c>
    </row>
    <row r="97" spans="2:5">
      <c r="B97" s="659" t="s">
        <v>629</v>
      </c>
      <c r="C97" s="660" t="s">
        <v>630</v>
      </c>
      <c r="D97" s="661" t="s">
        <v>631</v>
      </c>
      <c r="E97" s="662">
        <v>790.63</v>
      </c>
    </row>
    <row r="98" spans="2:5">
      <c r="B98" s="659" t="s">
        <v>632</v>
      </c>
      <c r="C98" s="660" t="s">
        <v>630</v>
      </c>
      <c r="D98" s="661" t="s">
        <v>631</v>
      </c>
      <c r="E98" s="662">
        <v>790.63</v>
      </c>
    </row>
    <row r="99" spans="2:5">
      <c r="B99" s="659" t="s">
        <v>633</v>
      </c>
      <c r="C99" s="660" t="s">
        <v>630</v>
      </c>
      <c r="D99" s="661" t="s">
        <v>631</v>
      </c>
      <c r="E99" s="662">
        <v>790.63</v>
      </c>
    </row>
    <row r="100" spans="2:5">
      <c r="B100" s="659" t="s">
        <v>634</v>
      </c>
      <c r="C100" s="660" t="s">
        <v>630</v>
      </c>
      <c r="D100" s="661" t="s">
        <v>631</v>
      </c>
      <c r="E100" s="662">
        <v>790.63</v>
      </c>
    </row>
    <row r="101" spans="2:5">
      <c r="B101" s="659" t="s">
        <v>635</v>
      </c>
      <c r="C101" s="660" t="s">
        <v>594</v>
      </c>
      <c r="D101" s="661" t="s">
        <v>636</v>
      </c>
      <c r="E101" s="662">
        <v>1364</v>
      </c>
    </row>
    <row r="102" spans="2:5">
      <c r="B102" s="659" t="s">
        <v>637</v>
      </c>
      <c r="C102" s="660" t="s">
        <v>510</v>
      </c>
      <c r="D102" s="661" t="s">
        <v>638</v>
      </c>
      <c r="E102" s="662">
        <v>2700</v>
      </c>
    </row>
    <row r="103" spans="2:5">
      <c r="B103" s="659" t="s">
        <v>639</v>
      </c>
      <c r="C103" s="660" t="s">
        <v>640</v>
      </c>
      <c r="D103" s="665" t="s">
        <v>641</v>
      </c>
      <c r="E103" s="662">
        <v>840</v>
      </c>
    </row>
    <row r="104" spans="2:5">
      <c r="B104" s="659" t="s">
        <v>642</v>
      </c>
      <c r="C104" s="660" t="s">
        <v>640</v>
      </c>
      <c r="D104" s="665" t="s">
        <v>643</v>
      </c>
      <c r="E104" s="662">
        <v>490</v>
      </c>
    </row>
    <row r="105" spans="2:5">
      <c r="B105" s="659" t="s">
        <v>644</v>
      </c>
      <c r="C105" s="660" t="s">
        <v>645</v>
      </c>
      <c r="D105" s="665"/>
      <c r="E105" s="662">
        <v>770</v>
      </c>
    </row>
    <row r="106" spans="2:5">
      <c r="B106" s="659" t="s">
        <v>646</v>
      </c>
      <c r="C106" s="660" t="s">
        <v>647</v>
      </c>
      <c r="D106" s="665" t="s">
        <v>648</v>
      </c>
      <c r="E106" s="662">
        <v>295</v>
      </c>
    </row>
    <row r="107" spans="2:5">
      <c r="B107" s="659" t="s">
        <v>649</v>
      </c>
      <c r="C107" s="660" t="s">
        <v>647</v>
      </c>
      <c r="D107" s="665" t="s">
        <v>650</v>
      </c>
      <c r="E107" s="662">
        <v>95</v>
      </c>
    </row>
    <row r="108" spans="2:5">
      <c r="B108" s="659" t="s">
        <v>651</v>
      </c>
      <c r="C108" s="660" t="s">
        <v>652</v>
      </c>
      <c r="D108" s="665" t="s">
        <v>653</v>
      </c>
      <c r="E108" s="662">
        <v>154</v>
      </c>
    </row>
    <row r="109" spans="2:5">
      <c r="B109" s="659" t="s">
        <v>654</v>
      </c>
      <c r="C109" s="660" t="s">
        <v>655</v>
      </c>
      <c r="D109" s="665" t="s">
        <v>656</v>
      </c>
      <c r="E109" s="662">
        <v>76</v>
      </c>
    </row>
    <row r="110" spans="2:5">
      <c r="B110" s="659" t="s">
        <v>657</v>
      </c>
      <c r="C110" s="660" t="s">
        <v>658</v>
      </c>
      <c r="D110" s="665" t="s">
        <v>659</v>
      </c>
      <c r="E110" s="662">
        <v>180</v>
      </c>
    </row>
    <row r="111" spans="2:5">
      <c r="B111" s="659" t="s">
        <v>660</v>
      </c>
      <c r="C111" s="660" t="s">
        <v>661</v>
      </c>
      <c r="D111" s="665"/>
      <c r="E111" s="662">
        <v>36</v>
      </c>
    </row>
    <row r="112" spans="2:5">
      <c r="B112" s="659" t="s">
        <v>662</v>
      </c>
      <c r="C112" s="660" t="s">
        <v>661</v>
      </c>
      <c r="D112" s="665"/>
      <c r="E112" s="662">
        <v>36</v>
      </c>
    </row>
    <row r="113" spans="2:5">
      <c r="B113" s="659" t="s">
        <v>663</v>
      </c>
      <c r="C113" s="660" t="s">
        <v>661</v>
      </c>
      <c r="D113" s="665"/>
      <c r="E113" s="662">
        <v>36</v>
      </c>
    </row>
    <row r="114" spans="2:5">
      <c r="B114" s="659" t="s">
        <v>664</v>
      </c>
      <c r="C114" s="660" t="s">
        <v>661</v>
      </c>
      <c r="D114" s="665"/>
      <c r="E114" s="662">
        <v>36</v>
      </c>
    </row>
    <row r="115" spans="2:5">
      <c r="B115" s="659" t="s">
        <v>665</v>
      </c>
      <c r="C115" s="660" t="s">
        <v>661</v>
      </c>
      <c r="D115" s="665"/>
      <c r="E115" s="662">
        <v>36</v>
      </c>
    </row>
    <row r="116" spans="2:5">
      <c r="B116" s="659" t="s">
        <v>666</v>
      </c>
      <c r="C116" s="660" t="s">
        <v>667</v>
      </c>
      <c r="D116" s="661" t="s">
        <v>668</v>
      </c>
      <c r="E116" s="662">
        <v>375</v>
      </c>
    </row>
    <row r="117" spans="2:5">
      <c r="B117" s="659" t="s">
        <v>591</v>
      </c>
      <c r="C117" s="660" t="s">
        <v>500</v>
      </c>
      <c r="D117" s="661" t="s">
        <v>669</v>
      </c>
      <c r="E117" s="662">
        <v>1391.5</v>
      </c>
    </row>
    <row r="118" spans="2:5">
      <c r="B118" s="659" t="s">
        <v>670</v>
      </c>
      <c r="C118" s="660" t="s">
        <v>500</v>
      </c>
      <c r="D118" s="661" t="s">
        <v>671</v>
      </c>
      <c r="E118" s="662">
        <v>9121</v>
      </c>
    </row>
    <row r="119" spans="2:5">
      <c r="B119" s="659" t="s">
        <v>672</v>
      </c>
      <c r="C119" s="660" t="s">
        <v>453</v>
      </c>
      <c r="D119" s="661" t="s">
        <v>673</v>
      </c>
      <c r="E119" s="662">
        <v>110</v>
      </c>
    </row>
    <row r="120" spans="2:5">
      <c r="B120" s="659" t="s">
        <v>674</v>
      </c>
      <c r="C120" s="660" t="s">
        <v>566</v>
      </c>
      <c r="D120" s="661" t="s">
        <v>675</v>
      </c>
      <c r="E120" s="662">
        <v>3662</v>
      </c>
    </row>
    <row r="121" spans="2:5">
      <c r="B121" s="659" t="s">
        <v>676</v>
      </c>
      <c r="C121" s="660" t="s">
        <v>491</v>
      </c>
      <c r="D121" s="661" t="s">
        <v>677</v>
      </c>
      <c r="E121" s="662">
        <v>2279.6</v>
      </c>
    </row>
    <row r="122" spans="2:5">
      <c r="B122" s="659" t="s">
        <v>678</v>
      </c>
      <c r="C122" s="660" t="s">
        <v>600</v>
      </c>
      <c r="D122" s="661" t="s">
        <v>679</v>
      </c>
      <c r="E122" s="662">
        <v>629.29999999999995</v>
      </c>
    </row>
    <row r="123" spans="2:5">
      <c r="B123" s="659" t="s">
        <v>680</v>
      </c>
      <c r="C123" s="660" t="s">
        <v>491</v>
      </c>
      <c r="D123" s="661" t="s">
        <v>681</v>
      </c>
      <c r="E123" s="662">
        <v>2279.6</v>
      </c>
    </row>
    <row r="124" spans="2:5">
      <c r="B124" s="659" t="s">
        <v>682</v>
      </c>
      <c r="C124" s="660" t="s">
        <v>444</v>
      </c>
      <c r="D124" s="661" t="s">
        <v>590</v>
      </c>
      <c r="E124" s="662">
        <v>173</v>
      </c>
    </row>
    <row r="125" spans="2:5">
      <c r="B125" s="659" t="s">
        <v>683</v>
      </c>
      <c r="C125" s="660" t="s">
        <v>559</v>
      </c>
      <c r="D125" s="661" t="s">
        <v>684</v>
      </c>
      <c r="E125" s="662">
        <v>2187.19</v>
      </c>
    </row>
    <row r="126" spans="2:5">
      <c r="B126" s="659" t="s">
        <v>685</v>
      </c>
      <c r="C126" s="660" t="s">
        <v>471</v>
      </c>
      <c r="D126" s="663" t="s">
        <v>686</v>
      </c>
      <c r="E126" s="662">
        <v>735.51</v>
      </c>
    </row>
    <row r="127" spans="2:5">
      <c r="B127" s="659" t="s">
        <v>687</v>
      </c>
      <c r="C127" s="660" t="s">
        <v>471</v>
      </c>
      <c r="D127" s="661" t="s">
        <v>548</v>
      </c>
      <c r="E127" s="662">
        <v>735.5</v>
      </c>
    </row>
    <row r="128" spans="2:5">
      <c r="B128" s="659" t="s">
        <v>688</v>
      </c>
      <c r="C128" s="660" t="s">
        <v>517</v>
      </c>
      <c r="D128" s="661" t="s">
        <v>689</v>
      </c>
      <c r="E128" s="662">
        <v>1749</v>
      </c>
    </row>
    <row r="129" spans="2:5">
      <c r="B129" s="659" t="s">
        <v>690</v>
      </c>
      <c r="C129" s="660" t="s">
        <v>691</v>
      </c>
      <c r="D129" s="661" t="s">
        <v>692</v>
      </c>
      <c r="E129" s="662">
        <v>1899.8</v>
      </c>
    </row>
    <row r="130" spans="2:5">
      <c r="B130" s="659" t="s">
        <v>693</v>
      </c>
      <c r="C130" s="660" t="s">
        <v>500</v>
      </c>
      <c r="D130" s="661" t="s">
        <v>694</v>
      </c>
      <c r="E130" s="662">
        <v>459</v>
      </c>
    </row>
    <row r="131" spans="2:5">
      <c r="B131" s="659" t="s">
        <v>695</v>
      </c>
      <c r="C131" s="660" t="s">
        <v>507</v>
      </c>
      <c r="D131" s="661" t="s">
        <v>696</v>
      </c>
      <c r="E131" s="662">
        <v>239</v>
      </c>
    </row>
    <row r="132" spans="2:5">
      <c r="B132" s="659" t="s">
        <v>697</v>
      </c>
      <c r="C132" s="660" t="s">
        <v>691</v>
      </c>
      <c r="D132" s="661" t="s">
        <v>698</v>
      </c>
      <c r="E132" s="662">
        <v>2279.6</v>
      </c>
    </row>
    <row r="133" spans="2:5">
      <c r="B133" s="659" t="s">
        <v>699</v>
      </c>
      <c r="C133" s="660" t="s">
        <v>582</v>
      </c>
      <c r="D133" s="661" t="s">
        <v>534</v>
      </c>
      <c r="E133" s="662">
        <v>1355</v>
      </c>
    </row>
    <row r="134" spans="2:5">
      <c r="B134" s="659" t="s">
        <v>700</v>
      </c>
      <c r="C134" s="660" t="s">
        <v>582</v>
      </c>
      <c r="D134" s="661" t="s">
        <v>590</v>
      </c>
      <c r="E134" s="662">
        <v>115</v>
      </c>
    </row>
    <row r="135" spans="2:5">
      <c r="B135" s="659" t="s">
        <v>701</v>
      </c>
      <c r="C135" s="660" t="s">
        <v>691</v>
      </c>
      <c r="D135" s="661" t="s">
        <v>702</v>
      </c>
      <c r="E135" s="662">
        <v>2000</v>
      </c>
    </row>
    <row r="136" spans="2:5">
      <c r="B136" s="659" t="s">
        <v>703</v>
      </c>
      <c r="C136" s="660" t="s">
        <v>444</v>
      </c>
      <c r="D136" s="661" t="s">
        <v>704</v>
      </c>
      <c r="E136" s="662">
        <v>471</v>
      </c>
    </row>
    <row r="137" spans="2:5">
      <c r="B137" s="659" t="s">
        <v>705</v>
      </c>
      <c r="C137" s="660" t="s">
        <v>444</v>
      </c>
      <c r="D137" s="661" t="s">
        <v>706</v>
      </c>
      <c r="E137" s="662">
        <v>173</v>
      </c>
    </row>
    <row r="138" spans="2:5">
      <c r="B138" s="659" t="s">
        <v>707</v>
      </c>
      <c r="C138" s="660" t="s">
        <v>444</v>
      </c>
      <c r="D138" s="661" t="s">
        <v>590</v>
      </c>
      <c r="E138" s="662">
        <v>115</v>
      </c>
    </row>
    <row r="139" spans="2:5">
      <c r="B139" s="659" t="s">
        <v>708</v>
      </c>
      <c r="C139" s="660" t="s">
        <v>500</v>
      </c>
      <c r="D139" s="661" t="s">
        <v>709</v>
      </c>
      <c r="E139" s="662">
        <v>459</v>
      </c>
    </row>
    <row r="140" spans="2:5">
      <c r="B140" s="659" t="s">
        <v>710</v>
      </c>
      <c r="C140" s="660" t="s">
        <v>691</v>
      </c>
      <c r="D140" s="661" t="s">
        <v>711</v>
      </c>
      <c r="E140" s="662">
        <v>2191.86</v>
      </c>
    </row>
    <row r="141" spans="2:5">
      <c r="B141" s="659" t="s">
        <v>712</v>
      </c>
      <c r="C141" s="660" t="s">
        <v>491</v>
      </c>
      <c r="D141" s="661" t="s">
        <v>713</v>
      </c>
      <c r="E141" s="662">
        <v>935.55</v>
      </c>
    </row>
    <row r="142" spans="2:5">
      <c r="B142" s="659" t="s">
        <v>714</v>
      </c>
      <c r="C142" s="660" t="s">
        <v>566</v>
      </c>
      <c r="D142" s="661" t="s">
        <v>715</v>
      </c>
      <c r="E142" s="662">
        <v>11999.2</v>
      </c>
    </row>
    <row r="143" spans="2:5">
      <c r="B143" s="659" t="s">
        <v>716</v>
      </c>
      <c r="C143" s="660" t="s">
        <v>600</v>
      </c>
      <c r="D143" s="661" t="s">
        <v>613</v>
      </c>
      <c r="E143" s="662">
        <v>629.29999999999995</v>
      </c>
    </row>
    <row r="144" spans="2:5">
      <c r="B144" s="659" t="s">
        <v>717</v>
      </c>
      <c r="C144" s="660" t="s">
        <v>718</v>
      </c>
      <c r="D144" s="661" t="s">
        <v>719</v>
      </c>
      <c r="E144" s="662">
        <v>1460.5</v>
      </c>
    </row>
    <row r="145" spans="2:5">
      <c r="B145" s="659" t="s">
        <v>720</v>
      </c>
      <c r="C145" s="660" t="s">
        <v>562</v>
      </c>
      <c r="D145" s="661" t="s">
        <v>721</v>
      </c>
      <c r="E145" s="662">
        <v>3299</v>
      </c>
    </row>
    <row r="146" spans="2:5">
      <c r="B146" s="659" t="s">
        <v>722</v>
      </c>
      <c r="C146" s="660" t="s">
        <v>471</v>
      </c>
      <c r="D146" s="661" t="s">
        <v>723</v>
      </c>
      <c r="E146" s="662">
        <v>735.5</v>
      </c>
    </row>
    <row r="147" spans="2:5">
      <c r="B147" s="659" t="s">
        <v>724</v>
      </c>
      <c r="C147" s="660" t="s">
        <v>500</v>
      </c>
      <c r="D147" s="661" t="s">
        <v>725</v>
      </c>
      <c r="E147" s="662">
        <v>1366.75</v>
      </c>
    </row>
    <row r="148" spans="2:5">
      <c r="B148" s="659" t="s">
        <v>726</v>
      </c>
      <c r="C148" s="660" t="s">
        <v>491</v>
      </c>
      <c r="D148" s="661" t="s">
        <v>702</v>
      </c>
      <c r="E148" s="662">
        <v>1975.25</v>
      </c>
    </row>
    <row r="149" spans="2:5">
      <c r="B149" s="659" t="s">
        <v>727</v>
      </c>
      <c r="C149" s="660" t="s">
        <v>444</v>
      </c>
      <c r="D149" s="661" t="s">
        <v>728</v>
      </c>
      <c r="E149" s="662">
        <v>1355</v>
      </c>
    </row>
    <row r="150" spans="2:5">
      <c r="B150" s="659" t="s">
        <v>729</v>
      </c>
      <c r="C150" s="660" t="s">
        <v>479</v>
      </c>
      <c r="D150" s="661" t="s">
        <v>730</v>
      </c>
      <c r="E150" s="662">
        <v>410</v>
      </c>
    </row>
    <row r="151" spans="2:5">
      <c r="B151" s="659" t="s">
        <v>731</v>
      </c>
      <c r="C151" s="660" t="s">
        <v>491</v>
      </c>
      <c r="D151" s="661" t="s">
        <v>732</v>
      </c>
      <c r="E151" s="662">
        <v>2054.85</v>
      </c>
    </row>
    <row r="152" spans="2:5">
      <c r="B152" s="659" t="s">
        <v>733</v>
      </c>
      <c r="C152" s="660" t="s">
        <v>559</v>
      </c>
      <c r="D152" s="661" t="s">
        <v>734</v>
      </c>
      <c r="E152" s="662">
        <v>1500.25</v>
      </c>
    </row>
    <row r="153" spans="2:5">
      <c r="B153" s="659" t="s">
        <v>735</v>
      </c>
      <c r="C153" s="660" t="s">
        <v>500</v>
      </c>
      <c r="D153" s="661" t="s">
        <v>736</v>
      </c>
      <c r="E153" s="662">
        <v>2391.86</v>
      </c>
    </row>
    <row r="154" spans="2:5">
      <c r="B154" s="659" t="s">
        <v>737</v>
      </c>
      <c r="C154" s="660" t="s">
        <v>444</v>
      </c>
      <c r="D154" s="661" t="s">
        <v>738</v>
      </c>
      <c r="E154" s="662">
        <v>1355</v>
      </c>
    </row>
    <row r="155" spans="2:5">
      <c r="B155" s="659" t="s">
        <v>739</v>
      </c>
      <c r="C155" s="660" t="s">
        <v>582</v>
      </c>
      <c r="D155" s="661" t="s">
        <v>590</v>
      </c>
      <c r="E155" s="662">
        <v>115</v>
      </c>
    </row>
    <row r="156" spans="2:5">
      <c r="B156" s="659" t="s">
        <v>740</v>
      </c>
      <c r="C156" s="660" t="s">
        <v>495</v>
      </c>
      <c r="D156" s="661" t="s">
        <v>741</v>
      </c>
      <c r="E156" s="662">
        <v>1551.91</v>
      </c>
    </row>
    <row r="157" spans="2:5">
      <c r="B157" s="659" t="s">
        <v>742</v>
      </c>
      <c r="C157" s="660" t="s">
        <v>743</v>
      </c>
      <c r="D157" s="661" t="s">
        <v>744</v>
      </c>
      <c r="E157" s="662">
        <v>720</v>
      </c>
    </row>
    <row r="158" spans="2:5">
      <c r="B158" s="659" t="s">
        <v>745</v>
      </c>
      <c r="C158" s="660" t="s">
        <v>500</v>
      </c>
      <c r="D158" s="661" t="s">
        <v>746</v>
      </c>
      <c r="E158" s="662">
        <v>2191.86</v>
      </c>
    </row>
    <row r="159" spans="2:5">
      <c r="B159" s="659" t="s">
        <v>747</v>
      </c>
      <c r="C159" s="660" t="s">
        <v>559</v>
      </c>
      <c r="D159" s="661" t="s">
        <v>748</v>
      </c>
      <c r="E159" s="662">
        <v>459</v>
      </c>
    </row>
    <row r="160" spans="2:5" ht="22.5">
      <c r="B160" s="659" t="s">
        <v>749</v>
      </c>
      <c r="C160" s="660" t="s">
        <v>491</v>
      </c>
      <c r="D160" s="661" t="s">
        <v>750</v>
      </c>
      <c r="E160" s="662">
        <v>699</v>
      </c>
    </row>
    <row r="161" spans="2:5" ht="22.5">
      <c r="B161" s="659" t="s">
        <v>751</v>
      </c>
      <c r="C161" s="660" t="s">
        <v>456</v>
      </c>
      <c r="D161" s="661" t="s">
        <v>752</v>
      </c>
      <c r="E161" s="662">
        <v>120</v>
      </c>
    </row>
    <row r="162" spans="2:5" ht="22.5">
      <c r="B162" s="659" t="s">
        <v>753</v>
      </c>
      <c r="C162" s="660" t="s">
        <v>456</v>
      </c>
      <c r="D162" s="661" t="s">
        <v>752</v>
      </c>
      <c r="E162" s="662">
        <v>120</v>
      </c>
    </row>
    <row r="163" spans="2:5" ht="22.5">
      <c r="B163" s="659" t="s">
        <v>754</v>
      </c>
      <c r="C163" s="660" t="s">
        <v>456</v>
      </c>
      <c r="D163" s="661" t="s">
        <v>752</v>
      </c>
      <c r="E163" s="662">
        <v>120</v>
      </c>
    </row>
    <row r="164" spans="2:5" ht="22.5">
      <c r="B164" s="659" t="s">
        <v>755</v>
      </c>
      <c r="C164" s="660" t="s">
        <v>456</v>
      </c>
      <c r="D164" s="661" t="s">
        <v>752</v>
      </c>
      <c r="E164" s="662">
        <v>120</v>
      </c>
    </row>
    <row r="165" spans="2:5">
      <c r="B165" s="659" t="s">
        <v>756</v>
      </c>
      <c r="C165" s="660" t="s">
        <v>456</v>
      </c>
      <c r="D165" s="661" t="s">
        <v>757</v>
      </c>
      <c r="E165" s="662">
        <v>450</v>
      </c>
    </row>
    <row r="166" spans="2:5">
      <c r="B166" s="659" t="s">
        <v>758</v>
      </c>
      <c r="C166" s="660" t="s">
        <v>456</v>
      </c>
      <c r="D166" s="661" t="s">
        <v>759</v>
      </c>
      <c r="E166" s="662">
        <v>12000</v>
      </c>
    </row>
    <row r="167" spans="2:5">
      <c r="B167" s="659" t="s">
        <v>760</v>
      </c>
      <c r="C167" s="660" t="s">
        <v>471</v>
      </c>
      <c r="D167" s="661" t="s">
        <v>548</v>
      </c>
      <c r="E167" s="662">
        <v>735.51</v>
      </c>
    </row>
    <row r="168" spans="2:5">
      <c r="B168" s="659" t="s">
        <v>761</v>
      </c>
      <c r="C168" s="660" t="s">
        <v>762</v>
      </c>
      <c r="D168" s="667" t="s">
        <v>763</v>
      </c>
      <c r="E168" s="662">
        <v>1000</v>
      </c>
    </row>
    <row r="169" spans="2:5">
      <c r="B169" s="659" t="s">
        <v>764</v>
      </c>
      <c r="C169" s="660" t="s">
        <v>479</v>
      </c>
      <c r="D169" s="661" t="s">
        <v>765</v>
      </c>
      <c r="E169" s="662">
        <v>602</v>
      </c>
    </row>
    <row r="170" spans="2:5" ht="22.5">
      <c r="B170" s="659" t="s">
        <v>499</v>
      </c>
      <c r="C170" s="660" t="s">
        <v>766</v>
      </c>
      <c r="D170" s="661" t="s">
        <v>767</v>
      </c>
      <c r="E170" s="662">
        <v>2300</v>
      </c>
    </row>
    <row r="171" spans="2:5">
      <c r="B171" s="659" t="s">
        <v>768</v>
      </c>
      <c r="C171" s="660" t="s">
        <v>594</v>
      </c>
      <c r="D171" s="661" t="s">
        <v>548</v>
      </c>
      <c r="E171" s="662">
        <v>454.6</v>
      </c>
    </row>
    <row r="172" spans="2:5">
      <c r="B172" s="659" t="s">
        <v>769</v>
      </c>
      <c r="C172" s="660" t="s">
        <v>566</v>
      </c>
      <c r="D172" s="663" t="s">
        <v>770</v>
      </c>
      <c r="E172" s="662">
        <v>2472.5</v>
      </c>
    </row>
    <row r="173" spans="2:5">
      <c r="B173" s="659" t="s">
        <v>771</v>
      </c>
      <c r="C173" s="660" t="s">
        <v>600</v>
      </c>
      <c r="D173" s="663" t="s">
        <v>772</v>
      </c>
      <c r="E173" s="662">
        <v>2697</v>
      </c>
    </row>
    <row r="174" spans="2:5">
      <c r="B174" s="659" t="s">
        <v>773</v>
      </c>
      <c r="C174" s="660" t="s">
        <v>559</v>
      </c>
      <c r="D174" s="661" t="s">
        <v>774</v>
      </c>
      <c r="E174" s="662">
        <v>1500</v>
      </c>
    </row>
    <row r="175" spans="2:5">
      <c r="B175" s="659" t="s">
        <v>775</v>
      </c>
      <c r="C175" s="660" t="s">
        <v>444</v>
      </c>
      <c r="D175" s="661" t="s">
        <v>776</v>
      </c>
      <c r="E175" s="662">
        <v>173</v>
      </c>
    </row>
    <row r="176" spans="2:5" ht="22.5">
      <c r="B176" s="659" t="s">
        <v>551</v>
      </c>
      <c r="C176" s="660" t="s">
        <v>766</v>
      </c>
      <c r="D176" s="661" t="s">
        <v>777</v>
      </c>
      <c r="E176" s="662">
        <v>2300</v>
      </c>
    </row>
    <row r="177" spans="2:5">
      <c r="B177" s="659" t="s">
        <v>778</v>
      </c>
      <c r="C177" s="660" t="s">
        <v>444</v>
      </c>
      <c r="D177" s="663" t="s">
        <v>779</v>
      </c>
      <c r="E177" s="662">
        <v>1370.93</v>
      </c>
    </row>
    <row r="178" spans="2:5" ht="22.5">
      <c r="B178" s="659" t="s">
        <v>780</v>
      </c>
      <c r="C178" s="660" t="s">
        <v>781</v>
      </c>
      <c r="D178" s="661" t="s">
        <v>782</v>
      </c>
      <c r="E178" s="662">
        <v>15467.56</v>
      </c>
    </row>
    <row r="179" spans="2:5">
      <c r="B179" s="659" t="s">
        <v>783</v>
      </c>
      <c r="C179" s="660" t="s">
        <v>781</v>
      </c>
      <c r="D179" s="661" t="s">
        <v>784</v>
      </c>
      <c r="E179" s="662">
        <v>3500</v>
      </c>
    </row>
    <row r="180" spans="2:5">
      <c r="B180" s="659" t="s">
        <v>785</v>
      </c>
      <c r="C180" s="660" t="s">
        <v>491</v>
      </c>
      <c r="D180" s="661" t="s">
        <v>786</v>
      </c>
      <c r="E180" s="662">
        <v>2469.75</v>
      </c>
    </row>
    <row r="181" spans="2:5">
      <c r="B181" s="659" t="s">
        <v>787</v>
      </c>
      <c r="C181" s="660" t="s">
        <v>566</v>
      </c>
      <c r="D181" s="661" t="s">
        <v>788</v>
      </c>
      <c r="E181" s="662">
        <v>735</v>
      </c>
    </row>
    <row r="182" spans="2:5">
      <c r="B182" s="659" t="s">
        <v>789</v>
      </c>
      <c r="C182" s="660" t="s">
        <v>790</v>
      </c>
      <c r="D182" s="661" t="s">
        <v>791</v>
      </c>
      <c r="E182" s="662">
        <v>5014</v>
      </c>
    </row>
    <row r="183" spans="2:5">
      <c r="B183" s="659" t="s">
        <v>792</v>
      </c>
      <c r="C183" s="660" t="s">
        <v>600</v>
      </c>
      <c r="D183" s="661" t="s">
        <v>723</v>
      </c>
      <c r="E183" s="662">
        <v>629.29999999999995</v>
      </c>
    </row>
    <row r="184" spans="2:5">
      <c r="B184" s="659" t="s">
        <v>793</v>
      </c>
      <c r="C184" s="660" t="s">
        <v>559</v>
      </c>
      <c r="D184" s="661" t="s">
        <v>794</v>
      </c>
      <c r="E184" s="662">
        <v>1500</v>
      </c>
    </row>
    <row r="185" spans="2:5">
      <c r="B185" s="659" t="s">
        <v>795</v>
      </c>
      <c r="C185" s="660" t="s">
        <v>582</v>
      </c>
      <c r="D185" s="661" t="s">
        <v>796</v>
      </c>
      <c r="E185" s="662">
        <v>115</v>
      </c>
    </row>
    <row r="186" spans="2:5">
      <c r="B186" s="659" t="s">
        <v>797</v>
      </c>
      <c r="C186" s="660" t="s">
        <v>798</v>
      </c>
      <c r="D186" s="661" t="s">
        <v>799</v>
      </c>
      <c r="E186" s="662">
        <v>450</v>
      </c>
    </row>
    <row r="187" spans="2:5">
      <c r="B187" s="659" t="s">
        <v>800</v>
      </c>
      <c r="C187" s="660" t="s">
        <v>500</v>
      </c>
      <c r="D187" s="661" t="s">
        <v>801</v>
      </c>
      <c r="E187" s="662">
        <v>2416.6</v>
      </c>
    </row>
    <row r="188" spans="2:5">
      <c r="B188" s="659" t="s">
        <v>802</v>
      </c>
      <c r="C188" s="660" t="s">
        <v>444</v>
      </c>
      <c r="D188" s="661" t="s">
        <v>803</v>
      </c>
      <c r="E188" s="662">
        <v>115</v>
      </c>
    </row>
    <row r="189" spans="2:5">
      <c r="B189" s="659" t="s">
        <v>804</v>
      </c>
      <c r="C189" s="660" t="s">
        <v>471</v>
      </c>
      <c r="D189" s="661" t="s">
        <v>805</v>
      </c>
      <c r="E189" s="662">
        <v>1419.1</v>
      </c>
    </row>
    <row r="190" spans="2:5">
      <c r="B190" s="659" t="s">
        <v>806</v>
      </c>
      <c r="C190" s="660" t="s">
        <v>491</v>
      </c>
      <c r="D190" s="661" t="s">
        <v>807</v>
      </c>
      <c r="E190" s="662">
        <v>1160.3</v>
      </c>
    </row>
    <row r="191" spans="2:5">
      <c r="B191" s="659" t="s">
        <v>808</v>
      </c>
      <c r="C191" s="660" t="s">
        <v>491</v>
      </c>
      <c r="D191" s="661" t="s">
        <v>809</v>
      </c>
      <c r="E191" s="662">
        <v>2469.75</v>
      </c>
    </row>
    <row r="192" spans="2:5">
      <c r="B192" s="659" t="s">
        <v>810</v>
      </c>
      <c r="C192" s="660" t="s">
        <v>491</v>
      </c>
      <c r="D192" s="661" t="s">
        <v>811</v>
      </c>
      <c r="E192" s="662">
        <v>1160.3</v>
      </c>
    </row>
    <row r="193" spans="2:5">
      <c r="B193" s="659" t="s">
        <v>812</v>
      </c>
      <c r="C193" s="660" t="s">
        <v>813</v>
      </c>
      <c r="D193" s="661" t="s">
        <v>814</v>
      </c>
      <c r="E193" s="662">
        <v>1800</v>
      </c>
    </row>
    <row r="194" spans="2:5">
      <c r="B194" s="659" t="s">
        <v>815</v>
      </c>
      <c r="C194" s="660" t="s">
        <v>600</v>
      </c>
      <c r="D194" s="661" t="s">
        <v>723</v>
      </c>
      <c r="E194" s="662">
        <v>629.29999999999995</v>
      </c>
    </row>
    <row r="195" spans="2:5">
      <c r="B195" s="659" t="s">
        <v>816</v>
      </c>
      <c r="C195" s="660" t="s">
        <v>479</v>
      </c>
      <c r="D195" s="661" t="s">
        <v>817</v>
      </c>
      <c r="E195" s="662">
        <v>620</v>
      </c>
    </row>
    <row r="196" spans="2:5">
      <c r="B196" s="659" t="s">
        <v>818</v>
      </c>
      <c r="C196" s="660" t="s">
        <v>479</v>
      </c>
      <c r="D196" s="661" t="s">
        <v>819</v>
      </c>
      <c r="E196" s="662">
        <v>1200</v>
      </c>
    </row>
    <row r="197" spans="2:5">
      <c r="B197" s="659" t="s">
        <v>820</v>
      </c>
      <c r="C197" s="660" t="s">
        <v>500</v>
      </c>
      <c r="D197" s="661" t="s">
        <v>821</v>
      </c>
      <c r="E197" s="662">
        <v>1391.5</v>
      </c>
    </row>
    <row r="198" spans="2:5">
      <c r="B198" s="659" t="s">
        <v>822</v>
      </c>
      <c r="C198" s="660" t="s">
        <v>444</v>
      </c>
      <c r="D198" s="661" t="s">
        <v>823</v>
      </c>
      <c r="E198" s="662">
        <v>1355</v>
      </c>
    </row>
    <row r="199" spans="2:5">
      <c r="B199" s="659" t="s">
        <v>824</v>
      </c>
      <c r="C199" s="660" t="s">
        <v>825</v>
      </c>
      <c r="D199" s="661" t="s">
        <v>826</v>
      </c>
      <c r="E199" s="662">
        <v>438</v>
      </c>
    </row>
    <row r="200" spans="2:5">
      <c r="B200" s="659" t="s">
        <v>827</v>
      </c>
      <c r="C200" s="660" t="s">
        <v>825</v>
      </c>
      <c r="D200" s="661" t="s">
        <v>828</v>
      </c>
      <c r="E200" s="662">
        <v>560</v>
      </c>
    </row>
    <row r="201" spans="2:5">
      <c r="B201" s="659" t="s">
        <v>829</v>
      </c>
      <c r="C201" s="660" t="s">
        <v>479</v>
      </c>
      <c r="D201" s="661" t="s">
        <v>830</v>
      </c>
      <c r="E201" s="662">
        <v>420</v>
      </c>
    </row>
    <row r="202" spans="2:5">
      <c r="B202" s="659" t="s">
        <v>831</v>
      </c>
      <c r="C202" s="660" t="s">
        <v>832</v>
      </c>
      <c r="D202" s="661" t="s">
        <v>833</v>
      </c>
      <c r="E202" s="662">
        <v>570</v>
      </c>
    </row>
    <row r="203" spans="2:5">
      <c r="B203" s="659" t="s">
        <v>834</v>
      </c>
      <c r="C203" s="660" t="s">
        <v>444</v>
      </c>
      <c r="D203" s="661" t="s">
        <v>823</v>
      </c>
      <c r="E203" s="662">
        <v>1355</v>
      </c>
    </row>
    <row r="204" spans="2:5">
      <c r="B204" s="659" t="s">
        <v>835</v>
      </c>
      <c r="C204" s="660" t="s">
        <v>500</v>
      </c>
      <c r="D204" s="661" t="s">
        <v>836</v>
      </c>
      <c r="E204" s="662">
        <v>2416</v>
      </c>
    </row>
    <row r="205" spans="2:5">
      <c r="B205" s="659" t="s">
        <v>837</v>
      </c>
      <c r="C205" s="660" t="s">
        <v>479</v>
      </c>
      <c r="D205" s="661" t="s">
        <v>838</v>
      </c>
      <c r="E205" s="662">
        <v>1000</v>
      </c>
    </row>
    <row r="206" spans="2:5">
      <c r="B206" s="659" t="s">
        <v>839</v>
      </c>
      <c r="C206" s="660" t="s">
        <v>471</v>
      </c>
      <c r="D206" s="661" t="s">
        <v>508</v>
      </c>
      <c r="E206" s="662">
        <v>735.5</v>
      </c>
    </row>
    <row r="207" spans="2:5">
      <c r="B207" s="659" t="s">
        <v>840</v>
      </c>
      <c r="C207" s="660" t="s">
        <v>456</v>
      </c>
      <c r="D207" s="661" t="s">
        <v>841</v>
      </c>
      <c r="E207" s="662">
        <v>125</v>
      </c>
    </row>
    <row r="208" spans="2:5">
      <c r="B208" s="659" t="s">
        <v>842</v>
      </c>
      <c r="C208" s="660" t="s">
        <v>843</v>
      </c>
      <c r="D208" s="661" t="s">
        <v>844</v>
      </c>
      <c r="E208" s="662">
        <v>151.35</v>
      </c>
    </row>
    <row r="209" spans="2:5">
      <c r="B209" s="659" t="s">
        <v>845</v>
      </c>
      <c r="C209" s="660" t="s">
        <v>574</v>
      </c>
      <c r="D209" s="661" t="s">
        <v>846</v>
      </c>
      <c r="E209" s="662">
        <v>705</v>
      </c>
    </row>
    <row r="210" spans="2:5">
      <c r="B210" s="659" t="s">
        <v>847</v>
      </c>
      <c r="C210" s="660" t="s">
        <v>491</v>
      </c>
      <c r="D210" s="661" t="s">
        <v>848</v>
      </c>
      <c r="E210" s="662">
        <v>2469.75</v>
      </c>
    </row>
    <row r="211" spans="2:5">
      <c r="B211" s="659" t="s">
        <v>849</v>
      </c>
      <c r="C211" s="660" t="s">
        <v>444</v>
      </c>
      <c r="D211" s="661" t="s">
        <v>850</v>
      </c>
      <c r="E211" s="662">
        <v>1355</v>
      </c>
    </row>
    <row r="212" spans="2:5">
      <c r="B212" s="659" t="s">
        <v>851</v>
      </c>
      <c r="C212" s="660" t="s">
        <v>500</v>
      </c>
      <c r="D212" s="661" t="s">
        <v>852</v>
      </c>
      <c r="E212" s="662">
        <v>3500</v>
      </c>
    </row>
    <row r="213" spans="2:5">
      <c r="B213" s="659" t="s">
        <v>853</v>
      </c>
      <c r="C213" s="660" t="s">
        <v>832</v>
      </c>
      <c r="D213" s="661" t="s">
        <v>854</v>
      </c>
      <c r="E213" s="662">
        <v>570</v>
      </c>
    </row>
    <row r="214" spans="2:5">
      <c r="B214" s="659" t="s">
        <v>855</v>
      </c>
      <c r="C214" s="660" t="s">
        <v>582</v>
      </c>
      <c r="D214" s="661" t="s">
        <v>706</v>
      </c>
      <c r="E214" s="662">
        <v>173</v>
      </c>
    </row>
    <row r="215" spans="2:5">
      <c r="B215" s="659" t="s">
        <v>856</v>
      </c>
      <c r="C215" s="660" t="s">
        <v>857</v>
      </c>
      <c r="D215" s="661" t="s">
        <v>858</v>
      </c>
      <c r="E215" s="662">
        <v>1370.93</v>
      </c>
    </row>
    <row r="216" spans="2:5">
      <c r="B216" s="659" t="s">
        <v>859</v>
      </c>
      <c r="C216" s="660" t="s">
        <v>491</v>
      </c>
      <c r="D216" s="661" t="s">
        <v>860</v>
      </c>
      <c r="E216" s="662">
        <v>1160.3</v>
      </c>
    </row>
    <row r="217" spans="2:5">
      <c r="B217" s="659" t="s">
        <v>861</v>
      </c>
      <c r="C217" s="660" t="s">
        <v>450</v>
      </c>
      <c r="D217" s="661" t="s">
        <v>489</v>
      </c>
      <c r="E217" s="662">
        <v>2000</v>
      </c>
    </row>
    <row r="218" spans="2:5">
      <c r="B218" s="659" t="s">
        <v>862</v>
      </c>
      <c r="C218" s="660" t="s">
        <v>471</v>
      </c>
      <c r="D218" s="661" t="s">
        <v>863</v>
      </c>
      <c r="E218" s="662">
        <v>2999</v>
      </c>
    </row>
    <row r="219" spans="2:5">
      <c r="B219" s="659" t="s">
        <v>864</v>
      </c>
      <c r="C219" s="660" t="s">
        <v>491</v>
      </c>
      <c r="D219" s="661" t="s">
        <v>860</v>
      </c>
      <c r="E219" s="662">
        <v>1160.3</v>
      </c>
    </row>
    <row r="220" spans="2:5">
      <c r="B220" s="659" t="s">
        <v>865</v>
      </c>
      <c r="C220" s="660" t="s">
        <v>582</v>
      </c>
      <c r="D220" s="661" t="s">
        <v>741</v>
      </c>
      <c r="E220" s="662">
        <v>625</v>
      </c>
    </row>
    <row r="221" spans="2:5">
      <c r="B221" s="659" t="s">
        <v>866</v>
      </c>
      <c r="C221" s="660" t="s">
        <v>582</v>
      </c>
      <c r="D221" s="661" t="s">
        <v>741</v>
      </c>
      <c r="E221" s="662">
        <v>625</v>
      </c>
    </row>
    <row r="222" spans="2:5">
      <c r="B222" s="659" t="s">
        <v>867</v>
      </c>
      <c r="C222" s="660" t="s">
        <v>832</v>
      </c>
      <c r="D222" s="661" t="s">
        <v>833</v>
      </c>
      <c r="E222" s="662">
        <v>570</v>
      </c>
    </row>
    <row r="223" spans="2:5">
      <c r="B223" s="659" t="s">
        <v>868</v>
      </c>
      <c r="C223" s="660" t="s">
        <v>479</v>
      </c>
      <c r="D223" s="661" t="s">
        <v>833</v>
      </c>
      <c r="E223" s="662">
        <v>570</v>
      </c>
    </row>
    <row r="224" spans="2:5">
      <c r="B224" s="659" t="s">
        <v>869</v>
      </c>
      <c r="C224" s="660" t="s">
        <v>582</v>
      </c>
      <c r="D224" s="663" t="s">
        <v>870</v>
      </c>
      <c r="E224" s="662">
        <v>1355</v>
      </c>
    </row>
    <row r="225" spans="2:5">
      <c r="B225" s="659" t="s">
        <v>871</v>
      </c>
      <c r="C225" s="660" t="s">
        <v>872</v>
      </c>
      <c r="D225" s="663" t="s">
        <v>873</v>
      </c>
      <c r="E225" s="662">
        <v>677</v>
      </c>
    </row>
    <row r="226" spans="2:5">
      <c r="B226" s="659" t="s">
        <v>874</v>
      </c>
      <c r="C226" s="660" t="s">
        <v>825</v>
      </c>
      <c r="D226" s="661" t="s">
        <v>875</v>
      </c>
      <c r="E226" s="662">
        <v>438</v>
      </c>
    </row>
    <row r="227" spans="2:5">
      <c r="B227" s="659" t="s">
        <v>876</v>
      </c>
      <c r="C227" s="660" t="s">
        <v>471</v>
      </c>
      <c r="D227" s="661" t="s">
        <v>877</v>
      </c>
      <c r="E227" s="662">
        <v>735.5</v>
      </c>
    </row>
    <row r="228" spans="2:5">
      <c r="B228" s="659" t="s">
        <v>878</v>
      </c>
      <c r="C228" s="660" t="s">
        <v>825</v>
      </c>
      <c r="D228" s="661" t="s">
        <v>879</v>
      </c>
      <c r="E228" s="662">
        <v>560</v>
      </c>
    </row>
    <row r="229" spans="2:5">
      <c r="B229" s="659" t="s">
        <v>880</v>
      </c>
      <c r="C229" s="660" t="s">
        <v>491</v>
      </c>
      <c r="D229" s="661" t="s">
        <v>881</v>
      </c>
      <c r="E229" s="662">
        <v>2279.6</v>
      </c>
    </row>
    <row r="230" spans="2:5">
      <c r="B230" s="659" t="s">
        <v>882</v>
      </c>
      <c r="C230" s="660" t="s">
        <v>491</v>
      </c>
      <c r="D230" s="661" t="s">
        <v>881</v>
      </c>
      <c r="E230" s="662">
        <v>2279.6</v>
      </c>
    </row>
    <row r="231" spans="2:5">
      <c r="B231" s="659" t="s">
        <v>883</v>
      </c>
      <c r="C231" s="660" t="s">
        <v>491</v>
      </c>
      <c r="D231" s="661" t="s">
        <v>881</v>
      </c>
      <c r="E231" s="662">
        <v>2279.6</v>
      </c>
    </row>
    <row r="232" spans="2:5">
      <c r="B232" s="659" t="s">
        <v>884</v>
      </c>
      <c r="C232" s="660" t="s">
        <v>491</v>
      </c>
      <c r="D232" s="661" t="s">
        <v>885</v>
      </c>
      <c r="E232" s="662">
        <v>1899.8</v>
      </c>
    </row>
    <row r="233" spans="2:5">
      <c r="B233" s="659" t="s">
        <v>886</v>
      </c>
      <c r="C233" s="660" t="s">
        <v>491</v>
      </c>
      <c r="D233" s="661" t="s">
        <v>885</v>
      </c>
      <c r="E233" s="662">
        <v>1899.8</v>
      </c>
    </row>
    <row r="234" spans="2:5">
      <c r="B234" s="659" t="s">
        <v>887</v>
      </c>
      <c r="C234" s="660" t="s">
        <v>491</v>
      </c>
      <c r="D234" s="661" t="s">
        <v>885</v>
      </c>
      <c r="E234" s="662">
        <v>1899.8</v>
      </c>
    </row>
    <row r="235" spans="2:5">
      <c r="B235" s="659" t="s">
        <v>888</v>
      </c>
      <c r="C235" s="660" t="s">
        <v>491</v>
      </c>
      <c r="D235" s="661" t="s">
        <v>885</v>
      </c>
      <c r="E235" s="662">
        <v>2013.65</v>
      </c>
    </row>
    <row r="236" spans="2:5">
      <c r="B236" s="659" t="s">
        <v>889</v>
      </c>
      <c r="C236" s="660" t="s">
        <v>491</v>
      </c>
      <c r="D236" s="661" t="s">
        <v>885</v>
      </c>
      <c r="E236" s="662">
        <v>2013.65</v>
      </c>
    </row>
    <row r="237" spans="2:5">
      <c r="B237" s="659" t="s">
        <v>890</v>
      </c>
      <c r="C237" s="660" t="s">
        <v>491</v>
      </c>
      <c r="D237" s="661" t="s">
        <v>891</v>
      </c>
      <c r="E237" s="662">
        <v>654.04999999999995</v>
      </c>
    </row>
    <row r="238" spans="2:5">
      <c r="B238" s="659" t="s">
        <v>892</v>
      </c>
      <c r="C238" s="660" t="s">
        <v>491</v>
      </c>
      <c r="D238" s="661" t="s">
        <v>891</v>
      </c>
      <c r="E238" s="662">
        <v>654.04999999999995</v>
      </c>
    </row>
    <row r="239" spans="2:5">
      <c r="B239" s="659" t="s">
        <v>893</v>
      </c>
      <c r="C239" s="660" t="s">
        <v>491</v>
      </c>
      <c r="D239" s="661" t="s">
        <v>891</v>
      </c>
      <c r="E239" s="662">
        <v>654.04999999999995</v>
      </c>
    </row>
    <row r="240" spans="2:5">
      <c r="B240" s="659" t="s">
        <v>894</v>
      </c>
      <c r="C240" s="660" t="s">
        <v>491</v>
      </c>
      <c r="D240" s="661" t="s">
        <v>895</v>
      </c>
      <c r="E240" s="662">
        <v>1391.5</v>
      </c>
    </row>
    <row r="241" spans="2:5">
      <c r="B241" s="659" t="s">
        <v>896</v>
      </c>
      <c r="C241" s="660" t="s">
        <v>491</v>
      </c>
      <c r="D241" s="661" t="s">
        <v>895</v>
      </c>
      <c r="E241" s="662">
        <v>1391.5</v>
      </c>
    </row>
    <row r="242" spans="2:5">
      <c r="B242" s="659" t="s">
        <v>897</v>
      </c>
      <c r="C242" s="660" t="s">
        <v>491</v>
      </c>
      <c r="D242" s="661" t="s">
        <v>898</v>
      </c>
      <c r="E242" s="662">
        <v>2469.75</v>
      </c>
    </row>
    <row r="243" spans="2:5">
      <c r="B243" s="659" t="s">
        <v>899</v>
      </c>
      <c r="C243" s="660" t="s">
        <v>491</v>
      </c>
      <c r="D243" s="661" t="s">
        <v>898</v>
      </c>
      <c r="E243" s="662">
        <v>2469.75</v>
      </c>
    </row>
    <row r="244" spans="2:5">
      <c r="B244" s="659" t="s">
        <v>900</v>
      </c>
      <c r="C244" s="660" t="s">
        <v>491</v>
      </c>
      <c r="D244" s="661" t="s">
        <v>898</v>
      </c>
      <c r="E244" s="662">
        <v>2469.75</v>
      </c>
    </row>
    <row r="245" spans="2:5">
      <c r="B245" s="659" t="s">
        <v>901</v>
      </c>
      <c r="C245" s="660" t="s">
        <v>491</v>
      </c>
      <c r="D245" s="661" t="s">
        <v>902</v>
      </c>
      <c r="E245" s="662">
        <v>654.04999999999995</v>
      </c>
    </row>
    <row r="246" spans="2:5">
      <c r="B246" s="659" t="s">
        <v>903</v>
      </c>
      <c r="C246" s="660" t="s">
        <v>491</v>
      </c>
      <c r="D246" s="661" t="s">
        <v>902</v>
      </c>
      <c r="E246" s="662">
        <v>756.64</v>
      </c>
    </row>
    <row r="247" spans="2:5">
      <c r="B247" s="659" t="s">
        <v>904</v>
      </c>
      <c r="C247" s="660" t="s">
        <v>491</v>
      </c>
      <c r="D247" s="661" t="s">
        <v>902</v>
      </c>
      <c r="E247" s="662">
        <v>756.64</v>
      </c>
    </row>
    <row r="248" spans="2:5">
      <c r="B248" s="659" t="s">
        <v>905</v>
      </c>
      <c r="C248" s="660" t="s">
        <v>491</v>
      </c>
      <c r="D248" s="661" t="s">
        <v>902</v>
      </c>
      <c r="E248" s="662">
        <v>756.64</v>
      </c>
    </row>
    <row r="249" spans="2:5">
      <c r="B249" s="659" t="s">
        <v>906</v>
      </c>
      <c r="C249" s="660" t="s">
        <v>491</v>
      </c>
      <c r="D249" s="661" t="s">
        <v>902</v>
      </c>
      <c r="E249" s="662">
        <v>756.64</v>
      </c>
    </row>
    <row r="250" spans="2:5">
      <c r="B250" s="659" t="s">
        <v>907</v>
      </c>
      <c r="C250" s="660" t="s">
        <v>491</v>
      </c>
      <c r="D250" s="661" t="s">
        <v>902</v>
      </c>
      <c r="E250" s="662">
        <v>756.64</v>
      </c>
    </row>
    <row r="251" spans="2:5">
      <c r="B251" s="659" t="s">
        <v>908</v>
      </c>
      <c r="C251" s="660" t="s">
        <v>491</v>
      </c>
      <c r="D251" s="661" t="s">
        <v>902</v>
      </c>
      <c r="E251" s="662">
        <v>2469.75</v>
      </c>
    </row>
    <row r="252" spans="2:5">
      <c r="B252" s="659" t="s">
        <v>909</v>
      </c>
      <c r="C252" s="660" t="s">
        <v>491</v>
      </c>
      <c r="D252" s="661" t="s">
        <v>902</v>
      </c>
      <c r="E252" s="662">
        <v>2469.75</v>
      </c>
    </row>
    <row r="253" spans="2:5">
      <c r="B253" s="659" t="s">
        <v>910</v>
      </c>
      <c r="C253" s="660" t="s">
        <v>491</v>
      </c>
      <c r="D253" s="661" t="s">
        <v>902</v>
      </c>
      <c r="E253" s="662">
        <v>2469.75</v>
      </c>
    </row>
    <row r="254" spans="2:5">
      <c r="B254" s="659" t="s">
        <v>911</v>
      </c>
      <c r="C254" s="660" t="s">
        <v>491</v>
      </c>
      <c r="D254" s="661" t="s">
        <v>912</v>
      </c>
      <c r="E254" s="662">
        <v>2469.75</v>
      </c>
    </row>
    <row r="255" spans="2:5">
      <c r="B255" s="659" t="s">
        <v>913</v>
      </c>
      <c r="C255" s="660" t="s">
        <v>491</v>
      </c>
      <c r="D255" s="661" t="s">
        <v>912</v>
      </c>
      <c r="E255" s="662">
        <v>2469.75</v>
      </c>
    </row>
    <row r="256" spans="2:5">
      <c r="B256" s="659" t="s">
        <v>914</v>
      </c>
      <c r="C256" s="660" t="s">
        <v>491</v>
      </c>
      <c r="D256" s="661" t="s">
        <v>912</v>
      </c>
      <c r="E256" s="662">
        <v>2469.75</v>
      </c>
    </row>
    <row r="257" spans="2:5">
      <c r="B257" s="659" t="s">
        <v>915</v>
      </c>
      <c r="C257" s="660" t="s">
        <v>491</v>
      </c>
      <c r="D257" s="661" t="s">
        <v>912</v>
      </c>
      <c r="E257" s="662">
        <v>4566</v>
      </c>
    </row>
    <row r="258" spans="2:5">
      <c r="B258" s="659" t="s">
        <v>916</v>
      </c>
      <c r="C258" s="660" t="s">
        <v>491</v>
      </c>
      <c r="D258" s="661" t="s">
        <v>912</v>
      </c>
      <c r="E258" s="662">
        <v>4566</v>
      </c>
    </row>
    <row r="259" spans="2:5">
      <c r="B259" s="659" t="s">
        <v>917</v>
      </c>
      <c r="C259" s="660" t="s">
        <v>491</v>
      </c>
      <c r="D259" s="661" t="s">
        <v>912</v>
      </c>
      <c r="E259" s="662">
        <v>4566</v>
      </c>
    </row>
    <row r="260" spans="2:5">
      <c r="B260" s="659" t="s">
        <v>918</v>
      </c>
      <c r="C260" s="660" t="s">
        <v>491</v>
      </c>
      <c r="D260" s="661" t="s">
        <v>912</v>
      </c>
      <c r="E260" s="662">
        <v>4566</v>
      </c>
    </row>
    <row r="261" spans="2:5">
      <c r="B261" s="659" t="s">
        <v>919</v>
      </c>
      <c r="C261" s="660" t="s">
        <v>491</v>
      </c>
      <c r="D261" s="661" t="s">
        <v>912</v>
      </c>
      <c r="E261" s="662">
        <v>4566</v>
      </c>
    </row>
    <row r="262" spans="2:5">
      <c r="B262" s="659" t="s">
        <v>920</v>
      </c>
      <c r="C262" s="660" t="s">
        <v>921</v>
      </c>
      <c r="D262" s="661" t="s">
        <v>922</v>
      </c>
      <c r="E262" s="662">
        <v>850</v>
      </c>
    </row>
    <row r="263" spans="2:5">
      <c r="B263" s="659" t="s">
        <v>923</v>
      </c>
      <c r="C263" s="660" t="s">
        <v>500</v>
      </c>
      <c r="D263" s="661" t="s">
        <v>924</v>
      </c>
      <c r="E263" s="662">
        <v>2070</v>
      </c>
    </row>
    <row r="264" spans="2:5">
      <c r="B264" s="659" t="s">
        <v>925</v>
      </c>
      <c r="C264" s="660" t="s">
        <v>762</v>
      </c>
      <c r="D264" s="661" t="s">
        <v>926</v>
      </c>
      <c r="E264" s="662">
        <v>21000</v>
      </c>
    </row>
    <row r="265" spans="2:5">
      <c r="B265" s="659" t="s">
        <v>927</v>
      </c>
      <c r="C265" s="660" t="s">
        <v>825</v>
      </c>
      <c r="D265" s="661" t="s">
        <v>928</v>
      </c>
      <c r="E265" s="662">
        <v>1355</v>
      </c>
    </row>
    <row r="266" spans="2:5">
      <c r="B266" s="659" t="s">
        <v>929</v>
      </c>
      <c r="C266" s="660" t="s">
        <v>517</v>
      </c>
      <c r="D266" s="661" t="s">
        <v>930</v>
      </c>
      <c r="E266" s="662">
        <v>1749</v>
      </c>
    </row>
    <row r="267" spans="2:5">
      <c r="B267" s="659" t="s">
        <v>931</v>
      </c>
      <c r="C267" s="660" t="s">
        <v>781</v>
      </c>
      <c r="D267" s="661" t="s">
        <v>932</v>
      </c>
      <c r="E267" s="662">
        <v>550</v>
      </c>
    </row>
    <row r="268" spans="2:5">
      <c r="B268" s="659" t="s">
        <v>933</v>
      </c>
      <c r="C268" s="660" t="s">
        <v>934</v>
      </c>
      <c r="D268" s="661" t="s">
        <v>935</v>
      </c>
      <c r="E268" s="662">
        <v>500</v>
      </c>
    </row>
    <row r="269" spans="2:5">
      <c r="B269" s="659" t="s">
        <v>936</v>
      </c>
      <c r="C269" s="660" t="s">
        <v>444</v>
      </c>
      <c r="D269" s="661" t="s">
        <v>583</v>
      </c>
      <c r="E269" s="662">
        <v>625</v>
      </c>
    </row>
    <row r="270" spans="2:5">
      <c r="B270" s="659" t="s">
        <v>937</v>
      </c>
      <c r="C270" s="660" t="s">
        <v>832</v>
      </c>
      <c r="D270" s="661" t="s">
        <v>938</v>
      </c>
      <c r="E270" s="662">
        <v>1000</v>
      </c>
    </row>
    <row r="271" spans="2:5" ht="22.5">
      <c r="B271" s="659" t="s">
        <v>939</v>
      </c>
      <c r="C271" s="660" t="s">
        <v>479</v>
      </c>
      <c r="D271" s="661" t="s">
        <v>940</v>
      </c>
      <c r="E271" s="662">
        <v>5191</v>
      </c>
    </row>
    <row r="272" spans="2:5">
      <c r="B272" s="659" t="s">
        <v>941</v>
      </c>
      <c r="C272" s="660" t="s">
        <v>479</v>
      </c>
      <c r="D272" s="661" t="s">
        <v>942</v>
      </c>
      <c r="E272" s="662">
        <v>3103</v>
      </c>
    </row>
    <row r="273" spans="2:5">
      <c r="B273" s="659" t="s">
        <v>943</v>
      </c>
      <c r="C273" s="660" t="s">
        <v>582</v>
      </c>
      <c r="D273" s="661" t="s">
        <v>944</v>
      </c>
      <c r="E273" s="662">
        <v>1498</v>
      </c>
    </row>
    <row r="274" spans="2:5">
      <c r="B274" s="659" t="s">
        <v>945</v>
      </c>
      <c r="C274" s="660" t="s">
        <v>582</v>
      </c>
      <c r="D274" s="661" t="s">
        <v>944</v>
      </c>
      <c r="E274" s="662">
        <v>1498</v>
      </c>
    </row>
    <row r="275" spans="2:5">
      <c r="B275" s="659" t="s">
        <v>946</v>
      </c>
      <c r="C275" s="660" t="s">
        <v>582</v>
      </c>
      <c r="D275" s="661" t="s">
        <v>944</v>
      </c>
      <c r="E275" s="662">
        <v>1498</v>
      </c>
    </row>
    <row r="276" spans="2:5">
      <c r="B276" s="659" t="s">
        <v>947</v>
      </c>
      <c r="C276" s="660" t="s">
        <v>582</v>
      </c>
      <c r="D276" s="661" t="s">
        <v>948</v>
      </c>
      <c r="E276" s="662">
        <v>1498</v>
      </c>
    </row>
    <row r="277" spans="2:5">
      <c r="B277" s="659" t="s">
        <v>949</v>
      </c>
      <c r="C277" s="660" t="s">
        <v>582</v>
      </c>
      <c r="D277" s="661" t="s">
        <v>944</v>
      </c>
      <c r="E277" s="662">
        <v>1498</v>
      </c>
    </row>
    <row r="278" spans="2:5">
      <c r="B278" s="659" t="s">
        <v>950</v>
      </c>
      <c r="C278" s="660" t="s">
        <v>582</v>
      </c>
      <c r="D278" s="661" t="s">
        <v>944</v>
      </c>
      <c r="E278" s="662">
        <v>1498</v>
      </c>
    </row>
    <row r="279" spans="2:5">
      <c r="B279" s="659" t="s">
        <v>951</v>
      </c>
      <c r="C279" s="660" t="s">
        <v>582</v>
      </c>
      <c r="D279" s="661" t="s">
        <v>944</v>
      </c>
      <c r="E279" s="662">
        <v>1498</v>
      </c>
    </row>
    <row r="280" spans="2:5">
      <c r="B280" s="659" t="s">
        <v>952</v>
      </c>
      <c r="C280" s="660" t="s">
        <v>582</v>
      </c>
      <c r="D280" s="661" t="s">
        <v>944</v>
      </c>
      <c r="E280" s="662">
        <v>1498</v>
      </c>
    </row>
    <row r="281" spans="2:5">
      <c r="B281" s="659" t="s">
        <v>953</v>
      </c>
      <c r="C281" s="660" t="s">
        <v>582</v>
      </c>
      <c r="D281" s="661" t="s">
        <v>944</v>
      </c>
      <c r="E281" s="662">
        <v>1498</v>
      </c>
    </row>
    <row r="282" spans="2:5">
      <c r="B282" s="659" t="s">
        <v>954</v>
      </c>
      <c r="C282" s="660" t="s">
        <v>582</v>
      </c>
      <c r="D282" s="661" t="s">
        <v>944</v>
      </c>
      <c r="E282" s="662">
        <v>1498</v>
      </c>
    </row>
    <row r="283" spans="2:5">
      <c r="B283" s="659" t="s">
        <v>955</v>
      </c>
      <c r="C283" s="660" t="s">
        <v>582</v>
      </c>
      <c r="D283" s="661" t="s">
        <v>956</v>
      </c>
      <c r="E283" s="662">
        <v>1498</v>
      </c>
    </row>
    <row r="284" spans="2:5">
      <c r="B284" s="659" t="s">
        <v>957</v>
      </c>
      <c r="C284" s="660" t="s">
        <v>582</v>
      </c>
      <c r="D284" s="661" t="s">
        <v>944</v>
      </c>
      <c r="E284" s="662">
        <v>1498</v>
      </c>
    </row>
    <row r="285" spans="2:5">
      <c r="B285" s="659" t="s">
        <v>958</v>
      </c>
      <c r="C285" s="660" t="s">
        <v>582</v>
      </c>
      <c r="D285" s="661" t="s">
        <v>944</v>
      </c>
      <c r="E285" s="662">
        <v>1498</v>
      </c>
    </row>
    <row r="286" spans="2:5">
      <c r="B286" s="659" t="s">
        <v>959</v>
      </c>
      <c r="C286" s="660" t="s">
        <v>582</v>
      </c>
      <c r="D286" s="661" t="s">
        <v>944</v>
      </c>
      <c r="E286" s="662">
        <v>1498</v>
      </c>
    </row>
    <row r="287" spans="2:5">
      <c r="B287" s="659" t="s">
        <v>960</v>
      </c>
      <c r="C287" s="660" t="s">
        <v>582</v>
      </c>
      <c r="D287" s="661" t="s">
        <v>944</v>
      </c>
      <c r="E287" s="662">
        <v>1498</v>
      </c>
    </row>
    <row r="288" spans="2:5">
      <c r="B288" s="659" t="s">
        <v>961</v>
      </c>
      <c r="C288" s="660" t="s">
        <v>444</v>
      </c>
      <c r="D288" s="661" t="s">
        <v>741</v>
      </c>
      <c r="E288" s="662">
        <v>625</v>
      </c>
    </row>
    <row r="289" spans="2:5">
      <c r="B289" s="659" t="s">
        <v>962</v>
      </c>
      <c r="C289" s="660" t="s">
        <v>444</v>
      </c>
      <c r="D289" s="661" t="s">
        <v>489</v>
      </c>
      <c r="E289" s="662">
        <v>625</v>
      </c>
    </row>
    <row r="290" spans="2:5">
      <c r="B290" s="659" t="s">
        <v>963</v>
      </c>
      <c r="C290" s="660" t="s">
        <v>444</v>
      </c>
      <c r="D290" s="661" t="s">
        <v>964</v>
      </c>
      <c r="E290" s="662">
        <v>625</v>
      </c>
    </row>
    <row r="291" spans="2:5">
      <c r="B291" s="659" t="s">
        <v>965</v>
      </c>
      <c r="C291" s="660" t="s">
        <v>444</v>
      </c>
      <c r="D291" s="661" t="s">
        <v>964</v>
      </c>
      <c r="E291" s="662">
        <v>625</v>
      </c>
    </row>
    <row r="292" spans="2:5">
      <c r="B292" s="659" t="s">
        <v>966</v>
      </c>
      <c r="C292" s="660" t="s">
        <v>444</v>
      </c>
      <c r="D292" s="661" t="s">
        <v>964</v>
      </c>
      <c r="E292" s="662">
        <v>625</v>
      </c>
    </row>
    <row r="293" spans="2:5">
      <c r="B293" s="659" t="s">
        <v>967</v>
      </c>
      <c r="C293" s="660" t="s">
        <v>444</v>
      </c>
      <c r="D293" s="661" t="s">
        <v>964</v>
      </c>
      <c r="E293" s="662">
        <v>625</v>
      </c>
    </row>
    <row r="294" spans="2:5">
      <c r="B294" s="659" t="s">
        <v>968</v>
      </c>
      <c r="C294" s="660" t="s">
        <v>444</v>
      </c>
      <c r="D294" s="661" t="s">
        <v>969</v>
      </c>
      <c r="E294" s="662">
        <v>125</v>
      </c>
    </row>
    <row r="295" spans="2:5">
      <c r="B295" s="659" t="s">
        <v>970</v>
      </c>
      <c r="C295" s="660" t="s">
        <v>444</v>
      </c>
      <c r="D295" s="661" t="s">
        <v>971</v>
      </c>
      <c r="E295" s="662">
        <v>190</v>
      </c>
    </row>
    <row r="296" spans="2:5">
      <c r="B296" s="659" t="s">
        <v>972</v>
      </c>
      <c r="C296" s="660" t="s">
        <v>479</v>
      </c>
      <c r="D296" s="661" t="s">
        <v>973</v>
      </c>
      <c r="E296" s="662">
        <v>4420</v>
      </c>
    </row>
    <row r="297" spans="2:5">
      <c r="B297" s="659" t="s">
        <v>974</v>
      </c>
      <c r="C297" s="660" t="s">
        <v>491</v>
      </c>
      <c r="D297" s="661" t="s">
        <v>975</v>
      </c>
      <c r="E297" s="662">
        <v>2200</v>
      </c>
    </row>
    <row r="298" spans="2:5">
      <c r="B298" s="659" t="s">
        <v>976</v>
      </c>
      <c r="C298" s="660" t="s">
        <v>450</v>
      </c>
      <c r="D298" s="661" t="s">
        <v>977</v>
      </c>
      <c r="E298" s="662">
        <v>2000</v>
      </c>
    </row>
    <row r="299" spans="2:5">
      <c r="B299" s="659" t="s">
        <v>978</v>
      </c>
      <c r="C299" s="660" t="s">
        <v>979</v>
      </c>
      <c r="D299" s="663" t="s">
        <v>489</v>
      </c>
      <c r="E299" s="662">
        <v>1200</v>
      </c>
    </row>
    <row r="300" spans="2:5">
      <c r="B300" s="659" t="s">
        <v>980</v>
      </c>
      <c r="C300" s="660" t="s">
        <v>600</v>
      </c>
      <c r="D300" s="661"/>
      <c r="E300" s="662">
        <v>1310</v>
      </c>
    </row>
    <row r="301" spans="2:5">
      <c r="B301" s="659" t="s">
        <v>981</v>
      </c>
      <c r="C301" s="660" t="s">
        <v>600</v>
      </c>
      <c r="D301" s="661" t="s">
        <v>548</v>
      </c>
      <c r="E301" s="662">
        <v>899</v>
      </c>
    </row>
    <row r="302" spans="2:5">
      <c r="B302" s="659" t="s">
        <v>982</v>
      </c>
      <c r="C302" s="660" t="s">
        <v>718</v>
      </c>
      <c r="D302" s="661" t="s">
        <v>719</v>
      </c>
      <c r="E302" s="662">
        <v>1460</v>
      </c>
    </row>
    <row r="303" spans="2:5">
      <c r="B303" s="659" t="s">
        <v>983</v>
      </c>
      <c r="C303" s="660" t="s">
        <v>825</v>
      </c>
      <c r="D303" s="661" t="s">
        <v>984</v>
      </c>
      <c r="E303" s="662">
        <v>560</v>
      </c>
    </row>
    <row r="304" spans="2:5">
      <c r="B304" s="659" t="s">
        <v>985</v>
      </c>
      <c r="C304" s="660" t="s">
        <v>825</v>
      </c>
      <c r="D304" s="661" t="s">
        <v>984</v>
      </c>
      <c r="E304" s="662">
        <v>560</v>
      </c>
    </row>
    <row r="305" spans="2:5">
      <c r="B305" s="659" t="s">
        <v>986</v>
      </c>
      <c r="C305" s="660" t="s">
        <v>479</v>
      </c>
      <c r="D305" s="663" t="s">
        <v>987</v>
      </c>
      <c r="E305" s="662">
        <v>1103</v>
      </c>
    </row>
    <row r="306" spans="2:5">
      <c r="B306" s="659" t="s">
        <v>988</v>
      </c>
      <c r="C306" s="660" t="s">
        <v>479</v>
      </c>
      <c r="D306" s="661" t="s">
        <v>989</v>
      </c>
      <c r="E306" s="662">
        <v>525</v>
      </c>
    </row>
    <row r="307" spans="2:5">
      <c r="B307" s="659" t="s">
        <v>990</v>
      </c>
      <c r="C307" s="660" t="s">
        <v>520</v>
      </c>
      <c r="D307" s="661" t="s">
        <v>991</v>
      </c>
      <c r="E307" s="662">
        <v>2834.75</v>
      </c>
    </row>
    <row r="308" spans="2:5">
      <c r="B308" s="659" t="s">
        <v>992</v>
      </c>
      <c r="C308" s="660" t="s">
        <v>520</v>
      </c>
      <c r="D308" s="661" t="s">
        <v>991</v>
      </c>
      <c r="E308" s="662">
        <v>2834.75</v>
      </c>
    </row>
    <row r="309" spans="2:5">
      <c r="B309" s="659" t="s">
        <v>993</v>
      </c>
      <c r="C309" s="660" t="s">
        <v>994</v>
      </c>
      <c r="D309" s="661" t="s">
        <v>995</v>
      </c>
      <c r="E309" s="662">
        <v>550</v>
      </c>
    </row>
    <row r="310" spans="2:5">
      <c r="B310" s="659" t="s">
        <v>996</v>
      </c>
      <c r="C310" s="660" t="s">
        <v>479</v>
      </c>
      <c r="D310" s="661" t="s">
        <v>719</v>
      </c>
      <c r="E310" s="662">
        <v>570</v>
      </c>
    </row>
    <row r="311" spans="2:5">
      <c r="B311" s="659" t="s">
        <v>997</v>
      </c>
      <c r="C311" s="660" t="s">
        <v>479</v>
      </c>
      <c r="D311" s="661" t="s">
        <v>833</v>
      </c>
      <c r="E311" s="662">
        <v>570</v>
      </c>
    </row>
    <row r="312" spans="2:5">
      <c r="B312" s="659" t="s">
        <v>998</v>
      </c>
      <c r="C312" s="660" t="s">
        <v>500</v>
      </c>
      <c r="D312" s="661" t="s">
        <v>999</v>
      </c>
      <c r="E312" s="662">
        <v>2070</v>
      </c>
    </row>
    <row r="313" spans="2:5">
      <c r="B313" s="659" t="s">
        <v>1000</v>
      </c>
      <c r="C313" s="660" t="s">
        <v>1001</v>
      </c>
      <c r="D313" s="661" t="s">
        <v>1002</v>
      </c>
      <c r="E313" s="662">
        <v>1255</v>
      </c>
    </row>
    <row r="314" spans="2:5">
      <c r="B314" s="659" t="s">
        <v>1003</v>
      </c>
      <c r="C314" s="660" t="s">
        <v>1004</v>
      </c>
      <c r="D314" s="661" t="s">
        <v>1005</v>
      </c>
      <c r="E314" s="662">
        <v>735</v>
      </c>
    </row>
    <row r="315" spans="2:5">
      <c r="B315" s="659" t="s">
        <v>1006</v>
      </c>
      <c r="C315" s="660" t="s">
        <v>471</v>
      </c>
      <c r="D315" s="661" t="s">
        <v>1007</v>
      </c>
      <c r="E315" s="662">
        <v>2990</v>
      </c>
    </row>
    <row r="316" spans="2:5">
      <c r="B316" s="659" t="s">
        <v>1008</v>
      </c>
      <c r="C316" s="660" t="s">
        <v>491</v>
      </c>
      <c r="D316" s="661" t="s">
        <v>1009</v>
      </c>
      <c r="E316" s="662">
        <v>631</v>
      </c>
    </row>
    <row r="317" spans="2:5">
      <c r="B317" s="659" t="s">
        <v>1010</v>
      </c>
      <c r="C317" s="660" t="s">
        <v>691</v>
      </c>
      <c r="D317" s="661" t="s">
        <v>1011</v>
      </c>
      <c r="E317" s="662">
        <v>2100</v>
      </c>
    </row>
    <row r="318" spans="2:5">
      <c r="B318" s="659" t="s">
        <v>1012</v>
      </c>
      <c r="C318" s="660" t="s">
        <v>1013</v>
      </c>
      <c r="D318" s="661" t="s">
        <v>1014</v>
      </c>
      <c r="E318" s="662">
        <v>2910</v>
      </c>
    </row>
    <row r="319" spans="2:5">
      <c r="B319" s="659" t="s">
        <v>1015</v>
      </c>
      <c r="C319" s="660" t="s">
        <v>562</v>
      </c>
      <c r="D319" s="661" t="s">
        <v>1016</v>
      </c>
      <c r="E319" s="662">
        <v>3640.44</v>
      </c>
    </row>
    <row r="320" spans="2:5">
      <c r="B320" s="659" t="s">
        <v>1017</v>
      </c>
      <c r="C320" s="660" t="s">
        <v>825</v>
      </c>
      <c r="D320" s="661" t="s">
        <v>1018</v>
      </c>
      <c r="E320" s="662">
        <v>560</v>
      </c>
    </row>
    <row r="321" spans="2:5">
      <c r="B321" s="659" t="s">
        <v>1019</v>
      </c>
      <c r="C321" s="660" t="s">
        <v>825</v>
      </c>
      <c r="D321" s="661" t="s">
        <v>1018</v>
      </c>
      <c r="E321" s="662">
        <v>560</v>
      </c>
    </row>
    <row r="322" spans="2:5">
      <c r="B322" s="659" t="s">
        <v>1020</v>
      </c>
      <c r="C322" s="660" t="s">
        <v>456</v>
      </c>
      <c r="D322" s="661" t="s">
        <v>1021</v>
      </c>
      <c r="E322" s="662">
        <v>3000</v>
      </c>
    </row>
    <row r="323" spans="2:5">
      <c r="B323" s="659" t="s">
        <v>1022</v>
      </c>
      <c r="C323" s="660" t="s">
        <v>491</v>
      </c>
      <c r="D323" s="661" t="s">
        <v>1023</v>
      </c>
      <c r="E323" s="662">
        <v>2100</v>
      </c>
    </row>
    <row r="324" spans="2:5">
      <c r="B324" s="659" t="s">
        <v>1024</v>
      </c>
      <c r="C324" s="660" t="s">
        <v>491</v>
      </c>
      <c r="D324" s="661" t="s">
        <v>725</v>
      </c>
      <c r="E324" s="662">
        <v>949.5</v>
      </c>
    </row>
    <row r="325" spans="2:5">
      <c r="B325" s="659" t="s">
        <v>1025</v>
      </c>
      <c r="C325" s="660" t="s">
        <v>444</v>
      </c>
      <c r="D325" s="661" t="s">
        <v>1026</v>
      </c>
      <c r="E325" s="662">
        <v>173</v>
      </c>
    </row>
    <row r="326" spans="2:5">
      <c r="B326" s="659" t="s">
        <v>1027</v>
      </c>
      <c r="C326" s="660" t="s">
        <v>520</v>
      </c>
      <c r="D326" s="661" t="s">
        <v>1028</v>
      </c>
      <c r="E326" s="662">
        <v>2834.75</v>
      </c>
    </row>
    <row r="327" spans="2:5">
      <c r="B327" s="659" t="s">
        <v>1029</v>
      </c>
      <c r="C327" s="660" t="s">
        <v>520</v>
      </c>
      <c r="D327" s="661" t="s">
        <v>1028</v>
      </c>
      <c r="E327" s="662">
        <v>2834.75</v>
      </c>
    </row>
    <row r="328" spans="2:5">
      <c r="B328" s="659" t="s">
        <v>1030</v>
      </c>
      <c r="C328" s="660" t="s">
        <v>491</v>
      </c>
      <c r="D328" s="661" t="s">
        <v>1031</v>
      </c>
      <c r="E328" s="662">
        <v>2100</v>
      </c>
    </row>
    <row r="329" spans="2:5">
      <c r="B329" s="659" t="s">
        <v>1032</v>
      </c>
      <c r="C329" s="660" t="s">
        <v>491</v>
      </c>
      <c r="D329" s="661" t="s">
        <v>698</v>
      </c>
      <c r="E329" s="662">
        <v>1750</v>
      </c>
    </row>
    <row r="330" spans="2:5">
      <c r="B330" s="659" t="s">
        <v>1033</v>
      </c>
      <c r="C330" s="660" t="s">
        <v>491</v>
      </c>
      <c r="D330" s="661" t="s">
        <v>1034</v>
      </c>
      <c r="E330" s="662">
        <v>1899.8</v>
      </c>
    </row>
    <row r="331" spans="2:5">
      <c r="B331" s="659" t="s">
        <v>1035</v>
      </c>
      <c r="C331" s="660" t="s">
        <v>1036</v>
      </c>
      <c r="D331" s="661" t="s">
        <v>1037</v>
      </c>
      <c r="E331" s="662">
        <v>1800</v>
      </c>
    </row>
    <row r="332" spans="2:5">
      <c r="B332" s="659" t="s">
        <v>1038</v>
      </c>
      <c r="C332" s="660" t="s">
        <v>491</v>
      </c>
      <c r="D332" s="661" t="s">
        <v>1039</v>
      </c>
      <c r="E332" s="662">
        <v>949.5</v>
      </c>
    </row>
    <row r="333" spans="2:5">
      <c r="B333" s="659" t="s">
        <v>1040</v>
      </c>
      <c r="C333" s="660" t="s">
        <v>479</v>
      </c>
      <c r="D333" s="661" t="s">
        <v>1041</v>
      </c>
      <c r="E333" s="662">
        <v>333</v>
      </c>
    </row>
    <row r="334" spans="2:5">
      <c r="B334" s="659" t="s">
        <v>1042</v>
      </c>
      <c r="C334" s="660" t="s">
        <v>456</v>
      </c>
      <c r="D334" s="661" t="s">
        <v>1043</v>
      </c>
      <c r="E334" s="662">
        <v>120</v>
      </c>
    </row>
    <row r="335" spans="2:5">
      <c r="B335" s="659" t="s">
        <v>1044</v>
      </c>
      <c r="C335" s="660" t="s">
        <v>456</v>
      </c>
      <c r="D335" s="661" t="s">
        <v>1045</v>
      </c>
      <c r="E335" s="662">
        <v>120</v>
      </c>
    </row>
    <row r="336" spans="2:5">
      <c r="B336" s="659" t="s">
        <v>1046</v>
      </c>
      <c r="C336" s="660" t="s">
        <v>456</v>
      </c>
      <c r="D336" s="661" t="s">
        <v>1047</v>
      </c>
      <c r="E336" s="662">
        <v>120</v>
      </c>
    </row>
    <row r="337" spans="2:5">
      <c r="B337" s="659" t="s">
        <v>1048</v>
      </c>
      <c r="C337" s="660" t="s">
        <v>456</v>
      </c>
      <c r="D337" s="661" t="s">
        <v>1049</v>
      </c>
      <c r="E337" s="662">
        <v>120</v>
      </c>
    </row>
    <row r="338" spans="2:5">
      <c r="B338" s="659" t="s">
        <v>1050</v>
      </c>
      <c r="C338" s="660" t="s">
        <v>456</v>
      </c>
      <c r="D338" s="661" t="s">
        <v>1051</v>
      </c>
      <c r="E338" s="662">
        <v>120</v>
      </c>
    </row>
    <row r="339" spans="2:5">
      <c r="B339" s="659" t="s">
        <v>1052</v>
      </c>
      <c r="C339" s="660" t="s">
        <v>444</v>
      </c>
      <c r="D339" s="661" t="s">
        <v>1053</v>
      </c>
      <c r="E339" s="662">
        <v>310</v>
      </c>
    </row>
    <row r="340" spans="2:5">
      <c r="B340" s="659" t="s">
        <v>1054</v>
      </c>
      <c r="C340" s="660" t="s">
        <v>1055</v>
      </c>
      <c r="D340" s="661" t="s">
        <v>1056</v>
      </c>
      <c r="E340" s="662">
        <v>350</v>
      </c>
    </row>
    <row r="341" spans="2:5" ht="22.5">
      <c r="B341" s="659" t="s">
        <v>1057</v>
      </c>
      <c r="C341" s="660" t="s">
        <v>1058</v>
      </c>
      <c r="D341" s="661" t="s">
        <v>1059</v>
      </c>
      <c r="E341" s="662">
        <v>500</v>
      </c>
    </row>
    <row r="342" spans="2:5">
      <c r="B342" s="659" t="s">
        <v>1060</v>
      </c>
      <c r="C342" s="660" t="s">
        <v>1061</v>
      </c>
      <c r="D342" s="661" t="s">
        <v>1062</v>
      </c>
      <c r="E342" s="662">
        <v>3000</v>
      </c>
    </row>
    <row r="343" spans="2:5">
      <c r="B343" s="659" t="s">
        <v>1063</v>
      </c>
      <c r="C343" s="660" t="s">
        <v>1064</v>
      </c>
      <c r="D343" s="661" t="s">
        <v>1065</v>
      </c>
      <c r="E343" s="662">
        <v>1200</v>
      </c>
    </row>
    <row r="344" spans="2:5">
      <c r="B344" s="659" t="s">
        <v>1066</v>
      </c>
      <c r="C344" s="660" t="s">
        <v>1067</v>
      </c>
      <c r="D344" s="661" t="s">
        <v>1068</v>
      </c>
      <c r="E344" s="662">
        <v>500</v>
      </c>
    </row>
    <row r="345" spans="2:5" ht="22.5">
      <c r="B345" s="659" t="s">
        <v>1069</v>
      </c>
      <c r="C345" s="660" t="s">
        <v>1070</v>
      </c>
      <c r="D345" s="661" t="s">
        <v>1071</v>
      </c>
      <c r="E345" s="662">
        <v>1200</v>
      </c>
    </row>
    <row r="346" spans="2:5">
      <c r="B346" s="659" t="s">
        <v>1066</v>
      </c>
      <c r="C346" s="660" t="s">
        <v>1072</v>
      </c>
      <c r="D346" s="661" t="s">
        <v>1073</v>
      </c>
      <c r="E346" s="662">
        <v>250</v>
      </c>
    </row>
    <row r="347" spans="2:5">
      <c r="B347" s="659" t="s">
        <v>1074</v>
      </c>
      <c r="C347" s="660" t="s">
        <v>1075</v>
      </c>
      <c r="D347" s="661" t="s">
        <v>1076</v>
      </c>
      <c r="E347" s="662">
        <v>3000</v>
      </c>
    </row>
    <row r="348" spans="2:5">
      <c r="B348" s="659" t="s">
        <v>1077</v>
      </c>
      <c r="C348" s="660" t="s">
        <v>1078</v>
      </c>
      <c r="D348" s="661" t="s">
        <v>1079</v>
      </c>
      <c r="E348" s="662">
        <v>2400</v>
      </c>
    </row>
    <row r="349" spans="2:5">
      <c r="B349" s="659" t="s">
        <v>1080</v>
      </c>
      <c r="C349" s="660" t="s">
        <v>1081</v>
      </c>
      <c r="D349" s="661" t="s">
        <v>1082</v>
      </c>
      <c r="E349" s="662">
        <v>2500</v>
      </c>
    </row>
    <row r="350" spans="2:5">
      <c r="B350" s="659" t="s">
        <v>1083</v>
      </c>
      <c r="C350" s="660" t="s">
        <v>1067</v>
      </c>
      <c r="D350" s="661" t="s">
        <v>1068</v>
      </c>
      <c r="E350" s="662">
        <v>500</v>
      </c>
    </row>
    <row r="351" spans="2:5" ht="22.5">
      <c r="B351" s="659" t="s">
        <v>1084</v>
      </c>
      <c r="C351" s="660" t="s">
        <v>1070</v>
      </c>
      <c r="D351" s="661" t="s">
        <v>1071</v>
      </c>
      <c r="E351" s="662">
        <v>1200</v>
      </c>
    </row>
    <row r="352" spans="2:5">
      <c r="B352" s="659" t="s">
        <v>1083</v>
      </c>
      <c r="C352" s="660" t="s">
        <v>1072</v>
      </c>
      <c r="D352" s="661" t="s">
        <v>1085</v>
      </c>
      <c r="E352" s="662">
        <v>250</v>
      </c>
    </row>
    <row r="353" spans="2:5">
      <c r="B353" s="659" t="s">
        <v>1086</v>
      </c>
      <c r="C353" s="660" t="s">
        <v>1081</v>
      </c>
      <c r="D353" s="661" t="s">
        <v>1087</v>
      </c>
      <c r="E353" s="662">
        <v>3500</v>
      </c>
    </row>
    <row r="354" spans="2:5">
      <c r="B354" s="659" t="s">
        <v>1088</v>
      </c>
      <c r="C354" s="660" t="s">
        <v>1089</v>
      </c>
      <c r="D354" s="668" t="s">
        <v>1090</v>
      </c>
      <c r="E354" s="662">
        <v>1450</v>
      </c>
    </row>
    <row r="355" spans="2:5">
      <c r="B355" s="659" t="s">
        <v>1091</v>
      </c>
      <c r="C355" s="660" t="s">
        <v>1075</v>
      </c>
      <c r="D355" s="661" t="s">
        <v>1076</v>
      </c>
      <c r="E355" s="662">
        <v>3000</v>
      </c>
    </row>
    <row r="356" spans="2:5">
      <c r="B356" s="659" t="s">
        <v>1092</v>
      </c>
      <c r="C356" s="660" t="s">
        <v>1058</v>
      </c>
      <c r="D356" s="661" t="s">
        <v>1093</v>
      </c>
      <c r="E356" s="662">
        <v>500</v>
      </c>
    </row>
    <row r="357" spans="2:5">
      <c r="B357" s="659" t="s">
        <v>1094</v>
      </c>
      <c r="C357" s="660" t="s">
        <v>1064</v>
      </c>
      <c r="D357" s="661" t="s">
        <v>1065</v>
      </c>
      <c r="E357" s="662">
        <v>1200</v>
      </c>
    </row>
    <row r="358" spans="2:5">
      <c r="B358" s="659" t="s">
        <v>1095</v>
      </c>
      <c r="C358" s="660" t="s">
        <v>1061</v>
      </c>
      <c r="D358" s="661" t="s">
        <v>1062</v>
      </c>
      <c r="E358" s="662">
        <v>3000</v>
      </c>
    </row>
    <row r="359" spans="2:5">
      <c r="B359" s="659" t="s">
        <v>1096</v>
      </c>
      <c r="C359" s="660" t="s">
        <v>1097</v>
      </c>
      <c r="D359" s="661" t="s">
        <v>1098</v>
      </c>
      <c r="E359" s="662">
        <v>3700</v>
      </c>
    </row>
    <row r="360" spans="2:5">
      <c r="B360" s="659" t="s">
        <v>1099</v>
      </c>
      <c r="C360" s="660" t="s">
        <v>1100</v>
      </c>
      <c r="D360" s="661" t="s">
        <v>1101</v>
      </c>
      <c r="E360" s="662">
        <v>900</v>
      </c>
    </row>
    <row r="361" spans="2:5">
      <c r="B361" s="659" t="s">
        <v>1102</v>
      </c>
      <c r="C361" s="660" t="s">
        <v>1103</v>
      </c>
      <c r="D361" s="661" t="s">
        <v>1104</v>
      </c>
      <c r="E361" s="662">
        <v>956.81</v>
      </c>
    </row>
    <row r="362" spans="2:5">
      <c r="B362" s="659" t="s">
        <v>1105</v>
      </c>
      <c r="C362" s="660" t="s">
        <v>444</v>
      </c>
      <c r="D362" s="661" t="s">
        <v>451</v>
      </c>
      <c r="E362" s="662">
        <v>155</v>
      </c>
    </row>
    <row r="363" spans="2:5">
      <c r="B363" s="659" t="s">
        <v>1106</v>
      </c>
      <c r="C363" s="660" t="s">
        <v>444</v>
      </c>
      <c r="D363" s="661" t="s">
        <v>451</v>
      </c>
      <c r="E363" s="662">
        <v>155</v>
      </c>
    </row>
    <row r="364" spans="2:5">
      <c r="B364" s="659" t="s">
        <v>1107</v>
      </c>
      <c r="C364" s="660" t="s">
        <v>444</v>
      </c>
      <c r="D364" s="663" t="s">
        <v>1108</v>
      </c>
      <c r="E364" s="662">
        <v>1355</v>
      </c>
    </row>
    <row r="365" spans="2:5">
      <c r="B365" s="659" t="s">
        <v>1109</v>
      </c>
      <c r="C365" s="660" t="s">
        <v>444</v>
      </c>
      <c r="D365" s="661" t="s">
        <v>451</v>
      </c>
      <c r="E365" s="662">
        <v>155</v>
      </c>
    </row>
    <row r="366" spans="2:5">
      <c r="B366" s="659" t="s">
        <v>1110</v>
      </c>
      <c r="C366" s="660" t="s">
        <v>444</v>
      </c>
      <c r="D366" s="661" t="s">
        <v>451</v>
      </c>
      <c r="E366" s="662">
        <v>155</v>
      </c>
    </row>
    <row r="367" spans="2:5">
      <c r="B367" s="659" t="s">
        <v>1111</v>
      </c>
      <c r="C367" s="660" t="s">
        <v>444</v>
      </c>
      <c r="D367" s="661" t="s">
        <v>451</v>
      </c>
      <c r="E367" s="662">
        <v>155</v>
      </c>
    </row>
    <row r="368" spans="2:5">
      <c r="B368" s="659" t="s">
        <v>1112</v>
      </c>
      <c r="C368" s="660" t="s">
        <v>444</v>
      </c>
      <c r="D368" s="661" t="s">
        <v>451</v>
      </c>
      <c r="E368" s="662">
        <v>155</v>
      </c>
    </row>
    <row r="369" spans="2:5">
      <c r="B369" s="659" t="s">
        <v>1113</v>
      </c>
      <c r="C369" s="660" t="s">
        <v>444</v>
      </c>
      <c r="D369" s="661" t="s">
        <v>451</v>
      </c>
      <c r="E369" s="662">
        <v>155</v>
      </c>
    </row>
    <row r="370" spans="2:5">
      <c r="B370" s="659" t="s">
        <v>1114</v>
      </c>
      <c r="C370" s="660" t="s">
        <v>444</v>
      </c>
      <c r="D370" s="661" t="s">
        <v>590</v>
      </c>
      <c r="E370" s="662">
        <v>115</v>
      </c>
    </row>
    <row r="371" spans="2:5">
      <c r="B371" s="659" t="s">
        <v>1115</v>
      </c>
      <c r="C371" s="660" t="s">
        <v>444</v>
      </c>
      <c r="D371" s="661" t="s">
        <v>451</v>
      </c>
      <c r="E371" s="662">
        <v>155</v>
      </c>
    </row>
    <row r="372" spans="2:5">
      <c r="B372" s="659" t="s">
        <v>1116</v>
      </c>
      <c r="C372" s="660" t="s">
        <v>444</v>
      </c>
      <c r="D372" s="661" t="s">
        <v>776</v>
      </c>
      <c r="E372" s="662">
        <v>173</v>
      </c>
    </row>
    <row r="373" spans="2:5">
      <c r="B373" s="659" t="s">
        <v>1117</v>
      </c>
      <c r="C373" s="660" t="s">
        <v>444</v>
      </c>
      <c r="D373" s="661" t="s">
        <v>451</v>
      </c>
      <c r="E373" s="662">
        <v>155</v>
      </c>
    </row>
    <row r="374" spans="2:5">
      <c r="B374" s="659" t="s">
        <v>1118</v>
      </c>
      <c r="C374" s="660" t="s">
        <v>444</v>
      </c>
      <c r="D374" s="661" t="s">
        <v>451</v>
      </c>
      <c r="E374" s="662">
        <v>155</v>
      </c>
    </row>
    <row r="375" spans="2:5">
      <c r="B375" s="659" t="s">
        <v>1119</v>
      </c>
      <c r="C375" s="660" t="s">
        <v>444</v>
      </c>
      <c r="D375" s="661" t="s">
        <v>776</v>
      </c>
      <c r="E375" s="662">
        <v>173</v>
      </c>
    </row>
    <row r="376" spans="2:5">
      <c r="B376" s="659" t="s">
        <v>1120</v>
      </c>
      <c r="C376" s="660" t="s">
        <v>444</v>
      </c>
      <c r="D376" s="661" t="s">
        <v>590</v>
      </c>
      <c r="E376" s="662">
        <v>115</v>
      </c>
    </row>
    <row r="377" spans="2:5">
      <c r="B377" s="659" t="s">
        <v>1121</v>
      </c>
      <c r="C377" s="660" t="s">
        <v>444</v>
      </c>
      <c r="D377" s="661" t="s">
        <v>451</v>
      </c>
      <c r="E377" s="662">
        <v>155</v>
      </c>
    </row>
    <row r="378" spans="2:5">
      <c r="B378" s="659" t="s">
        <v>1122</v>
      </c>
      <c r="C378" s="660" t="s">
        <v>444</v>
      </c>
      <c r="D378" s="661" t="s">
        <v>451</v>
      </c>
      <c r="E378" s="662">
        <v>155</v>
      </c>
    </row>
    <row r="379" spans="2:5">
      <c r="B379" s="659" t="s">
        <v>1123</v>
      </c>
      <c r="C379" s="660" t="s">
        <v>444</v>
      </c>
      <c r="D379" s="661" t="s">
        <v>451</v>
      </c>
      <c r="E379" s="662">
        <v>155</v>
      </c>
    </row>
    <row r="380" spans="2:5">
      <c r="B380" s="659" t="s">
        <v>1124</v>
      </c>
      <c r="C380" s="660" t="s">
        <v>444</v>
      </c>
      <c r="D380" s="661" t="s">
        <v>590</v>
      </c>
      <c r="E380" s="662">
        <v>115</v>
      </c>
    </row>
    <row r="381" spans="2:5">
      <c r="B381" s="659" t="s">
        <v>1125</v>
      </c>
      <c r="C381" s="660" t="s">
        <v>444</v>
      </c>
      <c r="D381" s="661" t="s">
        <v>451</v>
      </c>
      <c r="E381" s="662">
        <v>155</v>
      </c>
    </row>
    <row r="382" spans="2:5">
      <c r="B382" s="659" t="s">
        <v>1126</v>
      </c>
      <c r="C382" s="660" t="s">
        <v>444</v>
      </c>
      <c r="D382" s="661" t="s">
        <v>451</v>
      </c>
      <c r="E382" s="662">
        <v>155</v>
      </c>
    </row>
    <row r="383" spans="2:5">
      <c r="B383" s="659" t="s">
        <v>1127</v>
      </c>
      <c r="C383" s="660" t="s">
        <v>444</v>
      </c>
      <c r="D383" s="661" t="s">
        <v>451</v>
      </c>
      <c r="E383" s="662">
        <v>155</v>
      </c>
    </row>
    <row r="384" spans="2:5">
      <c r="B384" s="659" t="s">
        <v>1128</v>
      </c>
      <c r="C384" s="660" t="s">
        <v>444</v>
      </c>
      <c r="D384" s="661" t="s">
        <v>451</v>
      </c>
      <c r="E384" s="662">
        <v>155</v>
      </c>
    </row>
    <row r="385" spans="2:5">
      <c r="B385" s="659" t="s">
        <v>1129</v>
      </c>
      <c r="C385" s="660" t="s">
        <v>444</v>
      </c>
      <c r="D385" s="661" t="s">
        <v>590</v>
      </c>
      <c r="E385" s="662">
        <v>115</v>
      </c>
    </row>
    <row r="386" spans="2:5">
      <c r="B386" s="659" t="s">
        <v>1130</v>
      </c>
      <c r="C386" s="660" t="s">
        <v>444</v>
      </c>
      <c r="D386" s="661" t="s">
        <v>590</v>
      </c>
      <c r="E386" s="662">
        <v>115</v>
      </c>
    </row>
    <row r="387" spans="2:5">
      <c r="B387" s="659" t="s">
        <v>1131</v>
      </c>
      <c r="C387" s="660" t="s">
        <v>444</v>
      </c>
      <c r="D387" s="661" t="s">
        <v>451</v>
      </c>
      <c r="E387" s="662">
        <v>155</v>
      </c>
    </row>
    <row r="388" spans="2:5">
      <c r="B388" s="659" t="s">
        <v>1132</v>
      </c>
      <c r="C388" s="660" t="s">
        <v>444</v>
      </c>
      <c r="D388" s="661" t="s">
        <v>451</v>
      </c>
      <c r="E388" s="662">
        <v>155</v>
      </c>
    </row>
    <row r="389" spans="2:5">
      <c r="B389" s="659" t="s">
        <v>1133</v>
      </c>
      <c r="C389" s="660" t="s">
        <v>444</v>
      </c>
      <c r="D389" s="661" t="s">
        <v>451</v>
      </c>
      <c r="E389" s="662">
        <v>155</v>
      </c>
    </row>
    <row r="390" spans="2:5">
      <c r="B390" s="659" t="s">
        <v>1134</v>
      </c>
      <c r="C390" s="660" t="s">
        <v>444</v>
      </c>
      <c r="D390" s="661" t="s">
        <v>451</v>
      </c>
      <c r="E390" s="662">
        <v>155</v>
      </c>
    </row>
    <row r="391" spans="2:5">
      <c r="B391" s="659" t="s">
        <v>1135</v>
      </c>
      <c r="C391" s="660" t="s">
        <v>444</v>
      </c>
      <c r="D391" s="661" t="s">
        <v>776</v>
      </c>
      <c r="E391" s="662">
        <v>173</v>
      </c>
    </row>
    <row r="392" spans="2:5">
      <c r="B392" s="659" t="s">
        <v>1136</v>
      </c>
      <c r="C392" s="660" t="s">
        <v>444</v>
      </c>
      <c r="D392" s="661" t="s">
        <v>451</v>
      </c>
      <c r="E392" s="662">
        <v>155</v>
      </c>
    </row>
    <row r="393" spans="2:5">
      <c r="B393" s="659" t="s">
        <v>1137</v>
      </c>
      <c r="C393" s="660" t="s">
        <v>444</v>
      </c>
      <c r="D393" s="661" t="s">
        <v>590</v>
      </c>
      <c r="E393" s="662">
        <v>115</v>
      </c>
    </row>
    <row r="394" spans="2:5">
      <c r="B394" s="659" t="s">
        <v>1138</v>
      </c>
      <c r="C394" s="660" t="s">
        <v>444</v>
      </c>
      <c r="D394" s="661" t="s">
        <v>451</v>
      </c>
      <c r="E394" s="662">
        <v>155</v>
      </c>
    </row>
    <row r="395" spans="2:5">
      <c r="B395" s="659" t="s">
        <v>1139</v>
      </c>
      <c r="C395" s="660" t="s">
        <v>444</v>
      </c>
      <c r="D395" s="661" t="s">
        <v>451</v>
      </c>
      <c r="E395" s="662">
        <v>155</v>
      </c>
    </row>
    <row r="396" spans="2:5">
      <c r="B396" s="659" t="s">
        <v>1140</v>
      </c>
      <c r="C396" s="660" t="s">
        <v>444</v>
      </c>
      <c r="D396" s="661" t="s">
        <v>590</v>
      </c>
      <c r="E396" s="662">
        <v>115</v>
      </c>
    </row>
    <row r="397" spans="2:5">
      <c r="B397" s="659" t="s">
        <v>1141</v>
      </c>
      <c r="C397" s="660" t="s">
        <v>444</v>
      </c>
      <c r="D397" s="661" t="s">
        <v>451</v>
      </c>
      <c r="E397" s="662">
        <v>155</v>
      </c>
    </row>
    <row r="398" spans="2:5">
      <c r="B398" s="659" t="s">
        <v>1142</v>
      </c>
      <c r="C398" s="660" t="s">
        <v>444</v>
      </c>
      <c r="D398" s="661" t="s">
        <v>451</v>
      </c>
      <c r="E398" s="662">
        <v>155</v>
      </c>
    </row>
    <row r="399" spans="2:5">
      <c r="B399" s="659" t="s">
        <v>1143</v>
      </c>
      <c r="C399" s="660" t="s">
        <v>444</v>
      </c>
      <c r="D399" s="661" t="s">
        <v>451</v>
      </c>
      <c r="E399" s="662">
        <v>155</v>
      </c>
    </row>
    <row r="400" spans="2:5">
      <c r="B400" s="659" t="s">
        <v>1144</v>
      </c>
      <c r="C400" s="660" t="s">
        <v>444</v>
      </c>
      <c r="D400" s="661" t="s">
        <v>451</v>
      </c>
      <c r="E400" s="662">
        <v>155</v>
      </c>
    </row>
    <row r="401" spans="2:5">
      <c r="B401" s="659" t="s">
        <v>1145</v>
      </c>
      <c r="C401" s="660" t="s">
        <v>444</v>
      </c>
      <c r="D401" s="661" t="s">
        <v>590</v>
      </c>
      <c r="E401" s="662">
        <v>115</v>
      </c>
    </row>
    <row r="402" spans="2:5">
      <c r="B402" s="659" t="s">
        <v>1146</v>
      </c>
      <c r="C402" s="660" t="s">
        <v>444</v>
      </c>
      <c r="D402" s="661" t="s">
        <v>451</v>
      </c>
      <c r="E402" s="662">
        <v>155</v>
      </c>
    </row>
    <row r="403" spans="2:5">
      <c r="B403" s="659" t="s">
        <v>1147</v>
      </c>
      <c r="C403" s="660" t="s">
        <v>444</v>
      </c>
      <c r="D403" s="661" t="s">
        <v>451</v>
      </c>
      <c r="E403" s="662">
        <v>155</v>
      </c>
    </row>
    <row r="404" spans="2:5">
      <c r="B404" s="659" t="s">
        <v>1148</v>
      </c>
      <c r="C404" s="660" t="s">
        <v>444</v>
      </c>
      <c r="D404" s="661" t="s">
        <v>590</v>
      </c>
      <c r="E404" s="662">
        <v>115</v>
      </c>
    </row>
    <row r="405" spans="2:5">
      <c r="B405" s="659" t="s">
        <v>1149</v>
      </c>
      <c r="C405" s="660" t="s">
        <v>444</v>
      </c>
      <c r="D405" s="661" t="s">
        <v>451</v>
      </c>
      <c r="E405" s="662">
        <v>155</v>
      </c>
    </row>
    <row r="406" spans="2:5">
      <c r="B406" s="659" t="s">
        <v>1150</v>
      </c>
      <c r="C406" s="660" t="s">
        <v>444</v>
      </c>
      <c r="D406" s="661" t="s">
        <v>451</v>
      </c>
      <c r="E406" s="662">
        <v>155</v>
      </c>
    </row>
    <row r="407" spans="2:5">
      <c r="B407" s="659" t="s">
        <v>1151</v>
      </c>
      <c r="C407" s="660" t="s">
        <v>444</v>
      </c>
      <c r="D407" s="661" t="s">
        <v>451</v>
      </c>
      <c r="E407" s="662">
        <v>155</v>
      </c>
    </row>
    <row r="408" spans="2:5">
      <c r="B408" s="659" t="s">
        <v>1152</v>
      </c>
      <c r="C408" s="660" t="s">
        <v>444</v>
      </c>
      <c r="D408" s="661" t="s">
        <v>451</v>
      </c>
      <c r="E408" s="662">
        <v>155</v>
      </c>
    </row>
    <row r="409" spans="2:5">
      <c r="B409" s="659" t="s">
        <v>1153</v>
      </c>
      <c r="C409" s="660" t="s">
        <v>444</v>
      </c>
      <c r="D409" s="661" t="s">
        <v>451</v>
      </c>
      <c r="E409" s="662">
        <v>155</v>
      </c>
    </row>
    <row r="410" spans="2:5">
      <c r="B410" s="659" t="s">
        <v>1154</v>
      </c>
      <c r="C410" s="660" t="s">
        <v>444</v>
      </c>
      <c r="D410" s="661" t="s">
        <v>451</v>
      </c>
      <c r="E410" s="662">
        <v>155</v>
      </c>
    </row>
    <row r="411" spans="2:5">
      <c r="B411" s="659" t="s">
        <v>1155</v>
      </c>
      <c r="C411" s="660" t="s">
        <v>444</v>
      </c>
      <c r="D411" s="661" t="s">
        <v>451</v>
      </c>
      <c r="E411" s="662">
        <v>155</v>
      </c>
    </row>
    <row r="412" spans="2:5">
      <c r="B412" s="659" t="s">
        <v>1156</v>
      </c>
      <c r="C412" s="660" t="s">
        <v>444</v>
      </c>
      <c r="D412" s="661" t="s">
        <v>590</v>
      </c>
      <c r="E412" s="662">
        <v>115</v>
      </c>
    </row>
    <row r="413" spans="2:5">
      <c r="B413" s="659" t="s">
        <v>1157</v>
      </c>
      <c r="C413" s="660" t="s">
        <v>444</v>
      </c>
      <c r="D413" s="661" t="s">
        <v>451</v>
      </c>
      <c r="E413" s="662">
        <v>155</v>
      </c>
    </row>
    <row r="414" spans="2:5">
      <c r="B414" s="659" t="s">
        <v>1158</v>
      </c>
      <c r="C414" s="660" t="s">
        <v>444</v>
      </c>
      <c r="D414" s="661" t="s">
        <v>451</v>
      </c>
      <c r="E414" s="662">
        <v>155</v>
      </c>
    </row>
    <row r="415" spans="2:5">
      <c r="B415" s="659" t="s">
        <v>1159</v>
      </c>
      <c r="C415" s="660" t="s">
        <v>444</v>
      </c>
      <c r="D415" s="661" t="s">
        <v>451</v>
      </c>
      <c r="E415" s="662">
        <v>155</v>
      </c>
    </row>
    <row r="416" spans="2:5">
      <c r="B416" s="659" t="s">
        <v>1160</v>
      </c>
      <c r="C416" s="660" t="s">
        <v>444</v>
      </c>
      <c r="D416" s="661" t="s">
        <v>451</v>
      </c>
      <c r="E416" s="662">
        <v>155</v>
      </c>
    </row>
    <row r="417" spans="2:5">
      <c r="B417" s="659" t="s">
        <v>1161</v>
      </c>
      <c r="C417" s="660" t="s">
        <v>444</v>
      </c>
      <c r="D417" s="661" t="s">
        <v>451</v>
      </c>
      <c r="E417" s="662">
        <v>155</v>
      </c>
    </row>
    <row r="418" spans="2:5">
      <c r="B418" s="659" t="s">
        <v>1162</v>
      </c>
      <c r="C418" s="660" t="s">
        <v>444</v>
      </c>
      <c r="D418" s="661" t="s">
        <v>451</v>
      </c>
      <c r="E418" s="662">
        <v>155</v>
      </c>
    </row>
    <row r="419" spans="2:5">
      <c r="B419" s="659" t="s">
        <v>1163</v>
      </c>
      <c r="C419" s="660" t="s">
        <v>444</v>
      </c>
      <c r="D419" s="661" t="s">
        <v>451</v>
      </c>
      <c r="E419" s="662">
        <v>155</v>
      </c>
    </row>
    <row r="420" spans="2:5">
      <c r="B420" s="659" t="s">
        <v>1164</v>
      </c>
      <c r="C420" s="660" t="s">
        <v>444</v>
      </c>
      <c r="D420" s="661" t="s">
        <v>451</v>
      </c>
      <c r="E420" s="662">
        <v>155</v>
      </c>
    </row>
    <row r="421" spans="2:5">
      <c r="B421" s="659" t="s">
        <v>1165</v>
      </c>
      <c r="C421" s="660" t="s">
        <v>444</v>
      </c>
      <c r="D421" s="661" t="s">
        <v>451</v>
      </c>
      <c r="E421" s="662">
        <v>155</v>
      </c>
    </row>
    <row r="422" spans="2:5">
      <c r="B422" s="659" t="s">
        <v>1166</v>
      </c>
      <c r="C422" s="660" t="s">
        <v>444</v>
      </c>
      <c r="D422" s="661" t="s">
        <v>451</v>
      </c>
      <c r="E422" s="662">
        <v>155</v>
      </c>
    </row>
    <row r="423" spans="2:5">
      <c r="B423" s="659" t="s">
        <v>1167</v>
      </c>
      <c r="C423" s="660" t="s">
        <v>444</v>
      </c>
      <c r="D423" s="661" t="s">
        <v>451</v>
      </c>
      <c r="E423" s="662">
        <v>155</v>
      </c>
    </row>
    <row r="424" spans="2:5">
      <c r="B424" s="659" t="s">
        <v>1168</v>
      </c>
      <c r="C424" s="660" t="s">
        <v>444</v>
      </c>
      <c r="D424" s="661" t="s">
        <v>451</v>
      </c>
      <c r="E424" s="662">
        <v>155</v>
      </c>
    </row>
    <row r="425" spans="2:5">
      <c r="B425" s="659" t="s">
        <v>1169</v>
      </c>
      <c r="C425" s="660" t="s">
        <v>444</v>
      </c>
      <c r="D425" s="661" t="s">
        <v>451</v>
      </c>
      <c r="E425" s="662">
        <v>155</v>
      </c>
    </row>
    <row r="426" spans="2:5">
      <c r="B426" s="659" t="s">
        <v>1170</v>
      </c>
      <c r="C426" s="660" t="s">
        <v>444</v>
      </c>
      <c r="D426" s="661" t="s">
        <v>1171</v>
      </c>
      <c r="E426" s="662">
        <v>155</v>
      </c>
    </row>
    <row r="427" spans="2:5">
      <c r="B427" s="659" t="s">
        <v>1172</v>
      </c>
      <c r="C427" s="660" t="s">
        <v>444</v>
      </c>
      <c r="D427" s="661" t="s">
        <v>1171</v>
      </c>
      <c r="E427" s="662">
        <v>155</v>
      </c>
    </row>
    <row r="428" spans="2:5">
      <c r="B428" s="661" t="s">
        <v>1173</v>
      </c>
      <c r="C428" s="661" t="s">
        <v>444</v>
      </c>
      <c r="D428" s="661" t="s">
        <v>451</v>
      </c>
      <c r="E428" s="661">
        <v>155</v>
      </c>
    </row>
    <row r="429" spans="2:5">
      <c r="B429" s="661" t="s">
        <v>1174</v>
      </c>
      <c r="C429" s="661" t="s">
        <v>444</v>
      </c>
      <c r="D429" s="661" t="s">
        <v>451</v>
      </c>
      <c r="E429" s="661">
        <v>155</v>
      </c>
    </row>
    <row r="430" spans="2:5">
      <c r="B430" s="659" t="s">
        <v>1175</v>
      </c>
      <c r="C430" s="660" t="s">
        <v>444</v>
      </c>
      <c r="D430" s="661" t="s">
        <v>451</v>
      </c>
      <c r="E430" s="662">
        <v>155</v>
      </c>
    </row>
    <row r="431" spans="2:5">
      <c r="B431" s="659" t="s">
        <v>1176</v>
      </c>
      <c r="C431" s="660" t="s">
        <v>444</v>
      </c>
      <c r="D431" s="661" t="s">
        <v>451</v>
      </c>
      <c r="E431" s="662">
        <v>155</v>
      </c>
    </row>
    <row r="432" spans="2:5">
      <c r="B432" s="659" t="s">
        <v>1177</v>
      </c>
      <c r="C432" s="660" t="s">
        <v>444</v>
      </c>
      <c r="D432" s="661" t="s">
        <v>451</v>
      </c>
      <c r="E432" s="662">
        <v>155</v>
      </c>
    </row>
    <row r="433" spans="2:5">
      <c r="B433" s="659" t="s">
        <v>1178</v>
      </c>
      <c r="C433" s="660" t="s">
        <v>444</v>
      </c>
      <c r="D433" s="661" t="s">
        <v>776</v>
      </c>
      <c r="E433" s="662">
        <v>173</v>
      </c>
    </row>
    <row r="434" spans="2:5">
      <c r="B434" s="659" t="s">
        <v>1179</v>
      </c>
      <c r="C434" s="660" t="s">
        <v>444</v>
      </c>
      <c r="D434" s="661" t="s">
        <v>776</v>
      </c>
      <c r="E434" s="662">
        <v>173</v>
      </c>
    </row>
    <row r="435" spans="2:5">
      <c r="B435" s="659" t="s">
        <v>1180</v>
      </c>
      <c r="C435" s="660" t="s">
        <v>444</v>
      </c>
      <c r="D435" s="661" t="s">
        <v>451</v>
      </c>
      <c r="E435" s="662">
        <v>155</v>
      </c>
    </row>
    <row r="436" spans="2:5">
      <c r="B436" s="659" t="s">
        <v>1181</v>
      </c>
      <c r="C436" s="660" t="s">
        <v>444</v>
      </c>
      <c r="D436" s="661" t="s">
        <v>776</v>
      </c>
      <c r="E436" s="662">
        <v>173</v>
      </c>
    </row>
    <row r="437" spans="2:5">
      <c r="B437" s="659" t="s">
        <v>1182</v>
      </c>
      <c r="C437" s="660" t="s">
        <v>444</v>
      </c>
      <c r="D437" s="661" t="s">
        <v>776</v>
      </c>
      <c r="E437" s="662">
        <v>173</v>
      </c>
    </row>
    <row r="438" spans="2:5">
      <c r="B438" s="659" t="s">
        <v>1183</v>
      </c>
      <c r="C438" s="660" t="s">
        <v>444</v>
      </c>
      <c r="D438" s="661" t="s">
        <v>776</v>
      </c>
      <c r="E438" s="662">
        <v>173</v>
      </c>
    </row>
    <row r="439" spans="2:5">
      <c r="B439" s="659" t="s">
        <v>1184</v>
      </c>
      <c r="C439" s="660" t="s">
        <v>444</v>
      </c>
      <c r="D439" s="661" t="s">
        <v>776</v>
      </c>
      <c r="E439" s="662">
        <v>173</v>
      </c>
    </row>
    <row r="440" spans="2:5">
      <c r="B440" s="659" t="s">
        <v>1185</v>
      </c>
      <c r="C440" s="660" t="s">
        <v>444</v>
      </c>
      <c r="D440" s="661" t="s">
        <v>776</v>
      </c>
      <c r="E440" s="662">
        <v>173</v>
      </c>
    </row>
    <row r="441" spans="2:5">
      <c r="B441" s="659" t="s">
        <v>1186</v>
      </c>
      <c r="C441" s="660" t="s">
        <v>444</v>
      </c>
      <c r="D441" s="661" t="s">
        <v>776</v>
      </c>
      <c r="E441" s="662">
        <v>173</v>
      </c>
    </row>
    <row r="442" spans="2:5">
      <c r="B442" s="659" t="s">
        <v>1187</v>
      </c>
      <c r="C442" s="660" t="s">
        <v>444</v>
      </c>
      <c r="D442" s="661" t="s">
        <v>776</v>
      </c>
      <c r="E442" s="662">
        <v>173</v>
      </c>
    </row>
    <row r="443" spans="2:5">
      <c r="B443" s="659" t="s">
        <v>1188</v>
      </c>
      <c r="C443" s="660" t="s">
        <v>444</v>
      </c>
      <c r="D443" s="661" t="s">
        <v>776</v>
      </c>
      <c r="E443" s="662">
        <v>173</v>
      </c>
    </row>
    <row r="444" spans="2:5">
      <c r="B444" s="659" t="s">
        <v>1189</v>
      </c>
      <c r="C444" s="660" t="s">
        <v>444</v>
      </c>
      <c r="D444" s="661" t="s">
        <v>776</v>
      </c>
      <c r="E444" s="662">
        <v>173</v>
      </c>
    </row>
    <row r="445" spans="2:5">
      <c r="B445" s="659" t="s">
        <v>1190</v>
      </c>
      <c r="C445" s="660" t="s">
        <v>444</v>
      </c>
      <c r="D445" s="661" t="s">
        <v>451</v>
      </c>
      <c r="E445" s="662">
        <v>155</v>
      </c>
    </row>
    <row r="446" spans="2:5">
      <c r="B446" s="659" t="s">
        <v>1191</v>
      </c>
      <c r="C446" s="660" t="s">
        <v>444</v>
      </c>
      <c r="D446" s="661" t="s">
        <v>776</v>
      </c>
      <c r="E446" s="662">
        <v>173</v>
      </c>
    </row>
    <row r="447" spans="2:5">
      <c r="B447" s="659" t="s">
        <v>1192</v>
      </c>
      <c r="C447" s="660" t="s">
        <v>444</v>
      </c>
      <c r="D447" s="661" t="s">
        <v>776</v>
      </c>
      <c r="E447" s="662">
        <v>173</v>
      </c>
    </row>
    <row r="448" spans="2:5">
      <c r="B448" s="659" t="s">
        <v>1193</v>
      </c>
      <c r="C448" s="660" t="s">
        <v>444</v>
      </c>
      <c r="D448" s="661" t="s">
        <v>776</v>
      </c>
      <c r="E448" s="662">
        <v>173</v>
      </c>
    </row>
    <row r="449" spans="2:5">
      <c r="B449" s="659" t="s">
        <v>1194</v>
      </c>
      <c r="C449" s="660" t="s">
        <v>444</v>
      </c>
      <c r="D449" s="661" t="s">
        <v>776</v>
      </c>
      <c r="E449" s="662">
        <v>173</v>
      </c>
    </row>
    <row r="450" spans="2:5">
      <c r="B450" s="659" t="s">
        <v>1195</v>
      </c>
      <c r="C450" s="660" t="s">
        <v>444</v>
      </c>
      <c r="D450" s="661" t="s">
        <v>776</v>
      </c>
      <c r="E450" s="662">
        <v>173</v>
      </c>
    </row>
    <row r="451" spans="2:5">
      <c r="B451" s="659" t="s">
        <v>1196</v>
      </c>
      <c r="C451" s="660" t="s">
        <v>444</v>
      </c>
      <c r="D451" s="661" t="s">
        <v>451</v>
      </c>
      <c r="E451" s="662">
        <v>155</v>
      </c>
    </row>
    <row r="452" spans="2:5">
      <c r="B452" s="659" t="s">
        <v>1197</v>
      </c>
      <c r="C452" s="660" t="s">
        <v>444</v>
      </c>
      <c r="D452" s="661" t="s">
        <v>776</v>
      </c>
      <c r="E452" s="662">
        <v>173</v>
      </c>
    </row>
    <row r="453" spans="2:5">
      <c r="B453" s="659" t="s">
        <v>1198</v>
      </c>
      <c r="C453" s="660" t="s">
        <v>444</v>
      </c>
      <c r="D453" s="661" t="s">
        <v>776</v>
      </c>
      <c r="E453" s="662">
        <v>173</v>
      </c>
    </row>
    <row r="454" spans="2:5">
      <c r="B454" s="659" t="s">
        <v>1199</v>
      </c>
      <c r="C454" s="660" t="s">
        <v>444</v>
      </c>
      <c r="D454" s="661" t="s">
        <v>776</v>
      </c>
      <c r="E454" s="662">
        <v>173</v>
      </c>
    </row>
    <row r="455" spans="2:5">
      <c r="B455" s="659" t="s">
        <v>1200</v>
      </c>
      <c r="C455" s="660" t="s">
        <v>444</v>
      </c>
      <c r="D455" s="661" t="s">
        <v>776</v>
      </c>
      <c r="E455" s="662">
        <v>173</v>
      </c>
    </row>
    <row r="456" spans="2:5">
      <c r="B456" s="659" t="s">
        <v>1201</v>
      </c>
      <c r="C456" s="660" t="s">
        <v>444</v>
      </c>
      <c r="D456" s="661" t="s">
        <v>776</v>
      </c>
      <c r="E456" s="662">
        <v>173</v>
      </c>
    </row>
    <row r="457" spans="2:5">
      <c r="B457" s="659" t="s">
        <v>1202</v>
      </c>
      <c r="C457" s="660" t="s">
        <v>444</v>
      </c>
      <c r="D457" s="661" t="s">
        <v>776</v>
      </c>
      <c r="E457" s="662">
        <v>173</v>
      </c>
    </row>
    <row r="458" spans="2:5">
      <c r="B458" s="659" t="s">
        <v>1203</v>
      </c>
      <c r="C458" s="660" t="s">
        <v>444</v>
      </c>
      <c r="D458" s="661" t="s">
        <v>776</v>
      </c>
      <c r="E458" s="662">
        <v>173</v>
      </c>
    </row>
    <row r="459" spans="2:5">
      <c r="B459" s="659" t="s">
        <v>1204</v>
      </c>
      <c r="C459" s="660" t="s">
        <v>444</v>
      </c>
      <c r="D459" s="661" t="s">
        <v>776</v>
      </c>
      <c r="E459" s="662">
        <v>173</v>
      </c>
    </row>
    <row r="460" spans="2:5">
      <c r="B460" s="659" t="s">
        <v>1205</v>
      </c>
      <c r="C460" s="660" t="s">
        <v>444</v>
      </c>
      <c r="D460" s="661" t="s">
        <v>451</v>
      </c>
      <c r="E460" s="662">
        <v>155</v>
      </c>
    </row>
    <row r="461" spans="2:5">
      <c r="B461" s="659" t="s">
        <v>1206</v>
      </c>
      <c r="C461" s="660" t="s">
        <v>444</v>
      </c>
      <c r="D461" s="661" t="s">
        <v>776</v>
      </c>
      <c r="E461" s="662">
        <v>173</v>
      </c>
    </row>
    <row r="462" spans="2:5">
      <c r="B462" s="659" t="s">
        <v>1207</v>
      </c>
      <c r="C462" s="660" t="s">
        <v>444</v>
      </c>
      <c r="D462" s="661" t="s">
        <v>776</v>
      </c>
      <c r="E462" s="662">
        <v>173</v>
      </c>
    </row>
    <row r="463" spans="2:5">
      <c r="B463" s="659" t="s">
        <v>1208</v>
      </c>
      <c r="C463" s="660" t="s">
        <v>444</v>
      </c>
      <c r="D463" s="661" t="s">
        <v>590</v>
      </c>
      <c r="E463" s="662">
        <v>115</v>
      </c>
    </row>
    <row r="464" spans="2:5">
      <c r="B464" s="659" t="s">
        <v>1209</v>
      </c>
      <c r="C464" s="660" t="s">
        <v>444</v>
      </c>
      <c r="D464" s="661" t="s">
        <v>590</v>
      </c>
      <c r="E464" s="662">
        <v>115</v>
      </c>
    </row>
    <row r="465" spans="2:5">
      <c r="B465" s="659" t="s">
        <v>1210</v>
      </c>
      <c r="C465" s="660" t="s">
        <v>444</v>
      </c>
      <c r="D465" s="661" t="s">
        <v>590</v>
      </c>
      <c r="E465" s="662">
        <v>115</v>
      </c>
    </row>
    <row r="466" spans="2:5">
      <c r="B466" s="659" t="s">
        <v>1211</v>
      </c>
      <c r="C466" s="660" t="s">
        <v>444</v>
      </c>
      <c r="D466" s="661" t="s">
        <v>590</v>
      </c>
      <c r="E466" s="662">
        <v>115</v>
      </c>
    </row>
    <row r="467" spans="2:5">
      <c r="B467" s="659" t="s">
        <v>1212</v>
      </c>
      <c r="C467" s="660" t="s">
        <v>444</v>
      </c>
      <c r="D467" s="661" t="s">
        <v>590</v>
      </c>
      <c r="E467" s="662">
        <v>115</v>
      </c>
    </row>
    <row r="468" spans="2:5">
      <c r="B468" s="659" t="s">
        <v>1213</v>
      </c>
      <c r="C468" s="660" t="s">
        <v>444</v>
      </c>
      <c r="D468" s="661" t="s">
        <v>590</v>
      </c>
      <c r="E468" s="662">
        <v>115</v>
      </c>
    </row>
    <row r="469" spans="2:5">
      <c r="B469" s="659" t="s">
        <v>1214</v>
      </c>
      <c r="C469" s="660" t="s">
        <v>444</v>
      </c>
      <c r="D469" s="661" t="s">
        <v>451</v>
      </c>
      <c r="E469" s="662">
        <v>155</v>
      </c>
    </row>
    <row r="470" spans="2:5">
      <c r="B470" s="659" t="s">
        <v>1215</v>
      </c>
      <c r="C470" s="660" t="s">
        <v>444</v>
      </c>
      <c r="D470" s="661" t="s">
        <v>590</v>
      </c>
      <c r="E470" s="662">
        <v>115</v>
      </c>
    </row>
    <row r="471" spans="2:5">
      <c r="B471" s="659" t="s">
        <v>1216</v>
      </c>
      <c r="C471" s="660" t="s">
        <v>444</v>
      </c>
      <c r="D471" s="661" t="s">
        <v>590</v>
      </c>
      <c r="E471" s="662">
        <v>115</v>
      </c>
    </row>
    <row r="472" spans="2:5">
      <c r="B472" s="659" t="s">
        <v>1217</v>
      </c>
      <c r="C472" s="660" t="s">
        <v>444</v>
      </c>
      <c r="D472" s="661" t="s">
        <v>590</v>
      </c>
      <c r="E472" s="662">
        <v>115</v>
      </c>
    </row>
    <row r="473" spans="2:5">
      <c r="B473" s="659" t="s">
        <v>1218</v>
      </c>
      <c r="C473" s="660" t="s">
        <v>444</v>
      </c>
      <c r="D473" s="661" t="s">
        <v>590</v>
      </c>
      <c r="E473" s="662">
        <v>115</v>
      </c>
    </row>
    <row r="474" spans="2:5">
      <c r="B474" s="659" t="s">
        <v>1219</v>
      </c>
      <c r="C474" s="660" t="s">
        <v>444</v>
      </c>
      <c r="D474" s="661" t="s">
        <v>590</v>
      </c>
      <c r="E474" s="662">
        <v>115</v>
      </c>
    </row>
    <row r="475" spans="2:5">
      <c r="B475" s="659" t="s">
        <v>1220</v>
      </c>
      <c r="C475" s="660" t="s">
        <v>444</v>
      </c>
      <c r="D475" s="661" t="s">
        <v>590</v>
      </c>
      <c r="E475" s="662">
        <v>115</v>
      </c>
    </row>
    <row r="476" spans="2:5">
      <c r="B476" s="659" t="s">
        <v>1221</v>
      </c>
      <c r="C476" s="660" t="s">
        <v>444</v>
      </c>
      <c r="D476" s="661" t="s">
        <v>590</v>
      </c>
      <c r="E476" s="662">
        <v>115</v>
      </c>
    </row>
    <row r="477" spans="2:5">
      <c r="B477" s="659" t="s">
        <v>1222</v>
      </c>
      <c r="C477" s="660" t="s">
        <v>444</v>
      </c>
      <c r="D477" s="661" t="s">
        <v>590</v>
      </c>
      <c r="E477" s="662">
        <v>115</v>
      </c>
    </row>
    <row r="478" spans="2:5">
      <c r="B478" s="659" t="s">
        <v>1223</v>
      </c>
      <c r="C478" s="660" t="s">
        <v>444</v>
      </c>
      <c r="D478" s="661" t="s">
        <v>590</v>
      </c>
      <c r="E478" s="662">
        <v>115</v>
      </c>
    </row>
    <row r="479" spans="2:5">
      <c r="B479" s="659" t="s">
        <v>1224</v>
      </c>
      <c r="C479" s="660" t="s">
        <v>444</v>
      </c>
      <c r="D479" s="661" t="s">
        <v>590</v>
      </c>
      <c r="E479" s="662">
        <v>115</v>
      </c>
    </row>
    <row r="480" spans="2:5">
      <c r="B480" s="659" t="s">
        <v>1225</v>
      </c>
      <c r="C480" s="660" t="s">
        <v>444</v>
      </c>
      <c r="D480" s="661" t="s">
        <v>590</v>
      </c>
      <c r="E480" s="662">
        <v>115</v>
      </c>
    </row>
    <row r="481" spans="2:5">
      <c r="B481" s="659" t="s">
        <v>1226</v>
      </c>
      <c r="C481" s="660" t="s">
        <v>444</v>
      </c>
      <c r="D481" s="661" t="s">
        <v>590</v>
      </c>
      <c r="E481" s="662">
        <v>115</v>
      </c>
    </row>
    <row r="482" spans="2:5">
      <c r="B482" s="659" t="s">
        <v>1227</v>
      </c>
      <c r="C482" s="660" t="s">
        <v>444</v>
      </c>
      <c r="D482" s="663" t="s">
        <v>486</v>
      </c>
      <c r="E482" s="662">
        <v>173</v>
      </c>
    </row>
    <row r="483" spans="2:5">
      <c r="B483" s="659" t="s">
        <v>1228</v>
      </c>
      <c r="C483" s="660" t="s">
        <v>444</v>
      </c>
      <c r="D483" s="663" t="s">
        <v>486</v>
      </c>
      <c r="E483" s="662">
        <v>173</v>
      </c>
    </row>
    <row r="484" spans="2:5">
      <c r="B484" s="659" t="s">
        <v>1229</v>
      </c>
      <c r="C484" s="660" t="s">
        <v>444</v>
      </c>
      <c r="D484" s="663" t="s">
        <v>486</v>
      </c>
      <c r="E484" s="662">
        <v>173</v>
      </c>
    </row>
    <row r="485" spans="2:5">
      <c r="B485" s="659" t="s">
        <v>1230</v>
      </c>
      <c r="C485" s="660" t="s">
        <v>444</v>
      </c>
      <c r="D485" s="663" t="s">
        <v>486</v>
      </c>
      <c r="E485" s="662">
        <v>173</v>
      </c>
    </row>
    <row r="486" spans="2:5">
      <c r="B486" s="659" t="s">
        <v>1231</v>
      </c>
      <c r="C486" s="660" t="s">
        <v>444</v>
      </c>
      <c r="D486" s="663" t="s">
        <v>486</v>
      </c>
      <c r="E486" s="662">
        <v>173</v>
      </c>
    </row>
    <row r="487" spans="2:5">
      <c r="B487" s="659" t="s">
        <v>1232</v>
      </c>
      <c r="C487" s="660" t="s">
        <v>444</v>
      </c>
      <c r="D487" s="663" t="s">
        <v>486</v>
      </c>
      <c r="E487" s="662">
        <v>173</v>
      </c>
    </row>
    <row r="488" spans="2:5">
      <c r="B488" s="659" t="s">
        <v>1233</v>
      </c>
      <c r="C488" s="660" t="s">
        <v>444</v>
      </c>
      <c r="D488" s="663" t="s">
        <v>486</v>
      </c>
      <c r="E488" s="662">
        <v>173</v>
      </c>
    </row>
    <row r="489" spans="2:5">
      <c r="B489" s="659" t="s">
        <v>1234</v>
      </c>
      <c r="C489" s="660" t="s">
        <v>444</v>
      </c>
      <c r="D489" s="663" t="s">
        <v>486</v>
      </c>
      <c r="E489" s="662">
        <v>173</v>
      </c>
    </row>
    <row r="490" spans="2:5">
      <c r="B490" s="659" t="s">
        <v>1235</v>
      </c>
      <c r="C490" s="660" t="s">
        <v>444</v>
      </c>
      <c r="D490" s="663" t="s">
        <v>486</v>
      </c>
      <c r="E490" s="662">
        <v>173</v>
      </c>
    </row>
    <row r="491" spans="2:5">
      <c r="B491" s="659" t="s">
        <v>1236</v>
      </c>
      <c r="C491" s="660" t="s">
        <v>444</v>
      </c>
      <c r="D491" s="663" t="s">
        <v>486</v>
      </c>
      <c r="E491" s="662">
        <v>173</v>
      </c>
    </row>
    <row r="492" spans="2:5">
      <c r="B492" s="659" t="s">
        <v>1237</v>
      </c>
      <c r="C492" s="660" t="s">
        <v>444</v>
      </c>
      <c r="D492" s="663" t="s">
        <v>486</v>
      </c>
      <c r="E492" s="662">
        <v>173</v>
      </c>
    </row>
    <row r="493" spans="2:5">
      <c r="B493" s="659" t="s">
        <v>1238</v>
      </c>
      <c r="C493" s="660" t="s">
        <v>444</v>
      </c>
      <c r="D493" s="663" t="s">
        <v>486</v>
      </c>
      <c r="E493" s="662">
        <v>173</v>
      </c>
    </row>
    <row r="494" spans="2:5">
      <c r="B494" s="659" t="s">
        <v>1239</v>
      </c>
      <c r="C494" s="660" t="s">
        <v>444</v>
      </c>
      <c r="D494" s="663" t="s">
        <v>486</v>
      </c>
      <c r="E494" s="662">
        <v>173</v>
      </c>
    </row>
    <row r="495" spans="2:5">
      <c r="B495" s="659" t="s">
        <v>1240</v>
      </c>
      <c r="C495" s="660" t="s">
        <v>444</v>
      </c>
      <c r="D495" s="663" t="s">
        <v>486</v>
      </c>
      <c r="E495" s="662">
        <v>173</v>
      </c>
    </row>
    <row r="496" spans="2:5">
      <c r="B496" s="659" t="s">
        <v>1241</v>
      </c>
      <c r="C496" s="660" t="s">
        <v>444</v>
      </c>
      <c r="D496" s="663" t="s">
        <v>486</v>
      </c>
      <c r="E496" s="662">
        <v>173</v>
      </c>
    </row>
    <row r="497" spans="2:5">
      <c r="B497" s="659" t="s">
        <v>1242</v>
      </c>
      <c r="C497" s="660" t="s">
        <v>444</v>
      </c>
      <c r="D497" s="663" t="s">
        <v>486</v>
      </c>
      <c r="E497" s="662">
        <v>173</v>
      </c>
    </row>
    <row r="498" spans="2:5">
      <c r="B498" s="659" t="s">
        <v>1243</v>
      </c>
      <c r="C498" s="660" t="s">
        <v>444</v>
      </c>
      <c r="D498" s="663" t="s">
        <v>486</v>
      </c>
      <c r="E498" s="662">
        <v>173</v>
      </c>
    </row>
    <row r="499" spans="2:5">
      <c r="B499" s="659" t="s">
        <v>1244</v>
      </c>
      <c r="C499" s="660" t="s">
        <v>444</v>
      </c>
      <c r="D499" s="663" t="s">
        <v>486</v>
      </c>
      <c r="E499" s="662">
        <v>173</v>
      </c>
    </row>
    <row r="500" spans="2:5">
      <c r="B500" s="659" t="s">
        <v>1245</v>
      </c>
      <c r="C500" s="660" t="s">
        <v>444</v>
      </c>
      <c r="D500" s="663" t="s">
        <v>486</v>
      </c>
      <c r="E500" s="662">
        <v>173</v>
      </c>
    </row>
    <row r="501" spans="2:5">
      <c r="B501" s="659" t="s">
        <v>1246</v>
      </c>
      <c r="C501" s="660" t="s">
        <v>444</v>
      </c>
      <c r="D501" s="663" t="s">
        <v>486</v>
      </c>
      <c r="E501" s="662">
        <v>173</v>
      </c>
    </row>
    <row r="502" spans="2:5">
      <c r="B502" s="659" t="s">
        <v>1247</v>
      </c>
      <c r="C502" s="660" t="s">
        <v>444</v>
      </c>
      <c r="D502" s="663" t="s">
        <v>486</v>
      </c>
      <c r="E502" s="662">
        <v>173</v>
      </c>
    </row>
    <row r="503" spans="2:5">
      <c r="B503" s="659" t="s">
        <v>1248</v>
      </c>
      <c r="C503" s="660" t="s">
        <v>444</v>
      </c>
      <c r="D503" s="663" t="s">
        <v>486</v>
      </c>
      <c r="E503" s="662">
        <v>173</v>
      </c>
    </row>
    <row r="504" spans="2:5">
      <c r="B504" s="659" t="s">
        <v>1249</v>
      </c>
      <c r="C504" s="660" t="s">
        <v>444</v>
      </c>
      <c r="D504" s="663" t="s">
        <v>486</v>
      </c>
      <c r="E504" s="662">
        <v>173</v>
      </c>
    </row>
    <row r="505" spans="2:5">
      <c r="B505" s="659" t="s">
        <v>1250</v>
      </c>
      <c r="C505" s="660" t="s">
        <v>444</v>
      </c>
      <c r="D505" s="663" t="s">
        <v>486</v>
      </c>
      <c r="E505" s="662">
        <v>173</v>
      </c>
    </row>
    <row r="506" spans="2:5">
      <c r="B506" s="659" t="s">
        <v>1251</v>
      </c>
      <c r="C506" s="660" t="s">
        <v>444</v>
      </c>
      <c r="D506" s="663" t="s">
        <v>486</v>
      </c>
      <c r="E506" s="662">
        <v>173</v>
      </c>
    </row>
    <row r="507" spans="2:5">
      <c r="B507" s="659" t="s">
        <v>1252</v>
      </c>
      <c r="C507" s="660" t="s">
        <v>444</v>
      </c>
      <c r="D507" s="661" t="s">
        <v>451</v>
      </c>
      <c r="E507" s="662">
        <v>155</v>
      </c>
    </row>
    <row r="508" spans="2:5">
      <c r="B508" s="659" t="s">
        <v>1253</v>
      </c>
      <c r="C508" s="660" t="s">
        <v>1254</v>
      </c>
      <c r="D508" s="663" t="s">
        <v>1255</v>
      </c>
      <c r="E508" s="662">
        <v>770</v>
      </c>
    </row>
    <row r="509" spans="2:5">
      <c r="B509" s="659" t="s">
        <v>1256</v>
      </c>
      <c r="C509" s="660" t="s">
        <v>1254</v>
      </c>
      <c r="D509" s="663" t="s">
        <v>1255</v>
      </c>
      <c r="E509" s="662">
        <v>770</v>
      </c>
    </row>
    <row r="510" spans="2:5">
      <c r="B510" s="659" t="s">
        <v>1257</v>
      </c>
      <c r="C510" s="660" t="s">
        <v>1254</v>
      </c>
      <c r="D510" s="663" t="s">
        <v>1255</v>
      </c>
      <c r="E510" s="662">
        <v>770</v>
      </c>
    </row>
    <row r="511" spans="2:5">
      <c r="B511" s="659" t="s">
        <v>1258</v>
      </c>
      <c r="C511" s="660" t="s">
        <v>1254</v>
      </c>
      <c r="D511" s="663" t="s">
        <v>1255</v>
      </c>
      <c r="E511" s="662">
        <v>770</v>
      </c>
    </row>
    <row r="512" spans="2:5">
      <c r="B512" s="659" t="s">
        <v>1259</v>
      </c>
      <c r="C512" s="660" t="s">
        <v>1254</v>
      </c>
      <c r="D512" s="663" t="s">
        <v>1255</v>
      </c>
      <c r="E512" s="662">
        <v>770</v>
      </c>
    </row>
    <row r="513" spans="2:5">
      <c r="B513" s="659" t="s">
        <v>1260</v>
      </c>
      <c r="C513" s="660" t="s">
        <v>1254</v>
      </c>
      <c r="D513" s="663" t="s">
        <v>1255</v>
      </c>
      <c r="E513" s="662">
        <v>770</v>
      </c>
    </row>
    <row r="514" spans="2:5">
      <c r="B514" s="659" t="s">
        <v>1261</v>
      </c>
      <c r="C514" s="660" t="s">
        <v>1254</v>
      </c>
      <c r="D514" s="663" t="s">
        <v>1255</v>
      </c>
      <c r="E514" s="662">
        <v>770</v>
      </c>
    </row>
    <row r="515" spans="2:5">
      <c r="B515" s="659" t="s">
        <v>1262</v>
      </c>
      <c r="C515" s="660" t="s">
        <v>1254</v>
      </c>
      <c r="D515" s="663" t="s">
        <v>1255</v>
      </c>
      <c r="E515" s="662">
        <v>770</v>
      </c>
    </row>
    <row r="516" spans="2:5">
      <c r="B516" s="659" t="s">
        <v>1263</v>
      </c>
      <c r="C516" s="660" t="s">
        <v>1254</v>
      </c>
      <c r="D516" s="663" t="s">
        <v>1255</v>
      </c>
      <c r="E516" s="662">
        <v>770</v>
      </c>
    </row>
    <row r="517" spans="2:5">
      <c r="B517" s="659" t="s">
        <v>1264</v>
      </c>
      <c r="C517" s="660" t="s">
        <v>1254</v>
      </c>
      <c r="D517" s="663" t="s">
        <v>1255</v>
      </c>
      <c r="E517" s="662">
        <v>770</v>
      </c>
    </row>
    <row r="518" spans="2:5">
      <c r="B518" s="659" t="s">
        <v>1265</v>
      </c>
      <c r="C518" s="660" t="s">
        <v>832</v>
      </c>
      <c r="D518" s="661" t="s">
        <v>1266</v>
      </c>
      <c r="E518" s="662">
        <v>625</v>
      </c>
    </row>
    <row r="519" spans="2:5">
      <c r="B519" s="659" t="s">
        <v>1267</v>
      </c>
      <c r="C519" s="660" t="s">
        <v>479</v>
      </c>
      <c r="D519" s="661" t="s">
        <v>1266</v>
      </c>
      <c r="E519" s="662">
        <v>625</v>
      </c>
    </row>
    <row r="520" spans="2:5">
      <c r="B520" s="659" t="s">
        <v>1268</v>
      </c>
      <c r="C520" s="660" t="s">
        <v>479</v>
      </c>
      <c r="D520" s="661" t="s">
        <v>1266</v>
      </c>
      <c r="E520" s="662">
        <v>625</v>
      </c>
    </row>
    <row r="521" spans="2:5">
      <c r="B521" s="659" t="s">
        <v>1269</v>
      </c>
      <c r="C521" s="660" t="s">
        <v>479</v>
      </c>
      <c r="D521" s="661" t="s">
        <v>1266</v>
      </c>
      <c r="E521" s="662">
        <v>625</v>
      </c>
    </row>
    <row r="522" spans="2:5">
      <c r="B522" s="659" t="s">
        <v>1270</v>
      </c>
      <c r="C522" s="660" t="s">
        <v>479</v>
      </c>
      <c r="D522" s="661" t="s">
        <v>1266</v>
      </c>
      <c r="E522" s="662">
        <v>625</v>
      </c>
    </row>
    <row r="523" spans="2:5">
      <c r="B523" s="659" t="s">
        <v>1271</v>
      </c>
      <c r="C523" s="660" t="s">
        <v>479</v>
      </c>
      <c r="D523" s="661" t="s">
        <v>1266</v>
      </c>
      <c r="E523" s="662">
        <v>625</v>
      </c>
    </row>
    <row r="524" spans="2:5">
      <c r="B524" s="659" t="s">
        <v>1272</v>
      </c>
      <c r="C524" s="660" t="s">
        <v>479</v>
      </c>
      <c r="D524" s="661" t="s">
        <v>1266</v>
      </c>
      <c r="E524" s="662">
        <v>625</v>
      </c>
    </row>
    <row r="525" spans="2:5">
      <c r="B525" s="659" t="s">
        <v>1273</v>
      </c>
      <c r="C525" s="660" t="s">
        <v>479</v>
      </c>
      <c r="D525" s="661" t="s">
        <v>1266</v>
      </c>
      <c r="E525" s="662">
        <v>625</v>
      </c>
    </row>
    <row r="526" spans="2:5">
      <c r="B526" s="659" t="s">
        <v>1274</v>
      </c>
      <c r="C526" s="660" t="s">
        <v>479</v>
      </c>
      <c r="D526" s="661" t="s">
        <v>1266</v>
      </c>
      <c r="E526" s="662">
        <v>625</v>
      </c>
    </row>
    <row r="527" spans="2:5">
      <c r="B527" s="659" t="s">
        <v>1275</v>
      </c>
      <c r="C527" s="660" t="s">
        <v>479</v>
      </c>
      <c r="D527" s="661" t="s">
        <v>1266</v>
      </c>
      <c r="E527" s="662">
        <v>625</v>
      </c>
    </row>
    <row r="528" spans="2:5">
      <c r="B528" s="659" t="s">
        <v>1276</v>
      </c>
      <c r="C528" s="660" t="s">
        <v>479</v>
      </c>
      <c r="D528" s="661" t="s">
        <v>1266</v>
      </c>
      <c r="E528" s="662">
        <v>625</v>
      </c>
    </row>
    <row r="529" spans="2:5">
      <c r="B529" s="659" t="s">
        <v>1277</v>
      </c>
      <c r="C529" s="660" t="s">
        <v>479</v>
      </c>
      <c r="D529" s="661" t="s">
        <v>1278</v>
      </c>
      <c r="E529" s="662">
        <v>592</v>
      </c>
    </row>
    <row r="530" spans="2:5">
      <c r="B530" s="659" t="s">
        <v>1279</v>
      </c>
      <c r="C530" s="660" t="s">
        <v>479</v>
      </c>
      <c r="D530" s="661" t="s">
        <v>1278</v>
      </c>
      <c r="E530" s="662">
        <v>592</v>
      </c>
    </row>
    <row r="531" spans="2:5">
      <c r="B531" s="659" t="s">
        <v>1280</v>
      </c>
      <c r="C531" s="660" t="s">
        <v>479</v>
      </c>
      <c r="D531" s="661" t="s">
        <v>1278</v>
      </c>
      <c r="E531" s="662">
        <v>592</v>
      </c>
    </row>
    <row r="532" spans="2:5">
      <c r="B532" s="659" t="s">
        <v>1281</v>
      </c>
      <c r="C532" s="660" t="s">
        <v>479</v>
      </c>
      <c r="D532" s="661" t="s">
        <v>1278</v>
      </c>
      <c r="E532" s="662">
        <v>592</v>
      </c>
    </row>
    <row r="533" spans="2:5">
      <c r="B533" s="659" t="s">
        <v>1282</v>
      </c>
      <c r="C533" s="660" t="s">
        <v>479</v>
      </c>
      <c r="D533" s="661" t="s">
        <v>1278</v>
      </c>
      <c r="E533" s="662">
        <v>592</v>
      </c>
    </row>
    <row r="534" spans="2:5">
      <c r="B534" s="659" t="s">
        <v>1283</v>
      </c>
      <c r="C534" s="660" t="s">
        <v>479</v>
      </c>
      <c r="D534" s="661" t="s">
        <v>1278</v>
      </c>
      <c r="E534" s="662">
        <v>592</v>
      </c>
    </row>
    <row r="535" spans="2:5">
      <c r="B535" s="659" t="s">
        <v>1284</v>
      </c>
      <c r="C535" s="660" t="s">
        <v>479</v>
      </c>
      <c r="D535" s="661" t="s">
        <v>1278</v>
      </c>
      <c r="E535" s="662">
        <v>592</v>
      </c>
    </row>
    <row r="536" spans="2:5">
      <c r="B536" s="659" t="s">
        <v>1285</v>
      </c>
      <c r="C536" s="660" t="s">
        <v>479</v>
      </c>
      <c r="D536" s="661" t="s">
        <v>1278</v>
      </c>
      <c r="E536" s="662">
        <v>592</v>
      </c>
    </row>
    <row r="537" spans="2:5">
      <c r="B537" s="659" t="s">
        <v>1286</v>
      </c>
      <c r="C537" s="660" t="s">
        <v>479</v>
      </c>
      <c r="D537" s="663" t="s">
        <v>1287</v>
      </c>
      <c r="E537" s="662">
        <v>410</v>
      </c>
    </row>
    <row r="538" spans="2:5">
      <c r="B538" s="659" t="s">
        <v>1288</v>
      </c>
      <c r="C538" s="660" t="s">
        <v>479</v>
      </c>
      <c r="D538" s="663" t="s">
        <v>1289</v>
      </c>
      <c r="E538" s="662">
        <v>410</v>
      </c>
    </row>
    <row r="539" spans="2:5">
      <c r="B539" s="659" t="s">
        <v>1290</v>
      </c>
      <c r="C539" s="660" t="s">
        <v>479</v>
      </c>
      <c r="D539" s="663" t="s">
        <v>1291</v>
      </c>
      <c r="E539" s="662">
        <v>525</v>
      </c>
    </row>
    <row r="540" spans="2:5">
      <c r="B540" s="659" t="s">
        <v>1292</v>
      </c>
      <c r="C540" s="660" t="s">
        <v>479</v>
      </c>
      <c r="D540" s="661" t="s">
        <v>1293</v>
      </c>
      <c r="E540" s="662">
        <v>1345</v>
      </c>
    </row>
    <row r="541" spans="2:5">
      <c r="B541" s="659" t="s">
        <v>1294</v>
      </c>
      <c r="C541" s="660" t="s">
        <v>1295</v>
      </c>
      <c r="D541" s="661" t="s">
        <v>1296</v>
      </c>
      <c r="E541" s="662">
        <v>890</v>
      </c>
    </row>
    <row r="542" spans="2:5">
      <c r="B542" s="659" t="s">
        <v>1297</v>
      </c>
      <c r="C542" s="660" t="s">
        <v>1295</v>
      </c>
      <c r="D542" s="661" t="s">
        <v>1296</v>
      </c>
      <c r="E542" s="662">
        <v>890</v>
      </c>
    </row>
    <row r="543" spans="2:5">
      <c r="B543" s="659" t="s">
        <v>1298</v>
      </c>
      <c r="C543" s="660" t="s">
        <v>1295</v>
      </c>
      <c r="D543" s="661" t="s">
        <v>1296</v>
      </c>
      <c r="E543" s="662">
        <v>890</v>
      </c>
    </row>
    <row r="544" spans="2:5">
      <c r="B544" s="659" t="s">
        <v>1299</v>
      </c>
      <c r="C544" s="660" t="s">
        <v>1001</v>
      </c>
      <c r="D544" s="663" t="s">
        <v>1300</v>
      </c>
      <c r="E544" s="662">
        <v>1400</v>
      </c>
    </row>
    <row r="545" spans="2:5">
      <c r="B545" s="659" t="s">
        <v>1301</v>
      </c>
      <c r="C545" s="660" t="s">
        <v>1001</v>
      </c>
      <c r="D545" s="663" t="s">
        <v>1302</v>
      </c>
      <c r="E545" s="662">
        <v>1400</v>
      </c>
    </row>
    <row r="546" spans="2:5">
      <c r="B546" s="659" t="s">
        <v>1303</v>
      </c>
      <c r="C546" s="660" t="s">
        <v>1001</v>
      </c>
      <c r="D546" s="663" t="s">
        <v>1302</v>
      </c>
      <c r="E546" s="662">
        <v>1400</v>
      </c>
    </row>
    <row r="547" spans="2:5">
      <c r="B547" s="659" t="s">
        <v>1304</v>
      </c>
      <c r="C547" s="660" t="s">
        <v>1001</v>
      </c>
      <c r="D547" s="663" t="s">
        <v>1305</v>
      </c>
      <c r="E547" s="662">
        <v>1400</v>
      </c>
    </row>
    <row r="548" spans="2:5" ht="22.5">
      <c r="B548" s="659" t="s">
        <v>1306</v>
      </c>
      <c r="C548" s="660" t="s">
        <v>1307</v>
      </c>
      <c r="D548" s="661" t="s">
        <v>1308</v>
      </c>
      <c r="E548" s="662">
        <v>1666.6</v>
      </c>
    </row>
    <row r="549" spans="2:5" ht="22.5">
      <c r="B549" s="659" t="s">
        <v>1309</v>
      </c>
      <c r="C549" s="660" t="s">
        <v>1307</v>
      </c>
      <c r="D549" s="661" t="s">
        <v>1308</v>
      </c>
      <c r="E549" s="662">
        <v>1666.6</v>
      </c>
    </row>
    <row r="550" spans="2:5" ht="22.5">
      <c r="B550" s="659" t="s">
        <v>1310</v>
      </c>
      <c r="C550" s="660" t="s">
        <v>1307</v>
      </c>
      <c r="D550" s="661" t="s">
        <v>1308</v>
      </c>
      <c r="E550" s="662">
        <v>1666.6</v>
      </c>
    </row>
    <row r="551" spans="2:5" ht="22.5">
      <c r="B551" s="659" t="s">
        <v>1311</v>
      </c>
      <c r="C551" s="660" t="s">
        <v>1307</v>
      </c>
      <c r="D551" s="661" t="s">
        <v>1308</v>
      </c>
      <c r="E551" s="662">
        <v>1666.6</v>
      </c>
    </row>
    <row r="552" spans="2:5">
      <c r="B552" s="659" t="s">
        <v>1312</v>
      </c>
      <c r="C552" s="660" t="s">
        <v>574</v>
      </c>
      <c r="D552" s="663" t="s">
        <v>1313</v>
      </c>
      <c r="E552" s="662">
        <v>4000</v>
      </c>
    </row>
    <row r="553" spans="2:5">
      <c r="B553" s="659" t="s">
        <v>1314</v>
      </c>
      <c r="C553" s="660" t="s">
        <v>574</v>
      </c>
      <c r="D553" s="663" t="s">
        <v>1313</v>
      </c>
      <c r="E553" s="662">
        <v>4000</v>
      </c>
    </row>
    <row r="554" spans="2:5">
      <c r="B554" s="659" t="s">
        <v>1315</v>
      </c>
      <c r="C554" s="660" t="s">
        <v>574</v>
      </c>
      <c r="D554" s="663" t="s">
        <v>1313</v>
      </c>
      <c r="E554" s="662">
        <v>4000</v>
      </c>
    </row>
    <row r="555" spans="2:5">
      <c r="B555" s="659" t="s">
        <v>1316</v>
      </c>
      <c r="C555" s="660" t="s">
        <v>574</v>
      </c>
      <c r="D555" s="663" t="s">
        <v>1313</v>
      </c>
      <c r="E555" s="662">
        <v>4000</v>
      </c>
    </row>
    <row r="556" spans="2:5">
      <c r="B556" s="659" t="s">
        <v>1317</v>
      </c>
      <c r="C556" s="660" t="s">
        <v>471</v>
      </c>
      <c r="D556" s="663" t="s">
        <v>1318</v>
      </c>
      <c r="E556" s="662">
        <v>1000</v>
      </c>
    </row>
    <row r="557" spans="2:5">
      <c r="B557" s="659" t="s">
        <v>1319</v>
      </c>
      <c r="C557" s="660" t="s">
        <v>471</v>
      </c>
      <c r="D557" s="663" t="s">
        <v>489</v>
      </c>
      <c r="E557" s="662">
        <v>1000</v>
      </c>
    </row>
    <row r="558" spans="2:5">
      <c r="B558" s="659" t="s">
        <v>1320</v>
      </c>
      <c r="C558" s="660" t="s">
        <v>813</v>
      </c>
      <c r="D558" s="661" t="s">
        <v>1321</v>
      </c>
      <c r="E558" s="662">
        <v>1989</v>
      </c>
    </row>
    <row r="559" spans="2:5">
      <c r="B559" s="659" t="s">
        <v>1322</v>
      </c>
      <c r="C559" s="660" t="s">
        <v>491</v>
      </c>
      <c r="D559" s="663" t="s">
        <v>1323</v>
      </c>
      <c r="E559" s="662">
        <v>949.9</v>
      </c>
    </row>
    <row r="560" spans="2:5">
      <c r="B560" s="659" t="s">
        <v>1324</v>
      </c>
      <c r="C560" s="660" t="s">
        <v>441</v>
      </c>
      <c r="D560" s="663" t="s">
        <v>1325</v>
      </c>
      <c r="E560" s="662">
        <v>660</v>
      </c>
    </row>
    <row r="561" spans="2:5">
      <c r="B561" s="659" t="s">
        <v>1326</v>
      </c>
      <c r="C561" s="660" t="s">
        <v>441</v>
      </c>
      <c r="D561" s="663" t="s">
        <v>1327</v>
      </c>
      <c r="E561" s="662">
        <v>1050</v>
      </c>
    </row>
    <row r="562" spans="2:5">
      <c r="B562" s="659" t="s">
        <v>1328</v>
      </c>
      <c r="C562" s="660" t="s">
        <v>1329</v>
      </c>
      <c r="D562" s="663" t="s">
        <v>1330</v>
      </c>
      <c r="E562" s="662">
        <v>2400</v>
      </c>
    </row>
    <row r="563" spans="2:5">
      <c r="B563" s="659" t="s">
        <v>1331</v>
      </c>
      <c r="C563" s="660" t="s">
        <v>1332</v>
      </c>
      <c r="D563" s="663" t="s">
        <v>1333</v>
      </c>
      <c r="E563" s="662">
        <v>900</v>
      </c>
    </row>
    <row r="564" spans="2:5">
      <c r="B564" s="659" t="s">
        <v>1334</v>
      </c>
      <c r="C564" s="660" t="s">
        <v>979</v>
      </c>
      <c r="D564" s="663" t="s">
        <v>1335</v>
      </c>
      <c r="E564" s="662">
        <v>1600</v>
      </c>
    </row>
    <row r="565" spans="2:5">
      <c r="B565" s="659" t="s">
        <v>1336</v>
      </c>
      <c r="C565" s="660" t="s">
        <v>453</v>
      </c>
      <c r="D565" s="663" t="s">
        <v>1337</v>
      </c>
      <c r="E565" s="662">
        <v>110</v>
      </c>
    </row>
    <row r="566" spans="2:5">
      <c r="B566" s="659" t="s">
        <v>1338</v>
      </c>
      <c r="C566" s="660" t="s">
        <v>562</v>
      </c>
      <c r="D566" s="663"/>
      <c r="E566" s="662">
        <v>5118.5</v>
      </c>
    </row>
    <row r="567" spans="2:5">
      <c r="B567" s="659" t="s">
        <v>1339</v>
      </c>
      <c r="C567" s="660" t="s">
        <v>562</v>
      </c>
      <c r="D567" s="663" t="s">
        <v>1340</v>
      </c>
      <c r="E567" s="662">
        <v>5000</v>
      </c>
    </row>
    <row r="568" spans="2:5">
      <c r="B568" s="659" t="s">
        <v>1341</v>
      </c>
      <c r="C568" s="660" t="s">
        <v>500</v>
      </c>
      <c r="D568" s="663" t="s">
        <v>1342</v>
      </c>
      <c r="E568" s="662">
        <v>1391.5</v>
      </c>
    </row>
    <row r="569" spans="2:5">
      <c r="B569" s="659" t="s">
        <v>1343</v>
      </c>
      <c r="C569" s="660" t="s">
        <v>500</v>
      </c>
      <c r="D569" s="663" t="s">
        <v>1344</v>
      </c>
      <c r="E569" s="662">
        <v>1850</v>
      </c>
    </row>
    <row r="570" spans="2:5">
      <c r="B570" s="659" t="s">
        <v>1345</v>
      </c>
      <c r="C570" s="660" t="s">
        <v>520</v>
      </c>
      <c r="D570" s="663" t="s">
        <v>1346</v>
      </c>
      <c r="E570" s="662">
        <v>1682.5</v>
      </c>
    </row>
    <row r="571" spans="2:5">
      <c r="B571" s="659" t="s">
        <v>1347</v>
      </c>
      <c r="C571" s="660" t="s">
        <v>520</v>
      </c>
      <c r="D571" s="663" t="s">
        <v>1348</v>
      </c>
      <c r="E571" s="662">
        <v>1682.5</v>
      </c>
    </row>
    <row r="572" spans="2:5">
      <c r="B572" s="659" t="s">
        <v>1349</v>
      </c>
      <c r="C572" s="660" t="s">
        <v>1350</v>
      </c>
      <c r="D572" s="663" t="s">
        <v>719</v>
      </c>
      <c r="E572" s="662">
        <v>560</v>
      </c>
    </row>
    <row r="573" spans="2:5">
      <c r="B573" s="659" t="s">
        <v>1351</v>
      </c>
      <c r="C573" s="660" t="s">
        <v>1352</v>
      </c>
      <c r="D573" s="663" t="s">
        <v>1353</v>
      </c>
      <c r="E573" s="662">
        <v>1400</v>
      </c>
    </row>
    <row r="574" spans="2:5">
      <c r="B574" s="659" t="s">
        <v>1354</v>
      </c>
      <c r="C574" s="660" t="s">
        <v>594</v>
      </c>
      <c r="D574" s="663" t="s">
        <v>1355</v>
      </c>
      <c r="E574" s="662">
        <v>1364</v>
      </c>
    </row>
    <row r="575" spans="2:5">
      <c r="B575" s="659" t="s">
        <v>1356</v>
      </c>
      <c r="C575" s="660" t="s">
        <v>1357</v>
      </c>
      <c r="D575" s="663"/>
      <c r="E575" s="662">
        <v>2980</v>
      </c>
    </row>
    <row r="576" spans="2:5">
      <c r="B576" s="659" t="s">
        <v>1358</v>
      </c>
      <c r="C576" s="660" t="s">
        <v>566</v>
      </c>
      <c r="D576" s="661" t="s">
        <v>1359</v>
      </c>
      <c r="E576" s="662">
        <v>4225</v>
      </c>
    </row>
    <row r="577" spans="2:5">
      <c r="B577" s="659" t="s">
        <v>1360</v>
      </c>
      <c r="C577" s="660" t="s">
        <v>491</v>
      </c>
      <c r="D577" s="663" t="s">
        <v>1361</v>
      </c>
      <c r="E577" s="662">
        <v>1699.3</v>
      </c>
    </row>
    <row r="578" spans="2:5">
      <c r="B578" s="659" t="s">
        <v>1362</v>
      </c>
      <c r="C578" s="660" t="s">
        <v>1013</v>
      </c>
      <c r="D578" s="663" t="s">
        <v>1363</v>
      </c>
      <c r="E578" s="662">
        <v>2910</v>
      </c>
    </row>
    <row r="579" spans="2:5">
      <c r="B579" s="659" t="s">
        <v>1364</v>
      </c>
      <c r="C579" s="660" t="s">
        <v>453</v>
      </c>
      <c r="D579" s="663" t="s">
        <v>524</v>
      </c>
      <c r="E579" s="662">
        <v>350</v>
      </c>
    </row>
    <row r="580" spans="2:5">
      <c r="B580" s="659" t="s">
        <v>1365</v>
      </c>
      <c r="C580" s="660" t="s">
        <v>1366</v>
      </c>
      <c r="D580" s="663" t="s">
        <v>524</v>
      </c>
      <c r="E580" s="662">
        <v>1050</v>
      </c>
    </row>
    <row r="581" spans="2:5">
      <c r="B581" s="659" t="s">
        <v>1367</v>
      </c>
      <c r="C581" s="660" t="s">
        <v>762</v>
      </c>
      <c r="D581" s="667" t="s">
        <v>508</v>
      </c>
      <c r="E581" s="662">
        <v>3000</v>
      </c>
    </row>
    <row r="582" spans="2:5">
      <c r="B582" s="659" t="s">
        <v>1368</v>
      </c>
      <c r="C582" s="660" t="s">
        <v>825</v>
      </c>
      <c r="D582" s="667" t="s">
        <v>1369</v>
      </c>
      <c r="E582" s="662">
        <v>560</v>
      </c>
    </row>
    <row r="583" spans="2:5">
      <c r="B583" s="659" t="s">
        <v>1370</v>
      </c>
      <c r="C583" s="660" t="s">
        <v>825</v>
      </c>
      <c r="D583" s="667" t="s">
        <v>1371</v>
      </c>
      <c r="E583" s="662">
        <v>438</v>
      </c>
    </row>
    <row r="584" spans="2:5">
      <c r="B584" s="659" t="s">
        <v>1372</v>
      </c>
      <c r="C584" s="660" t="s">
        <v>825</v>
      </c>
      <c r="D584" s="667" t="s">
        <v>1369</v>
      </c>
      <c r="E584" s="662">
        <v>560</v>
      </c>
    </row>
    <row r="585" spans="2:5">
      <c r="B585" s="659" t="s">
        <v>1373</v>
      </c>
      <c r="C585" s="660" t="s">
        <v>621</v>
      </c>
      <c r="D585" s="667" t="s">
        <v>489</v>
      </c>
      <c r="E585" s="662">
        <v>819</v>
      </c>
    </row>
    <row r="586" spans="2:5">
      <c r="B586" s="659" t="s">
        <v>1374</v>
      </c>
      <c r="C586" s="660" t="s">
        <v>718</v>
      </c>
      <c r="D586" s="663" t="s">
        <v>719</v>
      </c>
      <c r="E586" s="662">
        <v>1460</v>
      </c>
    </row>
    <row r="587" spans="2:5">
      <c r="B587" s="659" t="s">
        <v>1375</v>
      </c>
      <c r="C587" s="660" t="s">
        <v>600</v>
      </c>
      <c r="D587" s="667" t="s">
        <v>1376</v>
      </c>
      <c r="E587" s="662">
        <v>450</v>
      </c>
    </row>
    <row r="588" spans="2:5">
      <c r="B588" s="659" t="s">
        <v>1377</v>
      </c>
      <c r="C588" s="660" t="s">
        <v>600</v>
      </c>
      <c r="D588" s="667" t="s">
        <v>1376</v>
      </c>
      <c r="E588" s="662">
        <v>450</v>
      </c>
    </row>
    <row r="589" spans="2:5">
      <c r="B589" s="659" t="s">
        <v>1378</v>
      </c>
      <c r="C589" s="660" t="s">
        <v>600</v>
      </c>
      <c r="D589" s="667" t="s">
        <v>1376</v>
      </c>
      <c r="E589" s="662">
        <v>450</v>
      </c>
    </row>
    <row r="590" spans="2:5">
      <c r="B590" s="659" t="s">
        <v>1379</v>
      </c>
      <c r="C590" s="660" t="s">
        <v>444</v>
      </c>
      <c r="D590" s="663" t="s">
        <v>486</v>
      </c>
      <c r="E590" s="662">
        <v>173</v>
      </c>
    </row>
    <row r="591" spans="2:5">
      <c r="B591" s="659" t="s">
        <v>1380</v>
      </c>
      <c r="C591" s="660" t="s">
        <v>444</v>
      </c>
      <c r="D591" s="663" t="s">
        <v>486</v>
      </c>
      <c r="E591" s="662">
        <v>173</v>
      </c>
    </row>
    <row r="592" spans="2:5">
      <c r="B592" s="659" t="s">
        <v>1381</v>
      </c>
      <c r="C592" s="660" t="s">
        <v>832</v>
      </c>
      <c r="D592" s="661" t="s">
        <v>938</v>
      </c>
      <c r="E592" s="662">
        <v>1000</v>
      </c>
    </row>
    <row r="593" spans="2:5">
      <c r="B593" s="659" t="s">
        <v>1382</v>
      </c>
      <c r="C593" s="660" t="s">
        <v>832</v>
      </c>
      <c r="D593" s="661" t="s">
        <v>938</v>
      </c>
      <c r="E593" s="662">
        <v>1000</v>
      </c>
    </row>
    <row r="594" spans="2:5">
      <c r="B594" s="659" t="s">
        <v>1383</v>
      </c>
      <c r="C594" s="660" t="s">
        <v>832</v>
      </c>
      <c r="D594" s="667" t="s">
        <v>938</v>
      </c>
      <c r="E594" s="662">
        <v>1000</v>
      </c>
    </row>
    <row r="595" spans="2:5">
      <c r="B595" s="659" t="s">
        <v>1384</v>
      </c>
      <c r="C595" s="660" t="s">
        <v>832</v>
      </c>
      <c r="D595" s="667" t="s">
        <v>938</v>
      </c>
      <c r="E595" s="662">
        <v>1000</v>
      </c>
    </row>
    <row r="596" spans="2:5">
      <c r="B596" s="659" t="s">
        <v>1385</v>
      </c>
      <c r="C596" s="660" t="s">
        <v>832</v>
      </c>
      <c r="D596" s="667" t="s">
        <v>938</v>
      </c>
      <c r="E596" s="662">
        <v>1000</v>
      </c>
    </row>
    <row r="597" spans="2:5">
      <c r="B597" s="659" t="s">
        <v>1386</v>
      </c>
      <c r="C597" s="660" t="s">
        <v>832</v>
      </c>
      <c r="D597" s="667" t="s">
        <v>938</v>
      </c>
      <c r="E597" s="662">
        <v>1000</v>
      </c>
    </row>
    <row r="598" spans="2:5">
      <c r="B598" s="659" t="s">
        <v>1387</v>
      </c>
      <c r="C598" s="660" t="s">
        <v>832</v>
      </c>
      <c r="D598" s="667" t="s">
        <v>938</v>
      </c>
      <c r="E598" s="662">
        <v>1000</v>
      </c>
    </row>
    <row r="599" spans="2:5">
      <c r="B599" s="659" t="s">
        <v>1388</v>
      </c>
      <c r="C599" s="660" t="s">
        <v>832</v>
      </c>
      <c r="D599" s="661" t="s">
        <v>938</v>
      </c>
      <c r="E599" s="662">
        <v>1000</v>
      </c>
    </row>
    <row r="600" spans="2:5">
      <c r="B600" s="659" t="s">
        <v>1389</v>
      </c>
      <c r="C600" s="660" t="s">
        <v>832</v>
      </c>
      <c r="D600" s="661" t="s">
        <v>938</v>
      </c>
      <c r="E600" s="662">
        <v>1000</v>
      </c>
    </row>
    <row r="601" spans="2:5">
      <c r="B601" s="659" t="s">
        <v>1390</v>
      </c>
      <c r="C601" s="660" t="s">
        <v>832</v>
      </c>
      <c r="D601" s="661" t="s">
        <v>938</v>
      </c>
      <c r="E601" s="662">
        <v>1000</v>
      </c>
    </row>
    <row r="602" spans="2:5">
      <c r="B602" s="659" t="s">
        <v>1391</v>
      </c>
      <c r="C602" s="660" t="s">
        <v>832</v>
      </c>
      <c r="D602" s="661" t="s">
        <v>938</v>
      </c>
      <c r="E602" s="662">
        <v>1000</v>
      </c>
    </row>
    <row r="603" spans="2:5">
      <c r="B603" s="659" t="s">
        <v>1392</v>
      </c>
      <c r="C603" s="660" t="s">
        <v>832</v>
      </c>
      <c r="D603" s="661" t="s">
        <v>938</v>
      </c>
      <c r="E603" s="662">
        <v>1000</v>
      </c>
    </row>
    <row r="604" spans="2:5">
      <c r="B604" s="659" t="s">
        <v>1393</v>
      </c>
      <c r="C604" s="660" t="s">
        <v>832</v>
      </c>
      <c r="D604" s="661" t="s">
        <v>938</v>
      </c>
      <c r="E604" s="662">
        <v>1000</v>
      </c>
    </row>
    <row r="605" spans="2:5">
      <c r="B605" s="659" t="s">
        <v>1394</v>
      </c>
      <c r="C605" s="660" t="s">
        <v>832</v>
      </c>
      <c r="D605" s="661" t="s">
        <v>938</v>
      </c>
      <c r="E605" s="662">
        <v>1000</v>
      </c>
    </row>
    <row r="606" spans="2:5">
      <c r="B606" s="659" t="s">
        <v>1395</v>
      </c>
      <c r="C606" s="660" t="s">
        <v>832</v>
      </c>
      <c r="D606" s="661" t="s">
        <v>938</v>
      </c>
      <c r="E606" s="662">
        <v>1000</v>
      </c>
    </row>
    <row r="607" spans="2:5">
      <c r="B607" s="659" t="s">
        <v>1396</v>
      </c>
      <c r="C607" s="660" t="s">
        <v>832</v>
      </c>
      <c r="D607" s="661" t="s">
        <v>938</v>
      </c>
      <c r="E607" s="662">
        <v>1000</v>
      </c>
    </row>
    <row r="608" spans="2:5">
      <c r="B608" s="659" t="s">
        <v>1397</v>
      </c>
      <c r="C608" s="660" t="s">
        <v>832</v>
      </c>
      <c r="D608" s="661" t="s">
        <v>938</v>
      </c>
      <c r="E608" s="662">
        <v>1000</v>
      </c>
    </row>
    <row r="609" spans="2:5">
      <c r="B609" s="659" t="s">
        <v>1398</v>
      </c>
      <c r="C609" s="660" t="s">
        <v>832</v>
      </c>
      <c r="D609" s="665" t="s">
        <v>938</v>
      </c>
      <c r="E609" s="662">
        <v>1000</v>
      </c>
    </row>
    <row r="610" spans="2:5">
      <c r="B610" s="659" t="s">
        <v>1399</v>
      </c>
      <c r="C610" s="660" t="s">
        <v>832</v>
      </c>
      <c r="D610" s="665" t="s">
        <v>938</v>
      </c>
      <c r="E610" s="662">
        <v>1000</v>
      </c>
    </row>
    <row r="611" spans="2:5">
      <c r="B611" s="659" t="s">
        <v>1400</v>
      </c>
      <c r="C611" s="660" t="s">
        <v>832</v>
      </c>
      <c r="D611" s="665" t="s">
        <v>938</v>
      </c>
      <c r="E611" s="662">
        <v>1000</v>
      </c>
    </row>
    <row r="612" spans="2:5">
      <c r="B612" s="659" t="s">
        <v>1401</v>
      </c>
      <c r="C612" s="660" t="s">
        <v>832</v>
      </c>
      <c r="D612" s="665" t="s">
        <v>938</v>
      </c>
      <c r="E612" s="662">
        <v>1000</v>
      </c>
    </row>
    <row r="613" spans="2:5">
      <c r="B613" s="659" t="s">
        <v>1402</v>
      </c>
      <c r="C613" s="660" t="s">
        <v>832</v>
      </c>
      <c r="D613" s="665" t="s">
        <v>938</v>
      </c>
      <c r="E613" s="662">
        <v>1000</v>
      </c>
    </row>
    <row r="614" spans="2:5">
      <c r="B614" s="659" t="s">
        <v>1403</v>
      </c>
      <c r="C614" s="660" t="s">
        <v>832</v>
      </c>
      <c r="D614" s="665" t="s">
        <v>938</v>
      </c>
      <c r="E614" s="662">
        <v>1000</v>
      </c>
    </row>
    <row r="615" spans="2:5">
      <c r="B615" s="659" t="s">
        <v>1404</v>
      </c>
      <c r="C615" s="660" t="s">
        <v>832</v>
      </c>
      <c r="D615" s="663" t="s">
        <v>938</v>
      </c>
      <c r="E615" s="662">
        <v>1000</v>
      </c>
    </row>
    <row r="616" spans="2:5">
      <c r="B616" s="659" t="s">
        <v>1405</v>
      </c>
      <c r="C616" s="660" t="s">
        <v>832</v>
      </c>
      <c r="D616" s="663" t="s">
        <v>938</v>
      </c>
      <c r="E616" s="662">
        <v>1000</v>
      </c>
    </row>
    <row r="617" spans="2:5">
      <c r="B617" s="659" t="s">
        <v>1406</v>
      </c>
      <c r="C617" s="660" t="s">
        <v>832</v>
      </c>
      <c r="D617" s="663" t="s">
        <v>938</v>
      </c>
      <c r="E617" s="662">
        <v>1000</v>
      </c>
    </row>
    <row r="618" spans="2:5">
      <c r="B618" s="659" t="s">
        <v>1407</v>
      </c>
      <c r="C618" s="660" t="s">
        <v>832</v>
      </c>
      <c r="D618" s="663" t="s">
        <v>938</v>
      </c>
      <c r="E618" s="662">
        <v>1000</v>
      </c>
    </row>
    <row r="619" spans="2:5">
      <c r="B619" s="659" t="s">
        <v>1408</v>
      </c>
      <c r="C619" s="660" t="s">
        <v>832</v>
      </c>
      <c r="D619" s="663" t="s">
        <v>938</v>
      </c>
      <c r="E619" s="662">
        <v>1000</v>
      </c>
    </row>
    <row r="620" spans="2:5">
      <c r="B620" s="659" t="s">
        <v>1409</v>
      </c>
      <c r="C620" s="660" t="s">
        <v>832</v>
      </c>
      <c r="D620" s="663" t="s">
        <v>938</v>
      </c>
      <c r="E620" s="662">
        <v>1000</v>
      </c>
    </row>
    <row r="621" spans="2:5">
      <c r="B621" s="659" t="s">
        <v>1410</v>
      </c>
      <c r="C621" s="660" t="s">
        <v>832</v>
      </c>
      <c r="D621" s="663" t="s">
        <v>938</v>
      </c>
      <c r="E621" s="662">
        <v>1000</v>
      </c>
    </row>
    <row r="622" spans="2:5">
      <c r="B622" s="659" t="s">
        <v>1411</v>
      </c>
      <c r="C622" s="660" t="s">
        <v>832</v>
      </c>
      <c r="D622" s="663" t="s">
        <v>938</v>
      </c>
      <c r="E622" s="662">
        <v>1000</v>
      </c>
    </row>
    <row r="623" spans="2:5">
      <c r="B623" s="659" t="s">
        <v>1412</v>
      </c>
      <c r="C623" s="660" t="s">
        <v>832</v>
      </c>
      <c r="D623" s="663" t="s">
        <v>938</v>
      </c>
      <c r="E623" s="662">
        <v>1000</v>
      </c>
    </row>
    <row r="624" spans="2:5">
      <c r="B624" s="659" t="s">
        <v>1413</v>
      </c>
      <c r="C624" s="660" t="s">
        <v>832</v>
      </c>
      <c r="D624" s="663" t="s">
        <v>938</v>
      </c>
      <c r="E624" s="662">
        <v>1000</v>
      </c>
    </row>
    <row r="625" spans="2:5">
      <c r="B625" s="659" t="s">
        <v>1414</v>
      </c>
      <c r="C625" s="660" t="s">
        <v>832</v>
      </c>
      <c r="D625" s="663" t="s">
        <v>938</v>
      </c>
      <c r="E625" s="662">
        <v>1000</v>
      </c>
    </row>
    <row r="626" spans="2:5">
      <c r="B626" s="659" t="s">
        <v>1415</v>
      </c>
      <c r="C626" s="660" t="s">
        <v>832</v>
      </c>
      <c r="D626" s="663" t="s">
        <v>938</v>
      </c>
      <c r="E626" s="662">
        <v>1000</v>
      </c>
    </row>
    <row r="627" spans="2:5">
      <c r="B627" s="659" t="s">
        <v>1416</v>
      </c>
      <c r="C627" s="660" t="s">
        <v>574</v>
      </c>
      <c r="D627" s="661" t="s">
        <v>1417</v>
      </c>
      <c r="E627" s="662">
        <v>705</v>
      </c>
    </row>
    <row r="628" spans="2:5">
      <c r="B628" s="659" t="s">
        <v>1418</v>
      </c>
      <c r="C628" s="660" t="s">
        <v>574</v>
      </c>
      <c r="D628" s="661" t="s">
        <v>1419</v>
      </c>
      <c r="E628" s="662">
        <v>1050</v>
      </c>
    </row>
    <row r="629" spans="2:5">
      <c r="B629" s="659" t="s">
        <v>1420</v>
      </c>
      <c r="C629" s="660" t="s">
        <v>495</v>
      </c>
      <c r="D629" s="661" t="s">
        <v>741</v>
      </c>
      <c r="E629" s="662">
        <v>1551.91</v>
      </c>
    </row>
    <row r="630" spans="2:5">
      <c r="B630" s="659" t="s">
        <v>1421</v>
      </c>
      <c r="C630" s="660" t="s">
        <v>444</v>
      </c>
      <c r="D630" s="663" t="s">
        <v>486</v>
      </c>
      <c r="E630" s="662">
        <v>173</v>
      </c>
    </row>
    <row r="631" spans="2:5">
      <c r="B631" s="659" t="s">
        <v>1422</v>
      </c>
      <c r="C631" s="660" t="s">
        <v>444</v>
      </c>
      <c r="D631" s="663" t="s">
        <v>486</v>
      </c>
      <c r="E631" s="662">
        <v>173</v>
      </c>
    </row>
    <row r="632" spans="2:5">
      <c r="B632" s="659" t="s">
        <v>1423</v>
      </c>
      <c r="C632" s="660" t="s">
        <v>444</v>
      </c>
      <c r="D632" s="663" t="s">
        <v>486</v>
      </c>
      <c r="E632" s="662">
        <v>173</v>
      </c>
    </row>
    <row r="633" spans="2:5">
      <c r="B633" s="659" t="s">
        <v>1424</v>
      </c>
      <c r="C633" s="660" t="s">
        <v>444</v>
      </c>
      <c r="D633" s="663" t="s">
        <v>486</v>
      </c>
      <c r="E633" s="662">
        <v>173</v>
      </c>
    </row>
    <row r="634" spans="2:5">
      <c r="B634" s="659" t="s">
        <v>1425</v>
      </c>
      <c r="C634" s="660" t="s">
        <v>479</v>
      </c>
      <c r="D634" s="661" t="s">
        <v>838</v>
      </c>
      <c r="E634" s="662">
        <v>1000</v>
      </c>
    </row>
    <row r="635" spans="2:5">
      <c r="B635" s="659" t="s">
        <v>1426</v>
      </c>
      <c r="C635" s="660" t="s">
        <v>510</v>
      </c>
      <c r="D635" s="661" t="s">
        <v>1427</v>
      </c>
      <c r="E635" s="662">
        <v>9700</v>
      </c>
    </row>
    <row r="636" spans="2:5">
      <c r="B636" s="659" t="s">
        <v>1428</v>
      </c>
      <c r="C636" s="660" t="s">
        <v>574</v>
      </c>
      <c r="D636" s="661" t="s">
        <v>846</v>
      </c>
      <c r="E636" s="662">
        <v>705</v>
      </c>
    </row>
    <row r="637" spans="2:5">
      <c r="B637" s="659" t="s">
        <v>1429</v>
      </c>
      <c r="C637" s="660" t="s">
        <v>1430</v>
      </c>
      <c r="D637" s="661" t="s">
        <v>1431</v>
      </c>
      <c r="E637" s="662">
        <v>21735</v>
      </c>
    </row>
    <row r="638" spans="2:5">
      <c r="B638" s="659" t="s">
        <v>1432</v>
      </c>
      <c r="C638" s="660" t="s">
        <v>444</v>
      </c>
      <c r="D638" s="661" t="s">
        <v>489</v>
      </c>
      <c r="E638" s="662">
        <v>1517.43</v>
      </c>
    </row>
    <row r="639" spans="2:5">
      <c r="B639" s="659" t="s">
        <v>1433</v>
      </c>
      <c r="C639" s="660" t="s">
        <v>520</v>
      </c>
      <c r="D639" s="661" t="s">
        <v>1434</v>
      </c>
      <c r="E639" s="662">
        <v>2834.75</v>
      </c>
    </row>
    <row r="640" spans="2:5">
      <c r="B640" s="659" t="s">
        <v>1435</v>
      </c>
      <c r="C640" s="660" t="s">
        <v>456</v>
      </c>
      <c r="D640" s="661" t="s">
        <v>1436</v>
      </c>
      <c r="E640" s="662">
        <v>1500</v>
      </c>
    </row>
    <row r="641" spans="2:5">
      <c r="B641" s="659" t="s">
        <v>1437</v>
      </c>
      <c r="C641" s="660" t="s">
        <v>479</v>
      </c>
      <c r="D641" s="661" t="s">
        <v>1438</v>
      </c>
      <c r="E641" s="662">
        <v>2500</v>
      </c>
    </row>
    <row r="642" spans="2:5">
      <c r="B642" s="659" t="s">
        <v>1439</v>
      </c>
      <c r="C642" s="660" t="s">
        <v>444</v>
      </c>
      <c r="D642" s="661" t="s">
        <v>590</v>
      </c>
      <c r="E642" s="662">
        <v>115</v>
      </c>
    </row>
    <row r="643" spans="2:5">
      <c r="B643" s="659" t="s">
        <v>1440</v>
      </c>
      <c r="C643" s="660" t="s">
        <v>444</v>
      </c>
      <c r="D643" s="661" t="s">
        <v>489</v>
      </c>
      <c r="E643" s="662">
        <v>1517.43</v>
      </c>
    </row>
    <row r="644" spans="2:5">
      <c r="B644" s="659" t="s">
        <v>1441</v>
      </c>
      <c r="C644" s="660" t="s">
        <v>471</v>
      </c>
      <c r="D644" s="661" t="s">
        <v>1442</v>
      </c>
      <c r="E644" s="662">
        <v>2990</v>
      </c>
    </row>
    <row r="645" spans="2:5">
      <c r="B645" s="659" t="s">
        <v>1443</v>
      </c>
      <c r="C645" s="660" t="s">
        <v>600</v>
      </c>
      <c r="D645" s="661" t="s">
        <v>1444</v>
      </c>
      <c r="E645" s="662">
        <v>629.29999999999995</v>
      </c>
    </row>
    <row r="646" spans="2:5">
      <c r="B646" s="659" t="s">
        <v>1445</v>
      </c>
      <c r="C646" s="660" t="s">
        <v>479</v>
      </c>
      <c r="D646" s="661" t="s">
        <v>1446</v>
      </c>
      <c r="E646" s="662">
        <v>570</v>
      </c>
    </row>
    <row r="647" spans="2:5">
      <c r="B647" s="659" t="s">
        <v>1447</v>
      </c>
      <c r="C647" s="660" t="s">
        <v>1448</v>
      </c>
      <c r="D647" s="661" t="s">
        <v>1449</v>
      </c>
      <c r="E647" s="662">
        <v>40000</v>
      </c>
    </row>
    <row r="648" spans="2:5">
      <c r="B648" s="659" t="s">
        <v>1450</v>
      </c>
      <c r="C648" s="660" t="s">
        <v>582</v>
      </c>
      <c r="D648" s="661" t="s">
        <v>1451</v>
      </c>
      <c r="E648" s="662">
        <v>1355</v>
      </c>
    </row>
    <row r="649" spans="2:5">
      <c r="B649" s="659" t="s">
        <v>1452</v>
      </c>
      <c r="C649" s="660" t="s">
        <v>566</v>
      </c>
      <c r="D649" s="661" t="s">
        <v>1453</v>
      </c>
      <c r="E649" s="662">
        <v>1943.5</v>
      </c>
    </row>
    <row r="650" spans="2:5">
      <c r="B650" s="659" t="s">
        <v>1454</v>
      </c>
      <c r="C650" s="660" t="s">
        <v>832</v>
      </c>
      <c r="D650" s="663" t="s">
        <v>938</v>
      </c>
      <c r="E650" s="662">
        <v>1000</v>
      </c>
    </row>
    <row r="651" spans="2:5">
      <c r="B651" s="659" t="s">
        <v>1455</v>
      </c>
      <c r="C651" s="660" t="s">
        <v>471</v>
      </c>
      <c r="D651" s="661" t="s">
        <v>1456</v>
      </c>
      <c r="E651" s="662">
        <v>735.5</v>
      </c>
    </row>
    <row r="652" spans="2:5">
      <c r="B652" s="659" t="s">
        <v>1457</v>
      </c>
      <c r="C652" s="660" t="s">
        <v>491</v>
      </c>
      <c r="D652" s="661" t="s">
        <v>508</v>
      </c>
      <c r="E652" s="662">
        <v>2070</v>
      </c>
    </row>
    <row r="653" spans="2:5">
      <c r="B653" s="659" t="s">
        <v>1458</v>
      </c>
      <c r="C653" s="660" t="s">
        <v>582</v>
      </c>
      <c r="D653" s="661" t="s">
        <v>1459</v>
      </c>
      <c r="E653" s="662">
        <v>1230</v>
      </c>
    </row>
    <row r="654" spans="2:5">
      <c r="B654" s="659" t="s">
        <v>1460</v>
      </c>
      <c r="C654" s="660" t="s">
        <v>921</v>
      </c>
      <c r="D654" s="661" t="s">
        <v>1461</v>
      </c>
      <c r="E654" s="662">
        <v>445</v>
      </c>
    </row>
    <row r="655" spans="2:5">
      <c r="B655" s="659" t="s">
        <v>1462</v>
      </c>
      <c r="C655" s="660" t="s">
        <v>566</v>
      </c>
      <c r="D655" s="661" t="s">
        <v>1463</v>
      </c>
      <c r="E655" s="662">
        <v>1943.5</v>
      </c>
    </row>
    <row r="656" spans="2:5">
      <c r="B656" s="659" t="s">
        <v>1464</v>
      </c>
      <c r="C656" s="660" t="s">
        <v>582</v>
      </c>
      <c r="D656" s="661" t="s">
        <v>1465</v>
      </c>
      <c r="E656" s="662">
        <v>173</v>
      </c>
    </row>
    <row r="657" spans="2:5">
      <c r="B657" s="659" t="s">
        <v>1466</v>
      </c>
      <c r="C657" s="660" t="s">
        <v>582</v>
      </c>
      <c r="D657" s="661" t="s">
        <v>1467</v>
      </c>
      <c r="E657" s="662">
        <v>1355</v>
      </c>
    </row>
    <row r="658" spans="2:5">
      <c r="B658" s="659" t="s">
        <v>1468</v>
      </c>
      <c r="C658" s="660" t="s">
        <v>832</v>
      </c>
      <c r="D658" s="663" t="s">
        <v>938</v>
      </c>
      <c r="E658" s="662">
        <v>1000</v>
      </c>
    </row>
    <row r="659" spans="2:5">
      <c r="B659" s="659" t="s">
        <v>1469</v>
      </c>
      <c r="C659" s="660" t="s">
        <v>1470</v>
      </c>
      <c r="D659" s="666"/>
      <c r="E659" s="662">
        <v>1580</v>
      </c>
    </row>
    <row r="660" spans="2:5">
      <c r="B660" s="659" t="s">
        <v>1471</v>
      </c>
      <c r="C660" s="660" t="s">
        <v>1472</v>
      </c>
      <c r="D660" s="666"/>
      <c r="E660" s="662">
        <v>9146</v>
      </c>
    </row>
    <row r="661" spans="2:5">
      <c r="B661" s="659" t="s">
        <v>1473</v>
      </c>
      <c r="C661" s="660" t="s">
        <v>1474</v>
      </c>
      <c r="D661" s="666"/>
      <c r="E661" s="662">
        <v>3849</v>
      </c>
    </row>
    <row r="662" spans="2:5">
      <c r="B662" s="659" t="s">
        <v>1475</v>
      </c>
      <c r="C662" s="660" t="s">
        <v>1476</v>
      </c>
      <c r="D662" s="666"/>
      <c r="E662" s="662">
        <v>1840</v>
      </c>
    </row>
    <row r="663" spans="2:5">
      <c r="B663" s="659" t="s">
        <v>1477</v>
      </c>
      <c r="C663" s="660" t="s">
        <v>1478</v>
      </c>
      <c r="D663" s="666"/>
      <c r="E663" s="662">
        <v>1399</v>
      </c>
    </row>
    <row r="664" spans="2:5">
      <c r="B664" s="659" t="s">
        <v>1479</v>
      </c>
      <c r="C664" s="660" t="s">
        <v>1480</v>
      </c>
      <c r="D664" s="666"/>
      <c r="E664" s="662">
        <v>799</v>
      </c>
    </row>
    <row r="665" spans="2:5">
      <c r="B665" s="659" t="s">
        <v>1481</v>
      </c>
      <c r="C665" s="660" t="s">
        <v>1482</v>
      </c>
      <c r="D665" s="666"/>
      <c r="E665" s="662">
        <v>575</v>
      </c>
    </row>
    <row r="666" spans="2:5">
      <c r="B666" s="659" t="s">
        <v>1483</v>
      </c>
      <c r="C666" s="660" t="s">
        <v>1470</v>
      </c>
      <c r="D666" s="666"/>
      <c r="E666" s="662">
        <v>1391.5</v>
      </c>
    </row>
    <row r="667" spans="2:5">
      <c r="B667" s="659" t="s">
        <v>1484</v>
      </c>
      <c r="C667" s="660" t="s">
        <v>1482</v>
      </c>
      <c r="D667" s="666"/>
      <c r="E667" s="662">
        <v>575</v>
      </c>
    </row>
    <row r="668" spans="2:5">
      <c r="B668" s="659" t="s">
        <v>1485</v>
      </c>
      <c r="C668" s="660" t="s">
        <v>1472</v>
      </c>
      <c r="D668" s="666"/>
      <c r="E668" s="662">
        <v>5579.1</v>
      </c>
    </row>
    <row r="669" spans="2:5">
      <c r="B669" s="659" t="s">
        <v>1486</v>
      </c>
      <c r="C669" s="660" t="s">
        <v>1474</v>
      </c>
      <c r="D669" s="666"/>
      <c r="E669" s="662">
        <v>3300</v>
      </c>
    </row>
    <row r="670" spans="2:5">
      <c r="B670" s="659" t="s">
        <v>1487</v>
      </c>
      <c r="C670" s="660" t="s">
        <v>1480</v>
      </c>
      <c r="D670" s="666"/>
      <c r="E670" s="662">
        <v>699</v>
      </c>
    </row>
    <row r="671" spans="2:5">
      <c r="B671" s="659" t="s">
        <v>1488</v>
      </c>
      <c r="C671" s="660" t="s">
        <v>1478</v>
      </c>
      <c r="D671" s="666"/>
      <c r="E671" s="662">
        <v>1245</v>
      </c>
    </row>
    <row r="672" spans="2:5">
      <c r="B672" s="659" t="s">
        <v>1489</v>
      </c>
      <c r="C672" s="660" t="s">
        <v>1476</v>
      </c>
      <c r="D672" s="666"/>
      <c r="E672" s="662">
        <v>2499</v>
      </c>
    </row>
    <row r="673" spans="2:5">
      <c r="B673" s="659" t="s">
        <v>1490</v>
      </c>
      <c r="C673" s="660" t="s">
        <v>1472</v>
      </c>
      <c r="D673" s="666"/>
      <c r="E673" s="662">
        <v>5579.1</v>
      </c>
    </row>
    <row r="674" spans="2:5">
      <c r="B674" s="659" t="s">
        <v>1491</v>
      </c>
      <c r="C674" s="660" t="s">
        <v>1474</v>
      </c>
      <c r="D674" s="666"/>
      <c r="E674" s="662">
        <v>3300</v>
      </c>
    </row>
    <row r="675" spans="2:5">
      <c r="B675" s="659" t="s">
        <v>1492</v>
      </c>
      <c r="C675" s="660" t="s">
        <v>1482</v>
      </c>
      <c r="D675" s="666"/>
      <c r="E675" s="662">
        <v>575</v>
      </c>
    </row>
    <row r="676" spans="2:5">
      <c r="B676" s="659" t="s">
        <v>1493</v>
      </c>
      <c r="C676" s="660" t="s">
        <v>1494</v>
      </c>
      <c r="D676" s="666"/>
      <c r="E676" s="662">
        <v>483</v>
      </c>
    </row>
    <row r="677" spans="2:5">
      <c r="B677" s="659" t="s">
        <v>1495</v>
      </c>
      <c r="C677" s="660" t="s">
        <v>1476</v>
      </c>
      <c r="D677" s="666"/>
      <c r="E677" s="662">
        <v>2499</v>
      </c>
    </row>
    <row r="678" spans="2:5">
      <c r="B678" s="659" t="s">
        <v>1496</v>
      </c>
      <c r="C678" s="660" t="s">
        <v>1478</v>
      </c>
      <c r="D678" s="666"/>
      <c r="E678" s="662">
        <v>1245</v>
      </c>
    </row>
    <row r="679" spans="2:5">
      <c r="B679" s="659" t="s">
        <v>1497</v>
      </c>
      <c r="C679" s="660" t="s">
        <v>1478</v>
      </c>
      <c r="D679" s="666"/>
      <c r="E679" s="662">
        <v>1245</v>
      </c>
    </row>
    <row r="680" spans="2:5">
      <c r="B680" s="659" t="s">
        <v>1498</v>
      </c>
      <c r="C680" s="660" t="s">
        <v>1499</v>
      </c>
      <c r="D680" s="666"/>
      <c r="E680" s="662">
        <v>2499</v>
      </c>
    </row>
    <row r="681" spans="2:5">
      <c r="B681" s="659" t="s">
        <v>1500</v>
      </c>
      <c r="C681" s="660" t="s">
        <v>1472</v>
      </c>
      <c r="D681" s="666"/>
      <c r="E681" s="662">
        <v>5579.1</v>
      </c>
    </row>
    <row r="682" spans="2:5">
      <c r="B682" s="659" t="s">
        <v>1501</v>
      </c>
      <c r="C682" s="660" t="s">
        <v>1474</v>
      </c>
      <c r="D682" s="666"/>
      <c r="E682" s="662">
        <v>3300</v>
      </c>
    </row>
    <row r="683" spans="2:5">
      <c r="B683" s="659" t="s">
        <v>1502</v>
      </c>
      <c r="C683" s="660" t="s">
        <v>1482</v>
      </c>
      <c r="D683" s="666"/>
      <c r="E683" s="662">
        <v>575</v>
      </c>
    </row>
    <row r="684" spans="2:5">
      <c r="B684" s="659" t="s">
        <v>1503</v>
      </c>
      <c r="C684" s="660" t="s">
        <v>1482</v>
      </c>
      <c r="D684" s="666"/>
      <c r="E684" s="662">
        <v>575</v>
      </c>
    </row>
    <row r="685" spans="2:5">
      <c r="B685" s="659" t="s">
        <v>1504</v>
      </c>
      <c r="C685" s="660" t="s">
        <v>1474</v>
      </c>
      <c r="D685" s="666"/>
      <c r="E685" s="662">
        <v>3965</v>
      </c>
    </row>
    <row r="686" spans="2:5">
      <c r="B686" s="659" t="s">
        <v>1505</v>
      </c>
      <c r="C686" s="660" t="s">
        <v>1478</v>
      </c>
      <c r="D686" s="666"/>
      <c r="E686" s="662">
        <v>1245</v>
      </c>
    </row>
    <row r="687" spans="2:5">
      <c r="B687" s="659" t="s">
        <v>1506</v>
      </c>
      <c r="C687" s="660" t="s">
        <v>1482</v>
      </c>
      <c r="D687" s="666"/>
      <c r="E687" s="662">
        <v>575</v>
      </c>
    </row>
    <row r="688" spans="2:5">
      <c r="B688" s="659" t="s">
        <v>1507</v>
      </c>
      <c r="C688" s="660" t="s">
        <v>1499</v>
      </c>
      <c r="D688" s="666"/>
      <c r="E688" s="662">
        <v>2420</v>
      </c>
    </row>
    <row r="689" spans="2:5">
      <c r="B689" s="659" t="s">
        <v>1508</v>
      </c>
      <c r="C689" s="660" t="s">
        <v>1472</v>
      </c>
      <c r="D689" s="666"/>
      <c r="E689" s="662">
        <v>8458</v>
      </c>
    </row>
    <row r="690" spans="2:5">
      <c r="B690" s="659" t="s">
        <v>1509</v>
      </c>
      <c r="C690" s="660" t="s">
        <v>1470</v>
      </c>
      <c r="D690" s="666"/>
      <c r="E690" s="662">
        <v>3909</v>
      </c>
    </row>
    <row r="691" spans="2:5">
      <c r="B691" s="659" t="s">
        <v>1510</v>
      </c>
      <c r="C691" s="660" t="s">
        <v>1480</v>
      </c>
      <c r="D691" s="666"/>
      <c r="E691" s="662">
        <v>483</v>
      </c>
    </row>
    <row r="692" spans="2:5">
      <c r="B692" s="659" t="s">
        <v>1511</v>
      </c>
      <c r="C692" s="660" t="s">
        <v>1482</v>
      </c>
      <c r="D692" s="666"/>
      <c r="E692" s="662">
        <v>575</v>
      </c>
    </row>
    <row r="693" spans="2:5">
      <c r="B693" s="659" t="s">
        <v>1512</v>
      </c>
      <c r="C693" s="660" t="s">
        <v>1476</v>
      </c>
      <c r="D693" s="666"/>
      <c r="E693" s="662">
        <v>2499</v>
      </c>
    </row>
    <row r="694" spans="2:5">
      <c r="B694" s="659" t="s">
        <v>1513</v>
      </c>
      <c r="C694" s="660" t="s">
        <v>1478</v>
      </c>
      <c r="D694" s="666"/>
      <c r="E694" s="662">
        <v>1245</v>
      </c>
    </row>
    <row r="695" spans="2:5">
      <c r="B695" s="659" t="s">
        <v>1514</v>
      </c>
      <c r="C695" s="660" t="s">
        <v>1474</v>
      </c>
      <c r="D695" s="666"/>
      <c r="E695" s="662">
        <v>3300</v>
      </c>
    </row>
    <row r="696" spans="2:5">
      <c r="B696" s="659" t="s">
        <v>1515</v>
      </c>
      <c r="C696" s="660" t="s">
        <v>1472</v>
      </c>
      <c r="D696" s="666"/>
      <c r="E696" s="662">
        <v>5579.1</v>
      </c>
    </row>
    <row r="697" spans="2:5">
      <c r="B697" s="659" t="s">
        <v>1516</v>
      </c>
      <c r="C697" s="660" t="s">
        <v>1474</v>
      </c>
      <c r="D697" s="666"/>
      <c r="E697" s="662">
        <v>3300</v>
      </c>
    </row>
    <row r="698" spans="2:5">
      <c r="B698" s="659" t="s">
        <v>1517</v>
      </c>
      <c r="C698" s="660" t="s">
        <v>1472</v>
      </c>
      <c r="D698" s="666"/>
      <c r="E698" s="662">
        <v>5579.1</v>
      </c>
    </row>
    <row r="699" spans="2:5">
      <c r="B699" s="659" t="s">
        <v>1518</v>
      </c>
      <c r="C699" s="660" t="s">
        <v>1480</v>
      </c>
      <c r="D699" s="666"/>
      <c r="E699" s="662">
        <v>690</v>
      </c>
    </row>
    <row r="700" spans="2:5">
      <c r="B700" s="659" t="s">
        <v>1519</v>
      </c>
      <c r="C700" s="660" t="s">
        <v>1476</v>
      </c>
      <c r="D700" s="666"/>
      <c r="E700" s="662">
        <v>2499</v>
      </c>
    </row>
    <row r="701" spans="2:5">
      <c r="B701" s="659" t="s">
        <v>1520</v>
      </c>
      <c r="C701" s="660" t="s">
        <v>1482</v>
      </c>
      <c r="D701" s="666"/>
      <c r="E701" s="662">
        <v>575</v>
      </c>
    </row>
    <row r="702" spans="2:5">
      <c r="B702" s="659" t="s">
        <v>1521</v>
      </c>
      <c r="C702" s="660" t="s">
        <v>1478</v>
      </c>
      <c r="D702" s="666"/>
      <c r="E702" s="662">
        <v>1245</v>
      </c>
    </row>
    <row r="703" spans="2:5">
      <c r="B703" s="659" t="s">
        <v>1522</v>
      </c>
      <c r="C703" s="660" t="s">
        <v>1478</v>
      </c>
      <c r="D703" s="666"/>
      <c r="E703" s="662">
        <v>1245</v>
      </c>
    </row>
    <row r="704" spans="2:5">
      <c r="B704" s="659" t="s">
        <v>1523</v>
      </c>
      <c r="C704" s="660" t="s">
        <v>1472</v>
      </c>
      <c r="D704" s="666"/>
      <c r="E704" s="662">
        <v>5579.1</v>
      </c>
    </row>
    <row r="705" spans="2:5">
      <c r="B705" s="659" t="s">
        <v>1524</v>
      </c>
      <c r="C705" s="660" t="s">
        <v>1482</v>
      </c>
      <c r="D705" s="666"/>
      <c r="E705" s="662">
        <v>575</v>
      </c>
    </row>
    <row r="706" spans="2:5">
      <c r="B706" s="659" t="s">
        <v>1525</v>
      </c>
      <c r="C706" s="660" t="s">
        <v>1476</v>
      </c>
      <c r="D706" s="666"/>
      <c r="E706" s="662">
        <v>2499</v>
      </c>
    </row>
    <row r="707" spans="2:5">
      <c r="B707" s="659" t="s">
        <v>1526</v>
      </c>
      <c r="C707" s="660" t="s">
        <v>1474</v>
      </c>
      <c r="D707" s="666"/>
      <c r="E707" s="662">
        <v>3300</v>
      </c>
    </row>
    <row r="708" spans="2:5">
      <c r="B708" s="659" t="s">
        <v>1527</v>
      </c>
      <c r="C708" s="660" t="s">
        <v>1474</v>
      </c>
      <c r="D708" s="666"/>
      <c r="E708" s="662">
        <v>3300</v>
      </c>
    </row>
    <row r="709" spans="2:5">
      <c r="B709" s="659" t="s">
        <v>1528</v>
      </c>
      <c r="C709" s="660" t="s">
        <v>1472</v>
      </c>
      <c r="D709" s="666"/>
      <c r="E709" s="662">
        <v>5579.1</v>
      </c>
    </row>
    <row r="710" spans="2:5">
      <c r="B710" s="659" t="s">
        <v>1529</v>
      </c>
      <c r="C710" s="660" t="s">
        <v>1478</v>
      </c>
      <c r="D710" s="666"/>
      <c r="E710" s="662">
        <v>1245</v>
      </c>
    </row>
    <row r="711" spans="2:5">
      <c r="B711" s="659" t="s">
        <v>1530</v>
      </c>
      <c r="C711" s="660" t="s">
        <v>1476</v>
      </c>
      <c r="D711" s="666"/>
      <c r="E711" s="662">
        <v>2499</v>
      </c>
    </row>
    <row r="712" spans="2:5">
      <c r="B712" s="659" t="s">
        <v>1531</v>
      </c>
      <c r="C712" s="660" t="s">
        <v>1474</v>
      </c>
      <c r="D712" s="666"/>
      <c r="E712" s="662">
        <v>3300</v>
      </c>
    </row>
    <row r="713" spans="2:5">
      <c r="B713" s="659" t="s">
        <v>1532</v>
      </c>
      <c r="C713" s="660" t="s">
        <v>1476</v>
      </c>
      <c r="D713" s="666"/>
      <c r="E713" s="662">
        <v>2499</v>
      </c>
    </row>
    <row r="714" spans="2:5">
      <c r="B714" s="659" t="s">
        <v>1533</v>
      </c>
      <c r="C714" s="660" t="s">
        <v>1478</v>
      </c>
      <c r="D714" s="666"/>
      <c r="E714" s="662">
        <v>1245</v>
      </c>
    </row>
    <row r="715" spans="2:5">
      <c r="B715" s="659" t="s">
        <v>1534</v>
      </c>
      <c r="C715" s="660" t="s">
        <v>1480</v>
      </c>
      <c r="D715" s="666"/>
      <c r="E715" s="662">
        <v>483</v>
      </c>
    </row>
    <row r="716" spans="2:5">
      <c r="B716" s="659" t="s">
        <v>1535</v>
      </c>
      <c r="C716" s="660" t="s">
        <v>1472</v>
      </c>
      <c r="D716" s="666"/>
      <c r="E716" s="662">
        <v>5579.1</v>
      </c>
    </row>
    <row r="717" spans="2:5">
      <c r="B717" s="659" t="s">
        <v>1536</v>
      </c>
      <c r="C717" s="660" t="s">
        <v>1482</v>
      </c>
      <c r="D717" s="666"/>
      <c r="E717" s="662">
        <v>575</v>
      </c>
    </row>
    <row r="718" spans="2:5">
      <c r="B718" s="659" t="s">
        <v>1537</v>
      </c>
      <c r="C718" s="660" t="s">
        <v>1474</v>
      </c>
      <c r="D718" s="666"/>
      <c r="E718" s="662">
        <v>3300</v>
      </c>
    </row>
    <row r="719" spans="2:5">
      <c r="B719" s="659" t="s">
        <v>1538</v>
      </c>
      <c r="C719" s="660" t="s">
        <v>1478</v>
      </c>
      <c r="D719" s="666"/>
      <c r="E719" s="662">
        <v>1245</v>
      </c>
    </row>
    <row r="720" spans="2:5">
      <c r="B720" s="659" t="s">
        <v>1539</v>
      </c>
      <c r="C720" s="660" t="s">
        <v>1476</v>
      </c>
      <c r="D720" s="666"/>
      <c r="E720" s="662">
        <v>999</v>
      </c>
    </row>
    <row r="721" spans="2:5">
      <c r="B721" s="659" t="s">
        <v>1540</v>
      </c>
      <c r="C721" s="660" t="s">
        <v>1472</v>
      </c>
      <c r="D721" s="666"/>
      <c r="E721" s="662">
        <v>9830</v>
      </c>
    </row>
    <row r="722" spans="2:5">
      <c r="B722" s="659" t="s">
        <v>1541</v>
      </c>
      <c r="C722" s="660" t="s">
        <v>1480</v>
      </c>
      <c r="D722" s="666"/>
      <c r="E722" s="662">
        <v>483</v>
      </c>
    </row>
    <row r="723" spans="2:5">
      <c r="B723" s="659" t="s">
        <v>1542</v>
      </c>
      <c r="C723" s="660" t="s">
        <v>1472</v>
      </c>
      <c r="D723" s="666"/>
      <c r="E723" s="662">
        <v>5579.1</v>
      </c>
    </row>
    <row r="724" spans="2:5">
      <c r="B724" s="659" t="s">
        <v>1543</v>
      </c>
      <c r="C724" s="660" t="s">
        <v>1474</v>
      </c>
      <c r="D724" s="666"/>
      <c r="E724" s="662">
        <v>3300</v>
      </c>
    </row>
    <row r="725" spans="2:5">
      <c r="B725" s="659" t="s">
        <v>1544</v>
      </c>
      <c r="C725" s="660" t="s">
        <v>1478</v>
      </c>
      <c r="D725" s="666"/>
      <c r="E725" s="662">
        <v>1245</v>
      </c>
    </row>
    <row r="726" spans="2:5">
      <c r="B726" s="659" t="s">
        <v>1545</v>
      </c>
      <c r="C726" s="660" t="s">
        <v>1470</v>
      </c>
      <c r="D726" s="666"/>
      <c r="E726" s="662">
        <v>8945.7999999999993</v>
      </c>
    </row>
    <row r="727" spans="2:5">
      <c r="B727" s="659" t="s">
        <v>1546</v>
      </c>
      <c r="C727" s="660" t="s">
        <v>1547</v>
      </c>
      <c r="D727" s="666"/>
      <c r="E727" s="662">
        <v>3020</v>
      </c>
    </row>
    <row r="728" spans="2:5">
      <c r="B728" s="659" t="s">
        <v>1548</v>
      </c>
      <c r="C728" s="660" t="s">
        <v>1476</v>
      </c>
      <c r="D728" s="666"/>
      <c r="E728" s="662">
        <v>2499</v>
      </c>
    </row>
    <row r="729" spans="2:5">
      <c r="B729" s="659" t="s">
        <v>1549</v>
      </c>
      <c r="C729" s="660" t="s">
        <v>1480</v>
      </c>
      <c r="D729" s="666"/>
      <c r="E729" s="662">
        <v>483</v>
      </c>
    </row>
    <row r="730" spans="2:5">
      <c r="B730" s="659" t="s">
        <v>1550</v>
      </c>
      <c r="C730" s="660" t="s">
        <v>1470</v>
      </c>
      <c r="D730" s="666"/>
      <c r="E730" s="662">
        <v>8945.7999999999993</v>
      </c>
    </row>
    <row r="731" spans="2:5">
      <c r="B731" s="659" t="s">
        <v>1551</v>
      </c>
      <c r="C731" s="660" t="s">
        <v>1474</v>
      </c>
      <c r="D731" s="666"/>
      <c r="E731" s="662">
        <v>3300</v>
      </c>
    </row>
    <row r="732" spans="2:5">
      <c r="B732" s="659" t="s">
        <v>1552</v>
      </c>
      <c r="C732" s="660" t="s">
        <v>1472</v>
      </c>
      <c r="D732" s="666"/>
      <c r="E732" s="662">
        <v>5579.1</v>
      </c>
    </row>
    <row r="733" spans="2:5">
      <c r="B733" s="659" t="s">
        <v>1553</v>
      </c>
      <c r="C733" s="660" t="s">
        <v>1476</v>
      </c>
      <c r="D733" s="666"/>
      <c r="E733" s="662">
        <v>2499</v>
      </c>
    </row>
    <row r="734" spans="2:5">
      <c r="B734" s="659" t="s">
        <v>1554</v>
      </c>
      <c r="C734" s="660" t="s">
        <v>1482</v>
      </c>
      <c r="D734" s="666"/>
      <c r="E734" s="662">
        <v>575</v>
      </c>
    </row>
    <row r="735" spans="2:5">
      <c r="B735" s="659" t="s">
        <v>1555</v>
      </c>
      <c r="C735" s="660" t="s">
        <v>1478</v>
      </c>
      <c r="D735" s="666"/>
      <c r="E735" s="662">
        <v>1245</v>
      </c>
    </row>
    <row r="736" spans="2:5">
      <c r="B736" s="659" t="s">
        <v>1556</v>
      </c>
      <c r="C736" s="660" t="s">
        <v>1478</v>
      </c>
      <c r="D736" s="666"/>
      <c r="E736" s="662">
        <v>1245</v>
      </c>
    </row>
    <row r="737" spans="2:5">
      <c r="B737" s="659" t="s">
        <v>1557</v>
      </c>
      <c r="C737" s="660" t="s">
        <v>1472</v>
      </c>
      <c r="D737" s="666"/>
      <c r="E737" s="662">
        <v>5579.1</v>
      </c>
    </row>
    <row r="738" spans="2:5">
      <c r="B738" s="659" t="s">
        <v>1558</v>
      </c>
      <c r="C738" s="660" t="s">
        <v>1476</v>
      </c>
      <c r="D738" s="666"/>
      <c r="E738" s="662">
        <v>2499</v>
      </c>
    </row>
    <row r="739" spans="2:5">
      <c r="B739" s="659" t="s">
        <v>1559</v>
      </c>
      <c r="C739" s="660" t="s">
        <v>1482</v>
      </c>
      <c r="D739" s="666"/>
      <c r="E739" s="662">
        <v>575</v>
      </c>
    </row>
    <row r="740" spans="2:5">
      <c r="B740" s="659" t="s">
        <v>1557</v>
      </c>
      <c r="C740" s="660" t="s">
        <v>1474</v>
      </c>
      <c r="D740" s="666"/>
      <c r="E740" s="662">
        <v>3300</v>
      </c>
    </row>
    <row r="741" spans="2:5">
      <c r="B741" s="659" t="s">
        <v>1560</v>
      </c>
      <c r="C741" s="660" t="s">
        <v>1472</v>
      </c>
      <c r="D741" s="666"/>
      <c r="E741" s="662">
        <v>5579.1</v>
      </c>
    </row>
    <row r="742" spans="2:5">
      <c r="B742" s="659" t="s">
        <v>1561</v>
      </c>
      <c r="C742" s="660" t="s">
        <v>1476</v>
      </c>
      <c r="D742" s="666"/>
      <c r="E742" s="662">
        <v>2499</v>
      </c>
    </row>
    <row r="743" spans="2:5">
      <c r="B743" s="659" t="s">
        <v>1560</v>
      </c>
      <c r="C743" s="660" t="s">
        <v>1474</v>
      </c>
      <c r="D743" s="666"/>
      <c r="E743" s="662">
        <v>3300</v>
      </c>
    </row>
    <row r="744" spans="2:5">
      <c r="B744" s="659" t="s">
        <v>1562</v>
      </c>
      <c r="C744" s="660" t="s">
        <v>1478</v>
      </c>
      <c r="D744" s="666"/>
      <c r="E744" s="662">
        <v>1245</v>
      </c>
    </row>
    <row r="745" spans="2:5">
      <c r="B745" s="659" t="s">
        <v>1563</v>
      </c>
      <c r="C745" s="660" t="s">
        <v>1482</v>
      </c>
      <c r="D745" s="666"/>
      <c r="E745" s="662">
        <v>575</v>
      </c>
    </row>
    <row r="746" spans="2:5">
      <c r="B746" s="659" t="s">
        <v>1564</v>
      </c>
      <c r="C746" s="660" t="s">
        <v>1565</v>
      </c>
      <c r="D746" s="666"/>
      <c r="E746" s="662">
        <v>8900</v>
      </c>
    </row>
    <row r="747" spans="2:5">
      <c r="B747" s="659" t="s">
        <v>1566</v>
      </c>
      <c r="C747" s="660" t="s">
        <v>1567</v>
      </c>
      <c r="D747" s="666"/>
      <c r="E747" s="662">
        <v>17932.41</v>
      </c>
    </row>
    <row r="748" spans="2:5">
      <c r="B748" s="659" t="s">
        <v>1568</v>
      </c>
      <c r="C748" s="660" t="s">
        <v>1482</v>
      </c>
      <c r="D748" s="666"/>
      <c r="E748" s="662">
        <v>601.45000000000005</v>
      </c>
    </row>
    <row r="749" spans="2:5">
      <c r="B749" s="659" t="s">
        <v>1569</v>
      </c>
      <c r="C749" s="660" t="s">
        <v>1570</v>
      </c>
      <c r="D749" s="666"/>
      <c r="E749" s="662">
        <v>4168.75</v>
      </c>
    </row>
    <row r="750" spans="2:5">
      <c r="B750" s="659" t="s">
        <v>1571</v>
      </c>
      <c r="C750" s="660" t="s">
        <v>1482</v>
      </c>
      <c r="D750" s="666"/>
      <c r="E750" s="662">
        <v>5089.8599999999997</v>
      </c>
    </row>
    <row r="751" spans="2:5">
      <c r="B751" s="659" t="s">
        <v>1572</v>
      </c>
      <c r="C751" s="660" t="s">
        <v>1480</v>
      </c>
      <c r="D751" s="666"/>
      <c r="E751" s="662">
        <v>483</v>
      </c>
    </row>
    <row r="752" spans="2:5">
      <c r="B752" s="659" t="s">
        <v>1573</v>
      </c>
      <c r="C752" s="660" t="s">
        <v>1480</v>
      </c>
      <c r="D752" s="666"/>
      <c r="E752" s="662">
        <v>483</v>
      </c>
    </row>
    <row r="753" spans="2:5">
      <c r="B753" s="659" t="s">
        <v>1574</v>
      </c>
      <c r="C753" s="660" t="s">
        <v>1547</v>
      </c>
      <c r="D753" s="666"/>
      <c r="E753" s="662">
        <v>3400</v>
      </c>
    </row>
    <row r="754" spans="2:5">
      <c r="B754" s="659" t="s">
        <v>1575</v>
      </c>
      <c r="C754" s="660" t="s">
        <v>1474</v>
      </c>
      <c r="D754" s="666"/>
      <c r="E754" s="662">
        <v>3300</v>
      </c>
    </row>
    <row r="755" spans="2:5">
      <c r="B755" s="659" t="s">
        <v>1576</v>
      </c>
      <c r="C755" s="660" t="s">
        <v>1565</v>
      </c>
      <c r="D755" s="666"/>
      <c r="E755" s="662">
        <v>2300</v>
      </c>
    </row>
    <row r="756" spans="2:5">
      <c r="B756" s="659" t="s">
        <v>1575</v>
      </c>
      <c r="C756" s="660" t="s">
        <v>1472</v>
      </c>
      <c r="D756" s="666"/>
      <c r="E756" s="662">
        <v>8280</v>
      </c>
    </row>
    <row r="757" spans="2:5">
      <c r="B757" s="659" t="s">
        <v>1577</v>
      </c>
      <c r="C757" s="660" t="s">
        <v>1470</v>
      </c>
      <c r="D757" s="666"/>
      <c r="E757" s="662">
        <v>26795</v>
      </c>
    </row>
    <row r="758" spans="2:5">
      <c r="B758" s="659" t="s">
        <v>1578</v>
      </c>
      <c r="C758" s="660" t="s">
        <v>1470</v>
      </c>
      <c r="D758" s="666"/>
      <c r="E758" s="662">
        <v>2990</v>
      </c>
    </row>
    <row r="759" spans="2:5">
      <c r="B759" s="659" t="s">
        <v>1579</v>
      </c>
      <c r="C759" s="660" t="s">
        <v>1470</v>
      </c>
      <c r="D759" s="666"/>
      <c r="E759" s="662">
        <v>3737.5</v>
      </c>
    </row>
    <row r="760" spans="2:5">
      <c r="B760" s="659" t="s">
        <v>1580</v>
      </c>
      <c r="C760" s="660" t="s">
        <v>1470</v>
      </c>
      <c r="D760" s="666"/>
      <c r="E760" s="662">
        <v>2645</v>
      </c>
    </row>
    <row r="761" spans="2:5">
      <c r="B761" s="659" t="s">
        <v>1581</v>
      </c>
      <c r="C761" s="660" t="s">
        <v>1470</v>
      </c>
      <c r="D761" s="666"/>
      <c r="E761" s="662">
        <v>4611.5</v>
      </c>
    </row>
    <row r="762" spans="2:5">
      <c r="B762" s="659" t="s">
        <v>1582</v>
      </c>
      <c r="C762" s="660" t="s">
        <v>1470</v>
      </c>
      <c r="D762" s="666"/>
      <c r="E762" s="662">
        <v>2500</v>
      </c>
    </row>
    <row r="763" spans="2:5">
      <c r="B763" s="659" t="s">
        <v>1583</v>
      </c>
      <c r="C763" s="660" t="s">
        <v>1470</v>
      </c>
      <c r="D763" s="666"/>
      <c r="E763" s="662">
        <v>3909</v>
      </c>
    </row>
    <row r="764" spans="2:5">
      <c r="B764" s="659" t="s">
        <v>1584</v>
      </c>
      <c r="C764" s="660" t="s">
        <v>1470</v>
      </c>
      <c r="D764" s="666"/>
      <c r="E764" s="662">
        <v>8945.7999999999993</v>
      </c>
    </row>
    <row r="765" spans="2:5">
      <c r="B765" s="659" t="s">
        <v>1585</v>
      </c>
      <c r="C765" s="660" t="s">
        <v>1470</v>
      </c>
      <c r="D765" s="666"/>
      <c r="E765" s="662">
        <v>4611.5</v>
      </c>
    </row>
    <row r="766" spans="2:5">
      <c r="B766" s="659" t="s">
        <v>1586</v>
      </c>
      <c r="C766" s="660" t="s">
        <v>1476</v>
      </c>
      <c r="D766" s="666"/>
      <c r="E766" s="662">
        <v>2173</v>
      </c>
    </row>
    <row r="767" spans="2:5">
      <c r="B767" s="659" t="s">
        <v>1587</v>
      </c>
      <c r="C767" s="660" t="s">
        <v>1474</v>
      </c>
      <c r="D767" s="666"/>
      <c r="E767" s="662">
        <v>3300</v>
      </c>
    </row>
    <row r="768" spans="2:5">
      <c r="B768" s="659" t="s">
        <v>1588</v>
      </c>
      <c r="C768" s="660" t="s">
        <v>1482</v>
      </c>
      <c r="D768" s="666"/>
      <c r="E768" s="662">
        <v>575</v>
      </c>
    </row>
    <row r="769" spans="2:5">
      <c r="B769" s="659" t="s">
        <v>1589</v>
      </c>
      <c r="C769" s="660" t="s">
        <v>1472</v>
      </c>
      <c r="D769" s="666"/>
      <c r="E769" s="662">
        <v>5579.1</v>
      </c>
    </row>
    <row r="770" spans="2:5">
      <c r="B770" s="659" t="s">
        <v>1589</v>
      </c>
      <c r="C770" s="660" t="s">
        <v>1474</v>
      </c>
      <c r="D770" s="666"/>
      <c r="E770" s="662">
        <v>3300</v>
      </c>
    </row>
    <row r="771" spans="2:5">
      <c r="B771" s="659" t="s">
        <v>1590</v>
      </c>
      <c r="C771" s="660" t="s">
        <v>1476</v>
      </c>
      <c r="D771" s="666"/>
      <c r="E771" s="662">
        <v>2499</v>
      </c>
    </row>
    <row r="772" spans="2:5">
      <c r="B772" s="659" t="s">
        <v>1591</v>
      </c>
      <c r="C772" s="660" t="s">
        <v>1478</v>
      </c>
      <c r="D772" s="666"/>
      <c r="E772" s="662">
        <v>1245</v>
      </c>
    </row>
    <row r="773" spans="2:5">
      <c r="B773" s="659" t="s">
        <v>1592</v>
      </c>
      <c r="C773" s="660" t="s">
        <v>1476</v>
      </c>
      <c r="D773" s="666"/>
      <c r="E773" s="662">
        <v>2499</v>
      </c>
    </row>
    <row r="774" spans="2:5">
      <c r="B774" s="659" t="s">
        <v>1593</v>
      </c>
      <c r="C774" s="660" t="s">
        <v>1482</v>
      </c>
      <c r="D774" s="666"/>
      <c r="E774" s="662">
        <v>575</v>
      </c>
    </row>
    <row r="775" spans="2:5">
      <c r="B775" s="659" t="s">
        <v>1594</v>
      </c>
      <c r="C775" s="660" t="s">
        <v>1595</v>
      </c>
      <c r="D775" s="666"/>
      <c r="E775" s="662">
        <v>11500</v>
      </c>
    </row>
    <row r="776" spans="2:5">
      <c r="B776" s="659" t="s">
        <v>1596</v>
      </c>
      <c r="C776" s="660" t="s">
        <v>1478</v>
      </c>
      <c r="D776" s="666"/>
      <c r="E776" s="662">
        <v>1245</v>
      </c>
    </row>
    <row r="777" spans="2:5">
      <c r="B777" s="659" t="s">
        <v>1597</v>
      </c>
      <c r="C777" s="660" t="s">
        <v>1474</v>
      </c>
      <c r="D777" s="666"/>
      <c r="E777" s="662">
        <v>3300</v>
      </c>
    </row>
    <row r="778" spans="2:5">
      <c r="B778" s="659" t="s">
        <v>1598</v>
      </c>
      <c r="C778" s="660" t="s">
        <v>1476</v>
      </c>
      <c r="D778" s="666"/>
      <c r="E778" s="662">
        <v>2499</v>
      </c>
    </row>
    <row r="779" spans="2:5">
      <c r="B779" s="659" t="s">
        <v>1599</v>
      </c>
      <c r="C779" s="660" t="s">
        <v>1478</v>
      </c>
      <c r="D779" s="666"/>
      <c r="E779" s="662">
        <v>1245</v>
      </c>
    </row>
    <row r="780" spans="2:5">
      <c r="B780" s="659" t="s">
        <v>1600</v>
      </c>
      <c r="C780" s="660" t="s">
        <v>1472</v>
      </c>
      <c r="D780" s="666"/>
      <c r="E780" s="662">
        <v>5579.1</v>
      </c>
    </row>
    <row r="781" spans="2:5">
      <c r="B781" s="659" t="s">
        <v>1587</v>
      </c>
      <c r="C781" s="660" t="s">
        <v>1472</v>
      </c>
      <c r="D781" s="666"/>
      <c r="E781" s="662">
        <v>9146</v>
      </c>
    </row>
    <row r="782" spans="2:5">
      <c r="B782" s="659" t="s">
        <v>1601</v>
      </c>
      <c r="C782" s="660" t="s">
        <v>1476</v>
      </c>
      <c r="D782" s="666"/>
      <c r="E782" s="662">
        <v>1840</v>
      </c>
    </row>
    <row r="783" spans="2:5">
      <c r="B783" s="659" t="s">
        <v>1602</v>
      </c>
      <c r="C783" s="660" t="s">
        <v>1480</v>
      </c>
      <c r="D783" s="666"/>
      <c r="E783" s="662">
        <v>799</v>
      </c>
    </row>
    <row r="784" spans="2:5">
      <c r="B784" s="659" t="s">
        <v>1603</v>
      </c>
      <c r="C784" s="660" t="s">
        <v>1604</v>
      </c>
      <c r="D784" s="666"/>
      <c r="E784" s="662">
        <v>177254.95</v>
      </c>
    </row>
    <row r="785" spans="2:5">
      <c r="B785" s="659" t="s">
        <v>1605</v>
      </c>
      <c r="C785" s="660" t="s">
        <v>1565</v>
      </c>
      <c r="D785" s="666"/>
      <c r="E785" s="662">
        <v>8900</v>
      </c>
    </row>
    <row r="786" spans="2:5">
      <c r="B786" s="659" t="s">
        <v>1606</v>
      </c>
      <c r="C786" s="660" t="s">
        <v>1565</v>
      </c>
      <c r="D786" s="666"/>
      <c r="E786" s="662">
        <v>3100</v>
      </c>
    </row>
    <row r="787" spans="2:5">
      <c r="B787" s="659" t="s">
        <v>1607</v>
      </c>
      <c r="C787" s="660" t="s">
        <v>1565</v>
      </c>
      <c r="D787" s="666"/>
      <c r="E787" s="662">
        <v>1700</v>
      </c>
    </row>
    <row r="788" spans="2:5">
      <c r="B788" s="659" t="s">
        <v>1608</v>
      </c>
      <c r="C788" s="660" t="s">
        <v>1565</v>
      </c>
      <c r="D788" s="666"/>
      <c r="E788" s="662">
        <v>985</v>
      </c>
    </row>
    <row r="789" spans="2:5">
      <c r="B789" s="659" t="s">
        <v>1609</v>
      </c>
      <c r="C789" s="660" t="s">
        <v>1610</v>
      </c>
      <c r="D789" s="666"/>
      <c r="E789" s="662">
        <v>4500</v>
      </c>
    </row>
    <row r="790" spans="2:5">
      <c r="B790" s="659" t="s">
        <v>1611</v>
      </c>
      <c r="C790" s="660" t="s">
        <v>1476</v>
      </c>
      <c r="D790" s="666"/>
      <c r="E790" s="662">
        <v>1289</v>
      </c>
    </row>
    <row r="791" spans="2:5">
      <c r="B791" s="659" t="s">
        <v>1612</v>
      </c>
      <c r="C791" s="660" t="s">
        <v>1478</v>
      </c>
      <c r="D791" s="666"/>
      <c r="E791" s="662">
        <v>1245</v>
      </c>
    </row>
    <row r="792" spans="2:5">
      <c r="B792" s="659" t="s">
        <v>1613</v>
      </c>
      <c r="C792" s="660" t="s">
        <v>1547</v>
      </c>
      <c r="D792" s="666"/>
      <c r="E792" s="662">
        <v>3020</v>
      </c>
    </row>
    <row r="793" spans="2:5">
      <c r="B793" s="659" t="s">
        <v>1614</v>
      </c>
      <c r="C793" s="660" t="s">
        <v>1472</v>
      </c>
      <c r="D793" s="666"/>
      <c r="E793" s="662">
        <v>5579.1</v>
      </c>
    </row>
    <row r="794" spans="2:5">
      <c r="B794" s="659" t="s">
        <v>1615</v>
      </c>
      <c r="C794" s="660" t="s">
        <v>1482</v>
      </c>
      <c r="D794" s="666"/>
      <c r="E794" s="662">
        <v>1391.5</v>
      </c>
    </row>
    <row r="795" spans="2:5">
      <c r="B795" s="659" t="s">
        <v>1616</v>
      </c>
      <c r="C795" s="660" t="s">
        <v>1617</v>
      </c>
      <c r="D795" s="666"/>
      <c r="E795" s="662">
        <v>10599.2</v>
      </c>
    </row>
    <row r="796" spans="2:5">
      <c r="B796" s="659" t="s">
        <v>1618</v>
      </c>
      <c r="C796" s="660" t="s">
        <v>1619</v>
      </c>
      <c r="D796" s="666"/>
      <c r="E796" s="662">
        <v>2310</v>
      </c>
    </row>
    <row r="797" spans="2:5">
      <c r="B797" s="659" t="s">
        <v>1620</v>
      </c>
      <c r="C797" s="660" t="s">
        <v>1621</v>
      </c>
      <c r="D797" s="666"/>
      <c r="E797" s="662">
        <v>12599.34</v>
      </c>
    </row>
    <row r="798" spans="2:5">
      <c r="B798" s="659" t="s">
        <v>1622</v>
      </c>
      <c r="C798" s="660" t="s">
        <v>1623</v>
      </c>
      <c r="D798" s="666" t="s">
        <v>1624</v>
      </c>
      <c r="E798" s="662">
        <v>3737.5</v>
      </c>
    </row>
    <row r="799" spans="2:5">
      <c r="B799" s="659" t="s">
        <v>1625</v>
      </c>
      <c r="C799" s="660" t="s">
        <v>1623</v>
      </c>
      <c r="D799" s="666"/>
      <c r="E799" s="662">
        <v>1450</v>
      </c>
    </row>
    <row r="800" spans="2:5">
      <c r="B800" s="659" t="s">
        <v>1626</v>
      </c>
      <c r="C800" s="660" t="s">
        <v>1623</v>
      </c>
      <c r="D800" s="666"/>
      <c r="E800" s="662">
        <v>1450</v>
      </c>
    </row>
    <row r="801" spans="2:5">
      <c r="B801" s="659" t="s">
        <v>1627</v>
      </c>
      <c r="C801" s="660" t="s">
        <v>1623</v>
      </c>
      <c r="D801" s="666" t="s">
        <v>1628</v>
      </c>
      <c r="E801" s="662">
        <v>1450</v>
      </c>
    </row>
    <row r="802" spans="2:5">
      <c r="B802" s="659" t="s">
        <v>1629</v>
      </c>
      <c r="C802" s="660" t="s">
        <v>1623</v>
      </c>
      <c r="D802" s="666"/>
      <c r="E802" s="662">
        <v>1450</v>
      </c>
    </row>
    <row r="803" spans="2:5">
      <c r="B803" s="659" t="s">
        <v>1630</v>
      </c>
      <c r="C803" s="660" t="s">
        <v>1631</v>
      </c>
      <c r="D803" s="666"/>
      <c r="E803" s="662">
        <v>2300</v>
      </c>
    </row>
    <row r="804" spans="2:5">
      <c r="B804" s="659" t="s">
        <v>1632</v>
      </c>
      <c r="C804" s="660" t="s">
        <v>1631</v>
      </c>
      <c r="D804" s="666" t="s">
        <v>1628</v>
      </c>
      <c r="E804" s="662">
        <v>2300</v>
      </c>
    </row>
    <row r="805" spans="2:5">
      <c r="B805" s="659" t="s">
        <v>1633</v>
      </c>
      <c r="C805" s="660" t="s">
        <v>1631</v>
      </c>
      <c r="D805" s="666" t="s">
        <v>1628</v>
      </c>
      <c r="E805" s="662">
        <v>19435</v>
      </c>
    </row>
    <row r="806" spans="2:5">
      <c r="B806" s="659" t="s">
        <v>1634</v>
      </c>
      <c r="C806" s="660" t="s">
        <v>1476</v>
      </c>
      <c r="D806" s="666"/>
      <c r="E806" s="662">
        <v>1300</v>
      </c>
    </row>
    <row r="807" spans="2:5">
      <c r="B807" s="659" t="s">
        <v>1635</v>
      </c>
      <c r="C807" s="660" t="s">
        <v>1476</v>
      </c>
      <c r="D807" s="666"/>
      <c r="E807" s="662">
        <v>2420</v>
      </c>
    </row>
    <row r="808" spans="2:5">
      <c r="B808" s="659" t="s">
        <v>1636</v>
      </c>
      <c r="C808" s="660" t="s">
        <v>1476</v>
      </c>
      <c r="D808" s="666"/>
      <c r="E808" s="662">
        <v>2250</v>
      </c>
    </row>
    <row r="809" spans="2:5">
      <c r="B809" s="659" t="s">
        <v>1637</v>
      </c>
      <c r="C809" s="660" t="s">
        <v>1623</v>
      </c>
      <c r="D809" s="666" t="s">
        <v>1628</v>
      </c>
      <c r="E809" s="662">
        <v>1775</v>
      </c>
    </row>
    <row r="810" spans="2:5">
      <c r="B810" s="659" t="s">
        <v>1638</v>
      </c>
      <c r="C810" s="660" t="s">
        <v>1623</v>
      </c>
      <c r="D810" s="666"/>
      <c r="E810" s="662">
        <v>1775</v>
      </c>
    </row>
    <row r="811" spans="2:5">
      <c r="B811" s="659" t="s">
        <v>1639</v>
      </c>
      <c r="C811" s="660" t="s">
        <v>1623</v>
      </c>
      <c r="D811" s="666"/>
      <c r="E811" s="662">
        <v>1775</v>
      </c>
    </row>
    <row r="812" spans="2:5">
      <c r="B812" s="659" t="s">
        <v>1640</v>
      </c>
      <c r="C812" s="660" t="s">
        <v>1623</v>
      </c>
      <c r="D812" s="666"/>
      <c r="E812" s="662">
        <v>1775</v>
      </c>
    </row>
    <row r="813" spans="2:5">
      <c r="B813" s="659" t="s">
        <v>1641</v>
      </c>
      <c r="C813" s="660" t="s">
        <v>1623</v>
      </c>
      <c r="D813" s="666"/>
      <c r="E813" s="662">
        <v>1775</v>
      </c>
    </row>
    <row r="814" spans="2:5">
      <c r="B814" s="659" t="s">
        <v>1642</v>
      </c>
      <c r="C814" s="660" t="s">
        <v>1623</v>
      </c>
      <c r="D814" s="666"/>
      <c r="E814" s="662">
        <v>1775</v>
      </c>
    </row>
    <row r="815" spans="2:5">
      <c r="B815" s="659" t="s">
        <v>1643</v>
      </c>
      <c r="C815" s="660" t="s">
        <v>1623</v>
      </c>
      <c r="D815" s="666"/>
      <c r="E815" s="662">
        <v>1775</v>
      </c>
    </row>
    <row r="816" spans="2:5">
      <c r="B816" s="659" t="s">
        <v>1644</v>
      </c>
      <c r="C816" s="660" t="s">
        <v>1623</v>
      </c>
      <c r="D816" s="666"/>
      <c r="E816" s="662">
        <v>1775</v>
      </c>
    </row>
    <row r="817" spans="2:5">
      <c r="B817" s="659" t="s">
        <v>1645</v>
      </c>
      <c r="C817" s="660" t="s">
        <v>1623</v>
      </c>
      <c r="D817" s="666"/>
      <c r="E817" s="662">
        <v>1775</v>
      </c>
    </row>
    <row r="818" spans="2:5">
      <c r="B818" s="659" t="s">
        <v>1646</v>
      </c>
      <c r="C818" s="660" t="s">
        <v>1623</v>
      </c>
      <c r="D818" s="666"/>
      <c r="E818" s="662">
        <v>1775</v>
      </c>
    </row>
    <row r="819" spans="2:5">
      <c r="B819" s="659" t="s">
        <v>1647</v>
      </c>
      <c r="C819" s="660" t="s">
        <v>1623</v>
      </c>
      <c r="D819" s="666"/>
      <c r="E819" s="662">
        <v>1775</v>
      </c>
    </row>
    <row r="820" spans="2:5">
      <c r="B820" s="659" t="s">
        <v>1648</v>
      </c>
      <c r="C820" s="660" t="s">
        <v>1623</v>
      </c>
      <c r="D820" s="666"/>
      <c r="E820" s="662">
        <v>1775</v>
      </c>
    </row>
    <row r="821" spans="2:5">
      <c r="B821" s="659" t="s">
        <v>1649</v>
      </c>
      <c r="C821" s="660" t="s">
        <v>1623</v>
      </c>
      <c r="D821" s="666"/>
      <c r="E821" s="662">
        <v>1775</v>
      </c>
    </row>
    <row r="822" spans="2:5">
      <c r="B822" s="659" t="s">
        <v>1650</v>
      </c>
      <c r="C822" s="660" t="s">
        <v>1623</v>
      </c>
      <c r="D822" s="666"/>
      <c r="E822" s="662">
        <v>1775</v>
      </c>
    </row>
    <row r="823" spans="2:5">
      <c r="B823" s="659" t="s">
        <v>1651</v>
      </c>
      <c r="C823" s="660" t="s">
        <v>1623</v>
      </c>
      <c r="D823" s="666"/>
      <c r="E823" s="662">
        <v>1775</v>
      </c>
    </row>
    <row r="824" spans="2:5">
      <c r="B824" s="659" t="s">
        <v>1652</v>
      </c>
      <c r="C824" s="660" t="s">
        <v>1623</v>
      </c>
      <c r="D824" s="666"/>
      <c r="E824" s="662">
        <v>1775</v>
      </c>
    </row>
    <row r="825" spans="2:5">
      <c r="B825" s="659" t="s">
        <v>1653</v>
      </c>
      <c r="C825" s="660" t="s">
        <v>1623</v>
      </c>
      <c r="D825" s="666"/>
      <c r="E825" s="662">
        <v>1775</v>
      </c>
    </row>
    <row r="826" spans="2:5">
      <c r="B826" s="659" t="s">
        <v>1654</v>
      </c>
      <c r="C826" s="660" t="s">
        <v>1623</v>
      </c>
      <c r="D826" s="666"/>
      <c r="E826" s="662">
        <v>1775</v>
      </c>
    </row>
    <row r="827" spans="2:5">
      <c r="B827" s="659" t="s">
        <v>1655</v>
      </c>
      <c r="C827" s="660" t="s">
        <v>1623</v>
      </c>
      <c r="D827" s="666"/>
      <c r="E827" s="662">
        <v>1775</v>
      </c>
    </row>
    <row r="828" spans="2:5">
      <c r="B828" s="659" t="s">
        <v>1656</v>
      </c>
      <c r="C828" s="660" t="s">
        <v>1623</v>
      </c>
      <c r="D828" s="666"/>
      <c r="E828" s="662">
        <v>1775</v>
      </c>
    </row>
    <row r="829" spans="2:5">
      <c r="B829" s="659" t="s">
        <v>1657</v>
      </c>
      <c r="C829" s="660" t="s">
        <v>1623</v>
      </c>
      <c r="D829" s="666"/>
      <c r="E829" s="662">
        <v>1775</v>
      </c>
    </row>
    <row r="830" spans="2:5">
      <c r="B830" s="659" t="s">
        <v>1658</v>
      </c>
      <c r="C830" s="660" t="s">
        <v>1623</v>
      </c>
      <c r="D830" s="666"/>
      <c r="E830" s="662">
        <v>1775</v>
      </c>
    </row>
    <row r="831" spans="2:5">
      <c r="B831" s="659" t="s">
        <v>1659</v>
      </c>
      <c r="C831" s="660" t="s">
        <v>1623</v>
      </c>
      <c r="D831" s="666"/>
      <c r="E831" s="662">
        <v>1775</v>
      </c>
    </row>
    <row r="832" spans="2:5">
      <c r="B832" s="659" t="s">
        <v>1660</v>
      </c>
      <c r="C832" s="660" t="s">
        <v>1623</v>
      </c>
      <c r="D832" s="666"/>
      <c r="E832" s="662">
        <v>1775</v>
      </c>
    </row>
    <row r="833" spans="2:5">
      <c r="B833" s="659" t="s">
        <v>1661</v>
      </c>
      <c r="C833" s="660" t="s">
        <v>1623</v>
      </c>
      <c r="D833" s="666"/>
      <c r="E833" s="662">
        <v>1775</v>
      </c>
    </row>
    <row r="834" spans="2:5">
      <c r="B834" s="659" t="s">
        <v>1662</v>
      </c>
      <c r="C834" s="660" t="s">
        <v>1623</v>
      </c>
      <c r="D834" s="666"/>
      <c r="E834" s="662">
        <v>1775</v>
      </c>
    </row>
    <row r="835" spans="2:5">
      <c r="B835" s="659" t="s">
        <v>1663</v>
      </c>
      <c r="C835" s="660" t="s">
        <v>1623</v>
      </c>
      <c r="D835" s="666"/>
      <c r="E835" s="662">
        <v>1775</v>
      </c>
    </row>
    <row r="836" spans="2:5">
      <c r="B836" s="659" t="s">
        <v>1664</v>
      </c>
      <c r="C836" s="660" t="s">
        <v>1623</v>
      </c>
      <c r="D836" s="666"/>
      <c r="E836" s="662">
        <v>1775</v>
      </c>
    </row>
    <row r="837" spans="2:5">
      <c r="B837" s="659" t="s">
        <v>1665</v>
      </c>
      <c r="C837" s="660" t="s">
        <v>1623</v>
      </c>
      <c r="D837" s="666"/>
      <c r="E837" s="662">
        <v>1775</v>
      </c>
    </row>
    <row r="838" spans="2:5">
      <c r="B838" s="659" t="s">
        <v>1666</v>
      </c>
      <c r="C838" s="660" t="s">
        <v>1623</v>
      </c>
      <c r="D838" s="666"/>
      <c r="E838" s="662">
        <v>1775</v>
      </c>
    </row>
    <row r="839" spans="2:5">
      <c r="B839" s="659" t="s">
        <v>1667</v>
      </c>
      <c r="C839" s="660" t="s">
        <v>1480</v>
      </c>
      <c r="D839" s="666"/>
      <c r="E839" s="662">
        <v>549</v>
      </c>
    </row>
    <row r="840" spans="2:5">
      <c r="B840" s="659" t="s">
        <v>1668</v>
      </c>
      <c r="C840" s="660" t="s">
        <v>1482</v>
      </c>
      <c r="D840" s="666"/>
      <c r="E840" s="662">
        <v>575</v>
      </c>
    </row>
    <row r="841" spans="2:5">
      <c r="B841" s="659" t="s">
        <v>1669</v>
      </c>
      <c r="C841" s="660" t="s">
        <v>1478</v>
      </c>
      <c r="D841" s="666"/>
      <c r="E841" s="662">
        <v>1245</v>
      </c>
    </row>
    <row r="842" spans="2:5">
      <c r="B842" s="659" t="s">
        <v>1670</v>
      </c>
      <c r="C842" s="660" t="s">
        <v>1476</v>
      </c>
      <c r="D842" s="666"/>
      <c r="E842" s="662">
        <v>2499</v>
      </c>
    </row>
    <row r="843" spans="2:5">
      <c r="B843" s="659" t="s">
        <v>1671</v>
      </c>
      <c r="C843" s="660" t="s">
        <v>1472</v>
      </c>
      <c r="D843" s="666"/>
      <c r="E843" s="662">
        <v>5579.1</v>
      </c>
    </row>
    <row r="844" spans="2:5">
      <c r="B844" s="659" t="s">
        <v>1672</v>
      </c>
      <c r="C844" s="660" t="s">
        <v>1474</v>
      </c>
      <c r="D844" s="666"/>
      <c r="E844" s="662">
        <v>3300</v>
      </c>
    </row>
    <row r="845" spans="2:5">
      <c r="B845" s="659" t="s">
        <v>1673</v>
      </c>
      <c r="C845" s="660" t="s">
        <v>1476</v>
      </c>
      <c r="D845" s="666"/>
      <c r="E845" s="662">
        <v>2499</v>
      </c>
    </row>
    <row r="846" spans="2:5">
      <c r="B846" s="659" t="s">
        <v>1674</v>
      </c>
      <c r="C846" s="660" t="s">
        <v>1478</v>
      </c>
      <c r="D846" s="666"/>
      <c r="E846" s="662">
        <v>1245</v>
      </c>
    </row>
    <row r="847" spans="2:5">
      <c r="B847" s="659" t="s">
        <v>1675</v>
      </c>
      <c r="C847" s="660" t="s">
        <v>1474</v>
      </c>
      <c r="D847" s="666"/>
      <c r="E847" s="662">
        <v>3300</v>
      </c>
    </row>
    <row r="848" spans="2:5">
      <c r="B848" s="659" t="s">
        <v>1676</v>
      </c>
      <c r="C848" s="660" t="s">
        <v>1472</v>
      </c>
      <c r="D848" s="666"/>
      <c r="E848" s="662">
        <v>5579.1</v>
      </c>
    </row>
    <row r="849" spans="2:5">
      <c r="B849" s="659" t="s">
        <v>1677</v>
      </c>
      <c r="C849" s="660" t="s">
        <v>1494</v>
      </c>
      <c r="D849" s="666"/>
      <c r="E849" s="662">
        <v>549</v>
      </c>
    </row>
    <row r="850" spans="2:5">
      <c r="B850" s="659" t="s">
        <v>1678</v>
      </c>
      <c r="C850" s="660" t="s">
        <v>1470</v>
      </c>
      <c r="D850" s="666"/>
      <c r="E850" s="662">
        <v>3737.5</v>
      </c>
    </row>
    <row r="851" spans="2:5">
      <c r="B851" s="659" t="s">
        <v>1679</v>
      </c>
      <c r="C851" s="660" t="s">
        <v>1482</v>
      </c>
      <c r="D851" s="666"/>
      <c r="E851" s="662">
        <v>575</v>
      </c>
    </row>
    <row r="852" spans="2:5">
      <c r="B852" s="659" t="s">
        <v>1680</v>
      </c>
      <c r="C852" s="660" t="s">
        <v>1482</v>
      </c>
      <c r="D852" s="666"/>
      <c r="E852" s="662">
        <v>575</v>
      </c>
    </row>
    <row r="853" spans="2:5">
      <c r="B853" s="659" t="s">
        <v>1681</v>
      </c>
      <c r="C853" s="660" t="s">
        <v>1482</v>
      </c>
      <c r="D853" s="666"/>
      <c r="E853" s="662">
        <v>575</v>
      </c>
    </row>
    <row r="854" spans="2:5">
      <c r="B854" s="659" t="s">
        <v>1682</v>
      </c>
      <c r="C854" s="660" t="s">
        <v>1480</v>
      </c>
      <c r="D854" s="666"/>
      <c r="E854" s="662">
        <v>483</v>
      </c>
    </row>
    <row r="855" spans="2:5">
      <c r="B855" s="659" t="s">
        <v>1683</v>
      </c>
      <c r="C855" s="660" t="s">
        <v>1476</v>
      </c>
      <c r="D855" s="666"/>
      <c r="E855" s="662">
        <v>1840</v>
      </c>
    </row>
    <row r="856" spans="2:5">
      <c r="B856" s="659" t="s">
        <v>1684</v>
      </c>
      <c r="C856" s="660" t="s">
        <v>1474</v>
      </c>
      <c r="D856" s="666"/>
      <c r="E856" s="662">
        <v>3849</v>
      </c>
    </row>
    <row r="857" spans="2:5">
      <c r="B857" s="659" t="s">
        <v>1685</v>
      </c>
      <c r="C857" s="660" t="s">
        <v>1478</v>
      </c>
      <c r="D857" s="666"/>
      <c r="E857" s="662">
        <v>1399</v>
      </c>
    </row>
    <row r="858" spans="2:5">
      <c r="B858" s="659" t="s">
        <v>1686</v>
      </c>
      <c r="C858" s="660" t="s">
        <v>1472</v>
      </c>
      <c r="D858" s="666"/>
      <c r="E858" s="662">
        <v>9146</v>
      </c>
    </row>
    <row r="859" spans="2:5">
      <c r="B859" s="659" t="s">
        <v>1687</v>
      </c>
      <c r="C859" s="660" t="s">
        <v>1474</v>
      </c>
      <c r="D859" s="666"/>
      <c r="E859" s="662">
        <v>3300</v>
      </c>
    </row>
    <row r="860" spans="2:5">
      <c r="B860" s="659" t="s">
        <v>1688</v>
      </c>
      <c r="C860" s="660" t="s">
        <v>1472</v>
      </c>
      <c r="D860" s="666"/>
      <c r="E860" s="662">
        <v>5579.1</v>
      </c>
    </row>
    <row r="861" spans="2:5">
      <c r="B861" s="659" t="s">
        <v>1689</v>
      </c>
      <c r="C861" s="660" t="s">
        <v>1478</v>
      </c>
      <c r="D861" s="666"/>
      <c r="E861" s="662">
        <v>1245</v>
      </c>
    </row>
    <row r="862" spans="2:5">
      <c r="B862" s="659" t="s">
        <v>1690</v>
      </c>
      <c r="C862" s="660" t="s">
        <v>1476</v>
      </c>
      <c r="D862" s="666"/>
      <c r="E862" s="662">
        <v>2499</v>
      </c>
    </row>
    <row r="863" spans="2:5">
      <c r="B863" s="659" t="s">
        <v>1691</v>
      </c>
      <c r="C863" s="660" t="s">
        <v>1480</v>
      </c>
      <c r="D863" s="666"/>
      <c r="E863" s="662">
        <v>625</v>
      </c>
    </row>
    <row r="864" spans="2:5">
      <c r="B864" s="659" t="s">
        <v>1692</v>
      </c>
      <c r="C864" s="660" t="s">
        <v>1482</v>
      </c>
      <c r="D864" s="666"/>
      <c r="E864" s="662">
        <v>575</v>
      </c>
    </row>
    <row r="865" spans="2:5">
      <c r="B865" s="659" t="s">
        <v>1693</v>
      </c>
      <c r="C865" s="660" t="s">
        <v>1480</v>
      </c>
      <c r="D865" s="666"/>
      <c r="E865" s="662">
        <v>483</v>
      </c>
    </row>
    <row r="866" spans="2:5">
      <c r="B866" s="659" t="s">
        <v>1694</v>
      </c>
      <c r="C866" s="660" t="s">
        <v>1474</v>
      </c>
      <c r="D866" s="666"/>
      <c r="E866" s="662">
        <v>3300</v>
      </c>
    </row>
    <row r="867" spans="2:5">
      <c r="B867" s="659" t="s">
        <v>1695</v>
      </c>
      <c r="C867" s="660" t="s">
        <v>1472</v>
      </c>
      <c r="D867" s="666"/>
      <c r="E867" s="662">
        <v>5579.1</v>
      </c>
    </row>
    <row r="868" spans="2:5">
      <c r="B868" s="659" t="s">
        <v>1696</v>
      </c>
      <c r="C868" s="660" t="s">
        <v>1476</v>
      </c>
      <c r="D868" s="666"/>
      <c r="E868" s="662">
        <v>2499</v>
      </c>
    </row>
    <row r="869" spans="2:5">
      <c r="B869" s="659" t="s">
        <v>1697</v>
      </c>
      <c r="C869" s="660" t="s">
        <v>1478</v>
      </c>
      <c r="D869" s="666"/>
      <c r="E869" s="662">
        <v>1245</v>
      </c>
    </row>
    <row r="870" spans="2:5">
      <c r="B870" s="659" t="s">
        <v>1698</v>
      </c>
      <c r="C870" s="660" t="s">
        <v>1482</v>
      </c>
      <c r="D870" s="666"/>
      <c r="E870" s="662">
        <v>575</v>
      </c>
    </row>
    <row r="871" spans="2:5">
      <c r="B871" s="659" t="s">
        <v>1699</v>
      </c>
      <c r="C871" s="660" t="s">
        <v>1470</v>
      </c>
      <c r="D871" s="666"/>
      <c r="E871" s="662">
        <v>3737.5</v>
      </c>
    </row>
    <row r="872" spans="2:5">
      <c r="B872" s="659" t="s">
        <v>1700</v>
      </c>
      <c r="C872" s="660" t="s">
        <v>1474</v>
      </c>
      <c r="D872" s="666"/>
      <c r="E872" s="662">
        <v>3300</v>
      </c>
    </row>
    <row r="873" spans="2:5">
      <c r="B873" s="659" t="s">
        <v>1701</v>
      </c>
      <c r="C873" s="660" t="s">
        <v>1476</v>
      </c>
      <c r="D873" s="666"/>
      <c r="E873" s="662">
        <v>2499</v>
      </c>
    </row>
    <row r="874" spans="2:5">
      <c r="B874" s="659" t="s">
        <v>1702</v>
      </c>
      <c r="C874" s="660" t="s">
        <v>1478</v>
      </c>
      <c r="D874" s="666"/>
      <c r="E874" s="662">
        <v>1245</v>
      </c>
    </row>
    <row r="875" spans="2:5">
      <c r="B875" s="659" t="s">
        <v>1703</v>
      </c>
      <c r="C875" s="660" t="s">
        <v>1480</v>
      </c>
      <c r="D875" s="666"/>
      <c r="E875" s="662">
        <v>483</v>
      </c>
    </row>
    <row r="876" spans="2:5">
      <c r="B876" s="659" t="s">
        <v>1704</v>
      </c>
      <c r="C876" s="660" t="s">
        <v>1547</v>
      </c>
      <c r="D876" s="666"/>
      <c r="E876" s="662">
        <v>3020</v>
      </c>
    </row>
    <row r="877" spans="2:5">
      <c r="B877" s="659" t="s">
        <v>1705</v>
      </c>
      <c r="C877" s="660" t="s">
        <v>1478</v>
      </c>
      <c r="D877" s="666"/>
      <c r="E877" s="662">
        <v>1245</v>
      </c>
    </row>
    <row r="878" spans="2:5">
      <c r="B878" s="659" t="s">
        <v>1706</v>
      </c>
      <c r="C878" s="660" t="s">
        <v>1476</v>
      </c>
      <c r="D878" s="666"/>
      <c r="E878" s="662">
        <v>1840</v>
      </c>
    </row>
    <row r="879" spans="2:5">
      <c r="B879" s="659" t="s">
        <v>1707</v>
      </c>
      <c r="C879" s="660" t="s">
        <v>1472</v>
      </c>
      <c r="D879" s="666"/>
      <c r="E879" s="662">
        <v>9146</v>
      </c>
    </row>
    <row r="880" spans="2:5">
      <c r="B880" s="659" t="s">
        <v>1708</v>
      </c>
      <c r="C880" s="660" t="s">
        <v>1709</v>
      </c>
      <c r="D880" s="666"/>
      <c r="E880" s="662">
        <v>3849</v>
      </c>
    </row>
    <row r="881" spans="2:5">
      <c r="B881" s="659" t="s">
        <v>1710</v>
      </c>
      <c r="C881" s="660" t="s">
        <v>1470</v>
      </c>
      <c r="D881" s="666"/>
      <c r="E881" s="662">
        <v>8500</v>
      </c>
    </row>
    <row r="882" spans="2:5">
      <c r="B882" s="659" t="s">
        <v>1711</v>
      </c>
      <c r="C882" s="660" t="s">
        <v>1480</v>
      </c>
      <c r="D882" s="666"/>
      <c r="E882" s="662">
        <v>1200</v>
      </c>
    </row>
    <row r="883" spans="2:5">
      <c r="B883" s="659" t="s">
        <v>1712</v>
      </c>
      <c r="C883" s="660" t="s">
        <v>1476</v>
      </c>
      <c r="D883" s="666"/>
      <c r="E883" s="662">
        <v>2540</v>
      </c>
    </row>
    <row r="884" spans="2:5">
      <c r="B884" s="659" t="s">
        <v>1713</v>
      </c>
      <c r="C884" s="660" t="s">
        <v>1709</v>
      </c>
      <c r="D884" s="666"/>
      <c r="E884" s="662">
        <v>3705</v>
      </c>
    </row>
    <row r="885" spans="2:5">
      <c r="B885" s="659" t="s">
        <v>1714</v>
      </c>
      <c r="C885" s="660" t="s">
        <v>1478</v>
      </c>
      <c r="D885" s="666"/>
      <c r="E885" s="662">
        <v>1245</v>
      </c>
    </row>
    <row r="886" spans="2:5">
      <c r="B886" s="659" t="s">
        <v>1715</v>
      </c>
      <c r="C886" s="660" t="s">
        <v>1470</v>
      </c>
      <c r="D886" s="666"/>
      <c r="E886" s="662">
        <v>4611.5</v>
      </c>
    </row>
    <row r="887" spans="2:5">
      <c r="B887" s="659" t="s">
        <v>1716</v>
      </c>
      <c r="C887" s="660" t="s">
        <v>1482</v>
      </c>
      <c r="D887" s="666"/>
      <c r="E887" s="662">
        <v>575</v>
      </c>
    </row>
    <row r="888" spans="2:5">
      <c r="B888" s="659" t="s">
        <v>1717</v>
      </c>
      <c r="C888" s="660" t="s">
        <v>1718</v>
      </c>
      <c r="D888" s="666"/>
      <c r="E888" s="662">
        <v>5579.1</v>
      </c>
    </row>
    <row r="889" spans="2:5">
      <c r="B889" s="659" t="s">
        <v>1719</v>
      </c>
      <c r="C889" s="660" t="s">
        <v>1472</v>
      </c>
      <c r="D889" s="666"/>
      <c r="E889" s="662">
        <v>5579.1</v>
      </c>
    </row>
    <row r="890" spans="2:5">
      <c r="B890" s="659" t="s">
        <v>1720</v>
      </c>
      <c r="C890" s="660" t="s">
        <v>1476</v>
      </c>
      <c r="D890" s="666"/>
      <c r="E890" s="662">
        <v>2499</v>
      </c>
    </row>
    <row r="891" spans="2:5">
      <c r="B891" s="659" t="s">
        <v>1721</v>
      </c>
      <c r="C891" s="660" t="s">
        <v>1709</v>
      </c>
      <c r="D891" s="666"/>
      <c r="E891" s="662">
        <v>3300</v>
      </c>
    </row>
    <row r="892" spans="2:5">
      <c r="B892" s="659" t="s">
        <v>1722</v>
      </c>
      <c r="C892" s="660" t="s">
        <v>1478</v>
      </c>
      <c r="D892" s="666"/>
      <c r="E892" s="662">
        <v>1245</v>
      </c>
    </row>
    <row r="893" spans="2:5">
      <c r="B893" s="659" t="s">
        <v>1723</v>
      </c>
      <c r="C893" s="660" t="s">
        <v>1480</v>
      </c>
      <c r="D893" s="666"/>
      <c r="E893" s="662">
        <v>1275</v>
      </c>
    </row>
    <row r="894" spans="2:5">
      <c r="B894" s="659" t="s">
        <v>1724</v>
      </c>
      <c r="C894" s="660" t="s">
        <v>1725</v>
      </c>
      <c r="D894" s="666"/>
      <c r="E894" s="662">
        <v>145200</v>
      </c>
    </row>
    <row r="895" spans="2:5">
      <c r="B895" s="659" t="s">
        <v>1726</v>
      </c>
      <c r="C895" s="660" t="s">
        <v>1727</v>
      </c>
      <c r="D895" s="666"/>
      <c r="E895" s="662">
        <v>111000</v>
      </c>
    </row>
    <row r="896" spans="2:5">
      <c r="B896" s="659" t="s">
        <v>1728</v>
      </c>
      <c r="C896" s="660" t="s">
        <v>1729</v>
      </c>
      <c r="D896" s="666"/>
      <c r="E896" s="662">
        <v>160000</v>
      </c>
    </row>
    <row r="897" spans="2:5">
      <c r="B897" s="659" t="s">
        <v>1730</v>
      </c>
      <c r="C897" s="660" t="s">
        <v>1731</v>
      </c>
      <c r="D897" s="666"/>
      <c r="E897" s="662">
        <v>9348.35</v>
      </c>
    </row>
    <row r="898" spans="2:5">
      <c r="B898" s="659" t="s">
        <v>1732</v>
      </c>
      <c r="C898" s="660" t="s">
        <v>1733</v>
      </c>
      <c r="D898" s="666"/>
      <c r="E898" s="662">
        <v>40000</v>
      </c>
    </row>
    <row r="899" spans="2:5">
      <c r="B899" s="659"/>
      <c r="C899" s="660"/>
      <c r="D899" s="666"/>
      <c r="E899" s="662">
        <f>SUM(E10:E898)</f>
        <v>2184714.6100000008</v>
      </c>
    </row>
  </sheetData>
  <mergeCells count="6">
    <mergeCell ref="B1:E1"/>
    <mergeCell ref="B2:E2"/>
    <mergeCell ref="B3:E3"/>
    <mergeCell ref="C4:D4"/>
    <mergeCell ref="A7:B7"/>
    <mergeCell ref="C9:D9"/>
  </mergeCells>
  <pageMargins left="0.7" right="0.7" top="0.75" bottom="0.75" header="0.3" footer="0.3"/>
  <pageSetup scale="6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topLeftCell="B1" workbookViewId="0">
      <selection activeCell="C21" sqref="C21"/>
    </sheetView>
  </sheetViews>
  <sheetFormatPr baseColWidth="10" defaultRowHeight="12"/>
  <cols>
    <col min="1" max="1" width="4.85546875" style="189" customWidth="1"/>
    <col min="2" max="2" width="30.85546875" style="189" customWidth="1"/>
    <col min="3" max="3" width="84.42578125" style="189" customWidth="1"/>
    <col min="4" max="4" width="31.7109375" style="189" customWidth="1"/>
    <col min="5" max="5" width="4.85546875" style="189" customWidth="1"/>
    <col min="6" max="6" width="4.42578125" style="189" customWidth="1"/>
    <col min="7" max="256" width="11.42578125" style="189"/>
    <col min="257" max="257" width="4.85546875" style="189" customWidth="1"/>
    <col min="258" max="258" width="30.85546875" style="189" customWidth="1"/>
    <col min="259" max="259" width="84.42578125" style="189" customWidth="1"/>
    <col min="260" max="260" width="42.7109375" style="189" customWidth="1"/>
    <col min="261" max="261" width="4.85546875" style="189" customWidth="1"/>
    <col min="262" max="512" width="11.42578125" style="189"/>
    <col min="513" max="513" width="4.85546875" style="189" customWidth="1"/>
    <col min="514" max="514" width="30.85546875" style="189" customWidth="1"/>
    <col min="515" max="515" width="84.42578125" style="189" customWidth="1"/>
    <col min="516" max="516" width="42.7109375" style="189" customWidth="1"/>
    <col min="517" max="517" width="4.85546875" style="189" customWidth="1"/>
    <col min="518" max="768" width="11.42578125" style="189"/>
    <col min="769" max="769" width="4.85546875" style="189" customWidth="1"/>
    <col min="770" max="770" width="30.85546875" style="189" customWidth="1"/>
    <col min="771" max="771" width="84.42578125" style="189" customWidth="1"/>
    <col min="772" max="772" width="42.7109375" style="189" customWidth="1"/>
    <col min="773" max="773" width="4.85546875" style="189" customWidth="1"/>
    <col min="774" max="1024" width="11.42578125" style="189"/>
    <col min="1025" max="1025" width="4.85546875" style="189" customWidth="1"/>
    <col min="1026" max="1026" width="30.85546875" style="189" customWidth="1"/>
    <col min="1027" max="1027" width="84.42578125" style="189" customWidth="1"/>
    <col min="1028" max="1028" width="42.7109375" style="189" customWidth="1"/>
    <col min="1029" max="1029" width="4.85546875" style="189" customWidth="1"/>
    <col min="1030" max="1280" width="11.42578125" style="189"/>
    <col min="1281" max="1281" width="4.85546875" style="189" customWidth="1"/>
    <col min="1282" max="1282" width="30.85546875" style="189" customWidth="1"/>
    <col min="1283" max="1283" width="84.42578125" style="189" customWidth="1"/>
    <col min="1284" max="1284" width="42.7109375" style="189" customWidth="1"/>
    <col min="1285" max="1285" width="4.85546875" style="189" customWidth="1"/>
    <col min="1286" max="1536" width="11.42578125" style="189"/>
    <col min="1537" max="1537" width="4.85546875" style="189" customWidth="1"/>
    <col min="1538" max="1538" width="30.85546875" style="189" customWidth="1"/>
    <col min="1539" max="1539" width="84.42578125" style="189" customWidth="1"/>
    <col min="1540" max="1540" width="42.7109375" style="189" customWidth="1"/>
    <col min="1541" max="1541" width="4.85546875" style="189" customWidth="1"/>
    <col min="1542" max="1792" width="11.42578125" style="189"/>
    <col min="1793" max="1793" width="4.85546875" style="189" customWidth="1"/>
    <col min="1794" max="1794" width="30.85546875" style="189" customWidth="1"/>
    <col min="1795" max="1795" width="84.42578125" style="189" customWidth="1"/>
    <col min="1796" max="1796" width="42.7109375" style="189" customWidth="1"/>
    <col min="1797" max="1797" width="4.85546875" style="189" customWidth="1"/>
    <col min="1798" max="2048" width="11.42578125" style="189"/>
    <col min="2049" max="2049" width="4.85546875" style="189" customWidth="1"/>
    <col min="2050" max="2050" width="30.85546875" style="189" customWidth="1"/>
    <col min="2051" max="2051" width="84.42578125" style="189" customWidth="1"/>
    <col min="2052" max="2052" width="42.7109375" style="189" customWidth="1"/>
    <col min="2053" max="2053" width="4.85546875" style="189" customWidth="1"/>
    <col min="2054" max="2304" width="11.42578125" style="189"/>
    <col min="2305" max="2305" width="4.85546875" style="189" customWidth="1"/>
    <col min="2306" max="2306" width="30.85546875" style="189" customWidth="1"/>
    <col min="2307" max="2307" width="84.42578125" style="189" customWidth="1"/>
    <col min="2308" max="2308" width="42.7109375" style="189" customWidth="1"/>
    <col min="2309" max="2309" width="4.85546875" style="189" customWidth="1"/>
    <col min="2310" max="2560" width="11.42578125" style="189"/>
    <col min="2561" max="2561" width="4.85546875" style="189" customWidth="1"/>
    <col min="2562" max="2562" width="30.85546875" style="189" customWidth="1"/>
    <col min="2563" max="2563" width="84.42578125" style="189" customWidth="1"/>
    <col min="2564" max="2564" width="42.7109375" style="189" customWidth="1"/>
    <col min="2565" max="2565" width="4.85546875" style="189" customWidth="1"/>
    <col min="2566" max="2816" width="11.42578125" style="189"/>
    <col min="2817" max="2817" width="4.85546875" style="189" customWidth="1"/>
    <col min="2818" max="2818" width="30.85546875" style="189" customWidth="1"/>
    <col min="2819" max="2819" width="84.42578125" style="189" customWidth="1"/>
    <col min="2820" max="2820" width="42.7109375" style="189" customWidth="1"/>
    <col min="2821" max="2821" width="4.85546875" style="189" customWidth="1"/>
    <col min="2822" max="3072" width="11.42578125" style="189"/>
    <col min="3073" max="3073" width="4.85546875" style="189" customWidth="1"/>
    <col min="3074" max="3074" width="30.85546875" style="189" customWidth="1"/>
    <col min="3075" max="3075" width="84.42578125" style="189" customWidth="1"/>
    <col min="3076" max="3076" width="42.7109375" style="189" customWidth="1"/>
    <col min="3077" max="3077" width="4.85546875" style="189" customWidth="1"/>
    <col min="3078" max="3328" width="11.42578125" style="189"/>
    <col min="3329" max="3329" width="4.85546875" style="189" customWidth="1"/>
    <col min="3330" max="3330" width="30.85546875" style="189" customWidth="1"/>
    <col min="3331" max="3331" width="84.42578125" style="189" customWidth="1"/>
    <col min="3332" max="3332" width="42.7109375" style="189" customWidth="1"/>
    <col min="3333" max="3333" width="4.85546875" style="189" customWidth="1"/>
    <col min="3334" max="3584" width="11.42578125" style="189"/>
    <col min="3585" max="3585" width="4.85546875" style="189" customWidth="1"/>
    <col min="3586" max="3586" width="30.85546875" style="189" customWidth="1"/>
    <col min="3587" max="3587" width="84.42578125" style="189" customWidth="1"/>
    <col min="3588" max="3588" width="42.7109375" style="189" customWidth="1"/>
    <col min="3589" max="3589" width="4.85546875" style="189" customWidth="1"/>
    <col min="3590" max="3840" width="11.42578125" style="189"/>
    <col min="3841" max="3841" width="4.85546875" style="189" customWidth="1"/>
    <col min="3842" max="3842" width="30.85546875" style="189" customWidth="1"/>
    <col min="3843" max="3843" width="84.42578125" style="189" customWidth="1"/>
    <col min="3844" max="3844" width="42.7109375" style="189" customWidth="1"/>
    <col min="3845" max="3845" width="4.85546875" style="189" customWidth="1"/>
    <col min="3846" max="4096" width="11.42578125" style="189"/>
    <col min="4097" max="4097" width="4.85546875" style="189" customWidth="1"/>
    <col min="4098" max="4098" width="30.85546875" style="189" customWidth="1"/>
    <col min="4099" max="4099" width="84.42578125" style="189" customWidth="1"/>
    <col min="4100" max="4100" width="42.7109375" style="189" customWidth="1"/>
    <col min="4101" max="4101" width="4.85546875" style="189" customWidth="1"/>
    <col min="4102" max="4352" width="11.42578125" style="189"/>
    <col min="4353" max="4353" width="4.85546875" style="189" customWidth="1"/>
    <col min="4354" max="4354" width="30.85546875" style="189" customWidth="1"/>
    <col min="4355" max="4355" width="84.42578125" style="189" customWidth="1"/>
    <col min="4356" max="4356" width="42.7109375" style="189" customWidth="1"/>
    <col min="4357" max="4357" width="4.85546875" style="189" customWidth="1"/>
    <col min="4358" max="4608" width="11.42578125" style="189"/>
    <col min="4609" max="4609" width="4.85546875" style="189" customWidth="1"/>
    <col min="4610" max="4610" width="30.85546875" style="189" customWidth="1"/>
    <col min="4611" max="4611" width="84.42578125" style="189" customWidth="1"/>
    <col min="4612" max="4612" width="42.7109375" style="189" customWidth="1"/>
    <col min="4613" max="4613" width="4.85546875" style="189" customWidth="1"/>
    <col min="4614" max="4864" width="11.42578125" style="189"/>
    <col min="4865" max="4865" width="4.85546875" style="189" customWidth="1"/>
    <col min="4866" max="4866" width="30.85546875" style="189" customWidth="1"/>
    <col min="4867" max="4867" width="84.42578125" style="189" customWidth="1"/>
    <col min="4868" max="4868" width="42.7109375" style="189" customWidth="1"/>
    <col min="4869" max="4869" width="4.85546875" style="189" customWidth="1"/>
    <col min="4870" max="5120" width="11.42578125" style="189"/>
    <col min="5121" max="5121" width="4.85546875" style="189" customWidth="1"/>
    <col min="5122" max="5122" width="30.85546875" style="189" customWidth="1"/>
    <col min="5123" max="5123" width="84.42578125" style="189" customWidth="1"/>
    <col min="5124" max="5124" width="42.7109375" style="189" customWidth="1"/>
    <col min="5125" max="5125" width="4.85546875" style="189" customWidth="1"/>
    <col min="5126" max="5376" width="11.42578125" style="189"/>
    <col min="5377" max="5377" width="4.85546875" style="189" customWidth="1"/>
    <col min="5378" max="5378" width="30.85546875" style="189" customWidth="1"/>
    <col min="5379" max="5379" width="84.42578125" style="189" customWidth="1"/>
    <col min="5380" max="5380" width="42.7109375" style="189" customWidth="1"/>
    <col min="5381" max="5381" width="4.85546875" style="189" customWidth="1"/>
    <col min="5382" max="5632" width="11.42578125" style="189"/>
    <col min="5633" max="5633" width="4.85546875" style="189" customWidth="1"/>
    <col min="5634" max="5634" width="30.85546875" style="189" customWidth="1"/>
    <col min="5635" max="5635" width="84.42578125" style="189" customWidth="1"/>
    <col min="5636" max="5636" width="42.7109375" style="189" customWidth="1"/>
    <col min="5637" max="5637" width="4.85546875" style="189" customWidth="1"/>
    <col min="5638" max="5888" width="11.42578125" style="189"/>
    <col min="5889" max="5889" width="4.85546875" style="189" customWidth="1"/>
    <col min="5890" max="5890" width="30.85546875" style="189" customWidth="1"/>
    <col min="5891" max="5891" width="84.42578125" style="189" customWidth="1"/>
    <col min="5892" max="5892" width="42.7109375" style="189" customWidth="1"/>
    <col min="5893" max="5893" width="4.85546875" style="189" customWidth="1"/>
    <col min="5894" max="6144" width="11.42578125" style="189"/>
    <col min="6145" max="6145" width="4.85546875" style="189" customWidth="1"/>
    <col min="6146" max="6146" width="30.85546875" style="189" customWidth="1"/>
    <col min="6147" max="6147" width="84.42578125" style="189" customWidth="1"/>
    <col min="6148" max="6148" width="42.7109375" style="189" customWidth="1"/>
    <col min="6149" max="6149" width="4.85546875" style="189" customWidth="1"/>
    <col min="6150" max="6400" width="11.42578125" style="189"/>
    <col min="6401" max="6401" width="4.85546875" style="189" customWidth="1"/>
    <col min="6402" max="6402" width="30.85546875" style="189" customWidth="1"/>
    <col min="6403" max="6403" width="84.42578125" style="189" customWidth="1"/>
    <col min="6404" max="6404" width="42.7109375" style="189" customWidth="1"/>
    <col min="6405" max="6405" width="4.85546875" style="189" customWidth="1"/>
    <col min="6406" max="6656" width="11.42578125" style="189"/>
    <col min="6657" max="6657" width="4.85546875" style="189" customWidth="1"/>
    <col min="6658" max="6658" width="30.85546875" style="189" customWidth="1"/>
    <col min="6659" max="6659" width="84.42578125" style="189" customWidth="1"/>
    <col min="6660" max="6660" width="42.7109375" style="189" customWidth="1"/>
    <col min="6661" max="6661" width="4.85546875" style="189" customWidth="1"/>
    <col min="6662" max="6912" width="11.42578125" style="189"/>
    <col min="6913" max="6913" width="4.85546875" style="189" customWidth="1"/>
    <col min="6914" max="6914" width="30.85546875" style="189" customWidth="1"/>
    <col min="6915" max="6915" width="84.42578125" style="189" customWidth="1"/>
    <col min="6916" max="6916" width="42.7109375" style="189" customWidth="1"/>
    <col min="6917" max="6917" width="4.85546875" style="189" customWidth="1"/>
    <col min="6918" max="7168" width="11.42578125" style="189"/>
    <col min="7169" max="7169" width="4.85546875" style="189" customWidth="1"/>
    <col min="7170" max="7170" width="30.85546875" style="189" customWidth="1"/>
    <col min="7171" max="7171" width="84.42578125" style="189" customWidth="1"/>
    <col min="7172" max="7172" width="42.7109375" style="189" customWidth="1"/>
    <col min="7173" max="7173" width="4.85546875" style="189" customWidth="1"/>
    <col min="7174" max="7424" width="11.42578125" style="189"/>
    <col min="7425" max="7425" width="4.85546875" style="189" customWidth="1"/>
    <col min="7426" max="7426" width="30.85546875" style="189" customWidth="1"/>
    <col min="7427" max="7427" width="84.42578125" style="189" customWidth="1"/>
    <col min="7428" max="7428" width="42.7109375" style="189" customWidth="1"/>
    <col min="7429" max="7429" width="4.85546875" style="189" customWidth="1"/>
    <col min="7430" max="7680" width="11.42578125" style="189"/>
    <col min="7681" max="7681" width="4.85546875" style="189" customWidth="1"/>
    <col min="7682" max="7682" width="30.85546875" style="189" customWidth="1"/>
    <col min="7683" max="7683" width="84.42578125" style="189" customWidth="1"/>
    <col min="7684" max="7684" width="42.7109375" style="189" customWidth="1"/>
    <col min="7685" max="7685" width="4.85546875" style="189" customWidth="1"/>
    <col min="7686" max="7936" width="11.42578125" style="189"/>
    <col min="7937" max="7937" width="4.85546875" style="189" customWidth="1"/>
    <col min="7938" max="7938" width="30.85546875" style="189" customWidth="1"/>
    <col min="7939" max="7939" width="84.42578125" style="189" customWidth="1"/>
    <col min="7940" max="7940" width="42.7109375" style="189" customWidth="1"/>
    <col min="7941" max="7941" width="4.85546875" style="189" customWidth="1"/>
    <col min="7942" max="8192" width="11.42578125" style="189"/>
    <col min="8193" max="8193" width="4.85546875" style="189" customWidth="1"/>
    <col min="8194" max="8194" width="30.85546875" style="189" customWidth="1"/>
    <col min="8195" max="8195" width="84.42578125" style="189" customWidth="1"/>
    <col min="8196" max="8196" width="42.7109375" style="189" customWidth="1"/>
    <col min="8197" max="8197" width="4.85546875" style="189" customWidth="1"/>
    <col min="8198" max="8448" width="11.42578125" style="189"/>
    <col min="8449" max="8449" width="4.85546875" style="189" customWidth="1"/>
    <col min="8450" max="8450" width="30.85546875" style="189" customWidth="1"/>
    <col min="8451" max="8451" width="84.42578125" style="189" customWidth="1"/>
    <col min="8452" max="8452" width="42.7109375" style="189" customWidth="1"/>
    <col min="8453" max="8453" width="4.85546875" style="189" customWidth="1"/>
    <col min="8454" max="8704" width="11.42578125" style="189"/>
    <col min="8705" max="8705" width="4.85546875" style="189" customWidth="1"/>
    <col min="8706" max="8706" width="30.85546875" style="189" customWidth="1"/>
    <col min="8707" max="8707" width="84.42578125" style="189" customWidth="1"/>
    <col min="8708" max="8708" width="42.7109375" style="189" customWidth="1"/>
    <col min="8709" max="8709" width="4.85546875" style="189" customWidth="1"/>
    <col min="8710" max="8960" width="11.42578125" style="189"/>
    <col min="8961" max="8961" width="4.85546875" style="189" customWidth="1"/>
    <col min="8962" max="8962" width="30.85546875" style="189" customWidth="1"/>
    <col min="8963" max="8963" width="84.42578125" style="189" customWidth="1"/>
    <col min="8964" max="8964" width="42.7109375" style="189" customWidth="1"/>
    <col min="8965" max="8965" width="4.85546875" style="189" customWidth="1"/>
    <col min="8966" max="9216" width="11.42578125" style="189"/>
    <col min="9217" max="9217" width="4.85546875" style="189" customWidth="1"/>
    <col min="9218" max="9218" width="30.85546875" style="189" customWidth="1"/>
    <col min="9219" max="9219" width="84.42578125" style="189" customWidth="1"/>
    <col min="9220" max="9220" width="42.7109375" style="189" customWidth="1"/>
    <col min="9221" max="9221" width="4.85546875" style="189" customWidth="1"/>
    <col min="9222" max="9472" width="11.42578125" style="189"/>
    <col min="9473" max="9473" width="4.85546875" style="189" customWidth="1"/>
    <col min="9474" max="9474" width="30.85546875" style="189" customWidth="1"/>
    <col min="9475" max="9475" width="84.42578125" style="189" customWidth="1"/>
    <col min="9476" max="9476" width="42.7109375" style="189" customWidth="1"/>
    <col min="9477" max="9477" width="4.85546875" style="189" customWidth="1"/>
    <col min="9478" max="9728" width="11.42578125" style="189"/>
    <col min="9729" max="9729" width="4.85546875" style="189" customWidth="1"/>
    <col min="9730" max="9730" width="30.85546875" style="189" customWidth="1"/>
    <col min="9731" max="9731" width="84.42578125" style="189" customWidth="1"/>
    <col min="9732" max="9732" width="42.7109375" style="189" customWidth="1"/>
    <col min="9733" max="9733" width="4.85546875" style="189" customWidth="1"/>
    <col min="9734" max="9984" width="11.42578125" style="189"/>
    <col min="9985" max="9985" width="4.85546875" style="189" customWidth="1"/>
    <col min="9986" max="9986" width="30.85546875" style="189" customWidth="1"/>
    <col min="9987" max="9987" width="84.42578125" style="189" customWidth="1"/>
    <col min="9988" max="9988" width="42.7109375" style="189" customWidth="1"/>
    <col min="9989" max="9989" width="4.85546875" style="189" customWidth="1"/>
    <col min="9990" max="10240" width="11.42578125" style="189"/>
    <col min="10241" max="10241" width="4.85546875" style="189" customWidth="1"/>
    <col min="10242" max="10242" width="30.85546875" style="189" customWidth="1"/>
    <col min="10243" max="10243" width="84.42578125" style="189" customWidth="1"/>
    <col min="10244" max="10244" width="42.7109375" style="189" customWidth="1"/>
    <col min="10245" max="10245" width="4.85546875" style="189" customWidth="1"/>
    <col min="10246" max="10496" width="11.42578125" style="189"/>
    <col min="10497" max="10497" width="4.85546875" style="189" customWidth="1"/>
    <col min="10498" max="10498" width="30.85546875" style="189" customWidth="1"/>
    <col min="10499" max="10499" width="84.42578125" style="189" customWidth="1"/>
    <col min="10500" max="10500" width="42.7109375" style="189" customWidth="1"/>
    <col min="10501" max="10501" width="4.85546875" style="189" customWidth="1"/>
    <col min="10502" max="10752" width="11.42578125" style="189"/>
    <col min="10753" max="10753" width="4.85546875" style="189" customWidth="1"/>
    <col min="10754" max="10754" width="30.85546875" style="189" customWidth="1"/>
    <col min="10755" max="10755" width="84.42578125" style="189" customWidth="1"/>
    <col min="10756" max="10756" width="42.7109375" style="189" customWidth="1"/>
    <col min="10757" max="10757" width="4.85546875" style="189" customWidth="1"/>
    <col min="10758" max="11008" width="11.42578125" style="189"/>
    <col min="11009" max="11009" width="4.85546875" style="189" customWidth="1"/>
    <col min="11010" max="11010" width="30.85546875" style="189" customWidth="1"/>
    <col min="11011" max="11011" width="84.42578125" style="189" customWidth="1"/>
    <col min="11012" max="11012" width="42.7109375" style="189" customWidth="1"/>
    <col min="11013" max="11013" width="4.85546875" style="189" customWidth="1"/>
    <col min="11014" max="11264" width="11.42578125" style="189"/>
    <col min="11265" max="11265" width="4.85546875" style="189" customWidth="1"/>
    <col min="11266" max="11266" width="30.85546875" style="189" customWidth="1"/>
    <col min="11267" max="11267" width="84.42578125" style="189" customWidth="1"/>
    <col min="11268" max="11268" width="42.7109375" style="189" customWidth="1"/>
    <col min="11269" max="11269" width="4.85546875" style="189" customWidth="1"/>
    <col min="11270" max="11520" width="11.42578125" style="189"/>
    <col min="11521" max="11521" width="4.85546875" style="189" customWidth="1"/>
    <col min="11522" max="11522" width="30.85546875" style="189" customWidth="1"/>
    <col min="11523" max="11523" width="84.42578125" style="189" customWidth="1"/>
    <col min="11524" max="11524" width="42.7109375" style="189" customWidth="1"/>
    <col min="11525" max="11525" width="4.85546875" style="189" customWidth="1"/>
    <col min="11526" max="11776" width="11.42578125" style="189"/>
    <col min="11777" max="11777" width="4.85546875" style="189" customWidth="1"/>
    <col min="11778" max="11778" width="30.85546875" style="189" customWidth="1"/>
    <col min="11779" max="11779" width="84.42578125" style="189" customWidth="1"/>
    <col min="11780" max="11780" width="42.7109375" style="189" customWidth="1"/>
    <col min="11781" max="11781" width="4.85546875" style="189" customWidth="1"/>
    <col min="11782" max="12032" width="11.42578125" style="189"/>
    <col min="12033" max="12033" width="4.85546875" style="189" customWidth="1"/>
    <col min="12034" max="12034" width="30.85546875" style="189" customWidth="1"/>
    <col min="12035" max="12035" width="84.42578125" style="189" customWidth="1"/>
    <col min="12036" max="12036" width="42.7109375" style="189" customWidth="1"/>
    <col min="12037" max="12037" width="4.85546875" style="189" customWidth="1"/>
    <col min="12038" max="12288" width="11.42578125" style="189"/>
    <col min="12289" max="12289" width="4.85546875" style="189" customWidth="1"/>
    <col min="12290" max="12290" width="30.85546875" style="189" customWidth="1"/>
    <col min="12291" max="12291" width="84.42578125" style="189" customWidth="1"/>
    <col min="12292" max="12292" width="42.7109375" style="189" customWidth="1"/>
    <col min="12293" max="12293" width="4.85546875" style="189" customWidth="1"/>
    <col min="12294" max="12544" width="11.42578125" style="189"/>
    <col min="12545" max="12545" width="4.85546875" style="189" customWidth="1"/>
    <col min="12546" max="12546" width="30.85546875" style="189" customWidth="1"/>
    <col min="12547" max="12547" width="84.42578125" style="189" customWidth="1"/>
    <col min="12548" max="12548" width="42.7109375" style="189" customWidth="1"/>
    <col min="12549" max="12549" width="4.85546875" style="189" customWidth="1"/>
    <col min="12550" max="12800" width="11.42578125" style="189"/>
    <col min="12801" max="12801" width="4.85546875" style="189" customWidth="1"/>
    <col min="12802" max="12802" width="30.85546875" style="189" customWidth="1"/>
    <col min="12803" max="12803" width="84.42578125" style="189" customWidth="1"/>
    <col min="12804" max="12804" width="42.7109375" style="189" customWidth="1"/>
    <col min="12805" max="12805" width="4.85546875" style="189" customWidth="1"/>
    <col min="12806" max="13056" width="11.42578125" style="189"/>
    <col min="13057" max="13057" width="4.85546875" style="189" customWidth="1"/>
    <col min="13058" max="13058" width="30.85546875" style="189" customWidth="1"/>
    <col min="13059" max="13059" width="84.42578125" style="189" customWidth="1"/>
    <col min="13060" max="13060" width="42.7109375" style="189" customWidth="1"/>
    <col min="13061" max="13061" width="4.85546875" style="189" customWidth="1"/>
    <col min="13062" max="13312" width="11.42578125" style="189"/>
    <col min="13313" max="13313" width="4.85546875" style="189" customWidth="1"/>
    <col min="13314" max="13314" width="30.85546875" style="189" customWidth="1"/>
    <col min="13315" max="13315" width="84.42578125" style="189" customWidth="1"/>
    <col min="13316" max="13316" width="42.7109375" style="189" customWidth="1"/>
    <col min="13317" max="13317" width="4.85546875" style="189" customWidth="1"/>
    <col min="13318" max="13568" width="11.42578125" style="189"/>
    <col min="13569" max="13569" width="4.85546875" style="189" customWidth="1"/>
    <col min="13570" max="13570" width="30.85546875" style="189" customWidth="1"/>
    <col min="13571" max="13571" width="84.42578125" style="189" customWidth="1"/>
    <col min="13572" max="13572" width="42.7109375" style="189" customWidth="1"/>
    <col min="13573" max="13573" width="4.85546875" style="189" customWidth="1"/>
    <col min="13574" max="13824" width="11.42578125" style="189"/>
    <col min="13825" max="13825" width="4.85546875" style="189" customWidth="1"/>
    <col min="13826" max="13826" width="30.85546875" style="189" customWidth="1"/>
    <col min="13827" max="13827" width="84.42578125" style="189" customWidth="1"/>
    <col min="13828" max="13828" width="42.7109375" style="189" customWidth="1"/>
    <col min="13829" max="13829" width="4.85546875" style="189" customWidth="1"/>
    <col min="13830" max="14080" width="11.42578125" style="189"/>
    <col min="14081" max="14081" width="4.85546875" style="189" customWidth="1"/>
    <col min="14082" max="14082" width="30.85546875" style="189" customWidth="1"/>
    <col min="14083" max="14083" width="84.42578125" style="189" customWidth="1"/>
    <col min="14084" max="14084" width="42.7109375" style="189" customWidth="1"/>
    <col min="14085" max="14085" width="4.85546875" style="189" customWidth="1"/>
    <col min="14086" max="14336" width="11.42578125" style="189"/>
    <col min="14337" max="14337" width="4.85546875" style="189" customWidth="1"/>
    <col min="14338" max="14338" width="30.85546875" style="189" customWidth="1"/>
    <col min="14339" max="14339" width="84.42578125" style="189" customWidth="1"/>
    <col min="14340" max="14340" width="42.7109375" style="189" customWidth="1"/>
    <col min="14341" max="14341" width="4.85546875" style="189" customWidth="1"/>
    <col min="14342" max="14592" width="11.42578125" style="189"/>
    <col min="14593" max="14593" width="4.85546875" style="189" customWidth="1"/>
    <col min="14594" max="14594" width="30.85546875" style="189" customWidth="1"/>
    <col min="14595" max="14595" width="84.42578125" style="189" customWidth="1"/>
    <col min="14596" max="14596" width="42.7109375" style="189" customWidth="1"/>
    <col min="14597" max="14597" width="4.85546875" style="189" customWidth="1"/>
    <col min="14598" max="14848" width="11.42578125" style="189"/>
    <col min="14849" max="14849" width="4.85546875" style="189" customWidth="1"/>
    <col min="14850" max="14850" width="30.85546875" style="189" customWidth="1"/>
    <col min="14851" max="14851" width="84.42578125" style="189" customWidth="1"/>
    <col min="14852" max="14852" width="42.7109375" style="189" customWidth="1"/>
    <col min="14853" max="14853" width="4.85546875" style="189" customWidth="1"/>
    <col min="14854" max="15104" width="11.42578125" style="189"/>
    <col min="15105" max="15105" width="4.85546875" style="189" customWidth="1"/>
    <col min="15106" max="15106" width="30.85546875" style="189" customWidth="1"/>
    <col min="15107" max="15107" width="84.42578125" style="189" customWidth="1"/>
    <col min="15108" max="15108" width="42.7109375" style="189" customWidth="1"/>
    <col min="15109" max="15109" width="4.85546875" style="189" customWidth="1"/>
    <col min="15110" max="15360" width="11.42578125" style="189"/>
    <col min="15361" max="15361" width="4.85546875" style="189" customWidth="1"/>
    <col min="15362" max="15362" width="30.85546875" style="189" customWidth="1"/>
    <col min="15363" max="15363" width="84.42578125" style="189" customWidth="1"/>
    <col min="15364" max="15364" width="42.7109375" style="189" customWidth="1"/>
    <col min="15365" max="15365" width="4.85546875" style="189" customWidth="1"/>
    <col min="15366" max="15616" width="11.42578125" style="189"/>
    <col min="15617" max="15617" width="4.85546875" style="189" customWidth="1"/>
    <col min="15618" max="15618" width="30.85546875" style="189" customWidth="1"/>
    <col min="15619" max="15619" width="84.42578125" style="189" customWidth="1"/>
    <col min="15620" max="15620" width="42.7109375" style="189" customWidth="1"/>
    <col min="15621" max="15621" width="4.85546875" style="189" customWidth="1"/>
    <col min="15622" max="15872" width="11.42578125" style="189"/>
    <col min="15873" max="15873" width="4.85546875" style="189" customWidth="1"/>
    <col min="15874" max="15874" width="30.85546875" style="189" customWidth="1"/>
    <col min="15875" max="15875" width="84.42578125" style="189" customWidth="1"/>
    <col min="15876" max="15876" width="42.7109375" style="189" customWidth="1"/>
    <col min="15877" max="15877" width="4.85546875" style="189" customWidth="1"/>
    <col min="15878" max="16128" width="11.42578125" style="189"/>
    <col min="16129" max="16129" width="4.85546875" style="189" customWidth="1"/>
    <col min="16130" max="16130" width="30.85546875" style="189" customWidth="1"/>
    <col min="16131" max="16131" width="84.42578125" style="189" customWidth="1"/>
    <col min="16132" max="16132" width="42.7109375" style="189" customWidth="1"/>
    <col min="16133" max="16133" width="4.85546875" style="189" customWidth="1"/>
    <col min="16134" max="16384" width="11.42578125" style="189"/>
  </cols>
  <sheetData>
    <row r="1" spans="1:8" s="184" customFormat="1">
      <c r="B1" s="615" t="s">
        <v>392</v>
      </c>
      <c r="C1" s="615"/>
      <c r="D1" s="615"/>
      <c r="E1" s="615"/>
    </row>
    <row r="2" spans="1:8" s="184" customFormat="1">
      <c r="B2" s="615" t="s">
        <v>429</v>
      </c>
      <c r="C2" s="615"/>
      <c r="D2" s="615"/>
      <c r="E2" s="615"/>
    </row>
    <row r="3" spans="1:8" s="184" customFormat="1">
      <c r="B3" s="615" t="s">
        <v>1</v>
      </c>
      <c r="C3" s="615"/>
      <c r="D3" s="615"/>
      <c r="E3" s="615"/>
    </row>
    <row r="4" spans="1:8">
      <c r="A4" s="185"/>
      <c r="B4" s="186" t="s">
        <v>4</v>
      </c>
      <c r="C4" s="544" t="s">
        <v>434</v>
      </c>
      <c r="D4" s="544"/>
      <c r="E4" s="187"/>
      <c r="F4" s="188"/>
      <c r="G4" s="188"/>
      <c r="H4" s="188"/>
    </row>
    <row r="5" spans="1:8">
      <c r="A5" s="185"/>
      <c r="B5" s="190"/>
      <c r="C5" s="191"/>
      <c r="D5" s="191"/>
      <c r="E5" s="192"/>
    </row>
    <row r="6" spans="1:8" s="195" customFormat="1">
      <c r="A6" s="193"/>
      <c r="B6" s="194"/>
      <c r="C6" s="193"/>
      <c r="D6" s="193"/>
      <c r="E6" s="194"/>
    </row>
    <row r="7" spans="1:8" s="198" customFormat="1">
      <c r="A7" s="614" t="s">
        <v>389</v>
      </c>
      <c r="B7" s="531"/>
      <c r="C7" s="196" t="s">
        <v>393</v>
      </c>
      <c r="D7" s="196" t="s">
        <v>391</v>
      </c>
      <c r="E7" s="197"/>
    </row>
    <row r="8" spans="1:8" s="195" customFormat="1">
      <c r="A8" s="199"/>
      <c r="B8" s="203" t="s">
        <v>1734</v>
      </c>
      <c r="C8" s="204" t="s">
        <v>1735</v>
      </c>
      <c r="D8" s="205">
        <v>3983815</v>
      </c>
      <c r="E8" s="201"/>
    </row>
    <row r="9" spans="1:8">
      <c r="A9" s="202"/>
      <c r="B9" s="203" t="s">
        <v>1736</v>
      </c>
      <c r="C9" s="204" t="s">
        <v>1737</v>
      </c>
      <c r="D9" s="205">
        <v>4511800</v>
      </c>
      <c r="E9" s="206"/>
    </row>
    <row r="10" spans="1:8" ht="24">
      <c r="A10" s="202"/>
      <c r="B10" s="203" t="s">
        <v>1738</v>
      </c>
      <c r="C10" s="204" t="s">
        <v>1739</v>
      </c>
      <c r="D10" s="205">
        <v>38935</v>
      </c>
      <c r="E10" s="206"/>
    </row>
    <row r="11" spans="1:8" ht="24">
      <c r="A11" s="202"/>
      <c r="B11" s="203" t="s">
        <v>1740</v>
      </c>
      <c r="C11" s="204" t="s">
        <v>1741</v>
      </c>
      <c r="D11" s="205">
        <v>11546</v>
      </c>
      <c r="E11" s="206"/>
    </row>
    <row r="12" spans="1:8" ht="24">
      <c r="A12" s="202"/>
      <c r="B12" s="203" t="s">
        <v>1742</v>
      </c>
      <c r="C12" s="204" t="s">
        <v>1743</v>
      </c>
      <c r="D12" s="205">
        <v>9600</v>
      </c>
      <c r="E12" s="206"/>
    </row>
    <row r="13" spans="1:8" ht="24">
      <c r="A13" s="202"/>
      <c r="B13" s="203" t="s">
        <v>1744</v>
      </c>
      <c r="C13" s="204" t="s">
        <v>1745</v>
      </c>
      <c r="D13" s="205">
        <v>3600</v>
      </c>
      <c r="E13" s="206"/>
    </row>
    <row r="14" spans="1:8" ht="24">
      <c r="A14" s="202"/>
      <c r="B14" s="203" t="s">
        <v>1746</v>
      </c>
      <c r="C14" s="204" t="s">
        <v>1747</v>
      </c>
      <c r="D14" s="205">
        <v>3502924</v>
      </c>
      <c r="E14" s="206"/>
    </row>
    <row r="15" spans="1:8" ht="24">
      <c r="A15" s="202"/>
      <c r="B15" s="669" t="s">
        <v>1748</v>
      </c>
      <c r="C15" s="204" t="s">
        <v>1749</v>
      </c>
      <c r="D15" s="205">
        <v>2564447</v>
      </c>
      <c r="E15" s="206"/>
    </row>
    <row r="16" spans="1:8">
      <c r="A16" s="202"/>
      <c r="B16" s="669" t="s">
        <v>1750</v>
      </c>
      <c r="C16" s="204" t="s">
        <v>1751</v>
      </c>
      <c r="D16" s="205">
        <v>19051258</v>
      </c>
      <c r="E16" s="206"/>
    </row>
    <row r="17" spans="1:5">
      <c r="A17" s="207"/>
      <c r="B17" s="669" t="s">
        <v>1752</v>
      </c>
      <c r="C17" s="204" t="s">
        <v>1753</v>
      </c>
      <c r="D17" s="205">
        <v>74475</v>
      </c>
      <c r="E17" s="206"/>
    </row>
    <row r="18" spans="1:5">
      <c r="A18" s="207"/>
      <c r="B18" s="669" t="s">
        <v>1754</v>
      </c>
      <c r="C18" s="204" t="s">
        <v>1755</v>
      </c>
      <c r="D18" s="205">
        <v>13471</v>
      </c>
      <c r="E18" s="206"/>
    </row>
    <row r="19" spans="1:5">
      <c r="A19" s="207"/>
      <c r="B19" s="669" t="s">
        <v>1756</v>
      </c>
      <c r="C19" s="204" t="s">
        <v>1757</v>
      </c>
      <c r="D19" s="205">
        <v>103800</v>
      </c>
      <c r="E19" s="206"/>
    </row>
    <row r="20" spans="1:5">
      <c r="A20" s="207"/>
      <c r="B20" s="203" t="s">
        <v>1758</v>
      </c>
      <c r="C20" s="204" t="s">
        <v>1759</v>
      </c>
      <c r="D20" s="205">
        <v>102131</v>
      </c>
      <c r="E20" s="206"/>
    </row>
    <row r="21" spans="1:5">
      <c r="A21" s="207"/>
      <c r="B21" s="208"/>
      <c r="C21" s="204"/>
      <c r="D21" s="205">
        <v>0</v>
      </c>
      <c r="E21" s="206"/>
    </row>
    <row r="22" spans="1:5">
      <c r="A22" s="207"/>
      <c r="B22" s="208"/>
      <c r="C22" s="204"/>
      <c r="D22" s="205">
        <v>0</v>
      </c>
      <c r="E22" s="206"/>
    </row>
    <row r="23" spans="1:5">
      <c r="A23" s="207"/>
      <c r="B23" s="208"/>
      <c r="C23" s="204"/>
      <c r="D23" s="205">
        <v>0</v>
      </c>
      <c r="E23" s="206"/>
    </row>
    <row r="24" spans="1:5">
      <c r="A24" s="207"/>
      <c r="B24" s="208"/>
      <c r="C24" s="204"/>
      <c r="D24" s="205">
        <v>0</v>
      </c>
      <c r="E24" s="206"/>
    </row>
    <row r="25" spans="1:5">
      <c r="A25" s="207"/>
      <c r="B25" s="208"/>
      <c r="C25" s="204"/>
      <c r="D25" s="205">
        <v>0</v>
      </c>
      <c r="E25" s="206"/>
    </row>
    <row r="26" spans="1:5">
      <c r="A26" s="207"/>
      <c r="B26" s="208"/>
      <c r="C26" s="204"/>
      <c r="D26" s="205">
        <v>0</v>
      </c>
      <c r="E26" s="206"/>
    </row>
    <row r="27" spans="1:5">
      <c r="A27" s="207"/>
      <c r="B27" s="208"/>
      <c r="C27" s="204"/>
      <c r="D27" s="205">
        <v>0</v>
      </c>
      <c r="E27" s="206"/>
    </row>
    <row r="28" spans="1:5">
      <c r="A28" s="207"/>
      <c r="B28" s="208"/>
      <c r="C28" s="204"/>
      <c r="D28" s="205">
        <v>0</v>
      </c>
      <c r="E28" s="206"/>
    </row>
    <row r="29" spans="1:5">
      <c r="A29" s="207"/>
      <c r="B29" s="208"/>
      <c r="C29" s="204"/>
      <c r="D29" s="205">
        <v>0</v>
      </c>
      <c r="E29" s="206"/>
    </row>
    <row r="30" spans="1:5">
      <c r="A30" s="207"/>
      <c r="B30" s="208"/>
      <c r="C30" s="204"/>
      <c r="D30" s="205">
        <v>0</v>
      </c>
      <c r="E30" s="206"/>
    </row>
    <row r="31" spans="1:5">
      <c r="A31" s="202"/>
      <c r="B31" s="203"/>
      <c r="C31" s="204"/>
      <c r="D31" s="205">
        <v>0</v>
      </c>
      <c r="E31" s="206"/>
    </row>
    <row r="32" spans="1:5">
      <c r="A32" s="202"/>
      <c r="B32" s="203"/>
      <c r="C32" s="204"/>
      <c r="D32" s="205">
        <v>0</v>
      </c>
      <c r="E32" s="206"/>
    </row>
    <row r="33" spans="1:9">
      <c r="A33" s="202"/>
      <c r="B33" s="203"/>
      <c r="C33" s="204"/>
      <c r="D33" s="205">
        <v>0</v>
      </c>
      <c r="E33" s="206"/>
    </row>
    <row r="34" spans="1:9">
      <c r="A34" s="202"/>
      <c r="B34" s="203"/>
      <c r="C34" s="204"/>
      <c r="D34" s="205">
        <v>0</v>
      </c>
      <c r="E34" s="206"/>
    </row>
    <row r="35" spans="1:9">
      <c r="A35" s="202"/>
      <c r="B35" s="203"/>
      <c r="C35" s="204"/>
      <c r="D35" s="205">
        <v>0</v>
      </c>
      <c r="E35" s="206"/>
    </row>
    <row r="36" spans="1:9">
      <c r="A36" s="202"/>
      <c r="B36" s="203"/>
      <c r="C36" s="204"/>
      <c r="D36" s="205">
        <v>0</v>
      </c>
      <c r="E36" s="206"/>
    </row>
    <row r="37" spans="1:9">
      <c r="A37" s="202"/>
      <c r="B37" s="203"/>
      <c r="C37" s="204"/>
      <c r="D37" s="205">
        <v>0</v>
      </c>
      <c r="E37" s="206"/>
    </row>
    <row r="38" spans="1:9">
      <c r="A38" s="202"/>
      <c r="B38" s="203"/>
      <c r="C38" s="204"/>
      <c r="D38" s="205">
        <v>0</v>
      </c>
      <c r="E38" s="206"/>
    </row>
    <row r="39" spans="1:9">
      <c r="A39" s="202"/>
      <c r="B39" s="203"/>
      <c r="C39" s="204"/>
      <c r="D39" s="205">
        <v>0</v>
      </c>
      <c r="E39" s="206"/>
    </row>
    <row r="40" spans="1:9">
      <c r="A40" s="202"/>
      <c r="B40" s="203"/>
      <c r="C40" s="204"/>
      <c r="D40" s="205">
        <v>0</v>
      </c>
      <c r="E40" s="206"/>
    </row>
    <row r="41" spans="1:9">
      <c r="A41" s="202"/>
      <c r="B41" s="203"/>
      <c r="C41" s="204"/>
      <c r="D41" s="205">
        <v>0</v>
      </c>
      <c r="E41" s="206"/>
    </row>
    <row r="42" spans="1:9">
      <c r="A42" s="202"/>
      <c r="B42" s="203"/>
      <c r="C42" s="204"/>
      <c r="D42" s="205">
        <v>0</v>
      </c>
      <c r="E42" s="206"/>
    </row>
    <row r="43" spans="1:9" ht="15">
      <c r="A43" s="209"/>
      <c r="B43" s="210"/>
      <c r="C43" s="211"/>
      <c r="D43" s="212"/>
      <c r="E43" s="213"/>
    </row>
    <row r="44" spans="1:9">
      <c r="A44" s="214"/>
      <c r="B44" s="215"/>
      <c r="C44" s="611"/>
      <c r="D44" s="612"/>
      <c r="E44" s="612"/>
    </row>
    <row r="45" spans="1:9">
      <c r="A45" s="216"/>
      <c r="B45" s="216"/>
      <c r="C45" s="216"/>
      <c r="E45" s="217"/>
      <c r="F45" s="217"/>
      <c r="G45" s="216"/>
      <c r="H45" s="216"/>
      <c r="I45" s="21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opLeftCell="F2" zoomScale="110" zoomScaleNormal="110" zoomScalePageLayoutView="80" workbookViewId="0">
      <selection activeCell="J22" sqref="J22"/>
    </sheetView>
  </sheetViews>
  <sheetFormatPr baseColWidth="10" defaultRowHeight="12"/>
  <cols>
    <col min="1" max="1" width="4.85546875" style="223" customWidth="1"/>
    <col min="2" max="2" width="27.5703125" style="224" customWidth="1"/>
    <col min="3" max="3" width="37.85546875" style="223" customWidth="1"/>
    <col min="4" max="4" width="14.28515625" style="223" customWidth="1"/>
    <col min="5" max="5" width="21" style="223" customWidth="1"/>
    <col min="6" max="6" width="11" style="225" customWidth="1"/>
    <col min="7" max="8" width="27.5703125" style="223" customWidth="1"/>
    <col min="9" max="9" width="15.85546875" style="223" customWidth="1"/>
    <col min="10" max="10" width="21" style="223" customWidth="1"/>
    <col min="11" max="11" width="4.85546875" style="174" customWidth="1"/>
    <col min="12" max="12" width="1.7109375" style="222" customWidth="1"/>
    <col min="13" max="16384" width="11.42578125" style="223"/>
  </cols>
  <sheetData>
    <row r="1" spans="1:12" ht="6" customHeight="1">
      <c r="A1" s="189"/>
      <c r="B1" s="219"/>
      <c r="C1" s="189"/>
      <c r="D1" s="220"/>
      <c r="E1" s="220"/>
      <c r="F1" s="221"/>
      <c r="G1" s="220"/>
      <c r="H1" s="220"/>
      <c r="I1" s="220"/>
      <c r="J1" s="189"/>
      <c r="K1" s="189"/>
    </row>
    <row r="2" spans="1:12" ht="6" customHeight="1">
      <c r="K2" s="223"/>
      <c r="L2" s="224"/>
    </row>
    <row r="3" spans="1:12" ht="14.1" customHeight="1">
      <c r="B3" s="226"/>
      <c r="C3" s="476" t="s">
        <v>429</v>
      </c>
      <c r="D3" s="476"/>
      <c r="E3" s="476"/>
      <c r="F3" s="476"/>
      <c r="G3" s="476"/>
      <c r="H3" s="476"/>
      <c r="I3" s="476"/>
      <c r="J3" s="226"/>
      <c r="K3" s="226"/>
      <c r="L3" s="224"/>
    </row>
    <row r="4" spans="1:12" ht="14.1" customHeight="1">
      <c r="B4" s="226"/>
      <c r="C4" s="476" t="s">
        <v>0</v>
      </c>
      <c r="D4" s="476"/>
      <c r="E4" s="476"/>
      <c r="F4" s="476"/>
      <c r="G4" s="476"/>
      <c r="H4" s="476"/>
      <c r="I4" s="476"/>
      <c r="J4" s="226"/>
      <c r="K4" s="226"/>
    </row>
    <row r="5" spans="1:12" ht="14.1" customHeight="1">
      <c r="B5" s="226"/>
      <c r="C5" s="476" t="s">
        <v>431</v>
      </c>
      <c r="D5" s="476"/>
      <c r="E5" s="476"/>
      <c r="F5" s="476"/>
      <c r="G5" s="476"/>
      <c r="H5" s="476"/>
      <c r="I5" s="476"/>
      <c r="J5" s="226"/>
      <c r="K5" s="226"/>
    </row>
    <row r="6" spans="1:12" ht="14.1" customHeight="1">
      <c r="B6" s="227"/>
      <c r="C6" s="477" t="s">
        <v>1</v>
      </c>
      <c r="D6" s="477"/>
      <c r="E6" s="477"/>
      <c r="F6" s="477"/>
      <c r="G6" s="477"/>
      <c r="H6" s="477"/>
      <c r="I6" s="477"/>
      <c r="J6" s="227"/>
      <c r="K6" s="227"/>
    </row>
    <row r="7" spans="1:12" ht="20.100000000000001" customHeight="1">
      <c r="A7" s="228"/>
      <c r="B7" s="229" t="s">
        <v>4</v>
      </c>
      <c r="C7" s="463" t="s">
        <v>421</v>
      </c>
      <c r="D7" s="463"/>
      <c r="E7" s="463"/>
      <c r="F7" s="463"/>
      <c r="G7" s="463"/>
      <c r="H7" s="463"/>
      <c r="I7" s="463"/>
      <c r="J7" s="463"/>
    </row>
    <row r="8" spans="1:12" ht="3" customHeight="1">
      <c r="A8" s="227"/>
      <c r="B8" s="227"/>
      <c r="C8" s="227"/>
      <c r="D8" s="227"/>
      <c r="E8" s="227"/>
      <c r="F8" s="230"/>
      <c r="G8" s="227"/>
      <c r="H8" s="227"/>
      <c r="I8" s="227"/>
      <c r="J8" s="227"/>
      <c r="K8" s="223"/>
      <c r="L8" s="224"/>
    </row>
    <row r="9" spans="1:12" ht="3" customHeight="1">
      <c r="A9" s="227"/>
      <c r="B9" s="227"/>
      <c r="C9" s="227"/>
      <c r="D9" s="227"/>
      <c r="E9" s="227"/>
      <c r="F9" s="230"/>
      <c r="G9" s="227"/>
      <c r="H9" s="227"/>
      <c r="I9" s="227"/>
      <c r="J9" s="227"/>
    </row>
    <row r="10" spans="1:12" s="234" customFormat="1" ht="15" customHeight="1">
      <c r="A10" s="486"/>
      <c r="B10" s="488" t="s">
        <v>77</v>
      </c>
      <c r="C10" s="488"/>
      <c r="D10" s="231" t="s">
        <v>5</v>
      </c>
      <c r="E10" s="231"/>
      <c r="F10" s="490"/>
      <c r="G10" s="488" t="s">
        <v>77</v>
      </c>
      <c r="H10" s="488"/>
      <c r="I10" s="231" t="s">
        <v>5</v>
      </c>
      <c r="J10" s="231"/>
      <c r="K10" s="232"/>
      <c r="L10" s="233"/>
    </row>
    <row r="11" spans="1:12" s="234" customFormat="1" ht="15" customHeight="1">
      <c r="A11" s="487"/>
      <c r="B11" s="489"/>
      <c r="C11" s="489"/>
      <c r="D11" s="235">
        <v>2016</v>
      </c>
      <c r="E11" s="235">
        <v>2015</v>
      </c>
      <c r="F11" s="491"/>
      <c r="G11" s="489"/>
      <c r="H11" s="489"/>
      <c r="I11" s="235">
        <v>2016</v>
      </c>
      <c r="J11" s="235">
        <v>2015</v>
      </c>
      <c r="K11" s="236"/>
      <c r="L11" s="233"/>
    </row>
    <row r="12" spans="1:12" ht="3" customHeight="1">
      <c r="A12" s="237"/>
      <c r="B12" s="227"/>
      <c r="C12" s="227"/>
      <c r="D12" s="227"/>
      <c r="E12" s="227"/>
      <c r="F12" s="230"/>
      <c r="G12" s="227"/>
      <c r="H12" s="227"/>
      <c r="I12" s="227"/>
      <c r="J12" s="227"/>
      <c r="K12" s="238"/>
      <c r="L12" s="224"/>
    </row>
    <row r="13" spans="1:12" ht="3" customHeight="1">
      <c r="A13" s="237"/>
      <c r="B13" s="227"/>
      <c r="C13" s="227"/>
      <c r="D13" s="227"/>
      <c r="E13" s="227"/>
      <c r="F13" s="230"/>
      <c r="G13" s="227"/>
      <c r="H13" s="227"/>
      <c r="I13" s="227"/>
      <c r="J13" s="227"/>
      <c r="K13" s="238"/>
    </row>
    <row r="14" spans="1:12">
      <c r="A14" s="239"/>
      <c r="B14" s="480" t="s">
        <v>6</v>
      </c>
      <c r="C14" s="480"/>
      <c r="D14" s="240"/>
      <c r="E14" s="241"/>
      <c r="G14" s="480" t="s">
        <v>7</v>
      </c>
      <c r="H14" s="480"/>
      <c r="I14" s="242"/>
      <c r="J14" s="242"/>
      <c r="K14" s="238"/>
    </row>
    <row r="15" spans="1:12" ht="5.0999999999999996" customHeight="1">
      <c r="A15" s="239"/>
      <c r="B15" s="243"/>
      <c r="C15" s="242"/>
      <c r="D15" s="244"/>
      <c r="E15" s="244"/>
      <c r="G15" s="243"/>
      <c r="H15" s="242"/>
      <c r="I15" s="245"/>
      <c r="J15" s="245"/>
      <c r="K15" s="238"/>
    </row>
    <row r="16" spans="1:12">
      <c r="A16" s="239"/>
      <c r="B16" s="479" t="s">
        <v>8</v>
      </c>
      <c r="C16" s="479"/>
      <c r="D16" s="244"/>
      <c r="E16" s="244"/>
      <c r="G16" s="479" t="s">
        <v>9</v>
      </c>
      <c r="H16" s="479"/>
      <c r="I16" s="244"/>
      <c r="J16" s="244"/>
      <c r="K16" s="238"/>
    </row>
    <row r="17" spans="1:15" ht="5.0999999999999996" customHeight="1">
      <c r="A17" s="239"/>
      <c r="B17" s="246"/>
      <c r="C17" s="247"/>
      <c r="D17" s="244"/>
      <c r="E17" s="244"/>
      <c r="G17" s="246"/>
      <c r="H17" s="247"/>
      <c r="I17" s="244"/>
      <c r="J17" s="244"/>
      <c r="K17" s="238"/>
    </row>
    <row r="18" spans="1:15">
      <c r="A18" s="239"/>
      <c r="B18" s="475" t="s">
        <v>10</v>
      </c>
      <c r="C18" s="475"/>
      <c r="D18" s="460">
        <v>44901064</v>
      </c>
      <c r="E18" s="460">
        <v>49051475</v>
      </c>
      <c r="G18" s="475" t="s">
        <v>11</v>
      </c>
      <c r="H18" s="475"/>
      <c r="I18" s="248">
        <v>383811</v>
      </c>
      <c r="J18" s="248">
        <v>7901157</v>
      </c>
      <c r="K18" s="238"/>
      <c r="O18" s="447"/>
    </row>
    <row r="19" spans="1:15">
      <c r="A19" s="239"/>
      <c r="B19" s="475" t="s">
        <v>12</v>
      </c>
      <c r="C19" s="475"/>
      <c r="D19" s="460">
        <v>8976202.9800000004</v>
      </c>
      <c r="E19" s="460">
        <v>9720545</v>
      </c>
      <c r="G19" s="475" t="s">
        <v>13</v>
      </c>
      <c r="H19" s="475"/>
      <c r="I19" s="248">
        <v>0</v>
      </c>
      <c r="J19" s="248">
        <v>0</v>
      </c>
      <c r="K19" s="238"/>
      <c r="O19" s="447"/>
    </row>
    <row r="20" spans="1:15">
      <c r="A20" s="239"/>
      <c r="B20" s="475" t="s">
        <v>14</v>
      </c>
      <c r="C20" s="475"/>
      <c r="D20" s="248">
        <v>0</v>
      </c>
      <c r="E20" s="248">
        <v>0</v>
      </c>
      <c r="G20" s="475" t="s">
        <v>15</v>
      </c>
      <c r="H20" s="475"/>
      <c r="I20" s="248">
        <v>0</v>
      </c>
      <c r="J20" s="248">
        <v>0</v>
      </c>
      <c r="K20" s="238"/>
    </row>
    <row r="21" spans="1:15">
      <c r="A21" s="239"/>
      <c r="B21" s="475" t="s">
        <v>16</v>
      </c>
      <c r="C21" s="475"/>
      <c r="D21" s="248">
        <v>0</v>
      </c>
      <c r="E21" s="248">
        <v>0</v>
      </c>
      <c r="G21" s="475" t="s">
        <v>17</v>
      </c>
      <c r="H21" s="475"/>
      <c r="I21" s="248">
        <v>0</v>
      </c>
      <c r="J21" s="248">
        <v>0</v>
      </c>
      <c r="K21" s="238"/>
    </row>
    <row r="22" spans="1:15">
      <c r="A22" s="239"/>
      <c r="B22" s="475" t="s">
        <v>18</v>
      </c>
      <c r="C22" s="475"/>
      <c r="D22" s="248">
        <v>0</v>
      </c>
      <c r="E22" s="248">
        <v>0</v>
      </c>
      <c r="F22" s="448" t="s">
        <v>134</v>
      </c>
      <c r="G22" s="475" t="s">
        <v>19</v>
      </c>
      <c r="H22" s="475"/>
      <c r="I22" s="248">
        <v>0</v>
      </c>
      <c r="J22" s="248">
        <v>0</v>
      </c>
      <c r="K22" s="238"/>
    </row>
    <row r="23" spans="1:15" ht="25.5" customHeight="1">
      <c r="A23" s="239"/>
      <c r="B23" s="475" t="s">
        <v>20</v>
      </c>
      <c r="C23" s="475"/>
      <c r="D23" s="248">
        <v>0</v>
      </c>
      <c r="E23" s="248">
        <v>0</v>
      </c>
      <c r="G23" s="478" t="s">
        <v>21</v>
      </c>
      <c r="H23" s="478"/>
      <c r="I23" s="248">
        <v>0</v>
      </c>
      <c r="J23" s="248">
        <v>0</v>
      </c>
      <c r="K23" s="238"/>
    </row>
    <row r="24" spans="1:15">
      <c r="A24" s="239"/>
      <c r="B24" s="475" t="s">
        <v>22</v>
      </c>
      <c r="C24" s="475"/>
      <c r="D24" s="248">
        <v>0</v>
      </c>
      <c r="E24" s="248">
        <v>0</v>
      </c>
      <c r="G24" s="475" t="s">
        <v>23</v>
      </c>
      <c r="H24" s="475"/>
      <c r="I24" s="248">
        <v>141</v>
      </c>
      <c r="J24" s="248">
        <v>0</v>
      </c>
      <c r="K24" s="238"/>
    </row>
    <row r="25" spans="1:15">
      <c r="A25" s="239"/>
      <c r="B25" s="249"/>
      <c r="C25" s="250"/>
      <c r="D25" s="251"/>
      <c r="E25" s="251"/>
      <c r="G25" s="475" t="s">
        <v>24</v>
      </c>
      <c r="H25" s="475"/>
      <c r="I25" s="248">
        <v>2945064</v>
      </c>
      <c r="J25" s="248">
        <v>0</v>
      </c>
      <c r="K25" s="238"/>
    </row>
    <row r="26" spans="1:15">
      <c r="A26" s="252"/>
      <c r="B26" s="479" t="s">
        <v>25</v>
      </c>
      <c r="C26" s="479"/>
      <c r="D26" s="253">
        <f>SUM(D18:D24)</f>
        <v>53877266.980000004</v>
      </c>
      <c r="E26" s="253">
        <f>SUM(E18:E24)</f>
        <v>58772020</v>
      </c>
      <c r="F26" s="254"/>
      <c r="G26" s="243"/>
      <c r="H26" s="242"/>
      <c r="I26" s="255"/>
      <c r="J26" s="255"/>
      <c r="K26" s="238"/>
    </row>
    <row r="27" spans="1:15">
      <c r="A27" s="252"/>
      <c r="B27" s="243"/>
      <c r="C27" s="256"/>
      <c r="D27" s="255"/>
      <c r="E27" s="255"/>
      <c r="F27" s="254"/>
      <c r="G27" s="479" t="s">
        <v>26</v>
      </c>
      <c r="H27" s="479"/>
      <c r="I27" s="253">
        <f>SUM(I18:I25)</f>
        <v>3329016</v>
      </c>
      <c r="J27" s="253">
        <f>SUM(J18:J25)</f>
        <v>7901157</v>
      </c>
      <c r="K27" s="238"/>
    </row>
    <row r="28" spans="1:15">
      <c r="A28" s="239"/>
      <c r="B28" s="249"/>
      <c r="C28" s="249"/>
      <c r="D28" s="251"/>
      <c r="E28" s="251"/>
      <c r="G28" s="257"/>
      <c r="H28" s="250"/>
      <c r="I28" s="251"/>
      <c r="J28" s="251"/>
      <c r="K28" s="238"/>
    </row>
    <row r="29" spans="1:15">
      <c r="A29" s="239"/>
      <c r="B29" s="479" t="s">
        <v>27</v>
      </c>
      <c r="C29" s="479"/>
      <c r="D29" s="244"/>
      <c r="E29" s="244"/>
      <c r="G29" s="479" t="s">
        <v>28</v>
      </c>
      <c r="H29" s="479"/>
      <c r="I29" s="244"/>
      <c r="J29" s="244"/>
      <c r="K29" s="238"/>
    </row>
    <row r="30" spans="1:15">
      <c r="A30" s="239"/>
      <c r="B30" s="249"/>
      <c r="C30" s="249"/>
      <c r="D30" s="251"/>
      <c r="E30" s="251"/>
      <c r="G30" s="249"/>
      <c r="H30" s="250"/>
      <c r="I30" s="251"/>
      <c r="J30" s="251"/>
      <c r="K30" s="238"/>
    </row>
    <row r="31" spans="1:15">
      <c r="A31" s="239"/>
      <c r="B31" s="475" t="s">
        <v>29</v>
      </c>
      <c r="C31" s="475"/>
      <c r="D31" s="248">
        <v>0</v>
      </c>
      <c r="E31" s="248">
        <v>0</v>
      </c>
      <c r="G31" s="475" t="s">
        <v>30</v>
      </c>
      <c r="H31" s="475"/>
      <c r="I31" s="248">
        <v>119676313</v>
      </c>
      <c r="J31" s="248">
        <v>2133937</v>
      </c>
      <c r="K31" s="238"/>
    </row>
    <row r="32" spans="1:15">
      <c r="A32" s="239"/>
      <c r="B32" s="475" t="s">
        <v>31</v>
      </c>
      <c r="C32" s="475"/>
      <c r="D32" s="460">
        <v>94536314</v>
      </c>
      <c r="E32" s="460">
        <v>92996332</v>
      </c>
      <c r="G32" s="475" t="s">
        <v>32</v>
      </c>
      <c r="H32" s="475"/>
      <c r="I32" s="248">
        <v>0</v>
      </c>
      <c r="J32" s="248">
        <v>0</v>
      </c>
      <c r="K32" s="238"/>
    </row>
    <row r="33" spans="1:11">
      <c r="A33" s="239"/>
      <c r="B33" s="475" t="s">
        <v>33</v>
      </c>
      <c r="C33" s="475"/>
      <c r="D33" s="460">
        <v>34126496</v>
      </c>
      <c r="E33" s="460">
        <v>34126495.43</v>
      </c>
      <c r="G33" s="475" t="s">
        <v>34</v>
      </c>
      <c r="H33" s="475"/>
      <c r="I33" s="248">
        <v>0</v>
      </c>
      <c r="J33" s="248">
        <v>0</v>
      </c>
      <c r="K33" s="238"/>
    </row>
    <row r="34" spans="1:11">
      <c r="A34" s="239"/>
      <c r="B34" s="475" t="s">
        <v>35</v>
      </c>
      <c r="C34" s="475"/>
      <c r="D34" s="460">
        <v>2184715</v>
      </c>
      <c r="E34" s="460">
        <v>2184712</v>
      </c>
      <c r="G34" s="475" t="s">
        <v>36</v>
      </c>
      <c r="H34" s="475"/>
      <c r="I34" s="248">
        <v>0</v>
      </c>
      <c r="J34" s="248">
        <v>0</v>
      </c>
      <c r="K34" s="238"/>
    </row>
    <row r="35" spans="1:11" ht="26.25" customHeight="1">
      <c r="A35" s="239"/>
      <c r="B35" s="481" t="s">
        <v>37</v>
      </c>
      <c r="C35" s="481"/>
      <c r="D35" s="248">
        <v>0</v>
      </c>
      <c r="E35" s="248">
        <v>0</v>
      </c>
      <c r="G35" s="478" t="s">
        <v>38</v>
      </c>
      <c r="H35" s="478"/>
      <c r="I35" s="248">
        <v>9514049</v>
      </c>
      <c r="J35" s="248">
        <v>1805111</v>
      </c>
      <c r="K35" s="238"/>
    </row>
    <row r="36" spans="1:11">
      <c r="A36" s="239"/>
      <c r="B36" s="475" t="s">
        <v>39</v>
      </c>
      <c r="C36" s="475"/>
      <c r="D36" s="248">
        <v>0</v>
      </c>
      <c r="E36" s="248">
        <v>0</v>
      </c>
      <c r="G36" s="475" t="s">
        <v>40</v>
      </c>
      <c r="H36" s="475"/>
      <c r="I36" s="248">
        <v>0</v>
      </c>
      <c r="J36" s="248">
        <v>0</v>
      </c>
      <c r="K36" s="238"/>
    </row>
    <row r="37" spans="1:11">
      <c r="A37" s="239"/>
      <c r="B37" s="475" t="s">
        <v>41</v>
      </c>
      <c r="C37" s="475"/>
      <c r="D37" s="248">
        <v>0</v>
      </c>
      <c r="E37" s="248">
        <v>0</v>
      </c>
      <c r="G37" s="249"/>
      <c r="H37" s="250"/>
      <c r="I37" s="251"/>
      <c r="J37" s="251"/>
      <c r="K37" s="238"/>
    </row>
    <row r="38" spans="1:11">
      <c r="A38" s="239"/>
      <c r="B38" s="475" t="s">
        <v>42</v>
      </c>
      <c r="C38" s="475"/>
      <c r="D38" s="248">
        <v>0</v>
      </c>
      <c r="E38" s="248">
        <v>0</v>
      </c>
      <c r="G38" s="479" t="s">
        <v>43</v>
      </c>
      <c r="H38" s="479"/>
      <c r="I38" s="253">
        <f>SUM(I31:I36)</f>
        <v>129190362</v>
      </c>
      <c r="J38" s="253">
        <f>SUM(J31:J36)</f>
        <v>3939048</v>
      </c>
      <c r="K38" s="238"/>
    </row>
    <row r="39" spans="1:11">
      <c r="A39" s="239"/>
      <c r="B39" s="475" t="s">
        <v>44</v>
      </c>
      <c r="C39" s="475"/>
      <c r="D39" s="248">
        <v>0</v>
      </c>
      <c r="E39" s="248">
        <v>0</v>
      </c>
      <c r="G39" s="243"/>
      <c r="H39" s="256"/>
      <c r="I39" s="255"/>
      <c r="J39" s="255"/>
      <c r="K39" s="238"/>
    </row>
    <row r="40" spans="1:11">
      <c r="A40" s="239"/>
      <c r="B40" s="249"/>
      <c r="C40" s="250"/>
      <c r="D40" s="251"/>
      <c r="E40" s="251"/>
      <c r="G40" s="479" t="s">
        <v>191</v>
      </c>
      <c r="H40" s="479"/>
      <c r="I40" s="253">
        <f>I27+I38</f>
        <v>132519378</v>
      </c>
      <c r="J40" s="253">
        <f>J27+J38</f>
        <v>11840205</v>
      </c>
      <c r="K40" s="238"/>
    </row>
    <row r="41" spans="1:11">
      <c r="A41" s="252"/>
      <c r="B41" s="479" t="s">
        <v>46</v>
      </c>
      <c r="C41" s="479"/>
      <c r="D41" s="253">
        <f>SUM(D31:D39)</f>
        <v>130847525</v>
      </c>
      <c r="E41" s="253">
        <f>SUM(E31:E39)</f>
        <v>129307539.43000001</v>
      </c>
      <c r="F41" s="254"/>
      <c r="G41" s="243"/>
      <c r="H41" s="258"/>
      <c r="I41" s="255"/>
      <c r="J41" s="255"/>
      <c r="K41" s="238"/>
    </row>
    <row r="42" spans="1:11">
      <c r="A42" s="239"/>
      <c r="B42" s="249"/>
      <c r="C42" s="243"/>
      <c r="D42" s="251"/>
      <c r="E42" s="251"/>
      <c r="G42" s="480" t="s">
        <v>47</v>
      </c>
      <c r="H42" s="480"/>
      <c r="I42" s="251"/>
      <c r="J42" s="251"/>
      <c r="K42" s="238"/>
    </row>
    <row r="43" spans="1:11">
      <c r="A43" s="239"/>
      <c r="B43" s="479" t="s">
        <v>192</v>
      </c>
      <c r="C43" s="479"/>
      <c r="D43" s="629">
        <f>D26+D41</f>
        <v>184724791.98000002</v>
      </c>
      <c r="E43" s="629">
        <f>E26+E41</f>
        <v>188079559.43000001</v>
      </c>
      <c r="G43" s="243"/>
      <c r="H43" s="258"/>
      <c r="I43" s="251"/>
      <c r="J43" s="251"/>
      <c r="K43" s="238"/>
    </row>
    <row r="44" spans="1:11">
      <c r="A44" s="239"/>
      <c r="B44" s="249"/>
      <c r="C44" s="249"/>
      <c r="D44" s="251"/>
      <c r="E44" s="251"/>
      <c r="G44" s="479" t="s">
        <v>49</v>
      </c>
      <c r="H44" s="479"/>
      <c r="I44" s="253">
        <f>SUM(I46:I48)</f>
        <v>0</v>
      </c>
      <c r="J44" s="253">
        <f>SUM(J46:J48)</f>
        <v>191959936</v>
      </c>
      <c r="K44" s="238"/>
    </row>
    <row r="45" spans="1:11">
      <c r="A45" s="239"/>
      <c r="B45" s="249"/>
      <c r="C45" s="249"/>
      <c r="D45" s="251"/>
      <c r="E45" s="251"/>
      <c r="G45" s="249"/>
      <c r="H45" s="241"/>
      <c r="I45" s="251"/>
      <c r="J45" s="251"/>
      <c r="K45" s="238"/>
    </row>
    <row r="46" spans="1:11">
      <c r="A46" s="239"/>
      <c r="B46" s="249"/>
      <c r="C46" s="249"/>
      <c r="D46" s="251"/>
      <c r="E46" s="251"/>
      <c r="G46" s="475" t="s">
        <v>50</v>
      </c>
      <c r="H46" s="475"/>
      <c r="I46" s="248">
        <v>0</v>
      </c>
      <c r="J46" s="248">
        <v>191959936</v>
      </c>
      <c r="K46" s="238"/>
    </row>
    <row r="47" spans="1:11">
      <c r="A47" s="239"/>
      <c r="B47" s="249"/>
      <c r="C47" s="485"/>
      <c r="D47" s="485"/>
      <c r="E47" s="251"/>
      <c r="G47" s="475" t="s">
        <v>51</v>
      </c>
      <c r="H47" s="475"/>
      <c r="I47" s="248">
        <v>0</v>
      </c>
      <c r="J47" s="248">
        <v>0</v>
      </c>
      <c r="K47" s="238"/>
    </row>
    <row r="48" spans="1:11">
      <c r="A48" s="239"/>
      <c r="B48" s="249"/>
      <c r="C48" s="485"/>
      <c r="D48" s="485"/>
      <c r="E48" s="251"/>
      <c r="G48" s="475" t="s">
        <v>52</v>
      </c>
      <c r="H48" s="475"/>
      <c r="I48" s="248">
        <v>0</v>
      </c>
      <c r="J48" s="248">
        <v>0</v>
      </c>
      <c r="K48" s="238"/>
    </row>
    <row r="49" spans="1:14">
      <c r="A49" s="239"/>
      <c r="B49" s="249"/>
      <c r="C49" s="485"/>
      <c r="D49" s="485"/>
      <c r="E49" s="251"/>
      <c r="G49" s="249"/>
      <c r="H49" s="241"/>
      <c r="I49" s="251"/>
      <c r="J49" s="251"/>
      <c r="K49" s="238"/>
    </row>
    <row r="50" spans="1:14">
      <c r="A50" s="239"/>
      <c r="B50" s="249"/>
      <c r="C50" s="485"/>
      <c r="D50" s="485"/>
      <c r="E50" s="251"/>
      <c r="G50" s="479" t="s">
        <v>53</v>
      </c>
      <c r="H50" s="479"/>
      <c r="I50" s="253">
        <f>SUM(I52:I56)</f>
        <v>44589728.990000002</v>
      </c>
      <c r="J50" s="253">
        <f>SUM(J52:J56)</f>
        <v>-398611.15999999642</v>
      </c>
      <c r="K50" s="238"/>
      <c r="N50" s="223" t="s">
        <v>134</v>
      </c>
    </row>
    <row r="51" spans="1:14">
      <c r="A51" s="239"/>
      <c r="B51" s="249"/>
      <c r="C51" s="485"/>
      <c r="D51" s="485"/>
      <c r="E51" s="251"/>
      <c r="G51" s="243"/>
      <c r="H51" s="241"/>
      <c r="I51" s="259"/>
      <c r="J51" s="259"/>
      <c r="K51" s="238"/>
      <c r="N51" s="223" t="s">
        <v>134</v>
      </c>
    </row>
    <row r="52" spans="1:14">
      <c r="A52" s="239"/>
      <c r="B52" s="249"/>
      <c r="C52" s="485"/>
      <c r="D52" s="485"/>
      <c r="E52" s="251"/>
      <c r="G52" s="475" t="s">
        <v>54</v>
      </c>
      <c r="H52" s="475"/>
      <c r="I52" s="248">
        <f>+EA!I53</f>
        <v>-6889019.0099999979</v>
      </c>
      <c r="J52" s="248">
        <f>+EA!J53</f>
        <v>4081432.8400000036</v>
      </c>
      <c r="K52" s="238"/>
      <c r="N52" s="223" t="s">
        <v>134</v>
      </c>
    </row>
    <row r="53" spans="1:14">
      <c r="A53" s="239"/>
      <c r="B53" s="249"/>
      <c r="C53" s="485"/>
      <c r="D53" s="485"/>
      <c r="E53" s="251"/>
      <c r="G53" s="475" t="s">
        <v>55</v>
      </c>
      <c r="H53" s="475"/>
      <c r="I53" s="248">
        <v>15167533</v>
      </c>
      <c r="J53" s="460">
        <v>-17684157</v>
      </c>
      <c r="K53" s="238"/>
      <c r="M53" s="452"/>
    </row>
    <row r="54" spans="1:14">
      <c r="A54" s="239"/>
      <c r="B54" s="249"/>
      <c r="C54" s="485"/>
      <c r="D54" s="485"/>
      <c r="E54" s="251"/>
      <c r="G54" s="475" t="s">
        <v>56</v>
      </c>
      <c r="H54" s="475"/>
      <c r="I54" s="248">
        <v>0</v>
      </c>
      <c r="J54" s="248">
        <v>0</v>
      </c>
      <c r="K54" s="238"/>
      <c r="M54" s="265"/>
    </row>
    <row r="55" spans="1:14">
      <c r="A55" s="239"/>
      <c r="B55" s="249"/>
      <c r="C55" s="249"/>
      <c r="D55" s="251"/>
      <c r="E55" s="251"/>
      <c r="G55" s="475" t="s">
        <v>57</v>
      </c>
      <c r="H55" s="475"/>
      <c r="I55" s="248">
        <v>0</v>
      </c>
      <c r="J55" s="248">
        <v>13204113</v>
      </c>
      <c r="K55" s="238"/>
      <c r="M55" s="265"/>
    </row>
    <row r="56" spans="1:14">
      <c r="A56" s="239"/>
      <c r="B56" s="249"/>
      <c r="C56" s="249"/>
      <c r="D56" s="251"/>
      <c r="E56" s="251"/>
      <c r="G56" s="475" t="s">
        <v>58</v>
      </c>
      <c r="H56" s="475"/>
      <c r="I56" s="248">
        <v>36311215</v>
      </c>
      <c r="J56" s="460">
        <v>0</v>
      </c>
      <c r="K56" s="238"/>
      <c r="M56" s="452"/>
    </row>
    <row r="57" spans="1:14">
      <c r="A57" s="239"/>
      <c r="B57" s="249"/>
      <c r="C57" s="249"/>
      <c r="D57" s="251"/>
      <c r="E57" s="251"/>
      <c r="G57" s="249"/>
      <c r="H57" s="241"/>
      <c r="I57" s="251"/>
      <c r="J57" s="251"/>
      <c r="K57" s="238"/>
      <c r="M57" s="452"/>
    </row>
    <row r="58" spans="1:14" ht="25.5" customHeight="1">
      <c r="A58" s="239"/>
      <c r="B58" s="249"/>
      <c r="C58" s="249"/>
      <c r="D58" s="251"/>
      <c r="E58" s="251"/>
      <c r="G58" s="479" t="s">
        <v>59</v>
      </c>
      <c r="H58" s="479"/>
      <c r="I58" s="253">
        <f>SUM(I60:I61)</f>
        <v>0</v>
      </c>
      <c r="J58" s="253">
        <f>SUM(J60:J61)</f>
        <v>0</v>
      </c>
      <c r="K58" s="238"/>
      <c r="M58" s="234"/>
    </row>
    <row r="59" spans="1:14">
      <c r="A59" s="239"/>
      <c r="B59" s="249"/>
      <c r="C59" s="249"/>
      <c r="D59" s="251"/>
      <c r="E59" s="251"/>
      <c r="G59" s="249"/>
      <c r="H59" s="241"/>
      <c r="I59" s="251"/>
      <c r="J59" s="251"/>
      <c r="K59" s="238"/>
    </row>
    <row r="60" spans="1:14">
      <c r="A60" s="239"/>
      <c r="B60" s="249"/>
      <c r="C60" s="249"/>
      <c r="D60" s="251"/>
      <c r="E60" s="251"/>
      <c r="G60" s="475" t="s">
        <v>60</v>
      </c>
      <c r="H60" s="475"/>
      <c r="I60" s="248">
        <v>0</v>
      </c>
      <c r="J60" s="248">
        <v>0</v>
      </c>
      <c r="K60" s="238"/>
    </row>
    <row r="61" spans="1:14">
      <c r="A61" s="239"/>
      <c r="B61" s="249"/>
      <c r="C61" s="249"/>
      <c r="D61" s="251"/>
      <c r="E61" s="251"/>
      <c r="G61" s="475" t="s">
        <v>61</v>
      </c>
      <c r="H61" s="475"/>
      <c r="I61" s="248">
        <v>0</v>
      </c>
      <c r="J61" s="248">
        <v>0</v>
      </c>
      <c r="K61" s="238"/>
    </row>
    <row r="62" spans="1:14" ht="9.9499999999999993" customHeight="1">
      <c r="A62" s="239"/>
      <c r="B62" s="249"/>
      <c r="C62" s="249"/>
      <c r="D62" s="251"/>
      <c r="E62" s="251"/>
      <c r="G62" s="249"/>
      <c r="H62" s="260"/>
      <c r="I62" s="251"/>
      <c r="J62" s="251"/>
      <c r="K62" s="238"/>
      <c r="N62" s="447" t="s">
        <v>134</v>
      </c>
    </row>
    <row r="63" spans="1:14">
      <c r="A63" s="239"/>
      <c r="B63" s="249"/>
      <c r="C63" s="249"/>
      <c r="D63" s="251"/>
      <c r="E63" s="251"/>
      <c r="G63" s="479" t="s">
        <v>62</v>
      </c>
      <c r="H63" s="479"/>
      <c r="I63" s="253">
        <f>I44+I50+I58</f>
        <v>44589728.990000002</v>
      </c>
      <c r="J63" s="253">
        <f>J44+J50+J58</f>
        <v>191561324.84</v>
      </c>
      <c r="K63" s="238"/>
    </row>
    <row r="64" spans="1:14" ht="9.9499999999999993" customHeight="1">
      <c r="A64" s="239"/>
      <c r="B64" s="249"/>
      <c r="C64" s="249"/>
      <c r="D64" s="251"/>
      <c r="E64" s="251"/>
      <c r="G64" s="249"/>
      <c r="H64" s="241"/>
      <c r="I64" s="251"/>
      <c r="J64" s="251"/>
      <c r="K64" s="238"/>
    </row>
    <row r="65" spans="1:14">
      <c r="A65" s="239"/>
      <c r="B65" s="249"/>
      <c r="C65" s="249"/>
      <c r="D65" s="251"/>
      <c r="E65" s="251"/>
      <c r="G65" s="479" t="s">
        <v>193</v>
      </c>
      <c r="H65" s="479"/>
      <c r="I65" s="253">
        <f>I40+I63</f>
        <v>177109106.99000001</v>
      </c>
      <c r="J65" s="253">
        <f>J40+J63</f>
        <v>203401529.84</v>
      </c>
      <c r="K65" s="238"/>
      <c r="M65" s="447" t="s">
        <v>134</v>
      </c>
    </row>
    <row r="66" spans="1:14" ht="6" customHeight="1">
      <c r="A66" s="261"/>
      <c r="B66" s="262"/>
      <c r="C66" s="262"/>
      <c r="D66" s="262"/>
      <c r="E66" s="262"/>
      <c r="F66" s="263"/>
      <c r="G66" s="262"/>
      <c r="H66" s="262"/>
      <c r="I66" s="262"/>
      <c r="J66" s="262"/>
      <c r="K66" s="264"/>
    </row>
    <row r="67" spans="1:14" ht="6" customHeight="1">
      <c r="B67" s="241"/>
      <c r="C67" s="265"/>
      <c r="D67" s="266"/>
      <c r="E67" s="266"/>
      <c r="G67" s="267"/>
      <c r="H67" s="265"/>
      <c r="I67" s="266"/>
      <c r="J67" s="266"/>
    </row>
    <row r="68" spans="1:14" ht="6" customHeight="1">
      <c r="A68" s="268"/>
      <c r="B68" s="269"/>
      <c r="C68" s="270"/>
      <c r="D68" s="271"/>
      <c r="E68" s="271"/>
      <c r="F68" s="263"/>
      <c r="G68" s="272"/>
      <c r="H68" s="270"/>
      <c r="I68" s="271"/>
      <c r="J68" s="271"/>
    </row>
    <row r="69" spans="1:14" ht="6" customHeight="1">
      <c r="B69" s="241"/>
      <c r="C69" s="265"/>
      <c r="D69" s="266"/>
      <c r="E69" s="266"/>
      <c r="G69" s="267"/>
      <c r="H69" s="265"/>
      <c r="I69" s="266"/>
      <c r="J69" s="266"/>
    </row>
    <row r="70" spans="1:14" ht="15" customHeight="1">
      <c r="B70" s="484" t="s">
        <v>78</v>
      </c>
      <c r="C70" s="484"/>
      <c r="D70" s="484"/>
      <c r="E70" s="484"/>
      <c r="F70" s="484"/>
      <c r="G70" s="484"/>
      <c r="H70" s="484"/>
      <c r="I70" s="484"/>
      <c r="J70" s="484"/>
    </row>
    <row r="71" spans="1:14" ht="9.75" customHeight="1">
      <c r="B71" s="241"/>
      <c r="C71" s="265"/>
      <c r="D71" s="266"/>
      <c r="E71" s="266"/>
      <c r="G71" s="267"/>
      <c r="H71" s="265"/>
      <c r="I71" s="266" t="s">
        <v>134</v>
      </c>
      <c r="J71" s="266" t="s">
        <v>134</v>
      </c>
      <c r="K71" s="174" t="s">
        <v>134</v>
      </c>
      <c r="N71" s="447" t="s">
        <v>134</v>
      </c>
    </row>
    <row r="72" spans="1:14" ht="50.1" customHeight="1">
      <c r="B72" s="241"/>
      <c r="C72" s="483"/>
      <c r="D72" s="483"/>
      <c r="E72" s="266"/>
      <c r="G72" s="482"/>
      <c r="H72" s="482"/>
      <c r="I72" s="266"/>
      <c r="J72" s="266"/>
    </row>
    <row r="73" spans="1:14" ht="14.1" customHeight="1">
      <c r="B73" s="273"/>
      <c r="C73" s="474" t="s">
        <v>424</v>
      </c>
      <c r="D73" s="474"/>
      <c r="E73" s="266"/>
      <c r="F73" s="274"/>
      <c r="G73" s="474" t="s">
        <v>425</v>
      </c>
      <c r="H73" s="474"/>
      <c r="I73" s="242"/>
      <c r="J73" s="266"/>
    </row>
    <row r="74" spans="1:14" ht="14.1" customHeight="1">
      <c r="B74" s="275"/>
      <c r="C74" s="469" t="s">
        <v>417</v>
      </c>
      <c r="D74" s="469"/>
      <c r="E74" s="276"/>
      <c r="F74" s="274"/>
      <c r="G74" s="469" t="s">
        <v>426</v>
      </c>
      <c r="H74" s="469"/>
      <c r="I74" s="449" t="s">
        <v>134</v>
      </c>
      <c r="J74" s="266"/>
    </row>
    <row r="79" spans="1:14">
      <c r="E79" s="223" t="s">
        <v>134</v>
      </c>
    </row>
    <row r="81" spans="5:5">
      <c r="E81" s="447" t="s">
        <v>134</v>
      </c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G8" sqref="G8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16" t="s">
        <v>429</v>
      </c>
      <c r="C2" s="617"/>
      <c r="D2" s="618"/>
    </row>
    <row r="3" spans="1:4">
      <c r="A3" s="174"/>
      <c r="B3" s="619" t="s">
        <v>1760</v>
      </c>
      <c r="C3" s="620"/>
      <c r="D3" s="621"/>
    </row>
    <row r="4" spans="1:4" ht="15.75" customHeight="1" thickBot="1">
      <c r="A4" s="174"/>
      <c r="B4" s="622" t="s">
        <v>394</v>
      </c>
      <c r="C4" s="623"/>
      <c r="D4" s="624"/>
    </row>
    <row r="5" spans="1:4">
      <c r="A5" s="174"/>
      <c r="B5" s="625" t="s">
        <v>395</v>
      </c>
      <c r="C5" s="627" t="s">
        <v>396</v>
      </c>
      <c r="D5" s="628"/>
    </row>
    <row r="6" spans="1:4" ht="12.75" thickBot="1">
      <c r="A6" s="174"/>
      <c r="B6" s="626"/>
      <c r="C6" s="438" t="s">
        <v>397</v>
      </c>
      <c r="D6" s="439" t="s">
        <v>398</v>
      </c>
    </row>
    <row r="7" spans="1:4">
      <c r="A7" s="174"/>
      <c r="B7" s="440"/>
      <c r="C7" s="440"/>
      <c r="D7" s="440"/>
    </row>
    <row r="8" spans="1:4">
      <c r="A8" s="174"/>
      <c r="B8" s="441"/>
      <c r="C8" s="441"/>
      <c r="D8" s="441"/>
    </row>
    <row r="9" spans="1:4">
      <c r="A9" s="174"/>
      <c r="B9" s="441"/>
      <c r="C9" s="441"/>
      <c r="D9" s="441"/>
    </row>
    <row r="10" spans="1:4">
      <c r="A10" s="174"/>
      <c r="B10" s="441"/>
      <c r="C10" s="441"/>
      <c r="D10" s="441"/>
    </row>
    <row r="11" spans="1:4">
      <c r="A11" s="174"/>
      <c r="B11" s="441"/>
      <c r="C11" s="441"/>
      <c r="D11" s="441"/>
    </row>
    <row r="12" spans="1:4">
      <c r="A12" s="174"/>
      <c r="B12" s="441"/>
      <c r="C12" s="441"/>
      <c r="D12" s="441"/>
    </row>
    <row r="13" spans="1:4">
      <c r="A13" s="174"/>
      <c r="B13" s="441"/>
      <c r="C13" s="441"/>
      <c r="D13" s="441"/>
    </row>
    <row r="14" spans="1:4">
      <c r="A14" s="174"/>
      <c r="B14" s="441"/>
      <c r="C14" s="441"/>
      <c r="D14" s="441"/>
    </row>
    <row r="15" spans="1:4">
      <c r="A15" s="174"/>
      <c r="B15" s="441"/>
      <c r="C15" s="441"/>
      <c r="D15" s="441"/>
    </row>
    <row r="16" spans="1:4">
      <c r="A16" s="174"/>
      <c r="B16" s="442"/>
      <c r="C16" s="442"/>
      <c r="D16" s="442"/>
    </row>
    <row r="17" spans="1:4">
      <c r="A17" s="174"/>
      <c r="B17" s="442"/>
      <c r="C17" s="442"/>
      <c r="D17" s="442"/>
    </row>
    <row r="18" spans="1:4">
      <c r="A18" s="174"/>
      <c r="B18" s="442"/>
      <c r="C18" s="442"/>
      <c r="D18" s="442"/>
    </row>
    <row r="19" spans="1:4">
      <c r="A19" s="174"/>
      <c r="B19" s="174"/>
      <c r="C19" s="174"/>
      <c r="D19" s="174"/>
    </row>
    <row r="20" spans="1:4">
      <c r="A20" s="174"/>
      <c r="B20" s="174"/>
      <c r="C20" s="174"/>
      <c r="D20" s="17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D27" zoomScale="80" zoomScaleNormal="80" zoomScalePageLayoutView="80" workbookViewId="0">
      <selection activeCell="J27" sqref="J27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84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95"/>
      <c r="B1" s="189"/>
      <c r="C1" s="277"/>
      <c r="D1" s="220"/>
      <c r="E1" s="220"/>
      <c r="F1" s="277"/>
      <c r="G1" s="277"/>
      <c r="H1" s="278"/>
      <c r="I1" s="189"/>
      <c r="J1" s="189"/>
      <c r="K1" s="189"/>
    </row>
    <row r="2" spans="1:11" s="223" customFormat="1" ht="6" customHeight="1">
      <c r="C2" s="224"/>
      <c r="H2" s="279"/>
    </row>
    <row r="3" spans="1:11" ht="14.1" customHeight="1">
      <c r="A3" s="280"/>
      <c r="C3" s="493" t="s">
        <v>429</v>
      </c>
      <c r="D3" s="493"/>
      <c r="E3" s="493"/>
      <c r="F3" s="493"/>
      <c r="G3" s="493"/>
      <c r="H3" s="493"/>
      <c r="I3" s="493"/>
      <c r="J3" s="281"/>
      <c r="K3" s="281"/>
    </row>
    <row r="4" spans="1:11" ht="14.1" customHeight="1">
      <c r="A4" s="282"/>
      <c r="C4" s="493" t="s">
        <v>66</v>
      </c>
      <c r="D4" s="493"/>
      <c r="E4" s="493"/>
      <c r="F4" s="493"/>
      <c r="G4" s="493"/>
      <c r="H4" s="493"/>
      <c r="I4" s="493"/>
      <c r="J4" s="282"/>
      <c r="K4" s="282"/>
    </row>
    <row r="5" spans="1:11" ht="14.1" customHeight="1">
      <c r="A5" s="283"/>
      <c r="C5" s="493" t="s">
        <v>431</v>
      </c>
      <c r="D5" s="493"/>
      <c r="E5" s="493"/>
      <c r="F5" s="493"/>
      <c r="G5" s="493"/>
      <c r="H5" s="493"/>
      <c r="I5" s="493"/>
      <c r="J5" s="282"/>
      <c r="K5" s="282"/>
    </row>
    <row r="6" spans="1:11" ht="14.1" customHeight="1">
      <c r="A6" s="283"/>
      <c r="C6" s="493" t="s">
        <v>1</v>
      </c>
      <c r="D6" s="493"/>
      <c r="E6" s="493"/>
      <c r="F6" s="493"/>
      <c r="G6" s="493"/>
      <c r="H6" s="493"/>
      <c r="I6" s="493"/>
      <c r="J6" s="282"/>
      <c r="K6" s="282"/>
    </row>
    <row r="7" spans="1:11" ht="20.100000000000001" customHeight="1">
      <c r="A7" s="283"/>
      <c r="B7" s="229" t="s">
        <v>4</v>
      </c>
      <c r="C7" s="463" t="s">
        <v>421</v>
      </c>
      <c r="D7" s="463"/>
      <c r="E7" s="463"/>
      <c r="F7" s="463"/>
      <c r="G7" s="463"/>
      <c r="H7" s="463"/>
      <c r="I7" s="463"/>
      <c r="J7" s="463"/>
    </row>
    <row r="8" spans="1:11" ht="3" customHeight="1">
      <c r="A8" s="281"/>
      <c r="B8" s="281"/>
      <c r="C8" s="281"/>
      <c r="D8" s="281"/>
      <c r="E8" s="281"/>
      <c r="F8" s="281"/>
    </row>
    <row r="9" spans="1:11" s="223" customFormat="1" ht="3" customHeight="1">
      <c r="A9" s="283"/>
      <c r="B9" s="285"/>
      <c r="C9" s="285"/>
      <c r="D9" s="285"/>
      <c r="E9" s="285"/>
      <c r="F9" s="286"/>
      <c r="H9" s="279"/>
    </row>
    <row r="10" spans="1:11" s="223" customFormat="1" ht="3" customHeight="1">
      <c r="A10" s="287"/>
      <c r="B10" s="287"/>
      <c r="C10" s="287"/>
      <c r="D10" s="288"/>
      <c r="E10" s="288"/>
      <c r="F10" s="289"/>
      <c r="H10" s="279"/>
    </row>
    <row r="11" spans="1:11" s="223" customFormat="1" ht="20.100000000000001" customHeight="1">
      <c r="A11" s="290"/>
      <c r="B11" s="492" t="s">
        <v>76</v>
      </c>
      <c r="C11" s="492"/>
      <c r="D11" s="291" t="s">
        <v>67</v>
      </c>
      <c r="E11" s="291" t="s">
        <v>68</v>
      </c>
      <c r="F11" s="292"/>
      <c r="G11" s="492" t="s">
        <v>76</v>
      </c>
      <c r="H11" s="492"/>
      <c r="I11" s="291" t="s">
        <v>67</v>
      </c>
      <c r="J11" s="291" t="s">
        <v>68</v>
      </c>
      <c r="K11" s="293"/>
    </row>
    <row r="12" spans="1:11" ht="3" customHeight="1">
      <c r="A12" s="294"/>
      <c r="B12" s="295"/>
      <c r="C12" s="295"/>
      <c r="D12" s="296"/>
      <c r="E12" s="296"/>
      <c r="F12" s="280"/>
      <c r="G12" s="223"/>
      <c r="H12" s="279"/>
      <c r="I12" s="223"/>
      <c r="J12" s="223"/>
      <c r="K12" s="238"/>
    </row>
    <row r="13" spans="1:11" s="223" customFormat="1" ht="3" customHeight="1">
      <c r="A13" s="239"/>
      <c r="B13" s="297"/>
      <c r="C13" s="297"/>
      <c r="D13" s="298"/>
      <c r="E13" s="298"/>
      <c r="F13" s="224"/>
      <c r="H13" s="279"/>
      <c r="K13" s="238"/>
    </row>
    <row r="14" spans="1:11">
      <c r="A14" s="299"/>
      <c r="B14" s="480" t="s">
        <v>6</v>
      </c>
      <c r="C14" s="480"/>
      <c r="D14" s="300">
        <f>D16-E16</f>
        <v>3354766.3999999994</v>
      </c>
      <c r="E14" s="300">
        <v>0</v>
      </c>
      <c r="F14" s="224"/>
      <c r="G14" s="480" t="s">
        <v>7</v>
      </c>
      <c r="H14" s="480"/>
      <c r="I14" s="300">
        <f>I27-J16</f>
        <v>3588526.34</v>
      </c>
      <c r="J14" s="300">
        <v>0</v>
      </c>
      <c r="K14" s="238"/>
    </row>
    <row r="15" spans="1:11">
      <c r="A15" s="301"/>
      <c r="B15" s="243"/>
      <c r="C15" s="242"/>
      <c r="D15" s="302"/>
      <c r="E15" s="302"/>
      <c r="F15" s="224"/>
      <c r="G15" s="243"/>
      <c r="H15" s="243"/>
      <c r="I15" s="302"/>
      <c r="J15" s="302"/>
      <c r="K15" s="238"/>
    </row>
    <row r="16" spans="1:11">
      <c r="A16" s="301"/>
      <c r="B16" s="480" t="s">
        <v>8</v>
      </c>
      <c r="C16" s="480"/>
      <c r="D16" s="300">
        <f>SUM(D18:D24)</f>
        <v>4894753.0199999996</v>
      </c>
      <c r="E16" s="300">
        <f>SUM(E18:E24)</f>
        <v>1539986.62</v>
      </c>
      <c r="F16" s="224"/>
      <c r="G16" s="480" t="s">
        <v>9</v>
      </c>
      <c r="H16" s="480"/>
      <c r="I16" s="300"/>
      <c r="J16" s="300">
        <f>J18+J19-I24</f>
        <v>652888.29999999993</v>
      </c>
      <c r="K16" s="238"/>
    </row>
    <row r="17" spans="1:11">
      <c r="A17" s="301"/>
      <c r="B17" s="243"/>
      <c r="C17" s="242"/>
      <c r="D17" s="302"/>
      <c r="E17" s="302"/>
      <c r="F17" s="224"/>
      <c r="G17" s="243"/>
      <c r="H17" s="243"/>
      <c r="I17" s="302"/>
      <c r="J17" s="302"/>
      <c r="K17" s="238"/>
    </row>
    <row r="18" spans="1:11">
      <c r="A18" s="299"/>
      <c r="B18" s="475" t="s">
        <v>10</v>
      </c>
      <c r="C18" s="475"/>
      <c r="D18" s="303">
        <f>IF([1]ESF!D18&lt;[1]ESF!E18,[1]ESF!E18-[1]ESF!D18,0)</f>
        <v>4150411</v>
      </c>
      <c r="E18" s="303">
        <f>IF(D18&gt;0,0,[1]ESF!D18-[1]ESF!E18)</f>
        <v>0</v>
      </c>
      <c r="F18" s="224"/>
      <c r="G18" s="475" t="s">
        <v>11</v>
      </c>
      <c r="H18" s="475"/>
      <c r="I18" s="303">
        <v>0</v>
      </c>
      <c r="J18" s="303">
        <v>268342.15999999997</v>
      </c>
      <c r="K18" s="238"/>
    </row>
    <row r="19" spans="1:11">
      <c r="A19" s="299"/>
      <c r="B19" s="475" t="s">
        <v>12</v>
      </c>
      <c r="C19" s="475"/>
      <c r="D19" s="303">
        <f>IF([1]ESF!D19&lt;[1]ESF!E19,[1]ESF!E19-[1]ESF!D19,0)</f>
        <v>744342.01999999955</v>
      </c>
      <c r="E19" s="303">
        <v>1539986.62</v>
      </c>
      <c r="F19" s="224"/>
      <c r="G19" s="475" t="s">
        <v>13</v>
      </c>
      <c r="H19" s="475"/>
      <c r="I19" s="303">
        <v>0</v>
      </c>
      <c r="J19" s="303">
        <v>439103.5</v>
      </c>
      <c r="K19" s="238"/>
    </row>
    <row r="20" spans="1:11">
      <c r="A20" s="299"/>
      <c r="B20" s="475" t="s">
        <v>14</v>
      </c>
      <c r="C20" s="475"/>
      <c r="D20" s="303">
        <f>IF([1]ESF!D20&lt;[1]ESF!E20,[1]ESF!E20-[1]ESF!D20,0)</f>
        <v>0</v>
      </c>
      <c r="E20" s="303">
        <f>IF(D20&gt;0,0,[1]ESF!D20-[1]ESF!E20)</f>
        <v>0</v>
      </c>
      <c r="F20" s="224"/>
      <c r="G20" s="475" t="s">
        <v>15</v>
      </c>
      <c r="H20" s="475"/>
      <c r="I20" s="303">
        <f>IF([1]ESF!I20&gt;[1]ESF!J20,[1]ESF!I20-[1]ESF!J20,0)</f>
        <v>0</v>
      </c>
      <c r="J20" s="303">
        <f>IF(I20&gt;0,0,[1]ESF!J20-[1]ESF!I20)</f>
        <v>0</v>
      </c>
      <c r="K20" s="238"/>
    </row>
    <row r="21" spans="1:11">
      <c r="A21" s="299"/>
      <c r="B21" s="475" t="s">
        <v>16</v>
      </c>
      <c r="C21" s="475"/>
      <c r="D21" s="303">
        <f>IF([1]ESF!D21&lt;[1]ESF!E21,[1]ESF!E21-[1]ESF!D21,0)</f>
        <v>0</v>
      </c>
      <c r="E21" s="303">
        <f>IF(D21&gt;0,0,[1]ESF!D21-[1]ESF!E21)</f>
        <v>0</v>
      </c>
      <c r="F21" s="224"/>
      <c r="G21" s="475" t="s">
        <v>17</v>
      </c>
      <c r="H21" s="475"/>
      <c r="I21" s="303">
        <f>IF([1]ESF!I21&gt;[1]ESF!J21,[1]ESF!I21-[1]ESF!J21,0)</f>
        <v>0</v>
      </c>
      <c r="J21" s="303">
        <f>IF(I21&gt;0,0,[1]ESF!J21-[1]ESF!I21)</f>
        <v>0</v>
      </c>
      <c r="K21" s="238"/>
    </row>
    <row r="22" spans="1:11">
      <c r="A22" s="299"/>
      <c r="B22" s="475" t="s">
        <v>18</v>
      </c>
      <c r="C22" s="475"/>
      <c r="D22" s="303">
        <f>IF([1]ESF!D22&lt;[1]ESF!E22,[1]ESF!E22-[1]ESF!D22,0)</f>
        <v>0</v>
      </c>
      <c r="E22" s="303">
        <f>IF(D22&gt;0,0,[1]ESF!D22-[1]ESF!E22)</f>
        <v>0</v>
      </c>
      <c r="F22" s="224"/>
      <c r="G22" s="475" t="s">
        <v>19</v>
      </c>
      <c r="H22" s="475"/>
      <c r="I22" s="303">
        <f>IF([1]ESF!I22&gt;[1]ESF!J22,[1]ESF!I22-[1]ESF!J22,0)</f>
        <v>0</v>
      </c>
      <c r="J22" s="303">
        <f>IF(I22&gt;0,0,[1]ESF!J22-[1]ESF!I22)</f>
        <v>0</v>
      </c>
      <c r="K22" s="238"/>
    </row>
    <row r="23" spans="1:11" ht="25.5" customHeight="1">
      <c r="A23" s="299"/>
      <c r="B23" s="475" t="s">
        <v>20</v>
      </c>
      <c r="C23" s="475"/>
      <c r="D23" s="303">
        <f>IF([1]ESF!D23&lt;[1]ESF!E23,[1]ESF!E23-[1]ESF!D23,0)</f>
        <v>0</v>
      </c>
      <c r="E23" s="303">
        <f>IF(D23&gt;0,0,[1]ESF!D23-[1]ESF!E23)</f>
        <v>0</v>
      </c>
      <c r="F23" s="224"/>
      <c r="G23" s="478" t="s">
        <v>21</v>
      </c>
      <c r="H23" s="478"/>
      <c r="I23" s="303">
        <v>0</v>
      </c>
      <c r="J23" s="303">
        <v>0</v>
      </c>
      <c r="K23" s="238"/>
    </row>
    <row r="24" spans="1:11">
      <c r="A24" s="299"/>
      <c r="B24" s="475" t="s">
        <v>22</v>
      </c>
      <c r="C24" s="475"/>
      <c r="D24" s="303">
        <f>IF([1]ESF!D24&lt;[1]ESF!E24,[1]ESF!E24-[1]ESF!D24,0)</f>
        <v>0</v>
      </c>
      <c r="E24" s="303">
        <f>IF(D24&gt;0,0,[1]ESF!D24-[1]ESF!E24)</f>
        <v>0</v>
      </c>
      <c r="F24" s="224"/>
      <c r="G24" s="475" t="s">
        <v>23</v>
      </c>
      <c r="H24" s="475"/>
      <c r="I24" s="303">
        <v>54557.36</v>
      </c>
      <c r="J24" s="303">
        <v>0</v>
      </c>
      <c r="K24" s="238"/>
    </row>
    <row r="25" spans="1:11">
      <c r="A25" s="301"/>
      <c r="B25" s="243"/>
      <c r="C25" s="242"/>
      <c r="D25" s="302"/>
      <c r="E25" s="302"/>
      <c r="F25" s="224"/>
      <c r="G25" s="475" t="s">
        <v>24</v>
      </c>
      <c r="H25" s="475"/>
      <c r="I25" s="303">
        <v>0</v>
      </c>
      <c r="J25" s="303">
        <v>0</v>
      </c>
      <c r="K25" s="238"/>
    </row>
    <row r="26" spans="1:11">
      <c r="A26" s="301"/>
      <c r="B26" s="480" t="s">
        <v>27</v>
      </c>
      <c r="C26" s="480"/>
      <c r="D26" s="300">
        <f>D28+D29+D30+D31+D32+D33+D34+D35-E26</f>
        <v>0</v>
      </c>
      <c r="E26" s="300">
        <f>SUM(E28:E36)</f>
        <v>0</v>
      </c>
      <c r="F26" s="224"/>
      <c r="G26" s="243"/>
      <c r="H26" s="243"/>
      <c r="I26" s="302"/>
      <c r="J26" s="302"/>
      <c r="K26" s="238"/>
    </row>
    <row r="27" spans="1:11">
      <c r="A27" s="301"/>
      <c r="B27" s="243"/>
      <c r="C27" s="242"/>
      <c r="D27" s="302"/>
      <c r="E27" s="302"/>
      <c r="F27" s="224"/>
      <c r="G27" s="479" t="s">
        <v>28</v>
      </c>
      <c r="H27" s="479"/>
      <c r="I27" s="300">
        <f>I33-J34</f>
        <v>4241414.6399999997</v>
      </c>
      <c r="J27" s="300">
        <v>0</v>
      </c>
      <c r="K27" s="238"/>
    </row>
    <row r="28" spans="1:11">
      <c r="A28" s="299"/>
      <c r="B28" s="475" t="s">
        <v>29</v>
      </c>
      <c r="C28" s="475"/>
      <c r="D28" s="303">
        <f>IF([1]ESF!D31&lt;[1]ESF!E31,[1]ESF!E31-[1]ESF!D31,0)</f>
        <v>0</v>
      </c>
      <c r="E28" s="303">
        <f>IF(D28&gt;0,0,[1]ESF!D31-[1]ESF!E31)</f>
        <v>0</v>
      </c>
      <c r="F28" s="224"/>
      <c r="G28" s="243"/>
      <c r="H28" s="243"/>
      <c r="I28" s="302"/>
      <c r="J28" s="302"/>
      <c r="K28" s="238"/>
    </row>
    <row r="29" spans="1:11">
      <c r="A29" s="299"/>
      <c r="B29" s="475" t="s">
        <v>31</v>
      </c>
      <c r="C29" s="475"/>
      <c r="D29" s="303">
        <f>IF([1]ESF!D32&lt;[1]ESF!E32,[1]ESF!E32-[1]ESF!D32,0)</f>
        <v>0</v>
      </c>
      <c r="E29" s="303">
        <v>0</v>
      </c>
      <c r="F29" s="224"/>
      <c r="G29" s="475" t="s">
        <v>30</v>
      </c>
      <c r="H29" s="475"/>
      <c r="I29" s="303">
        <v>0</v>
      </c>
      <c r="J29" s="303">
        <v>0</v>
      </c>
      <c r="K29" s="238"/>
    </row>
    <row r="30" spans="1:11">
      <c r="A30" s="299"/>
      <c r="B30" s="475" t="s">
        <v>33</v>
      </c>
      <c r="C30" s="475"/>
      <c r="D30" s="303">
        <v>0</v>
      </c>
      <c r="E30" s="303">
        <v>0</v>
      </c>
      <c r="F30" s="224"/>
      <c r="G30" s="475" t="s">
        <v>32</v>
      </c>
      <c r="H30" s="475"/>
      <c r="I30" s="303">
        <f>IF([1]ESF!I32&gt;[1]ESF!J32,[1]ESF!I32-[1]ESF!J32,0)</f>
        <v>0</v>
      </c>
      <c r="J30" s="303">
        <f>IF(I30&gt;0,0,[1]ESF!J32-[1]ESF!I32)</f>
        <v>0</v>
      </c>
      <c r="K30" s="238"/>
    </row>
    <row r="31" spans="1:11">
      <c r="A31" s="299"/>
      <c r="B31" s="475" t="s">
        <v>35</v>
      </c>
      <c r="C31" s="475"/>
      <c r="D31" s="303">
        <f>IF([1]ESF!D34&lt;[1]ESF!E34,[1]ESF!E34-[1]ESF!D34,0)</f>
        <v>0</v>
      </c>
      <c r="E31" s="303">
        <v>0</v>
      </c>
      <c r="F31" s="224"/>
      <c r="G31" s="475" t="s">
        <v>34</v>
      </c>
      <c r="H31" s="475"/>
      <c r="I31" s="303">
        <f>IF([1]ESF!I33&gt;[1]ESF!J33,[1]ESF!I33-[1]ESF!J33,0)</f>
        <v>0</v>
      </c>
      <c r="J31" s="303">
        <f>IF(I31&gt;0,0,[1]ESF!J33-[1]ESF!I33)</f>
        <v>0</v>
      </c>
      <c r="K31" s="238"/>
    </row>
    <row r="32" spans="1:11">
      <c r="A32" s="299"/>
      <c r="B32" s="475" t="s">
        <v>37</v>
      </c>
      <c r="C32" s="475"/>
      <c r="D32" s="303">
        <f>IF([1]ESF!D35&lt;[1]ESF!E35,[1]ESF!E35-[1]ESF!D35,0)</f>
        <v>0</v>
      </c>
      <c r="E32" s="303">
        <f>IF(D32&gt;0,0,[1]ESF!D35-[1]ESF!E35)</f>
        <v>0</v>
      </c>
      <c r="F32" s="224"/>
      <c r="G32" s="475" t="s">
        <v>36</v>
      </c>
      <c r="H32" s="475"/>
      <c r="I32" s="303">
        <f>IF([1]ESF!I34&gt;[1]ESF!J34,[1]ESF!I34-[1]ESF!J34,0)</f>
        <v>0</v>
      </c>
      <c r="J32" s="303">
        <f>IF(I32&gt;0,0,[1]ESF!J34-[1]ESF!I34)</f>
        <v>0</v>
      </c>
      <c r="K32" s="238"/>
    </row>
    <row r="33" spans="1:11" ht="26.1" customHeight="1">
      <c r="A33" s="299"/>
      <c r="B33" s="478" t="s">
        <v>39</v>
      </c>
      <c r="C33" s="478"/>
      <c r="D33" s="303">
        <f>IF([1]ESF!D36&lt;[1]ESF!E36,[1]ESF!E36-[1]ESF!D36,0)</f>
        <v>0</v>
      </c>
      <c r="E33" s="303">
        <f>IF(D33&gt;0,0,[1]ESF!D36-[1]ESF!E36)</f>
        <v>0</v>
      </c>
      <c r="F33" s="224"/>
      <c r="G33" s="478" t="s">
        <v>38</v>
      </c>
      <c r="H33" s="478"/>
      <c r="I33" s="303">
        <v>4241414.6399999997</v>
      </c>
      <c r="J33" s="303">
        <f>IF(I33&gt;0,0,[1]ESF!J35-[1]ESF!I35)</f>
        <v>0</v>
      </c>
      <c r="K33" s="238"/>
    </row>
    <row r="34" spans="1:11">
      <c r="A34" s="299"/>
      <c r="B34" s="475" t="s">
        <v>41</v>
      </c>
      <c r="C34" s="475"/>
      <c r="D34" s="303">
        <f>IF([1]ESF!D37&lt;[1]ESF!E37,[1]ESF!E37-[1]ESF!D37,0)</f>
        <v>0</v>
      </c>
      <c r="E34" s="303">
        <f>IF(D34&gt;0,0,[1]ESF!D37-[1]ESF!E37)</f>
        <v>0</v>
      </c>
      <c r="F34" s="224"/>
      <c r="G34" s="475" t="s">
        <v>40</v>
      </c>
      <c r="H34" s="475"/>
      <c r="I34" s="303">
        <v>0</v>
      </c>
      <c r="J34" s="303">
        <v>0</v>
      </c>
      <c r="K34" s="238"/>
    </row>
    <row r="35" spans="1:11" ht="25.5" customHeight="1">
      <c r="A35" s="299"/>
      <c r="B35" s="478" t="s">
        <v>42</v>
      </c>
      <c r="C35" s="478"/>
      <c r="D35" s="303">
        <v>0</v>
      </c>
      <c r="E35" s="303">
        <v>0</v>
      </c>
      <c r="F35" s="224"/>
      <c r="G35" s="243"/>
      <c r="H35" s="243"/>
      <c r="I35" s="304"/>
      <c r="J35" s="304"/>
      <c r="K35" s="238"/>
    </row>
    <row r="36" spans="1:11">
      <c r="A36" s="299"/>
      <c r="B36" s="475" t="s">
        <v>44</v>
      </c>
      <c r="C36" s="475"/>
      <c r="D36" s="303">
        <v>0</v>
      </c>
      <c r="E36" s="303">
        <v>0</v>
      </c>
      <c r="F36" s="224"/>
      <c r="G36" s="480" t="s">
        <v>47</v>
      </c>
      <c r="H36" s="480"/>
      <c r="I36" s="300">
        <v>0</v>
      </c>
      <c r="J36" s="300">
        <f>I38+I44</f>
        <v>6943291.5099999998</v>
      </c>
      <c r="K36" s="238"/>
    </row>
    <row r="37" spans="1:11">
      <c r="A37" s="301"/>
      <c r="B37" s="243"/>
      <c r="C37" s="242"/>
      <c r="D37" s="304"/>
      <c r="E37" s="304"/>
      <c r="F37" s="224"/>
      <c r="G37" s="243"/>
      <c r="H37" s="243"/>
      <c r="I37" s="302"/>
      <c r="J37" s="302"/>
      <c r="K37" s="238"/>
    </row>
    <row r="38" spans="1:11">
      <c r="A38" s="299"/>
      <c r="B38" s="223"/>
      <c r="C38" s="223"/>
      <c r="D38" s="223"/>
      <c r="E38" s="223"/>
      <c r="F38" s="224"/>
      <c r="G38" s="480" t="s">
        <v>49</v>
      </c>
      <c r="H38" s="480"/>
      <c r="I38" s="300">
        <f>SUM(I40:I42)</f>
        <v>0</v>
      </c>
      <c r="J38" s="300">
        <f>SUM(J40:J42)</f>
        <v>0</v>
      </c>
      <c r="K38" s="238"/>
    </row>
    <row r="39" spans="1:11">
      <c r="A39" s="301"/>
      <c r="B39" s="223"/>
      <c r="C39" s="223"/>
      <c r="D39" s="223"/>
      <c r="E39" s="223"/>
      <c r="F39" s="224"/>
      <c r="G39" s="243"/>
      <c r="H39" s="243"/>
      <c r="I39" s="302"/>
      <c r="J39" s="302"/>
      <c r="K39" s="238"/>
    </row>
    <row r="40" spans="1:11">
      <c r="A40" s="299"/>
      <c r="B40" s="223"/>
      <c r="C40" s="223"/>
      <c r="D40" s="223"/>
      <c r="E40" s="223"/>
      <c r="F40" s="224"/>
      <c r="G40" s="475" t="s">
        <v>50</v>
      </c>
      <c r="H40" s="475"/>
      <c r="I40" s="303">
        <f>IF([1]ESF!I46&gt;[1]ESF!J46,[1]ESF!I46-[1]ESF!J46,0)</f>
        <v>0</v>
      </c>
      <c r="J40" s="303">
        <v>0</v>
      </c>
      <c r="K40" s="238"/>
    </row>
    <row r="41" spans="1:11">
      <c r="A41" s="301"/>
      <c r="B41" s="223"/>
      <c r="C41" s="223"/>
      <c r="D41" s="223"/>
      <c r="E41" s="223"/>
      <c r="F41" s="224"/>
      <c r="G41" s="475" t="s">
        <v>51</v>
      </c>
      <c r="H41" s="475"/>
      <c r="I41" s="303">
        <f>IF([1]ESF!I47&gt;[1]ESF!J47,[1]ESF!I47-[1]ESF!J47,0)</f>
        <v>0</v>
      </c>
      <c r="J41" s="303">
        <f>IF(I41&gt;0,0,[1]ESF!J47-[1]ESF!I47)</f>
        <v>0</v>
      </c>
      <c r="K41" s="238"/>
    </row>
    <row r="42" spans="1:11">
      <c r="A42" s="299"/>
      <c r="B42" s="223"/>
      <c r="C42" s="223"/>
      <c r="D42" s="223"/>
      <c r="E42" s="223"/>
      <c r="F42" s="224"/>
      <c r="G42" s="475" t="s">
        <v>52</v>
      </c>
      <c r="H42" s="475"/>
      <c r="I42" s="303">
        <v>0</v>
      </c>
      <c r="J42" s="303">
        <f>IF(I42&gt;0,0,[1]ESF!J48-[1]ESF!I48)</f>
        <v>0</v>
      </c>
      <c r="K42" s="238"/>
    </row>
    <row r="43" spans="1:11">
      <c r="A43" s="299"/>
      <c r="B43" s="223"/>
      <c r="C43" s="223"/>
      <c r="D43" s="223"/>
      <c r="E43" s="223"/>
      <c r="F43" s="224"/>
      <c r="G43" s="243"/>
      <c r="H43" s="243"/>
      <c r="I43" s="302"/>
      <c r="J43" s="302"/>
      <c r="K43" s="238"/>
    </row>
    <row r="44" spans="1:11">
      <c r="A44" s="299"/>
      <c r="B44" s="223"/>
      <c r="C44" s="223"/>
      <c r="D44" s="223"/>
      <c r="E44" s="223"/>
      <c r="F44" s="224"/>
      <c r="G44" s="480" t="s">
        <v>53</v>
      </c>
      <c r="H44" s="480"/>
      <c r="I44" s="300">
        <f>SUM(I46:I50)</f>
        <v>6943291.5099999998</v>
      </c>
      <c r="J44" s="300">
        <f>SUM(J46:J50)</f>
        <v>-32851690</v>
      </c>
      <c r="K44" s="238"/>
    </row>
    <row r="45" spans="1:11">
      <c r="A45" s="299"/>
      <c r="B45" s="223"/>
      <c r="C45" s="223"/>
      <c r="D45" s="223"/>
      <c r="E45" s="223"/>
      <c r="F45" s="224"/>
      <c r="G45" s="243"/>
      <c r="H45" s="243"/>
      <c r="I45" s="302"/>
      <c r="J45" s="302"/>
      <c r="K45" s="238"/>
    </row>
    <row r="46" spans="1:11">
      <c r="A46" s="299"/>
      <c r="B46" s="223"/>
      <c r="C46" s="223"/>
      <c r="D46" s="223"/>
      <c r="E46" s="223"/>
      <c r="F46" s="224"/>
      <c r="G46" s="475" t="s">
        <v>54</v>
      </c>
      <c r="H46" s="475"/>
      <c r="I46" s="303">
        <v>6943291.5099999998</v>
      </c>
      <c r="J46" s="303">
        <v>0</v>
      </c>
      <c r="K46" s="238"/>
    </row>
    <row r="47" spans="1:11">
      <c r="A47" s="299"/>
      <c r="B47" s="223"/>
      <c r="C47" s="223"/>
      <c r="D47" s="223"/>
      <c r="E47" s="223"/>
      <c r="F47" s="224"/>
      <c r="G47" s="475" t="s">
        <v>55</v>
      </c>
      <c r="H47" s="475"/>
      <c r="I47" s="303">
        <v>0</v>
      </c>
      <c r="J47" s="303">
        <f>IF(I47&gt;0,0,[1]ESF!J53-[1]ESF!I53)</f>
        <v>-32851690</v>
      </c>
      <c r="K47" s="238"/>
    </row>
    <row r="48" spans="1:11">
      <c r="A48" s="299"/>
      <c r="B48" s="223"/>
      <c r="C48" s="223"/>
      <c r="D48" s="223"/>
      <c r="E48" s="223"/>
      <c r="F48" s="224"/>
      <c r="G48" s="475" t="s">
        <v>56</v>
      </c>
      <c r="H48" s="475"/>
      <c r="I48" s="303">
        <f>IF([1]ESF!I54&gt;[1]ESF!J54,[1]ESF!I54-[1]ESF!J54,0)</f>
        <v>0</v>
      </c>
      <c r="J48" s="303">
        <f>IF(I48&gt;0,0,[1]ESF!J54-[1]ESF!I54)</f>
        <v>0</v>
      </c>
      <c r="K48" s="238"/>
    </row>
    <row r="49" spans="1:11">
      <c r="A49" s="299"/>
      <c r="B49" s="223"/>
      <c r="C49" s="223"/>
      <c r="D49" s="223"/>
      <c r="E49" s="223"/>
      <c r="F49" s="224"/>
      <c r="G49" s="475" t="s">
        <v>57</v>
      </c>
      <c r="H49" s="475"/>
      <c r="I49" s="303">
        <f>IF([1]ESF!I55&gt;[1]ESF!J55,[1]ESF!I55-[1]ESF!J55,0)</f>
        <v>0</v>
      </c>
      <c r="J49" s="303">
        <v>0</v>
      </c>
      <c r="K49" s="238"/>
    </row>
    <row r="50" spans="1:11">
      <c r="A50" s="301"/>
      <c r="B50" s="223"/>
      <c r="C50" s="223"/>
      <c r="D50" s="223"/>
      <c r="E50" s="223"/>
      <c r="F50" s="224"/>
      <c r="G50" s="475" t="s">
        <v>58</v>
      </c>
      <c r="H50" s="475"/>
      <c r="I50" s="303">
        <v>0</v>
      </c>
      <c r="J50" s="303">
        <v>0</v>
      </c>
      <c r="K50" s="238"/>
    </row>
    <row r="51" spans="1:11">
      <c r="A51" s="299"/>
      <c r="B51" s="223"/>
      <c r="C51" s="223"/>
      <c r="D51" s="223"/>
      <c r="E51" s="223"/>
      <c r="F51" s="224"/>
      <c r="G51" s="243"/>
      <c r="H51" s="243"/>
      <c r="I51" s="302"/>
      <c r="J51" s="302"/>
      <c r="K51" s="238"/>
    </row>
    <row r="52" spans="1:11" ht="26.1" customHeight="1">
      <c r="A52" s="301"/>
      <c r="B52" s="223"/>
      <c r="C52" s="223"/>
      <c r="D52" s="223"/>
      <c r="E52" s="223"/>
      <c r="F52" s="224"/>
      <c r="G52" s="480" t="s">
        <v>79</v>
      </c>
      <c r="H52" s="480"/>
      <c r="I52" s="300">
        <f>SUM(I54:I55)</f>
        <v>0</v>
      </c>
      <c r="J52" s="300">
        <f>SUM(J54:J55)</f>
        <v>0</v>
      </c>
      <c r="K52" s="238"/>
    </row>
    <row r="53" spans="1:11">
      <c r="A53" s="299"/>
      <c r="B53" s="223"/>
      <c r="C53" s="223"/>
      <c r="D53" s="223"/>
      <c r="E53" s="223"/>
      <c r="F53" s="224"/>
      <c r="G53" s="243"/>
      <c r="H53" s="243"/>
      <c r="I53" s="302"/>
      <c r="J53" s="302"/>
      <c r="K53" s="238"/>
    </row>
    <row r="54" spans="1:11">
      <c r="A54" s="299"/>
      <c r="B54" s="223"/>
      <c r="C54" s="223"/>
      <c r="D54" s="223"/>
      <c r="E54" s="223"/>
      <c r="F54" s="224"/>
      <c r="G54" s="475" t="s">
        <v>60</v>
      </c>
      <c r="H54" s="475"/>
      <c r="I54" s="303">
        <f>IF([1]ESF!I60&gt;[1]ESF!J60,[1]ESF!I60-[1]ESF!J60,0)</f>
        <v>0</v>
      </c>
      <c r="J54" s="303">
        <f>IF(I54&gt;0,0,[1]ESF!J60-[1]ESF!I60)</f>
        <v>0</v>
      </c>
      <c r="K54" s="238"/>
    </row>
    <row r="55" spans="1:11" ht="19.5" customHeight="1">
      <c r="A55" s="305"/>
      <c r="B55" s="268"/>
      <c r="C55" s="268"/>
      <c r="D55" s="268"/>
      <c r="E55" s="268"/>
      <c r="F55" s="262"/>
      <c r="G55" s="494" t="s">
        <v>61</v>
      </c>
      <c r="H55" s="494"/>
      <c r="I55" s="306">
        <f>IF([1]ESF!I61&gt;[1]ESF!J61,[1]ESF!I61-[1]ESF!J61,0)</f>
        <v>0</v>
      </c>
      <c r="J55" s="306">
        <f>IF(I55&gt;0,0,[1]ESF!J61-[1]ESF!I61)</f>
        <v>0</v>
      </c>
      <c r="K55" s="264"/>
    </row>
    <row r="56" spans="1:11" ht="6" customHeight="1">
      <c r="A56" s="307"/>
      <c r="B56" s="268"/>
      <c r="C56" s="269"/>
      <c r="D56" s="270"/>
      <c r="E56" s="271"/>
      <c r="F56" s="271"/>
      <c r="G56" s="268"/>
      <c r="H56" s="308"/>
      <c r="I56" s="270"/>
      <c r="J56" s="271"/>
      <c r="K56" s="271"/>
    </row>
    <row r="57" spans="1:11" ht="6" customHeight="1">
      <c r="A57" s="223"/>
      <c r="C57" s="241"/>
      <c r="D57" s="265"/>
      <c r="E57" s="266"/>
      <c r="F57" s="266"/>
      <c r="H57" s="309"/>
      <c r="I57" s="265"/>
      <c r="J57" s="266"/>
      <c r="K57" s="266"/>
    </row>
    <row r="58" spans="1:11" ht="6" customHeight="1">
      <c r="B58" s="241"/>
      <c r="C58" s="265"/>
      <c r="D58" s="266"/>
      <c r="E58" s="266"/>
      <c r="G58" s="267"/>
      <c r="H58" s="310"/>
      <c r="I58" s="266"/>
      <c r="J58" s="266"/>
    </row>
    <row r="59" spans="1:11" ht="15" customHeight="1">
      <c r="B59" s="484" t="s">
        <v>78</v>
      </c>
      <c r="C59" s="484"/>
      <c r="D59" s="484"/>
      <c r="E59" s="484"/>
      <c r="F59" s="484"/>
      <c r="G59" s="484"/>
      <c r="H59" s="484"/>
      <c r="I59" s="484"/>
      <c r="J59" s="484"/>
    </row>
    <row r="60" spans="1:11" ht="9.75" customHeight="1">
      <c r="B60" s="241"/>
      <c r="C60" s="265"/>
      <c r="D60" s="266"/>
      <c r="E60" s="266"/>
      <c r="G60" s="267"/>
      <c r="H60" s="310"/>
      <c r="I60" s="266"/>
      <c r="J60" s="266"/>
    </row>
    <row r="61" spans="1:11" ht="50.1" customHeight="1">
      <c r="B61" s="241"/>
      <c r="C61" s="311"/>
      <c r="D61" s="312"/>
      <c r="E61" s="266"/>
      <c r="G61" s="313"/>
      <c r="H61" s="314"/>
      <c r="I61" s="266"/>
      <c r="J61" s="266"/>
    </row>
    <row r="62" spans="1:11" ht="14.1" customHeight="1">
      <c r="B62" s="273"/>
      <c r="C62" s="474" t="s">
        <v>424</v>
      </c>
      <c r="D62" s="474"/>
      <c r="E62" s="266"/>
      <c r="F62" s="266"/>
      <c r="G62" s="474" t="s">
        <v>425</v>
      </c>
      <c r="H62" s="474"/>
      <c r="I62" s="242"/>
      <c r="J62" s="266"/>
    </row>
    <row r="63" spans="1:11" ht="14.1" customHeight="1">
      <c r="B63" s="275"/>
      <c r="C63" s="469" t="s">
        <v>417</v>
      </c>
      <c r="D63" s="469"/>
      <c r="E63" s="276"/>
      <c r="F63" s="276"/>
      <c r="G63" s="469" t="s">
        <v>426</v>
      </c>
      <c r="H63" s="469"/>
      <c r="I63" s="242"/>
      <c r="J63" s="266"/>
    </row>
    <row r="64" spans="1:11">
      <c r="A64" s="260"/>
      <c r="F64" s="224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4" t="s">
        <v>2</v>
      </c>
      <c r="B2" s="504"/>
      <c r="C2" s="504"/>
      <c r="D2" s="504"/>
      <c r="E2" s="13" t="e">
        <f>ESF!#REF!</f>
        <v>#REF!</v>
      </c>
    </row>
    <row r="3" spans="1:5" ht="45.75">
      <c r="A3" s="504" t="s">
        <v>4</v>
      </c>
      <c r="B3" s="504"/>
      <c r="C3" s="504"/>
      <c r="D3" s="504"/>
      <c r="E3" s="13" t="str">
        <f>ESF!C7</f>
        <v>PENSIONES CIVILES DEL ESTADO DE TLAXCALA</v>
      </c>
    </row>
    <row r="4" spans="1:5">
      <c r="A4" s="504" t="s">
        <v>3</v>
      </c>
      <c r="B4" s="504"/>
      <c r="C4" s="504"/>
      <c r="D4" s="504"/>
      <c r="E4" s="14"/>
    </row>
    <row r="5" spans="1:5">
      <c r="A5" s="504" t="s">
        <v>73</v>
      </c>
      <c r="B5" s="504"/>
      <c r="C5" s="504"/>
      <c r="D5" s="504"/>
      <c r="E5" t="s">
        <v>71</v>
      </c>
    </row>
    <row r="6" spans="1:5">
      <c r="A6" s="6"/>
      <c r="B6" s="6"/>
      <c r="C6" s="499" t="s">
        <v>5</v>
      </c>
      <c r="D6" s="499"/>
      <c r="E6" s="1">
        <v>2013</v>
      </c>
    </row>
    <row r="7" spans="1:5">
      <c r="A7" s="495" t="s">
        <v>69</v>
      </c>
      <c r="B7" s="496" t="s">
        <v>8</v>
      </c>
      <c r="C7" s="497" t="s">
        <v>10</v>
      </c>
      <c r="D7" s="497"/>
      <c r="E7" s="8">
        <f>ESF!D18</f>
        <v>44901064</v>
      </c>
    </row>
    <row r="8" spans="1:5">
      <c r="A8" s="495"/>
      <c r="B8" s="496"/>
      <c r="C8" s="497" t="s">
        <v>12</v>
      </c>
      <c r="D8" s="497"/>
      <c r="E8" s="8">
        <f>ESF!D19</f>
        <v>8976202.9800000004</v>
      </c>
    </row>
    <row r="9" spans="1:5">
      <c r="A9" s="495"/>
      <c r="B9" s="496"/>
      <c r="C9" s="497" t="s">
        <v>14</v>
      </c>
      <c r="D9" s="497"/>
      <c r="E9" s="8">
        <f>ESF!D20</f>
        <v>0</v>
      </c>
    </row>
    <row r="10" spans="1:5">
      <c r="A10" s="495"/>
      <c r="B10" s="496"/>
      <c r="C10" s="497" t="s">
        <v>16</v>
      </c>
      <c r="D10" s="497"/>
      <c r="E10" s="8">
        <f>ESF!D21</f>
        <v>0</v>
      </c>
    </row>
    <row r="11" spans="1:5">
      <c r="A11" s="495"/>
      <c r="B11" s="496"/>
      <c r="C11" s="497" t="s">
        <v>18</v>
      </c>
      <c r="D11" s="497"/>
      <c r="E11" s="8">
        <f>ESF!D22</f>
        <v>0</v>
      </c>
    </row>
    <row r="12" spans="1:5">
      <c r="A12" s="495"/>
      <c r="B12" s="496"/>
      <c r="C12" s="497" t="s">
        <v>20</v>
      </c>
      <c r="D12" s="497"/>
      <c r="E12" s="8">
        <f>ESF!D23</f>
        <v>0</v>
      </c>
    </row>
    <row r="13" spans="1:5">
      <c r="A13" s="495"/>
      <c r="B13" s="496"/>
      <c r="C13" s="497" t="s">
        <v>22</v>
      </c>
      <c r="D13" s="497"/>
      <c r="E13" s="8">
        <f>ESF!D24</f>
        <v>0</v>
      </c>
    </row>
    <row r="14" spans="1:5" ht="15.75" thickBot="1">
      <c r="A14" s="495"/>
      <c r="B14" s="4"/>
      <c r="C14" s="498" t="s">
        <v>25</v>
      </c>
      <c r="D14" s="498"/>
      <c r="E14" s="9">
        <f>ESF!D26</f>
        <v>53877266.980000004</v>
      </c>
    </row>
    <row r="15" spans="1:5">
      <c r="A15" s="495"/>
      <c r="B15" s="496" t="s">
        <v>27</v>
      </c>
      <c r="C15" s="497" t="s">
        <v>29</v>
      </c>
      <c r="D15" s="497"/>
      <c r="E15" s="8">
        <f>ESF!D31</f>
        <v>0</v>
      </c>
    </row>
    <row r="16" spans="1:5">
      <c r="A16" s="495"/>
      <c r="B16" s="496"/>
      <c r="C16" s="497" t="s">
        <v>31</v>
      </c>
      <c r="D16" s="497"/>
      <c r="E16" s="8">
        <f>ESF!D32</f>
        <v>94536314</v>
      </c>
    </row>
    <row r="17" spans="1:5">
      <c r="A17" s="495"/>
      <c r="B17" s="496"/>
      <c r="C17" s="497" t="s">
        <v>33</v>
      </c>
      <c r="D17" s="497"/>
      <c r="E17" s="8">
        <f>ESF!D33</f>
        <v>34126496</v>
      </c>
    </row>
    <row r="18" spans="1:5">
      <c r="A18" s="495"/>
      <c r="B18" s="496"/>
      <c r="C18" s="497" t="s">
        <v>35</v>
      </c>
      <c r="D18" s="497"/>
      <c r="E18" s="8">
        <f>ESF!D34</f>
        <v>2184715</v>
      </c>
    </row>
    <row r="19" spans="1:5">
      <c r="A19" s="495"/>
      <c r="B19" s="496"/>
      <c r="C19" s="497" t="s">
        <v>37</v>
      </c>
      <c r="D19" s="497"/>
      <c r="E19" s="8">
        <f>ESF!D35</f>
        <v>0</v>
      </c>
    </row>
    <row r="20" spans="1:5">
      <c r="A20" s="495"/>
      <c r="B20" s="496"/>
      <c r="C20" s="497" t="s">
        <v>39</v>
      </c>
      <c r="D20" s="497"/>
      <c r="E20" s="8">
        <f>ESF!D36</f>
        <v>0</v>
      </c>
    </row>
    <row r="21" spans="1:5">
      <c r="A21" s="495"/>
      <c r="B21" s="496"/>
      <c r="C21" s="497" t="s">
        <v>41</v>
      </c>
      <c r="D21" s="497"/>
      <c r="E21" s="8">
        <f>ESF!D37</f>
        <v>0</v>
      </c>
    </row>
    <row r="22" spans="1:5">
      <c r="A22" s="495"/>
      <c r="B22" s="496"/>
      <c r="C22" s="497" t="s">
        <v>42</v>
      </c>
      <c r="D22" s="497"/>
      <c r="E22" s="8">
        <f>ESF!D38</f>
        <v>0</v>
      </c>
    </row>
    <row r="23" spans="1:5">
      <c r="A23" s="495"/>
      <c r="B23" s="496"/>
      <c r="C23" s="497" t="s">
        <v>44</v>
      </c>
      <c r="D23" s="497"/>
      <c r="E23" s="8">
        <f>ESF!D39</f>
        <v>0</v>
      </c>
    </row>
    <row r="24" spans="1:5" ht="15.75" thickBot="1">
      <c r="A24" s="495"/>
      <c r="B24" s="4"/>
      <c r="C24" s="498" t="s">
        <v>46</v>
      </c>
      <c r="D24" s="498"/>
      <c r="E24" s="9">
        <f>ESF!D41</f>
        <v>130847525</v>
      </c>
    </row>
    <row r="25" spans="1:5" ht="15.75" thickBot="1">
      <c r="A25" s="495"/>
      <c r="B25" s="2"/>
      <c r="C25" s="498" t="s">
        <v>48</v>
      </c>
      <c r="D25" s="498"/>
      <c r="E25" s="9">
        <f>ESF!D43</f>
        <v>184724791.98000002</v>
      </c>
    </row>
    <row r="26" spans="1:5">
      <c r="A26" s="495" t="s">
        <v>70</v>
      </c>
      <c r="B26" s="496" t="s">
        <v>9</v>
      </c>
      <c r="C26" s="497" t="s">
        <v>11</v>
      </c>
      <c r="D26" s="497"/>
      <c r="E26" s="8">
        <f>ESF!I18</f>
        <v>383811</v>
      </c>
    </row>
    <row r="27" spans="1:5">
      <c r="A27" s="495"/>
      <c r="B27" s="496"/>
      <c r="C27" s="497" t="s">
        <v>13</v>
      </c>
      <c r="D27" s="497"/>
      <c r="E27" s="8">
        <f>ESF!I19</f>
        <v>0</v>
      </c>
    </row>
    <row r="28" spans="1:5">
      <c r="A28" s="495"/>
      <c r="B28" s="496"/>
      <c r="C28" s="497" t="s">
        <v>15</v>
      </c>
      <c r="D28" s="497"/>
      <c r="E28" s="8">
        <f>ESF!I20</f>
        <v>0</v>
      </c>
    </row>
    <row r="29" spans="1:5">
      <c r="A29" s="495"/>
      <c r="B29" s="496"/>
      <c r="C29" s="497" t="s">
        <v>17</v>
      </c>
      <c r="D29" s="497"/>
      <c r="E29" s="8">
        <f>ESF!I21</f>
        <v>0</v>
      </c>
    </row>
    <row r="30" spans="1:5">
      <c r="A30" s="495"/>
      <c r="B30" s="496"/>
      <c r="C30" s="497" t="s">
        <v>19</v>
      </c>
      <c r="D30" s="497"/>
      <c r="E30" s="8">
        <f>ESF!I22</f>
        <v>0</v>
      </c>
    </row>
    <row r="31" spans="1:5">
      <c r="A31" s="495"/>
      <c r="B31" s="496"/>
      <c r="C31" s="497" t="s">
        <v>21</v>
      </c>
      <c r="D31" s="497"/>
      <c r="E31" s="8">
        <f>ESF!I23</f>
        <v>0</v>
      </c>
    </row>
    <row r="32" spans="1:5">
      <c r="A32" s="495"/>
      <c r="B32" s="496"/>
      <c r="C32" s="497" t="s">
        <v>23</v>
      </c>
      <c r="D32" s="497"/>
      <c r="E32" s="8">
        <f>ESF!I24</f>
        <v>141</v>
      </c>
    </row>
    <row r="33" spans="1:5">
      <c r="A33" s="495"/>
      <c r="B33" s="496"/>
      <c r="C33" s="497" t="s">
        <v>24</v>
      </c>
      <c r="D33" s="497"/>
      <c r="E33" s="8">
        <f>ESF!I25</f>
        <v>2945064</v>
      </c>
    </row>
    <row r="34" spans="1:5" ht="15.75" thickBot="1">
      <c r="A34" s="495"/>
      <c r="B34" s="4"/>
      <c r="C34" s="498" t="s">
        <v>26</v>
      </c>
      <c r="D34" s="498"/>
      <c r="E34" s="9">
        <f>ESF!I27</f>
        <v>3329016</v>
      </c>
    </row>
    <row r="35" spans="1:5">
      <c r="A35" s="495"/>
      <c r="B35" s="496" t="s">
        <v>28</v>
      </c>
      <c r="C35" s="497" t="s">
        <v>30</v>
      </c>
      <c r="D35" s="497"/>
      <c r="E35" s="8">
        <f>ESF!I31</f>
        <v>119676313</v>
      </c>
    </row>
    <row r="36" spans="1:5">
      <c r="A36" s="495"/>
      <c r="B36" s="496"/>
      <c r="C36" s="497" t="s">
        <v>32</v>
      </c>
      <c r="D36" s="497"/>
      <c r="E36" s="8">
        <f>ESF!I32</f>
        <v>0</v>
      </c>
    </row>
    <row r="37" spans="1:5">
      <c r="A37" s="495"/>
      <c r="B37" s="496"/>
      <c r="C37" s="497" t="s">
        <v>34</v>
      </c>
      <c r="D37" s="497"/>
      <c r="E37" s="8">
        <f>ESF!I33</f>
        <v>0</v>
      </c>
    </row>
    <row r="38" spans="1:5">
      <c r="A38" s="495"/>
      <c r="B38" s="496"/>
      <c r="C38" s="497" t="s">
        <v>36</v>
      </c>
      <c r="D38" s="497"/>
      <c r="E38" s="8">
        <f>ESF!I34</f>
        <v>0</v>
      </c>
    </row>
    <row r="39" spans="1:5">
      <c r="A39" s="495"/>
      <c r="B39" s="496"/>
      <c r="C39" s="497" t="s">
        <v>38</v>
      </c>
      <c r="D39" s="497"/>
      <c r="E39" s="8">
        <f>ESF!I35</f>
        <v>9514049</v>
      </c>
    </row>
    <row r="40" spans="1:5">
      <c r="A40" s="495"/>
      <c r="B40" s="496"/>
      <c r="C40" s="497" t="s">
        <v>40</v>
      </c>
      <c r="D40" s="497"/>
      <c r="E40" s="8">
        <f>ESF!I36</f>
        <v>0</v>
      </c>
    </row>
    <row r="41" spans="1:5" ht="15.75" thickBot="1">
      <c r="A41" s="495"/>
      <c r="B41" s="2"/>
      <c r="C41" s="498" t="s">
        <v>43</v>
      </c>
      <c r="D41" s="498"/>
      <c r="E41" s="9">
        <f>ESF!I38</f>
        <v>129190362</v>
      </c>
    </row>
    <row r="42" spans="1:5" ht="15.75" thickBot="1">
      <c r="A42" s="495"/>
      <c r="B42" s="2"/>
      <c r="C42" s="498" t="s">
        <v>45</v>
      </c>
      <c r="D42" s="498"/>
      <c r="E42" s="9">
        <f>ESF!I40</f>
        <v>132519378</v>
      </c>
    </row>
    <row r="43" spans="1:5">
      <c r="A43" s="3"/>
      <c r="B43" s="496" t="s">
        <v>47</v>
      </c>
      <c r="C43" s="500" t="s">
        <v>49</v>
      </c>
      <c r="D43" s="500"/>
      <c r="E43" s="10">
        <f>ESF!I44</f>
        <v>0</v>
      </c>
    </row>
    <row r="44" spans="1:5">
      <c r="A44" s="3"/>
      <c r="B44" s="496"/>
      <c r="C44" s="497" t="s">
        <v>50</v>
      </c>
      <c r="D44" s="497"/>
      <c r="E44" s="8">
        <f>ESF!I46</f>
        <v>0</v>
      </c>
    </row>
    <row r="45" spans="1:5">
      <c r="A45" s="3"/>
      <c r="B45" s="496"/>
      <c r="C45" s="497" t="s">
        <v>51</v>
      </c>
      <c r="D45" s="497"/>
      <c r="E45" s="8">
        <f>ESF!I47</f>
        <v>0</v>
      </c>
    </row>
    <row r="46" spans="1:5">
      <c r="A46" s="3"/>
      <c r="B46" s="496"/>
      <c r="C46" s="497" t="s">
        <v>52</v>
      </c>
      <c r="D46" s="497"/>
      <c r="E46" s="8">
        <f>ESF!I48</f>
        <v>0</v>
      </c>
    </row>
    <row r="47" spans="1:5">
      <c r="A47" s="3"/>
      <c r="B47" s="496"/>
      <c r="C47" s="500" t="s">
        <v>53</v>
      </c>
      <c r="D47" s="500"/>
      <c r="E47" s="10">
        <f>ESF!I50</f>
        <v>44589728.990000002</v>
      </c>
    </row>
    <row r="48" spans="1:5">
      <c r="A48" s="3"/>
      <c r="B48" s="496"/>
      <c r="C48" s="497" t="s">
        <v>54</v>
      </c>
      <c r="D48" s="497"/>
      <c r="E48" s="8">
        <f>ESF!I52</f>
        <v>-6889019.0099999979</v>
      </c>
    </row>
    <row r="49" spans="1:5">
      <c r="A49" s="3"/>
      <c r="B49" s="496"/>
      <c r="C49" s="497" t="s">
        <v>55</v>
      </c>
      <c r="D49" s="497"/>
      <c r="E49" s="8">
        <f>ESF!I53</f>
        <v>15167533</v>
      </c>
    </row>
    <row r="50" spans="1:5">
      <c r="A50" s="3"/>
      <c r="B50" s="496"/>
      <c r="C50" s="497" t="s">
        <v>56</v>
      </c>
      <c r="D50" s="497"/>
      <c r="E50" s="8">
        <f>ESF!I54</f>
        <v>0</v>
      </c>
    </row>
    <row r="51" spans="1:5">
      <c r="A51" s="3"/>
      <c r="B51" s="496"/>
      <c r="C51" s="497" t="s">
        <v>57</v>
      </c>
      <c r="D51" s="497"/>
      <c r="E51" s="8">
        <f>ESF!I55</f>
        <v>0</v>
      </c>
    </row>
    <row r="52" spans="1:5">
      <c r="A52" s="3"/>
      <c r="B52" s="496"/>
      <c r="C52" s="497" t="s">
        <v>58</v>
      </c>
      <c r="D52" s="497"/>
      <c r="E52" s="8">
        <f>ESF!I56</f>
        <v>36311215</v>
      </c>
    </row>
    <row r="53" spans="1:5">
      <c r="A53" s="3"/>
      <c r="B53" s="496"/>
      <c r="C53" s="500" t="s">
        <v>59</v>
      </c>
      <c r="D53" s="500"/>
      <c r="E53" s="10">
        <f>ESF!I58</f>
        <v>0</v>
      </c>
    </row>
    <row r="54" spans="1:5">
      <c r="A54" s="3"/>
      <c r="B54" s="496"/>
      <c r="C54" s="497" t="s">
        <v>60</v>
      </c>
      <c r="D54" s="497"/>
      <c r="E54" s="8">
        <f>ESF!I60</f>
        <v>0</v>
      </c>
    </row>
    <row r="55" spans="1:5">
      <c r="A55" s="3"/>
      <c r="B55" s="496"/>
      <c r="C55" s="497" t="s">
        <v>61</v>
      </c>
      <c r="D55" s="497"/>
      <c r="E55" s="8">
        <f>ESF!I61</f>
        <v>0</v>
      </c>
    </row>
    <row r="56" spans="1:5" ht="15.75" thickBot="1">
      <c r="A56" s="3"/>
      <c r="B56" s="496"/>
      <c r="C56" s="498" t="s">
        <v>62</v>
      </c>
      <c r="D56" s="498"/>
      <c r="E56" s="9">
        <f>ESF!I63</f>
        <v>44589728.990000002</v>
      </c>
    </row>
    <row r="57" spans="1:5" ht="15.75" thickBot="1">
      <c r="A57" s="3"/>
      <c r="B57" s="2"/>
      <c r="C57" s="498" t="s">
        <v>63</v>
      </c>
      <c r="D57" s="498"/>
      <c r="E57" s="9">
        <f>ESF!I65</f>
        <v>177109106.99000001</v>
      </c>
    </row>
    <row r="58" spans="1:5">
      <c r="A58" s="3"/>
      <c r="B58" s="2"/>
      <c r="C58" s="499" t="s">
        <v>5</v>
      </c>
      <c r="D58" s="499"/>
      <c r="E58" s="1">
        <v>2012</v>
      </c>
    </row>
    <row r="59" spans="1:5">
      <c r="A59" s="495" t="s">
        <v>69</v>
      </c>
      <c r="B59" s="496" t="s">
        <v>8</v>
      </c>
      <c r="C59" s="497" t="s">
        <v>10</v>
      </c>
      <c r="D59" s="497"/>
      <c r="E59" s="8">
        <f>ESF!E18</f>
        <v>49051475</v>
      </c>
    </row>
    <row r="60" spans="1:5">
      <c r="A60" s="495"/>
      <c r="B60" s="496"/>
      <c r="C60" s="497" t="s">
        <v>12</v>
      </c>
      <c r="D60" s="497"/>
      <c r="E60" s="8">
        <f>ESF!E19</f>
        <v>9720545</v>
      </c>
    </row>
    <row r="61" spans="1:5">
      <c r="A61" s="495"/>
      <c r="B61" s="496"/>
      <c r="C61" s="497" t="s">
        <v>14</v>
      </c>
      <c r="D61" s="497"/>
      <c r="E61" s="8">
        <f>ESF!E20</f>
        <v>0</v>
      </c>
    </row>
    <row r="62" spans="1:5">
      <c r="A62" s="495"/>
      <c r="B62" s="496"/>
      <c r="C62" s="497" t="s">
        <v>16</v>
      </c>
      <c r="D62" s="497"/>
      <c r="E62" s="8">
        <f>ESF!E21</f>
        <v>0</v>
      </c>
    </row>
    <row r="63" spans="1:5">
      <c r="A63" s="495"/>
      <c r="B63" s="496"/>
      <c r="C63" s="497" t="s">
        <v>18</v>
      </c>
      <c r="D63" s="497"/>
      <c r="E63" s="8">
        <f>ESF!E22</f>
        <v>0</v>
      </c>
    </row>
    <row r="64" spans="1:5">
      <c r="A64" s="495"/>
      <c r="B64" s="496"/>
      <c r="C64" s="497" t="s">
        <v>20</v>
      </c>
      <c r="D64" s="497"/>
      <c r="E64" s="8">
        <f>ESF!E23</f>
        <v>0</v>
      </c>
    </row>
    <row r="65" spans="1:5">
      <c r="A65" s="495"/>
      <c r="B65" s="496"/>
      <c r="C65" s="497" t="s">
        <v>22</v>
      </c>
      <c r="D65" s="497"/>
      <c r="E65" s="8">
        <f>ESF!E24</f>
        <v>0</v>
      </c>
    </row>
    <row r="66" spans="1:5" ht="15.75" thickBot="1">
      <c r="A66" s="495"/>
      <c r="B66" s="4"/>
      <c r="C66" s="498" t="s">
        <v>25</v>
      </c>
      <c r="D66" s="498"/>
      <c r="E66" s="9">
        <f>ESF!E26</f>
        <v>58772020</v>
      </c>
    </row>
    <row r="67" spans="1:5">
      <c r="A67" s="495"/>
      <c r="B67" s="496" t="s">
        <v>27</v>
      </c>
      <c r="C67" s="497" t="s">
        <v>29</v>
      </c>
      <c r="D67" s="497"/>
      <c r="E67" s="8">
        <f>ESF!E31</f>
        <v>0</v>
      </c>
    </row>
    <row r="68" spans="1:5">
      <c r="A68" s="495"/>
      <c r="B68" s="496"/>
      <c r="C68" s="497" t="s">
        <v>31</v>
      </c>
      <c r="D68" s="497"/>
      <c r="E68" s="8">
        <f>ESF!E32</f>
        <v>92996332</v>
      </c>
    </row>
    <row r="69" spans="1:5">
      <c r="A69" s="495"/>
      <c r="B69" s="496"/>
      <c r="C69" s="497" t="s">
        <v>33</v>
      </c>
      <c r="D69" s="497"/>
      <c r="E69" s="8">
        <f>ESF!E33</f>
        <v>34126495.43</v>
      </c>
    </row>
    <row r="70" spans="1:5">
      <c r="A70" s="495"/>
      <c r="B70" s="496"/>
      <c r="C70" s="497" t="s">
        <v>35</v>
      </c>
      <c r="D70" s="497"/>
      <c r="E70" s="8">
        <f>ESF!E34</f>
        <v>2184712</v>
      </c>
    </row>
    <row r="71" spans="1:5">
      <c r="A71" s="495"/>
      <c r="B71" s="496"/>
      <c r="C71" s="497" t="s">
        <v>37</v>
      </c>
      <c r="D71" s="497"/>
      <c r="E71" s="8">
        <f>ESF!E35</f>
        <v>0</v>
      </c>
    </row>
    <row r="72" spans="1:5">
      <c r="A72" s="495"/>
      <c r="B72" s="496"/>
      <c r="C72" s="497" t="s">
        <v>39</v>
      </c>
      <c r="D72" s="497"/>
      <c r="E72" s="8">
        <f>ESF!E36</f>
        <v>0</v>
      </c>
    </row>
    <row r="73" spans="1:5">
      <c r="A73" s="495"/>
      <c r="B73" s="496"/>
      <c r="C73" s="497" t="s">
        <v>41</v>
      </c>
      <c r="D73" s="497"/>
      <c r="E73" s="8">
        <f>ESF!E37</f>
        <v>0</v>
      </c>
    </row>
    <row r="74" spans="1:5">
      <c r="A74" s="495"/>
      <c r="B74" s="496"/>
      <c r="C74" s="497" t="s">
        <v>42</v>
      </c>
      <c r="D74" s="497"/>
      <c r="E74" s="8">
        <f>ESF!E38</f>
        <v>0</v>
      </c>
    </row>
    <row r="75" spans="1:5">
      <c r="A75" s="495"/>
      <c r="B75" s="496"/>
      <c r="C75" s="497" t="s">
        <v>44</v>
      </c>
      <c r="D75" s="497"/>
      <c r="E75" s="8">
        <f>ESF!E39</f>
        <v>0</v>
      </c>
    </row>
    <row r="76" spans="1:5" ht="15.75" thickBot="1">
      <c r="A76" s="495"/>
      <c r="B76" s="4"/>
      <c r="C76" s="498" t="s">
        <v>46</v>
      </c>
      <c r="D76" s="498"/>
      <c r="E76" s="9">
        <f>ESF!E41</f>
        <v>129307539.43000001</v>
      </c>
    </row>
    <row r="77" spans="1:5" ht="15.75" thickBot="1">
      <c r="A77" s="495"/>
      <c r="B77" s="2"/>
      <c r="C77" s="498" t="s">
        <v>48</v>
      </c>
      <c r="D77" s="498"/>
      <c r="E77" s="9">
        <f>ESF!E43</f>
        <v>188079559.43000001</v>
      </c>
    </row>
    <row r="78" spans="1:5">
      <c r="A78" s="495" t="s">
        <v>70</v>
      </c>
      <c r="B78" s="496" t="s">
        <v>9</v>
      </c>
      <c r="C78" s="497" t="s">
        <v>11</v>
      </c>
      <c r="D78" s="497"/>
      <c r="E78" s="8">
        <f>ESF!J18</f>
        <v>7901157</v>
      </c>
    </row>
    <row r="79" spans="1:5">
      <c r="A79" s="495"/>
      <c r="B79" s="496"/>
      <c r="C79" s="497" t="s">
        <v>13</v>
      </c>
      <c r="D79" s="497"/>
      <c r="E79" s="8">
        <f>ESF!J19</f>
        <v>0</v>
      </c>
    </row>
    <row r="80" spans="1:5">
      <c r="A80" s="495"/>
      <c r="B80" s="496"/>
      <c r="C80" s="497" t="s">
        <v>15</v>
      </c>
      <c r="D80" s="497"/>
      <c r="E80" s="8">
        <f>ESF!J20</f>
        <v>0</v>
      </c>
    </row>
    <row r="81" spans="1:5">
      <c r="A81" s="495"/>
      <c r="B81" s="496"/>
      <c r="C81" s="497" t="s">
        <v>17</v>
      </c>
      <c r="D81" s="497"/>
      <c r="E81" s="8">
        <f>ESF!J21</f>
        <v>0</v>
      </c>
    </row>
    <row r="82" spans="1:5">
      <c r="A82" s="495"/>
      <c r="B82" s="496"/>
      <c r="C82" s="497" t="s">
        <v>19</v>
      </c>
      <c r="D82" s="497"/>
      <c r="E82" s="8">
        <f>ESF!J22</f>
        <v>0</v>
      </c>
    </row>
    <row r="83" spans="1:5">
      <c r="A83" s="495"/>
      <c r="B83" s="496"/>
      <c r="C83" s="497" t="s">
        <v>21</v>
      </c>
      <c r="D83" s="497"/>
      <c r="E83" s="8">
        <f>ESF!J23</f>
        <v>0</v>
      </c>
    </row>
    <row r="84" spans="1:5">
      <c r="A84" s="495"/>
      <c r="B84" s="496"/>
      <c r="C84" s="497" t="s">
        <v>23</v>
      </c>
      <c r="D84" s="497"/>
      <c r="E84" s="8">
        <f>ESF!J24</f>
        <v>0</v>
      </c>
    </row>
    <row r="85" spans="1:5">
      <c r="A85" s="495"/>
      <c r="B85" s="496"/>
      <c r="C85" s="497" t="s">
        <v>24</v>
      </c>
      <c r="D85" s="497"/>
      <c r="E85" s="8">
        <f>ESF!J25</f>
        <v>0</v>
      </c>
    </row>
    <row r="86" spans="1:5" ht="15.75" thickBot="1">
      <c r="A86" s="495"/>
      <c r="B86" s="4"/>
      <c r="C86" s="498" t="s">
        <v>26</v>
      </c>
      <c r="D86" s="498"/>
      <c r="E86" s="9">
        <f>ESF!J27</f>
        <v>7901157</v>
      </c>
    </row>
    <row r="87" spans="1:5">
      <c r="A87" s="495"/>
      <c r="B87" s="496" t="s">
        <v>28</v>
      </c>
      <c r="C87" s="497" t="s">
        <v>30</v>
      </c>
      <c r="D87" s="497"/>
      <c r="E87" s="8">
        <f>ESF!J31</f>
        <v>2133937</v>
      </c>
    </row>
    <row r="88" spans="1:5">
      <c r="A88" s="495"/>
      <c r="B88" s="496"/>
      <c r="C88" s="497" t="s">
        <v>32</v>
      </c>
      <c r="D88" s="497"/>
      <c r="E88" s="8">
        <f>ESF!J32</f>
        <v>0</v>
      </c>
    </row>
    <row r="89" spans="1:5">
      <c r="A89" s="495"/>
      <c r="B89" s="496"/>
      <c r="C89" s="497" t="s">
        <v>34</v>
      </c>
      <c r="D89" s="497"/>
      <c r="E89" s="8">
        <f>ESF!J33</f>
        <v>0</v>
      </c>
    </row>
    <row r="90" spans="1:5">
      <c r="A90" s="495"/>
      <c r="B90" s="496"/>
      <c r="C90" s="497" t="s">
        <v>36</v>
      </c>
      <c r="D90" s="497"/>
      <c r="E90" s="8">
        <f>ESF!J34</f>
        <v>0</v>
      </c>
    </row>
    <row r="91" spans="1:5">
      <c r="A91" s="495"/>
      <c r="B91" s="496"/>
      <c r="C91" s="497" t="s">
        <v>38</v>
      </c>
      <c r="D91" s="497"/>
      <c r="E91" s="8">
        <f>ESF!J35</f>
        <v>1805111</v>
      </c>
    </row>
    <row r="92" spans="1:5">
      <c r="A92" s="495"/>
      <c r="B92" s="496"/>
      <c r="C92" s="497" t="s">
        <v>40</v>
      </c>
      <c r="D92" s="497"/>
      <c r="E92" s="8">
        <f>ESF!J36</f>
        <v>0</v>
      </c>
    </row>
    <row r="93" spans="1:5" ht="15.75" thickBot="1">
      <c r="A93" s="495"/>
      <c r="B93" s="2"/>
      <c r="C93" s="498" t="s">
        <v>43</v>
      </c>
      <c r="D93" s="498"/>
      <c r="E93" s="9">
        <f>ESF!J38</f>
        <v>3939048</v>
      </c>
    </row>
    <row r="94" spans="1:5" ht="15.75" thickBot="1">
      <c r="A94" s="495"/>
      <c r="B94" s="2"/>
      <c r="C94" s="498" t="s">
        <v>45</v>
      </c>
      <c r="D94" s="498"/>
      <c r="E94" s="9">
        <f>ESF!J40</f>
        <v>11840205</v>
      </c>
    </row>
    <row r="95" spans="1:5">
      <c r="A95" s="3"/>
      <c r="B95" s="496" t="s">
        <v>47</v>
      </c>
      <c r="C95" s="500" t="s">
        <v>49</v>
      </c>
      <c r="D95" s="500"/>
      <c r="E95" s="10">
        <f>ESF!J44</f>
        <v>191959936</v>
      </c>
    </row>
    <row r="96" spans="1:5">
      <c r="A96" s="3"/>
      <c r="B96" s="496"/>
      <c r="C96" s="497" t="s">
        <v>50</v>
      </c>
      <c r="D96" s="497"/>
      <c r="E96" s="8">
        <f>ESF!J46</f>
        <v>191959936</v>
      </c>
    </row>
    <row r="97" spans="1:5">
      <c r="A97" s="3"/>
      <c r="B97" s="496"/>
      <c r="C97" s="497" t="s">
        <v>51</v>
      </c>
      <c r="D97" s="497"/>
      <c r="E97" s="8">
        <f>ESF!J47</f>
        <v>0</v>
      </c>
    </row>
    <row r="98" spans="1:5">
      <c r="A98" s="3"/>
      <c r="B98" s="496"/>
      <c r="C98" s="497" t="s">
        <v>52</v>
      </c>
      <c r="D98" s="497"/>
      <c r="E98" s="8">
        <f>ESF!J48</f>
        <v>0</v>
      </c>
    </row>
    <row r="99" spans="1:5">
      <c r="A99" s="3"/>
      <c r="B99" s="496"/>
      <c r="C99" s="500" t="s">
        <v>53</v>
      </c>
      <c r="D99" s="500"/>
      <c r="E99" s="10">
        <f>ESF!J50</f>
        <v>-398611.15999999642</v>
      </c>
    </row>
    <row r="100" spans="1:5">
      <c r="A100" s="3"/>
      <c r="B100" s="496"/>
      <c r="C100" s="497" t="s">
        <v>54</v>
      </c>
      <c r="D100" s="497"/>
      <c r="E100" s="8">
        <f>ESF!J52</f>
        <v>4081432.8400000036</v>
      </c>
    </row>
    <row r="101" spans="1:5">
      <c r="A101" s="3"/>
      <c r="B101" s="496"/>
      <c r="C101" s="497" t="s">
        <v>55</v>
      </c>
      <c r="D101" s="497"/>
      <c r="E101" s="8">
        <f>ESF!J53</f>
        <v>-17684157</v>
      </c>
    </row>
    <row r="102" spans="1:5">
      <c r="A102" s="3"/>
      <c r="B102" s="496"/>
      <c r="C102" s="497" t="s">
        <v>56</v>
      </c>
      <c r="D102" s="497"/>
      <c r="E102" s="8">
        <f>ESF!J54</f>
        <v>0</v>
      </c>
    </row>
    <row r="103" spans="1:5">
      <c r="A103" s="3"/>
      <c r="B103" s="496"/>
      <c r="C103" s="497" t="s">
        <v>57</v>
      </c>
      <c r="D103" s="497"/>
      <c r="E103" s="8">
        <f>ESF!J55</f>
        <v>13204113</v>
      </c>
    </row>
    <row r="104" spans="1:5">
      <c r="A104" s="3"/>
      <c r="B104" s="496"/>
      <c r="C104" s="497" t="s">
        <v>58</v>
      </c>
      <c r="D104" s="497"/>
      <c r="E104" s="8">
        <f>ESF!J56</f>
        <v>0</v>
      </c>
    </row>
    <row r="105" spans="1:5">
      <c r="A105" s="3"/>
      <c r="B105" s="496"/>
      <c r="C105" s="500" t="s">
        <v>59</v>
      </c>
      <c r="D105" s="500"/>
      <c r="E105" s="10">
        <f>ESF!J58</f>
        <v>0</v>
      </c>
    </row>
    <row r="106" spans="1:5">
      <c r="A106" s="3"/>
      <c r="B106" s="496"/>
      <c r="C106" s="497" t="s">
        <v>60</v>
      </c>
      <c r="D106" s="497"/>
      <c r="E106" s="8">
        <f>ESF!J60</f>
        <v>0</v>
      </c>
    </row>
    <row r="107" spans="1:5">
      <c r="A107" s="3"/>
      <c r="B107" s="496"/>
      <c r="C107" s="497" t="s">
        <v>61</v>
      </c>
      <c r="D107" s="497"/>
      <c r="E107" s="8">
        <f>ESF!J61</f>
        <v>0</v>
      </c>
    </row>
    <row r="108" spans="1:5" ht="15.75" thickBot="1">
      <c r="A108" s="3"/>
      <c r="B108" s="496"/>
      <c r="C108" s="498" t="s">
        <v>62</v>
      </c>
      <c r="D108" s="498"/>
      <c r="E108" s="9">
        <f>ESF!J63</f>
        <v>191561324.84</v>
      </c>
    </row>
    <row r="109" spans="1:5" ht="15.75" thickBot="1">
      <c r="A109" s="3"/>
      <c r="B109" s="2"/>
      <c r="C109" s="498" t="s">
        <v>63</v>
      </c>
      <c r="D109" s="498"/>
      <c r="E109" s="9">
        <f>ESF!J65</f>
        <v>203401529.84</v>
      </c>
    </row>
    <row r="110" spans="1:5">
      <c r="A110" s="3"/>
      <c r="B110" s="2"/>
      <c r="C110" s="505" t="s">
        <v>75</v>
      </c>
      <c r="D110" s="5" t="s">
        <v>64</v>
      </c>
      <c r="E110" s="10" t="str">
        <f>ESF!C73</f>
        <v>LIC. ROBERTO ARMAS ARÁMBURU</v>
      </c>
    </row>
    <row r="111" spans="1:5">
      <c r="A111" s="3"/>
      <c r="B111" s="2"/>
      <c r="C111" s="506"/>
      <c r="D111" s="5" t="s">
        <v>65</v>
      </c>
      <c r="E111" s="10" t="str">
        <f>ESF!C74</f>
        <v>Director General</v>
      </c>
    </row>
    <row r="112" spans="1:5">
      <c r="A112" s="3"/>
      <c r="B112" s="2"/>
      <c r="C112" s="506" t="s">
        <v>74</v>
      </c>
      <c r="D112" s="5" t="s">
        <v>64</v>
      </c>
      <c r="E112" s="10" t="str">
        <f>ESF!G73</f>
        <v>LIC. OMAR FERNANDO SAUCEDO MACIAS VALADEZ</v>
      </c>
    </row>
    <row r="113" spans="1:5">
      <c r="A113" s="3"/>
      <c r="B113" s="2"/>
      <c r="C113" s="506"/>
      <c r="D113" s="5" t="s">
        <v>65</v>
      </c>
      <c r="E113" s="10" t="str">
        <f>ESF!G74</f>
        <v>Director Administrativo</v>
      </c>
    </row>
    <row r="114" spans="1:5">
      <c r="A114" s="504" t="s">
        <v>2</v>
      </c>
      <c r="B114" s="504"/>
      <c r="C114" s="504"/>
      <c r="D114" s="504"/>
      <c r="E114" s="13" t="e">
        <f>ECSF!#REF!</f>
        <v>#REF!</v>
      </c>
    </row>
    <row r="115" spans="1:5" ht="45.75">
      <c r="A115" s="504" t="s">
        <v>4</v>
      </c>
      <c r="B115" s="504"/>
      <c r="C115" s="504"/>
      <c r="D115" s="504"/>
      <c r="E115" s="13" t="str">
        <f>ECSF!C7</f>
        <v>PENSIONES CIVILES DEL ESTADO DE TLAXCALA</v>
      </c>
    </row>
    <row r="116" spans="1:5">
      <c r="A116" s="504" t="s">
        <v>3</v>
      </c>
      <c r="B116" s="504"/>
      <c r="C116" s="504"/>
      <c r="D116" s="504"/>
      <c r="E116" s="14"/>
    </row>
    <row r="117" spans="1:5">
      <c r="A117" s="504" t="s">
        <v>73</v>
      </c>
      <c r="B117" s="504"/>
      <c r="C117" s="504"/>
      <c r="D117" s="504"/>
      <c r="E117" t="s">
        <v>72</v>
      </c>
    </row>
    <row r="118" spans="1:5">
      <c r="B118" s="501" t="s">
        <v>67</v>
      </c>
      <c r="C118" s="500" t="s">
        <v>6</v>
      </c>
      <c r="D118" s="500"/>
      <c r="E118" s="11">
        <f>ECSF!D14</f>
        <v>3354766.3999999994</v>
      </c>
    </row>
    <row r="119" spans="1:5">
      <c r="B119" s="501"/>
      <c r="C119" s="500" t="s">
        <v>8</v>
      </c>
      <c r="D119" s="500"/>
      <c r="E119" s="11">
        <f>ECSF!D16</f>
        <v>4894753.0199999996</v>
      </c>
    </row>
    <row r="120" spans="1:5">
      <c r="B120" s="501"/>
      <c r="C120" s="497" t="s">
        <v>10</v>
      </c>
      <c r="D120" s="497"/>
      <c r="E120" s="12">
        <f>ECSF!D18</f>
        <v>4150411</v>
      </c>
    </row>
    <row r="121" spans="1:5">
      <c r="B121" s="501"/>
      <c r="C121" s="497" t="s">
        <v>12</v>
      </c>
      <c r="D121" s="497"/>
      <c r="E121" s="12">
        <f>ECSF!D19</f>
        <v>744342.01999999955</v>
      </c>
    </row>
    <row r="122" spans="1:5">
      <c r="B122" s="501"/>
      <c r="C122" s="497" t="s">
        <v>14</v>
      </c>
      <c r="D122" s="497"/>
      <c r="E122" s="12">
        <f>ECSF!D20</f>
        <v>0</v>
      </c>
    </row>
    <row r="123" spans="1:5">
      <c r="B123" s="501"/>
      <c r="C123" s="497" t="s">
        <v>16</v>
      </c>
      <c r="D123" s="497"/>
      <c r="E123" s="12">
        <f>ECSF!D21</f>
        <v>0</v>
      </c>
    </row>
    <row r="124" spans="1:5">
      <c r="B124" s="501"/>
      <c r="C124" s="497" t="s">
        <v>18</v>
      </c>
      <c r="D124" s="497"/>
      <c r="E124" s="12">
        <f>ECSF!D22</f>
        <v>0</v>
      </c>
    </row>
    <row r="125" spans="1:5">
      <c r="B125" s="501"/>
      <c r="C125" s="497" t="s">
        <v>20</v>
      </c>
      <c r="D125" s="497"/>
      <c r="E125" s="12">
        <f>ECSF!D23</f>
        <v>0</v>
      </c>
    </row>
    <row r="126" spans="1:5">
      <c r="B126" s="501"/>
      <c r="C126" s="497" t="s">
        <v>22</v>
      </c>
      <c r="D126" s="497"/>
      <c r="E126" s="12">
        <f>ECSF!D24</f>
        <v>0</v>
      </c>
    </row>
    <row r="127" spans="1:5">
      <c r="B127" s="501"/>
      <c r="C127" s="500" t="s">
        <v>27</v>
      </c>
      <c r="D127" s="500"/>
      <c r="E127" s="11">
        <f>ECSF!D26</f>
        <v>0</v>
      </c>
    </row>
    <row r="128" spans="1:5">
      <c r="B128" s="501"/>
      <c r="C128" s="497" t="s">
        <v>29</v>
      </c>
      <c r="D128" s="497"/>
      <c r="E128" s="12">
        <f>ECSF!D28</f>
        <v>0</v>
      </c>
    </row>
    <row r="129" spans="2:5">
      <c r="B129" s="501"/>
      <c r="C129" s="497" t="s">
        <v>31</v>
      </c>
      <c r="D129" s="497"/>
      <c r="E129" s="12">
        <f>ECSF!D29</f>
        <v>0</v>
      </c>
    </row>
    <row r="130" spans="2:5">
      <c r="B130" s="501"/>
      <c r="C130" s="497" t="s">
        <v>33</v>
      </c>
      <c r="D130" s="497"/>
      <c r="E130" s="12">
        <f>ECSF!D30</f>
        <v>0</v>
      </c>
    </row>
    <row r="131" spans="2:5">
      <c r="B131" s="501"/>
      <c r="C131" s="497" t="s">
        <v>35</v>
      </c>
      <c r="D131" s="497"/>
      <c r="E131" s="12">
        <f>ECSF!D31</f>
        <v>0</v>
      </c>
    </row>
    <row r="132" spans="2:5">
      <c r="B132" s="501"/>
      <c r="C132" s="497" t="s">
        <v>37</v>
      </c>
      <c r="D132" s="497"/>
      <c r="E132" s="12">
        <f>ECSF!D32</f>
        <v>0</v>
      </c>
    </row>
    <row r="133" spans="2:5">
      <c r="B133" s="501"/>
      <c r="C133" s="497" t="s">
        <v>39</v>
      </c>
      <c r="D133" s="497"/>
      <c r="E133" s="12">
        <f>ECSF!D33</f>
        <v>0</v>
      </c>
    </row>
    <row r="134" spans="2:5">
      <c r="B134" s="501"/>
      <c r="C134" s="497" t="s">
        <v>41</v>
      </c>
      <c r="D134" s="497"/>
      <c r="E134" s="12">
        <f>ECSF!D34</f>
        <v>0</v>
      </c>
    </row>
    <row r="135" spans="2:5">
      <c r="B135" s="501"/>
      <c r="C135" s="497" t="s">
        <v>42</v>
      </c>
      <c r="D135" s="497"/>
      <c r="E135" s="12">
        <f>ECSF!D35</f>
        <v>0</v>
      </c>
    </row>
    <row r="136" spans="2:5">
      <c r="B136" s="501"/>
      <c r="C136" s="497" t="s">
        <v>44</v>
      </c>
      <c r="D136" s="497"/>
      <c r="E136" s="12">
        <f>ECSF!D36</f>
        <v>0</v>
      </c>
    </row>
    <row r="137" spans="2:5">
      <c r="B137" s="501"/>
      <c r="C137" s="500" t="s">
        <v>7</v>
      </c>
      <c r="D137" s="500"/>
      <c r="E137" s="11">
        <f>ECSF!I14</f>
        <v>3588526.34</v>
      </c>
    </row>
    <row r="138" spans="2:5">
      <c r="B138" s="501"/>
      <c r="C138" s="500" t="s">
        <v>9</v>
      </c>
      <c r="D138" s="500"/>
      <c r="E138" s="11">
        <f>ECSF!I16</f>
        <v>0</v>
      </c>
    </row>
    <row r="139" spans="2:5">
      <c r="B139" s="501"/>
      <c r="C139" s="497" t="s">
        <v>11</v>
      </c>
      <c r="D139" s="497"/>
      <c r="E139" s="12">
        <f>ECSF!I18</f>
        <v>0</v>
      </c>
    </row>
    <row r="140" spans="2:5">
      <c r="B140" s="501"/>
      <c r="C140" s="497" t="s">
        <v>13</v>
      </c>
      <c r="D140" s="497"/>
      <c r="E140" s="12">
        <f>ECSF!I19</f>
        <v>0</v>
      </c>
    </row>
    <row r="141" spans="2:5">
      <c r="B141" s="501"/>
      <c r="C141" s="497" t="s">
        <v>15</v>
      </c>
      <c r="D141" s="497"/>
      <c r="E141" s="12">
        <f>ECSF!I20</f>
        <v>0</v>
      </c>
    </row>
    <row r="142" spans="2:5">
      <c r="B142" s="501"/>
      <c r="C142" s="497" t="s">
        <v>17</v>
      </c>
      <c r="D142" s="497"/>
      <c r="E142" s="12">
        <f>ECSF!I21</f>
        <v>0</v>
      </c>
    </row>
    <row r="143" spans="2:5">
      <c r="B143" s="501"/>
      <c r="C143" s="497" t="s">
        <v>19</v>
      </c>
      <c r="D143" s="497"/>
      <c r="E143" s="12">
        <f>ECSF!I22</f>
        <v>0</v>
      </c>
    </row>
    <row r="144" spans="2:5">
      <c r="B144" s="501"/>
      <c r="C144" s="497" t="s">
        <v>21</v>
      </c>
      <c r="D144" s="497"/>
      <c r="E144" s="12">
        <f>ECSF!I23</f>
        <v>0</v>
      </c>
    </row>
    <row r="145" spans="2:5">
      <c r="B145" s="501"/>
      <c r="C145" s="497" t="s">
        <v>23</v>
      </c>
      <c r="D145" s="497"/>
      <c r="E145" s="12">
        <f>ECSF!I24</f>
        <v>54557.36</v>
      </c>
    </row>
    <row r="146" spans="2:5">
      <c r="B146" s="501"/>
      <c r="C146" s="497" t="s">
        <v>24</v>
      </c>
      <c r="D146" s="497"/>
      <c r="E146" s="12">
        <f>ECSF!I25</f>
        <v>0</v>
      </c>
    </row>
    <row r="147" spans="2:5">
      <c r="B147" s="501"/>
      <c r="C147" s="503" t="s">
        <v>28</v>
      </c>
      <c r="D147" s="503"/>
      <c r="E147" s="11">
        <f>ECSF!I27</f>
        <v>4241414.6399999997</v>
      </c>
    </row>
    <row r="148" spans="2:5">
      <c r="B148" s="501"/>
      <c r="C148" s="497" t="s">
        <v>30</v>
      </c>
      <c r="D148" s="497"/>
      <c r="E148" s="12">
        <f>ECSF!I29</f>
        <v>0</v>
      </c>
    </row>
    <row r="149" spans="2:5">
      <c r="B149" s="501"/>
      <c r="C149" s="497" t="s">
        <v>32</v>
      </c>
      <c r="D149" s="497"/>
      <c r="E149" s="12">
        <f>ECSF!I30</f>
        <v>0</v>
      </c>
    </row>
    <row r="150" spans="2:5">
      <c r="B150" s="501"/>
      <c r="C150" s="497" t="s">
        <v>34</v>
      </c>
      <c r="D150" s="497"/>
      <c r="E150" s="12">
        <f>ECSF!I31</f>
        <v>0</v>
      </c>
    </row>
    <row r="151" spans="2:5">
      <c r="B151" s="501"/>
      <c r="C151" s="497" t="s">
        <v>36</v>
      </c>
      <c r="D151" s="497"/>
      <c r="E151" s="12">
        <f>ECSF!I32</f>
        <v>0</v>
      </c>
    </row>
    <row r="152" spans="2:5">
      <c r="B152" s="501"/>
      <c r="C152" s="497" t="s">
        <v>38</v>
      </c>
      <c r="D152" s="497"/>
      <c r="E152" s="12">
        <f>ECSF!I33</f>
        <v>4241414.6399999997</v>
      </c>
    </row>
    <row r="153" spans="2:5">
      <c r="B153" s="501"/>
      <c r="C153" s="497" t="s">
        <v>40</v>
      </c>
      <c r="D153" s="497"/>
      <c r="E153" s="12">
        <f>ECSF!I34</f>
        <v>0</v>
      </c>
    </row>
    <row r="154" spans="2:5">
      <c r="B154" s="501"/>
      <c r="C154" s="500" t="s">
        <v>47</v>
      </c>
      <c r="D154" s="500"/>
      <c r="E154" s="11">
        <f>ECSF!I36</f>
        <v>0</v>
      </c>
    </row>
    <row r="155" spans="2:5">
      <c r="B155" s="501"/>
      <c r="C155" s="500" t="s">
        <v>49</v>
      </c>
      <c r="D155" s="500"/>
      <c r="E155" s="11">
        <f>ECSF!I38</f>
        <v>0</v>
      </c>
    </row>
    <row r="156" spans="2:5">
      <c r="B156" s="501"/>
      <c r="C156" s="497" t="s">
        <v>50</v>
      </c>
      <c r="D156" s="497"/>
      <c r="E156" s="12">
        <f>ECSF!I40</f>
        <v>0</v>
      </c>
    </row>
    <row r="157" spans="2:5">
      <c r="B157" s="501"/>
      <c r="C157" s="497" t="s">
        <v>51</v>
      </c>
      <c r="D157" s="497"/>
      <c r="E157" s="12">
        <f>ECSF!I41</f>
        <v>0</v>
      </c>
    </row>
    <row r="158" spans="2:5">
      <c r="B158" s="501"/>
      <c r="C158" s="497" t="s">
        <v>52</v>
      </c>
      <c r="D158" s="497"/>
      <c r="E158" s="12">
        <f>ECSF!I42</f>
        <v>0</v>
      </c>
    </row>
    <row r="159" spans="2:5">
      <c r="B159" s="501"/>
      <c r="C159" s="500" t="s">
        <v>53</v>
      </c>
      <c r="D159" s="500"/>
      <c r="E159" s="11">
        <f>ECSF!I44</f>
        <v>6943291.5099999998</v>
      </c>
    </row>
    <row r="160" spans="2:5">
      <c r="B160" s="501"/>
      <c r="C160" s="497" t="s">
        <v>54</v>
      </c>
      <c r="D160" s="497"/>
      <c r="E160" s="12">
        <f>ECSF!I46</f>
        <v>6943291.5099999998</v>
      </c>
    </row>
    <row r="161" spans="2:5">
      <c r="B161" s="501"/>
      <c r="C161" s="497" t="s">
        <v>55</v>
      </c>
      <c r="D161" s="497"/>
      <c r="E161" s="12">
        <f>ECSF!I47</f>
        <v>0</v>
      </c>
    </row>
    <row r="162" spans="2:5">
      <c r="B162" s="501"/>
      <c r="C162" s="497" t="s">
        <v>56</v>
      </c>
      <c r="D162" s="497"/>
      <c r="E162" s="12">
        <f>ECSF!I48</f>
        <v>0</v>
      </c>
    </row>
    <row r="163" spans="2:5">
      <c r="B163" s="501"/>
      <c r="C163" s="497" t="s">
        <v>57</v>
      </c>
      <c r="D163" s="497"/>
      <c r="E163" s="12">
        <f>ECSF!I49</f>
        <v>0</v>
      </c>
    </row>
    <row r="164" spans="2:5">
      <c r="B164" s="501"/>
      <c r="C164" s="497" t="s">
        <v>58</v>
      </c>
      <c r="D164" s="497"/>
      <c r="E164" s="12">
        <f>ECSF!I50</f>
        <v>0</v>
      </c>
    </row>
    <row r="165" spans="2:5">
      <c r="B165" s="501"/>
      <c r="C165" s="500" t="s">
        <v>59</v>
      </c>
      <c r="D165" s="500"/>
      <c r="E165" s="11">
        <f>ECSF!I52</f>
        <v>0</v>
      </c>
    </row>
    <row r="166" spans="2:5">
      <c r="B166" s="501"/>
      <c r="C166" s="497" t="s">
        <v>60</v>
      </c>
      <c r="D166" s="497"/>
      <c r="E166" s="12">
        <f>ECSF!I54</f>
        <v>0</v>
      </c>
    </row>
    <row r="167" spans="2:5" ht="15" customHeight="1" thickBot="1">
      <c r="B167" s="502"/>
      <c r="C167" s="497" t="s">
        <v>61</v>
      </c>
      <c r="D167" s="497"/>
      <c r="E167" s="12">
        <f>ECSF!I55</f>
        <v>0</v>
      </c>
    </row>
    <row r="168" spans="2:5">
      <c r="B168" s="501" t="s">
        <v>68</v>
      </c>
      <c r="C168" s="500" t="s">
        <v>6</v>
      </c>
      <c r="D168" s="500"/>
      <c r="E168" s="11">
        <f>ECSF!E14</f>
        <v>0</v>
      </c>
    </row>
    <row r="169" spans="2:5" ht="15" customHeight="1">
      <c r="B169" s="501"/>
      <c r="C169" s="500" t="s">
        <v>8</v>
      </c>
      <c r="D169" s="500"/>
      <c r="E169" s="11">
        <f>ECSF!E16</f>
        <v>1539986.62</v>
      </c>
    </row>
    <row r="170" spans="2:5" ht="15" customHeight="1">
      <c r="B170" s="501"/>
      <c r="C170" s="497" t="s">
        <v>10</v>
      </c>
      <c r="D170" s="497"/>
      <c r="E170" s="12">
        <f>ECSF!E18</f>
        <v>0</v>
      </c>
    </row>
    <row r="171" spans="2:5" ht="15" customHeight="1">
      <c r="B171" s="501"/>
      <c r="C171" s="497" t="s">
        <v>12</v>
      </c>
      <c r="D171" s="497"/>
      <c r="E171" s="12">
        <f>ECSF!E19</f>
        <v>1539986.62</v>
      </c>
    </row>
    <row r="172" spans="2:5">
      <c r="B172" s="501"/>
      <c r="C172" s="497" t="s">
        <v>14</v>
      </c>
      <c r="D172" s="497"/>
      <c r="E172" s="12">
        <f>ECSF!E20</f>
        <v>0</v>
      </c>
    </row>
    <row r="173" spans="2:5">
      <c r="B173" s="501"/>
      <c r="C173" s="497" t="s">
        <v>16</v>
      </c>
      <c r="D173" s="497"/>
      <c r="E173" s="12">
        <f>ECSF!E21</f>
        <v>0</v>
      </c>
    </row>
    <row r="174" spans="2:5" ht="15" customHeight="1">
      <c r="B174" s="501"/>
      <c r="C174" s="497" t="s">
        <v>18</v>
      </c>
      <c r="D174" s="497"/>
      <c r="E174" s="12">
        <f>ECSF!E22</f>
        <v>0</v>
      </c>
    </row>
    <row r="175" spans="2:5" ht="15" customHeight="1">
      <c r="B175" s="501"/>
      <c r="C175" s="497" t="s">
        <v>20</v>
      </c>
      <c r="D175" s="497"/>
      <c r="E175" s="12">
        <f>ECSF!E23</f>
        <v>0</v>
      </c>
    </row>
    <row r="176" spans="2:5">
      <c r="B176" s="501"/>
      <c r="C176" s="497" t="s">
        <v>22</v>
      </c>
      <c r="D176" s="497"/>
      <c r="E176" s="12">
        <f>ECSF!E24</f>
        <v>0</v>
      </c>
    </row>
    <row r="177" spans="2:5" ht="15" customHeight="1">
      <c r="B177" s="501"/>
      <c r="C177" s="500" t="s">
        <v>27</v>
      </c>
      <c r="D177" s="500"/>
      <c r="E177" s="11">
        <f>ECSF!E26</f>
        <v>0</v>
      </c>
    </row>
    <row r="178" spans="2:5">
      <c r="B178" s="501"/>
      <c r="C178" s="497" t="s">
        <v>29</v>
      </c>
      <c r="D178" s="497"/>
      <c r="E178" s="12">
        <f>ECSF!E28</f>
        <v>0</v>
      </c>
    </row>
    <row r="179" spans="2:5" ht="15" customHeight="1">
      <c r="B179" s="501"/>
      <c r="C179" s="497" t="s">
        <v>31</v>
      </c>
      <c r="D179" s="497"/>
      <c r="E179" s="12">
        <f>ECSF!E29</f>
        <v>0</v>
      </c>
    </row>
    <row r="180" spans="2:5" ht="15" customHeight="1">
      <c r="B180" s="501"/>
      <c r="C180" s="497" t="s">
        <v>33</v>
      </c>
      <c r="D180" s="497"/>
      <c r="E180" s="12">
        <f>ECSF!E30</f>
        <v>0</v>
      </c>
    </row>
    <row r="181" spans="2:5" ht="15" customHeight="1">
      <c r="B181" s="501"/>
      <c r="C181" s="497" t="s">
        <v>35</v>
      </c>
      <c r="D181" s="497"/>
      <c r="E181" s="12">
        <f>ECSF!E31</f>
        <v>0</v>
      </c>
    </row>
    <row r="182" spans="2:5" ht="15" customHeight="1">
      <c r="B182" s="501"/>
      <c r="C182" s="497" t="s">
        <v>37</v>
      </c>
      <c r="D182" s="497"/>
      <c r="E182" s="12">
        <f>ECSF!E32</f>
        <v>0</v>
      </c>
    </row>
    <row r="183" spans="2:5" ht="15" customHeight="1">
      <c r="B183" s="501"/>
      <c r="C183" s="497" t="s">
        <v>39</v>
      </c>
      <c r="D183" s="497"/>
      <c r="E183" s="12">
        <f>ECSF!E33</f>
        <v>0</v>
      </c>
    </row>
    <row r="184" spans="2:5" ht="15" customHeight="1">
      <c r="B184" s="501"/>
      <c r="C184" s="497" t="s">
        <v>41</v>
      </c>
      <c r="D184" s="497"/>
      <c r="E184" s="12">
        <f>ECSF!E34</f>
        <v>0</v>
      </c>
    </row>
    <row r="185" spans="2:5" ht="15" customHeight="1">
      <c r="B185" s="501"/>
      <c r="C185" s="497" t="s">
        <v>42</v>
      </c>
      <c r="D185" s="497"/>
      <c r="E185" s="12">
        <f>ECSF!E35</f>
        <v>0</v>
      </c>
    </row>
    <row r="186" spans="2:5" ht="15" customHeight="1">
      <c r="B186" s="501"/>
      <c r="C186" s="497" t="s">
        <v>44</v>
      </c>
      <c r="D186" s="497"/>
      <c r="E186" s="12">
        <f>ECSF!E36</f>
        <v>0</v>
      </c>
    </row>
    <row r="187" spans="2:5" ht="15" customHeight="1">
      <c r="B187" s="501"/>
      <c r="C187" s="500" t="s">
        <v>7</v>
      </c>
      <c r="D187" s="500"/>
      <c r="E187" s="11">
        <f>ECSF!J14</f>
        <v>0</v>
      </c>
    </row>
    <row r="188" spans="2:5">
      <c r="B188" s="501"/>
      <c r="C188" s="500" t="s">
        <v>9</v>
      </c>
      <c r="D188" s="500"/>
      <c r="E188" s="11">
        <f>ECSF!J16</f>
        <v>652888.29999999993</v>
      </c>
    </row>
    <row r="189" spans="2:5">
      <c r="B189" s="501"/>
      <c r="C189" s="497" t="s">
        <v>11</v>
      </c>
      <c r="D189" s="497"/>
      <c r="E189" s="12">
        <f>ECSF!J18</f>
        <v>268342.15999999997</v>
      </c>
    </row>
    <row r="190" spans="2:5">
      <c r="B190" s="501"/>
      <c r="C190" s="497" t="s">
        <v>13</v>
      </c>
      <c r="D190" s="497"/>
      <c r="E190" s="12">
        <f>ECSF!J19</f>
        <v>439103.5</v>
      </c>
    </row>
    <row r="191" spans="2:5" ht="15" customHeight="1">
      <c r="B191" s="501"/>
      <c r="C191" s="497" t="s">
        <v>15</v>
      </c>
      <c r="D191" s="497"/>
      <c r="E191" s="12">
        <f>ECSF!J20</f>
        <v>0</v>
      </c>
    </row>
    <row r="192" spans="2:5">
      <c r="B192" s="501"/>
      <c r="C192" s="497" t="s">
        <v>17</v>
      </c>
      <c r="D192" s="497"/>
      <c r="E192" s="12">
        <f>ECSF!J21</f>
        <v>0</v>
      </c>
    </row>
    <row r="193" spans="2:5" ht="15" customHeight="1">
      <c r="B193" s="501"/>
      <c r="C193" s="497" t="s">
        <v>19</v>
      </c>
      <c r="D193" s="497"/>
      <c r="E193" s="12">
        <f>ECSF!J22</f>
        <v>0</v>
      </c>
    </row>
    <row r="194" spans="2:5" ht="15" customHeight="1">
      <c r="B194" s="501"/>
      <c r="C194" s="497" t="s">
        <v>21</v>
      </c>
      <c r="D194" s="497"/>
      <c r="E194" s="12">
        <f>ECSF!J23</f>
        <v>0</v>
      </c>
    </row>
    <row r="195" spans="2:5" ht="15" customHeight="1">
      <c r="B195" s="501"/>
      <c r="C195" s="497" t="s">
        <v>23</v>
      </c>
      <c r="D195" s="497"/>
      <c r="E195" s="12">
        <f>ECSF!J24</f>
        <v>0</v>
      </c>
    </row>
    <row r="196" spans="2:5" ht="15" customHeight="1">
      <c r="B196" s="501"/>
      <c r="C196" s="497" t="s">
        <v>24</v>
      </c>
      <c r="D196" s="497"/>
      <c r="E196" s="12">
        <f>ECSF!J25</f>
        <v>0</v>
      </c>
    </row>
    <row r="197" spans="2:5" ht="15" customHeight="1">
      <c r="B197" s="501"/>
      <c r="C197" s="503" t="s">
        <v>28</v>
      </c>
      <c r="D197" s="503"/>
      <c r="E197" s="11">
        <f>ECSF!J27</f>
        <v>0</v>
      </c>
    </row>
    <row r="198" spans="2:5" ht="15" customHeight="1">
      <c r="B198" s="501"/>
      <c r="C198" s="497" t="s">
        <v>30</v>
      </c>
      <c r="D198" s="497"/>
      <c r="E198" s="12">
        <f>ECSF!J29</f>
        <v>0</v>
      </c>
    </row>
    <row r="199" spans="2:5" ht="15" customHeight="1">
      <c r="B199" s="501"/>
      <c r="C199" s="497" t="s">
        <v>32</v>
      </c>
      <c r="D199" s="497"/>
      <c r="E199" s="12">
        <f>ECSF!J30</f>
        <v>0</v>
      </c>
    </row>
    <row r="200" spans="2:5" ht="15" customHeight="1">
      <c r="B200" s="501"/>
      <c r="C200" s="497" t="s">
        <v>34</v>
      </c>
      <c r="D200" s="497"/>
      <c r="E200" s="12">
        <f>ECSF!J31</f>
        <v>0</v>
      </c>
    </row>
    <row r="201" spans="2:5">
      <c r="B201" s="501"/>
      <c r="C201" s="497" t="s">
        <v>36</v>
      </c>
      <c r="D201" s="497"/>
      <c r="E201" s="12">
        <f>ECSF!J32</f>
        <v>0</v>
      </c>
    </row>
    <row r="202" spans="2:5" ht="15" customHeight="1">
      <c r="B202" s="501"/>
      <c r="C202" s="497" t="s">
        <v>38</v>
      </c>
      <c r="D202" s="497"/>
      <c r="E202" s="12">
        <f>ECSF!J33</f>
        <v>0</v>
      </c>
    </row>
    <row r="203" spans="2:5">
      <c r="B203" s="501"/>
      <c r="C203" s="497" t="s">
        <v>40</v>
      </c>
      <c r="D203" s="497"/>
      <c r="E203" s="12">
        <f>ECSF!J34</f>
        <v>0</v>
      </c>
    </row>
    <row r="204" spans="2:5" ht="15" customHeight="1">
      <c r="B204" s="501"/>
      <c r="C204" s="500" t="s">
        <v>47</v>
      </c>
      <c r="D204" s="500"/>
      <c r="E204" s="11">
        <f>ECSF!J36</f>
        <v>6943291.5099999998</v>
      </c>
    </row>
    <row r="205" spans="2:5" ht="15" customHeight="1">
      <c r="B205" s="501"/>
      <c r="C205" s="500" t="s">
        <v>49</v>
      </c>
      <c r="D205" s="500"/>
      <c r="E205" s="11">
        <f>ECSF!J38</f>
        <v>0</v>
      </c>
    </row>
    <row r="206" spans="2:5" ht="15" customHeight="1">
      <c r="B206" s="501"/>
      <c r="C206" s="497" t="s">
        <v>50</v>
      </c>
      <c r="D206" s="497"/>
      <c r="E206" s="12">
        <f>ECSF!J40</f>
        <v>0</v>
      </c>
    </row>
    <row r="207" spans="2:5" ht="15" customHeight="1">
      <c r="B207" s="501"/>
      <c r="C207" s="497" t="s">
        <v>51</v>
      </c>
      <c r="D207" s="497"/>
      <c r="E207" s="12">
        <f>ECSF!J41</f>
        <v>0</v>
      </c>
    </row>
    <row r="208" spans="2:5" ht="15" customHeight="1">
      <c r="B208" s="501"/>
      <c r="C208" s="497" t="s">
        <v>52</v>
      </c>
      <c r="D208" s="497"/>
      <c r="E208" s="12">
        <f>ECSF!J42</f>
        <v>0</v>
      </c>
    </row>
    <row r="209" spans="2:5" ht="15" customHeight="1">
      <c r="B209" s="501"/>
      <c r="C209" s="500" t="s">
        <v>53</v>
      </c>
      <c r="D209" s="500"/>
      <c r="E209" s="11">
        <f>ECSF!J44</f>
        <v>-32851690</v>
      </c>
    </row>
    <row r="210" spans="2:5">
      <c r="B210" s="501"/>
      <c r="C210" s="497" t="s">
        <v>54</v>
      </c>
      <c r="D210" s="497"/>
      <c r="E210" s="12">
        <f>ECSF!J46</f>
        <v>0</v>
      </c>
    </row>
    <row r="211" spans="2:5" ht="15" customHeight="1">
      <c r="B211" s="501"/>
      <c r="C211" s="497" t="s">
        <v>55</v>
      </c>
      <c r="D211" s="497"/>
      <c r="E211" s="12">
        <f>ECSF!J47</f>
        <v>-32851690</v>
      </c>
    </row>
    <row r="212" spans="2:5">
      <c r="B212" s="501"/>
      <c r="C212" s="497" t="s">
        <v>56</v>
      </c>
      <c r="D212" s="497"/>
      <c r="E212" s="12">
        <f>ECSF!J48</f>
        <v>0</v>
      </c>
    </row>
    <row r="213" spans="2:5" ht="15" customHeight="1">
      <c r="B213" s="501"/>
      <c r="C213" s="497" t="s">
        <v>57</v>
      </c>
      <c r="D213" s="497"/>
      <c r="E213" s="12">
        <f>ECSF!J49</f>
        <v>0</v>
      </c>
    </row>
    <row r="214" spans="2:5">
      <c r="B214" s="501"/>
      <c r="C214" s="497" t="s">
        <v>58</v>
      </c>
      <c r="D214" s="497"/>
      <c r="E214" s="12">
        <f>ECSF!J50</f>
        <v>0</v>
      </c>
    </row>
    <row r="215" spans="2:5">
      <c r="B215" s="501"/>
      <c r="C215" s="500" t="s">
        <v>59</v>
      </c>
      <c r="D215" s="500"/>
      <c r="E215" s="11">
        <f>ECSF!J52</f>
        <v>0</v>
      </c>
    </row>
    <row r="216" spans="2:5">
      <c r="B216" s="501"/>
      <c r="C216" s="497" t="s">
        <v>60</v>
      </c>
      <c r="D216" s="497"/>
      <c r="E216" s="12">
        <f>ECSF!J54</f>
        <v>0</v>
      </c>
    </row>
    <row r="217" spans="2:5" ht="15.75" thickBot="1">
      <c r="B217" s="502"/>
      <c r="C217" s="497" t="s">
        <v>61</v>
      </c>
      <c r="D217" s="497"/>
      <c r="E217" s="12">
        <f>ECSF!J55</f>
        <v>0</v>
      </c>
    </row>
    <row r="218" spans="2:5">
      <c r="C218" s="505" t="s">
        <v>75</v>
      </c>
      <c r="D218" s="5" t="s">
        <v>64</v>
      </c>
      <c r="E218" s="15" t="str">
        <f>ECSF!C62</f>
        <v>LIC. ROBERTO ARMAS ARÁMBURU</v>
      </c>
    </row>
    <row r="219" spans="2:5">
      <c r="C219" s="506"/>
      <c r="D219" s="5" t="s">
        <v>65</v>
      </c>
      <c r="E219" s="15" t="str">
        <f>ECSF!C63</f>
        <v>Director General</v>
      </c>
    </row>
    <row r="220" spans="2:5">
      <c r="C220" s="506" t="s">
        <v>74</v>
      </c>
      <c r="D220" s="5" t="s">
        <v>64</v>
      </c>
      <c r="E220" s="15" t="str">
        <f>ECSF!G62</f>
        <v>LIC. OMAR FERNANDO SAUCEDO MACIAS VALADEZ</v>
      </c>
    </row>
    <row r="221" spans="2:5">
      <c r="C221" s="506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20" zoomScale="80" zoomScaleNormal="80" workbookViewId="0">
      <selection activeCell="H41" sqref="H41"/>
    </sheetView>
  </sheetViews>
  <sheetFormatPr baseColWidth="10" defaultRowHeight="12"/>
  <cols>
    <col min="1" max="1" width="1.140625" style="174" customWidth="1"/>
    <col min="2" max="2" width="11.7109375" style="174" customWidth="1"/>
    <col min="3" max="3" width="54.42578125" style="174" customWidth="1"/>
    <col min="4" max="4" width="19.140625" style="341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6384" width="11.42578125" style="174"/>
  </cols>
  <sheetData>
    <row r="1" spans="1:13" s="223" customFormat="1" ht="6" customHeight="1">
      <c r="B1" s="224"/>
      <c r="C1" s="507"/>
      <c r="D1" s="507"/>
      <c r="E1" s="507"/>
      <c r="F1" s="508"/>
      <c r="G1" s="508"/>
      <c r="H1" s="508"/>
      <c r="I1" s="315"/>
      <c r="J1" s="280"/>
      <c r="K1" s="280"/>
    </row>
    <row r="2" spans="1:13" s="223" customFormat="1" ht="6" customHeight="1">
      <c r="B2" s="224"/>
    </row>
    <row r="3" spans="1:13" s="223" customFormat="1" ht="14.1" customHeight="1">
      <c r="B3" s="226"/>
      <c r="C3" s="476" t="s">
        <v>418</v>
      </c>
      <c r="D3" s="476"/>
      <c r="E3" s="476"/>
      <c r="F3" s="476"/>
      <c r="G3" s="476"/>
      <c r="H3" s="226"/>
      <c r="I3" s="226"/>
      <c r="J3" s="174"/>
      <c r="K3" s="174"/>
    </row>
    <row r="4" spans="1:13" s="223" customFormat="1" ht="14.1" customHeight="1">
      <c r="B4" s="226"/>
      <c r="C4" s="476" t="s">
        <v>145</v>
      </c>
      <c r="D4" s="476"/>
      <c r="E4" s="476"/>
      <c r="F4" s="476"/>
      <c r="G4" s="476"/>
      <c r="H4" s="226"/>
      <c r="I4" s="226"/>
      <c r="J4" s="174"/>
      <c r="K4" s="174"/>
    </row>
    <row r="5" spans="1:13" s="223" customFormat="1" ht="14.1" customHeight="1">
      <c r="B5" s="226"/>
      <c r="C5" s="476" t="s">
        <v>432</v>
      </c>
      <c r="D5" s="476"/>
      <c r="E5" s="476"/>
      <c r="F5" s="476"/>
      <c r="G5" s="476"/>
      <c r="H5" s="226"/>
      <c r="I5" s="226"/>
      <c r="J5" s="174"/>
      <c r="K5" s="174"/>
    </row>
    <row r="6" spans="1:13" s="223" customFormat="1" ht="14.1" customHeight="1">
      <c r="B6" s="226"/>
      <c r="C6" s="476" t="s">
        <v>1</v>
      </c>
      <c r="D6" s="476"/>
      <c r="E6" s="476"/>
      <c r="F6" s="476"/>
      <c r="G6" s="476"/>
      <c r="H6" s="226"/>
      <c r="I6" s="226"/>
      <c r="J6" s="174"/>
      <c r="K6" s="174"/>
    </row>
    <row r="7" spans="1:13" s="223" customFormat="1" ht="20.100000000000001" customHeight="1">
      <c r="A7" s="228"/>
      <c r="B7" s="229" t="s">
        <v>4</v>
      </c>
      <c r="C7" s="463" t="s">
        <v>421</v>
      </c>
      <c r="D7" s="463"/>
      <c r="E7" s="463"/>
      <c r="F7" s="463"/>
      <c r="G7" s="463"/>
      <c r="H7" s="463"/>
      <c r="I7" s="463"/>
      <c r="J7" s="463"/>
      <c r="K7" s="316"/>
      <c r="L7" s="316"/>
      <c r="M7" s="316"/>
    </row>
    <row r="8" spans="1:13" s="223" customFormat="1" ht="6.75" customHeight="1">
      <c r="A8" s="477"/>
      <c r="B8" s="477"/>
      <c r="C8" s="477"/>
      <c r="D8" s="477"/>
      <c r="E8" s="477"/>
      <c r="F8" s="477"/>
      <c r="G8" s="477"/>
      <c r="H8" s="477"/>
      <c r="I8" s="477"/>
    </row>
    <row r="9" spans="1:13" s="223" customFormat="1" ht="3" customHeight="1">
      <c r="A9" s="477"/>
      <c r="B9" s="477"/>
      <c r="C9" s="477"/>
      <c r="D9" s="477"/>
      <c r="E9" s="477"/>
      <c r="F9" s="477"/>
      <c r="G9" s="477"/>
      <c r="H9" s="477"/>
      <c r="I9" s="477"/>
    </row>
    <row r="10" spans="1:13" s="321" customFormat="1">
      <c r="A10" s="317"/>
      <c r="B10" s="510" t="s">
        <v>76</v>
      </c>
      <c r="C10" s="510"/>
      <c r="D10" s="318" t="s">
        <v>146</v>
      </c>
      <c r="E10" s="318" t="s">
        <v>147</v>
      </c>
      <c r="F10" s="319" t="s">
        <v>148</v>
      </c>
      <c r="G10" s="319" t="s">
        <v>149</v>
      </c>
      <c r="H10" s="319" t="s">
        <v>150</v>
      </c>
      <c r="I10" s="320"/>
    </row>
    <row r="11" spans="1:13" s="321" customFormat="1">
      <c r="A11" s="322"/>
      <c r="B11" s="511"/>
      <c r="C11" s="511"/>
      <c r="D11" s="323">
        <v>1</v>
      </c>
      <c r="E11" s="323">
        <v>2</v>
      </c>
      <c r="F11" s="324">
        <v>3</v>
      </c>
      <c r="G11" s="324" t="s">
        <v>151</v>
      </c>
      <c r="H11" s="324" t="s">
        <v>152</v>
      </c>
      <c r="I11" s="325"/>
    </row>
    <row r="12" spans="1:13" s="223" customFormat="1" ht="3" customHeight="1">
      <c r="A12" s="512"/>
      <c r="B12" s="477"/>
      <c r="C12" s="477"/>
      <c r="D12" s="477"/>
      <c r="E12" s="477"/>
      <c r="F12" s="477"/>
      <c r="G12" s="477"/>
      <c r="H12" s="477"/>
      <c r="I12" s="513"/>
    </row>
    <row r="13" spans="1:13" s="22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74"/>
      <c r="K13" s="174"/>
    </row>
    <row r="14" spans="1:13" s="223" customFormat="1">
      <c r="A14" s="252"/>
      <c r="B14" s="517" t="s">
        <v>6</v>
      </c>
      <c r="C14" s="517"/>
      <c r="D14" s="326">
        <f>+D16+D26</f>
        <v>188079557.69</v>
      </c>
      <c r="E14" s="326">
        <f>+E16+E26</f>
        <v>256982261.68000001</v>
      </c>
      <c r="F14" s="326">
        <f>+F16+F26</f>
        <v>260337026.87</v>
      </c>
      <c r="G14" s="326">
        <f t="shared" ref="G14:H14" si="0">+G16+G26</f>
        <v>184724792.5</v>
      </c>
      <c r="H14" s="326">
        <f t="shared" si="0"/>
        <v>-3354765.1899999827</v>
      </c>
      <c r="I14" s="327"/>
      <c r="J14" s="174"/>
      <c r="K14" s="174"/>
    </row>
    <row r="15" spans="1:13" s="223" customFormat="1" ht="5.0999999999999996" customHeight="1">
      <c r="A15" s="252"/>
      <c r="B15" s="328"/>
      <c r="C15" s="328"/>
      <c r="D15" s="326"/>
      <c r="E15" s="326"/>
      <c r="F15" s="326"/>
      <c r="G15" s="326"/>
      <c r="H15" s="326"/>
      <c r="I15" s="327"/>
      <c r="J15" s="174"/>
      <c r="K15" s="174"/>
    </row>
    <row r="16" spans="1:13" s="223" customFormat="1" ht="20.25">
      <c r="A16" s="329"/>
      <c r="B16" s="480" t="s">
        <v>8</v>
      </c>
      <c r="C16" s="480"/>
      <c r="D16" s="330">
        <f>SUM(D18:D24)</f>
        <v>58772018.810000002</v>
      </c>
      <c r="E16" s="330">
        <f>SUM(E18:E24)</f>
        <v>229260153.68000001</v>
      </c>
      <c r="F16" s="330">
        <f>SUM(F18:F24)</f>
        <v>234154905.47999999</v>
      </c>
      <c r="G16" s="330">
        <f>D16+E16-F16</f>
        <v>53877267.01000002</v>
      </c>
      <c r="H16" s="330">
        <f>G16-D16</f>
        <v>-4894751.7999999821</v>
      </c>
      <c r="I16" s="331"/>
      <c r="J16" s="174"/>
      <c r="K16" s="332"/>
    </row>
    <row r="17" spans="1:14" s="223" customFormat="1" ht="5.0999999999999996" customHeight="1">
      <c r="A17" s="239"/>
      <c r="B17" s="224"/>
      <c r="C17" s="224"/>
      <c r="D17" s="333"/>
      <c r="E17" s="333"/>
      <c r="F17" s="333"/>
      <c r="G17" s="333"/>
      <c r="H17" s="333"/>
      <c r="I17" s="334"/>
      <c r="J17" s="174"/>
      <c r="K17" s="332"/>
    </row>
    <row r="18" spans="1:14" s="223" customFormat="1" ht="19.5" customHeight="1">
      <c r="A18" s="239"/>
      <c r="B18" s="509" t="s">
        <v>10</v>
      </c>
      <c r="C18" s="509"/>
      <c r="D18" s="335">
        <f>+[1]ESF!E18</f>
        <v>49051475</v>
      </c>
      <c r="E18" s="335">
        <v>173228437</v>
      </c>
      <c r="F18" s="335">
        <v>177378847.97</v>
      </c>
      <c r="G18" s="251">
        <f>D18+E18-F18</f>
        <v>44901064.030000001</v>
      </c>
      <c r="H18" s="251">
        <f>G18-D18</f>
        <v>-4150410.9699999988</v>
      </c>
      <c r="I18" s="334"/>
      <c r="J18" s="174"/>
      <c r="K18" s="332" t="str">
        <f>IF(G18=ESF!D18," ","Error")</f>
        <v>Error</v>
      </c>
    </row>
    <row r="19" spans="1:14" s="223" customFormat="1" ht="19.5" customHeight="1">
      <c r="A19" s="239"/>
      <c r="B19" s="509" t="s">
        <v>12</v>
      </c>
      <c r="C19" s="509"/>
      <c r="D19" s="335">
        <v>9720543.8100000005</v>
      </c>
      <c r="E19" s="335">
        <v>56031716.68</v>
      </c>
      <c r="F19" s="335">
        <v>56776057.509999998</v>
      </c>
      <c r="G19" s="251">
        <f t="shared" ref="G19:G24" si="1">D19+E19-F19</f>
        <v>8976202.9800000042</v>
      </c>
      <c r="H19" s="251">
        <f t="shared" ref="H19:H24" si="2">G19-D19</f>
        <v>-744340.82999999635</v>
      </c>
      <c r="I19" s="334"/>
      <c r="J19" s="174"/>
      <c r="K19" s="332" t="str">
        <f>IF(G19=ESF!D19," ","Error")</f>
        <v xml:space="preserve"> </v>
      </c>
      <c r="L19" s="248" t="s">
        <v>134</v>
      </c>
      <c r="M19" s="447" t="s">
        <v>134</v>
      </c>
    </row>
    <row r="20" spans="1:14" s="223" customFormat="1" ht="19.5" customHeight="1">
      <c r="A20" s="239"/>
      <c r="B20" s="509" t="s">
        <v>14</v>
      </c>
      <c r="C20" s="509"/>
      <c r="D20" s="335">
        <f>+[1]ESF!E20</f>
        <v>0</v>
      </c>
      <c r="E20" s="335">
        <v>0</v>
      </c>
      <c r="F20" s="335">
        <v>0</v>
      </c>
      <c r="G20" s="251">
        <f t="shared" si="1"/>
        <v>0</v>
      </c>
      <c r="H20" s="251">
        <f t="shared" si="2"/>
        <v>0</v>
      </c>
      <c r="I20" s="334"/>
      <c r="J20" s="174"/>
      <c r="K20" s="332" t="str">
        <f>IF(G20=ESF!D20," ","Error")</f>
        <v xml:space="preserve"> </v>
      </c>
      <c r="L20" s="248"/>
      <c r="M20" s="447"/>
    </row>
    <row r="21" spans="1:14" s="223" customFormat="1" ht="19.5" customHeight="1">
      <c r="A21" s="239"/>
      <c r="B21" s="509" t="s">
        <v>16</v>
      </c>
      <c r="C21" s="509"/>
      <c r="D21" s="335">
        <f>+[1]ESF!E21</f>
        <v>0</v>
      </c>
      <c r="E21" s="335">
        <v>0</v>
      </c>
      <c r="F21" s="335">
        <v>0</v>
      </c>
      <c r="G21" s="251">
        <f t="shared" si="1"/>
        <v>0</v>
      </c>
      <c r="H21" s="251">
        <f t="shared" si="2"/>
        <v>0</v>
      </c>
      <c r="I21" s="334"/>
      <c r="J21" s="174"/>
      <c r="K21" s="332" t="str">
        <f>IF(G21=ESF!D21," ","Error")</f>
        <v xml:space="preserve"> </v>
      </c>
      <c r="N21" s="223" t="s">
        <v>134</v>
      </c>
    </row>
    <row r="22" spans="1:14" s="223" customFormat="1" ht="19.5" customHeight="1">
      <c r="A22" s="239"/>
      <c r="B22" s="509" t="s">
        <v>18</v>
      </c>
      <c r="C22" s="509"/>
      <c r="D22" s="335">
        <f>+[1]ESF!E22</f>
        <v>0</v>
      </c>
      <c r="E22" s="335">
        <v>0</v>
      </c>
      <c r="F22" s="335">
        <v>0</v>
      </c>
      <c r="G22" s="251">
        <f t="shared" si="1"/>
        <v>0</v>
      </c>
      <c r="H22" s="251">
        <f t="shared" si="2"/>
        <v>0</v>
      </c>
      <c r="I22" s="334"/>
      <c r="J22" s="174"/>
      <c r="K22" s="332" t="str">
        <f>IF(G22=ESF!D22," ","Error")</f>
        <v xml:space="preserve"> </v>
      </c>
    </row>
    <row r="23" spans="1:14" s="223" customFormat="1" ht="19.5" customHeight="1">
      <c r="A23" s="239"/>
      <c r="B23" s="509" t="s">
        <v>20</v>
      </c>
      <c r="C23" s="509"/>
      <c r="D23" s="335">
        <f>+[1]ESF!E23</f>
        <v>0</v>
      </c>
      <c r="E23" s="335">
        <v>0</v>
      </c>
      <c r="F23" s="335">
        <v>0</v>
      </c>
      <c r="G23" s="251">
        <f t="shared" si="1"/>
        <v>0</v>
      </c>
      <c r="H23" s="251">
        <f t="shared" si="2"/>
        <v>0</v>
      </c>
      <c r="I23" s="334"/>
      <c r="J23" s="174"/>
      <c r="K23" s="332" t="str">
        <f>IF(G23=ESF!D23," ","Error")</f>
        <v xml:space="preserve"> </v>
      </c>
      <c r="L23" s="223" t="s">
        <v>134</v>
      </c>
    </row>
    <row r="24" spans="1:14" ht="19.5" customHeight="1">
      <c r="A24" s="239"/>
      <c r="B24" s="509" t="s">
        <v>22</v>
      </c>
      <c r="C24" s="509"/>
      <c r="D24" s="335">
        <f>+[1]ESF!E24</f>
        <v>0</v>
      </c>
      <c r="E24" s="335">
        <v>0</v>
      </c>
      <c r="F24" s="335">
        <v>0</v>
      </c>
      <c r="G24" s="251">
        <f t="shared" si="1"/>
        <v>0</v>
      </c>
      <c r="H24" s="251">
        <f t="shared" si="2"/>
        <v>0</v>
      </c>
      <c r="I24" s="334"/>
      <c r="K24" s="332" t="str">
        <f>IF(G24=ESF!D24," ","Error")</f>
        <v xml:space="preserve"> </v>
      </c>
    </row>
    <row r="25" spans="1:14" ht="20.25">
      <c r="A25" s="239"/>
      <c r="B25" s="336"/>
      <c r="C25" s="336"/>
      <c r="D25" s="337"/>
      <c r="E25" s="337"/>
      <c r="F25" s="337"/>
      <c r="G25" s="337"/>
      <c r="H25" s="337"/>
      <c r="I25" s="334"/>
      <c r="K25" s="332"/>
    </row>
    <row r="26" spans="1:14" ht="20.25">
      <c r="A26" s="329"/>
      <c r="B26" s="480" t="s">
        <v>27</v>
      </c>
      <c r="C26" s="480"/>
      <c r="D26" s="330">
        <f>SUM(D28:D36)</f>
        <v>129307538.88</v>
      </c>
      <c r="E26" s="330">
        <f>SUM(E28:E36)</f>
        <v>27722108</v>
      </c>
      <c r="F26" s="330">
        <f>SUM(F28:F36)</f>
        <v>26182121.390000001</v>
      </c>
      <c r="G26" s="330">
        <f>D26+E26-F26</f>
        <v>130847525.48999999</v>
      </c>
      <c r="H26" s="330">
        <f>G26-D26</f>
        <v>1539986.6099999994</v>
      </c>
      <c r="I26" s="331"/>
      <c r="K26" s="332"/>
    </row>
    <row r="27" spans="1:14" ht="5.0999999999999996" customHeight="1">
      <c r="A27" s="239"/>
      <c r="B27" s="224"/>
      <c r="C27" s="336"/>
      <c r="D27" s="333"/>
      <c r="E27" s="333"/>
      <c r="F27" s="333"/>
      <c r="G27" s="333"/>
      <c r="H27" s="333"/>
      <c r="I27" s="334"/>
      <c r="K27" s="332"/>
    </row>
    <row r="28" spans="1:14" ht="19.5" customHeight="1">
      <c r="A28" s="239"/>
      <c r="B28" s="509" t="s">
        <v>29</v>
      </c>
      <c r="C28" s="509"/>
      <c r="D28" s="335">
        <f>+[1]ESF!E31</f>
        <v>0</v>
      </c>
      <c r="E28" s="335">
        <v>0</v>
      </c>
      <c r="F28" s="335">
        <v>0</v>
      </c>
      <c r="G28" s="251">
        <f>D28+E28-F28</f>
        <v>0</v>
      </c>
      <c r="H28" s="251">
        <f>G28-D28</f>
        <v>0</v>
      </c>
      <c r="I28" s="334"/>
      <c r="K28" s="332" t="str">
        <f>IF(G28=ESF!D31," ","error")</f>
        <v xml:space="preserve"> </v>
      </c>
    </row>
    <row r="29" spans="1:14" ht="19.5" customHeight="1">
      <c r="A29" s="239"/>
      <c r="B29" s="509" t="s">
        <v>31</v>
      </c>
      <c r="C29" s="509"/>
      <c r="D29" s="335">
        <v>92996327.879999995</v>
      </c>
      <c r="E29" s="335">
        <v>27722108</v>
      </c>
      <c r="F29" s="335">
        <v>26182121.390000001</v>
      </c>
      <c r="G29" s="251">
        <f t="shared" ref="G29:G36" si="3">D29+E29-F29</f>
        <v>94536314.489999995</v>
      </c>
      <c r="H29" s="251">
        <f t="shared" ref="H29:H36" si="4">G29-D29</f>
        <v>1539986.6099999994</v>
      </c>
      <c r="I29" s="334"/>
      <c r="K29" s="332"/>
    </row>
    <row r="30" spans="1:14" ht="19.5" customHeight="1">
      <c r="A30" s="239"/>
      <c r="B30" s="509" t="s">
        <v>33</v>
      </c>
      <c r="C30" s="509"/>
      <c r="D30" s="335">
        <v>34126496</v>
      </c>
      <c r="E30" s="335">
        <v>0</v>
      </c>
      <c r="F30" s="335">
        <v>0</v>
      </c>
      <c r="G30" s="251">
        <f t="shared" si="3"/>
        <v>34126496</v>
      </c>
      <c r="H30" s="251">
        <f t="shared" si="4"/>
        <v>0</v>
      </c>
      <c r="I30" s="334"/>
      <c r="K30" s="332" t="str">
        <f>IF(G30=ESF!D33," ","error")</f>
        <v xml:space="preserve"> </v>
      </c>
    </row>
    <row r="31" spans="1:14" ht="19.5" customHeight="1">
      <c r="A31" s="239"/>
      <c r="B31" s="509" t="s">
        <v>153</v>
      </c>
      <c r="C31" s="509"/>
      <c r="D31" s="335">
        <v>2184715</v>
      </c>
      <c r="E31" s="335">
        <v>0</v>
      </c>
      <c r="F31" s="335">
        <v>0</v>
      </c>
      <c r="G31" s="251">
        <f t="shared" si="3"/>
        <v>2184715</v>
      </c>
      <c r="H31" s="251">
        <f t="shared" si="4"/>
        <v>0</v>
      </c>
      <c r="I31" s="334"/>
      <c r="K31" s="332" t="str">
        <f>IF(G31=ESF!D34," ","error")</f>
        <v xml:space="preserve"> </v>
      </c>
      <c r="L31" s="248" t="s">
        <v>134</v>
      </c>
      <c r="M31" s="451" t="s">
        <v>134</v>
      </c>
    </row>
    <row r="32" spans="1:14" ht="19.5" customHeight="1">
      <c r="A32" s="239"/>
      <c r="B32" s="509" t="s">
        <v>37</v>
      </c>
      <c r="C32" s="509"/>
      <c r="D32" s="335">
        <f>+[1]ESF!E35</f>
        <v>0</v>
      </c>
      <c r="E32" s="335">
        <v>0</v>
      </c>
      <c r="F32" s="335">
        <v>0</v>
      </c>
      <c r="G32" s="251">
        <f t="shared" si="3"/>
        <v>0</v>
      </c>
      <c r="H32" s="251">
        <f t="shared" si="4"/>
        <v>0</v>
      </c>
      <c r="I32" s="334"/>
      <c r="K32" s="332" t="str">
        <f>IF(G32=ESF!D35," ","error")</f>
        <v xml:space="preserve"> </v>
      </c>
    </row>
    <row r="33" spans="1:17" ht="19.5" customHeight="1">
      <c r="A33" s="239"/>
      <c r="B33" s="509" t="s">
        <v>39</v>
      </c>
      <c r="C33" s="509"/>
      <c r="D33" s="335">
        <f>+[1]ESF!E36</f>
        <v>0</v>
      </c>
      <c r="E33" s="335">
        <v>0</v>
      </c>
      <c r="F33" s="335">
        <v>0</v>
      </c>
      <c r="G33" s="251">
        <f t="shared" si="3"/>
        <v>0</v>
      </c>
      <c r="H33" s="251">
        <f t="shared" si="4"/>
        <v>0</v>
      </c>
      <c r="I33" s="334"/>
      <c r="K33" s="332" t="str">
        <f>IF(G33=ESF!D36," ","error")</f>
        <v xml:space="preserve"> </v>
      </c>
    </row>
    <row r="34" spans="1:17" ht="19.5" customHeight="1">
      <c r="A34" s="239"/>
      <c r="B34" s="509" t="s">
        <v>41</v>
      </c>
      <c r="C34" s="509"/>
      <c r="D34" s="335">
        <f>+[1]ESF!E37</f>
        <v>0</v>
      </c>
      <c r="E34" s="335">
        <v>0</v>
      </c>
      <c r="F34" s="335">
        <v>0</v>
      </c>
      <c r="G34" s="251">
        <f t="shared" si="3"/>
        <v>0</v>
      </c>
      <c r="H34" s="251">
        <f t="shared" si="4"/>
        <v>0</v>
      </c>
      <c r="I34" s="334"/>
      <c r="K34" s="332" t="str">
        <f>IF(G34=ESF!D37," ","error")</f>
        <v xml:space="preserve"> </v>
      </c>
    </row>
    <row r="35" spans="1:17" ht="19.5" customHeight="1">
      <c r="A35" s="239"/>
      <c r="B35" s="509" t="s">
        <v>42</v>
      </c>
      <c r="C35" s="509"/>
      <c r="D35" s="335">
        <v>0</v>
      </c>
      <c r="E35" s="335">
        <v>0</v>
      </c>
      <c r="F35" s="335">
        <v>0</v>
      </c>
      <c r="G35" s="251">
        <f t="shared" si="3"/>
        <v>0</v>
      </c>
      <c r="H35" s="251">
        <f t="shared" si="4"/>
        <v>0</v>
      </c>
      <c r="I35" s="334"/>
      <c r="K35" s="332" t="str">
        <f>IF(G35=ESF!D38," ","error")</f>
        <v xml:space="preserve"> </v>
      </c>
    </row>
    <row r="36" spans="1:17" ht="19.5" customHeight="1">
      <c r="A36" s="239"/>
      <c r="B36" s="509" t="s">
        <v>44</v>
      </c>
      <c r="C36" s="509"/>
      <c r="D36" s="335">
        <v>0</v>
      </c>
      <c r="E36" s="335">
        <v>0</v>
      </c>
      <c r="F36" s="335">
        <v>0</v>
      </c>
      <c r="G36" s="251">
        <f t="shared" si="3"/>
        <v>0</v>
      </c>
      <c r="H36" s="251">
        <f t="shared" si="4"/>
        <v>0</v>
      </c>
      <c r="I36" s="334"/>
      <c r="K36" s="332" t="str">
        <f>IF(G36=ESF!D39," ","error")</f>
        <v xml:space="preserve"> </v>
      </c>
    </row>
    <row r="37" spans="1:17" ht="20.25">
      <c r="A37" s="239"/>
      <c r="B37" s="336"/>
      <c r="C37" s="336"/>
      <c r="D37" s="337"/>
      <c r="E37" s="333"/>
      <c r="F37" s="333"/>
      <c r="G37" s="333"/>
      <c r="H37" s="333"/>
      <c r="I37" s="334"/>
      <c r="K37" s="332"/>
    </row>
    <row r="38" spans="1:17" ht="6" customHeight="1">
      <c r="A38" s="518"/>
      <c r="B38" s="519"/>
      <c r="C38" s="519"/>
      <c r="D38" s="519"/>
      <c r="E38" s="519"/>
      <c r="F38" s="519"/>
      <c r="G38" s="519"/>
      <c r="H38" s="519"/>
      <c r="I38" s="520"/>
    </row>
    <row r="39" spans="1:17" ht="6" customHeight="1">
      <c r="A39" s="338"/>
      <c r="B39" s="339"/>
      <c r="C39" s="340"/>
      <c r="E39" s="338"/>
      <c r="F39" s="338"/>
      <c r="G39" s="338"/>
      <c r="H39" s="338"/>
      <c r="I39" s="338"/>
    </row>
    <row r="40" spans="1:17" ht="15" customHeight="1">
      <c r="A40" s="223"/>
      <c r="B40" s="475" t="s">
        <v>78</v>
      </c>
      <c r="C40" s="475"/>
      <c r="D40" s="475"/>
      <c r="E40" s="475"/>
      <c r="F40" s="475"/>
      <c r="G40" s="475"/>
      <c r="H40" s="475"/>
      <c r="I40" s="241"/>
      <c r="J40" s="241"/>
      <c r="K40" s="223"/>
      <c r="L40" s="223"/>
      <c r="M40" s="223"/>
      <c r="N40" s="223"/>
      <c r="O40" s="223"/>
      <c r="P40" s="223"/>
      <c r="Q40" s="223"/>
    </row>
    <row r="41" spans="1:17" ht="9.75" customHeight="1">
      <c r="A41" s="223"/>
      <c r="B41" s="241"/>
      <c r="C41" s="265"/>
      <c r="D41" s="266"/>
      <c r="E41" s="266"/>
      <c r="F41" s="223"/>
      <c r="G41" s="267"/>
      <c r="H41" s="265"/>
      <c r="I41" s="266"/>
      <c r="J41" s="266"/>
      <c r="K41" s="223"/>
      <c r="L41" s="223"/>
      <c r="M41" s="223"/>
      <c r="N41" s="223"/>
      <c r="O41" s="223"/>
      <c r="P41" s="223"/>
      <c r="Q41" s="223"/>
    </row>
    <row r="42" spans="1:17" ht="50.1" customHeight="1">
      <c r="A42" s="223"/>
      <c r="B42" s="521"/>
      <c r="C42" s="521"/>
      <c r="D42" s="266"/>
      <c r="E42" s="522"/>
      <c r="F42" s="522"/>
      <c r="G42" s="523"/>
      <c r="H42" s="523"/>
      <c r="I42" s="266"/>
      <c r="J42" s="266"/>
      <c r="K42" s="223"/>
      <c r="L42" s="223"/>
      <c r="M42" s="223"/>
      <c r="N42" s="223"/>
      <c r="O42" s="223"/>
      <c r="P42" s="223"/>
      <c r="Q42" s="223"/>
    </row>
    <row r="43" spans="1:17" ht="14.1" customHeight="1">
      <c r="A43" s="223"/>
      <c r="B43" s="474" t="s">
        <v>424</v>
      </c>
      <c r="C43" s="474"/>
      <c r="D43" s="280"/>
      <c r="E43" s="474" t="s">
        <v>425</v>
      </c>
      <c r="F43" s="474"/>
      <c r="G43" s="524"/>
      <c r="H43" s="524"/>
      <c r="I43" s="242"/>
      <c r="J43" s="223"/>
      <c r="P43" s="223"/>
      <c r="Q43" s="223"/>
    </row>
    <row r="44" spans="1:17" ht="14.1" customHeight="1">
      <c r="A44" s="223"/>
      <c r="B44" s="469" t="s">
        <v>417</v>
      </c>
      <c r="C44" s="469"/>
      <c r="D44" s="249"/>
      <c r="E44" s="469" t="s">
        <v>426</v>
      </c>
      <c r="F44" s="469"/>
      <c r="G44" s="469"/>
      <c r="H44" s="469"/>
      <c r="I44" s="242"/>
      <c r="J44" s="223"/>
      <c r="P44" s="223"/>
      <c r="Q44" s="223"/>
    </row>
    <row r="45" spans="1:17">
      <c r="B45" s="223"/>
      <c r="C45" s="223"/>
      <c r="D45" s="289"/>
      <c r="E45" s="223"/>
      <c r="F45" s="223"/>
      <c r="G45" s="223"/>
    </row>
    <row r="46" spans="1:17">
      <c r="B46" s="223"/>
      <c r="C46" s="223"/>
      <c r="D46" s="289"/>
      <c r="E46" s="223"/>
      <c r="F46" s="223"/>
      <c r="G46" s="223"/>
    </row>
  </sheetData>
  <sheetProtection formatCells="0" selectLockedCells="1"/>
  <mergeCells count="41"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C1" zoomScaleNormal="100" workbookViewId="0">
      <selection activeCell="G19" sqref="G19"/>
    </sheetView>
  </sheetViews>
  <sheetFormatPr baseColWidth="10" defaultRowHeight="12"/>
  <cols>
    <col min="1" max="1" width="4.85546875" style="343" customWidth="1"/>
    <col min="2" max="2" width="14.5703125" style="343" customWidth="1"/>
    <col min="3" max="3" width="18.85546875" style="343" customWidth="1"/>
    <col min="4" max="4" width="21.85546875" style="343" customWidth="1"/>
    <col min="5" max="5" width="3.42578125" style="343" customWidth="1"/>
    <col min="6" max="6" width="22.28515625" style="343" customWidth="1"/>
    <col min="7" max="7" width="29.7109375" style="343" customWidth="1"/>
    <col min="8" max="8" width="20.7109375" style="343" customWidth="1"/>
    <col min="9" max="9" width="20.85546875" style="343" customWidth="1"/>
    <col min="10" max="10" width="3.7109375" style="343" customWidth="1"/>
    <col min="11" max="16384" width="11.42578125" style="198"/>
  </cols>
  <sheetData>
    <row r="1" spans="1:17" s="184" customFormat="1" ht="6" customHeight="1">
      <c r="A1" s="195"/>
      <c r="B1" s="342"/>
      <c r="C1" s="189"/>
      <c r="D1" s="216"/>
      <c r="E1" s="216"/>
      <c r="F1" s="216"/>
      <c r="G1" s="216"/>
      <c r="H1" s="216"/>
      <c r="I1" s="216"/>
      <c r="J1" s="216"/>
      <c r="K1" s="343"/>
      <c r="P1" s="198"/>
      <c r="Q1" s="198"/>
    </row>
    <row r="2" spans="1:17" ht="6" customHeight="1">
      <c r="A2" s="198"/>
      <c r="B2" s="344"/>
      <c r="C2" s="198"/>
      <c r="D2" s="198"/>
      <c r="E2" s="198"/>
      <c r="F2" s="198"/>
      <c r="G2" s="198"/>
      <c r="H2" s="198"/>
      <c r="I2" s="198"/>
      <c r="J2" s="198"/>
    </row>
    <row r="3" spans="1:17" ht="6" customHeight="1"/>
    <row r="4" spans="1:17" ht="14.1" customHeight="1">
      <c r="B4" s="345"/>
      <c r="C4" s="527" t="s">
        <v>429</v>
      </c>
      <c r="D4" s="527"/>
      <c r="E4" s="527"/>
      <c r="F4" s="527"/>
      <c r="G4" s="527"/>
      <c r="H4" s="527"/>
      <c r="I4" s="345"/>
      <c r="J4" s="345"/>
    </row>
    <row r="5" spans="1:17" ht="14.1" customHeight="1">
      <c r="B5" s="345"/>
      <c r="C5" s="527" t="s">
        <v>154</v>
      </c>
      <c r="D5" s="527"/>
      <c r="E5" s="527"/>
      <c r="F5" s="527"/>
      <c r="G5" s="527"/>
      <c r="H5" s="527"/>
      <c r="I5" s="345"/>
      <c r="J5" s="345"/>
    </row>
    <row r="6" spans="1:17" ht="14.1" customHeight="1">
      <c r="B6" s="345"/>
      <c r="C6" s="527" t="s">
        <v>433</v>
      </c>
      <c r="D6" s="527"/>
      <c r="E6" s="527"/>
      <c r="F6" s="527"/>
      <c r="G6" s="527"/>
      <c r="H6" s="527"/>
      <c r="I6" s="345"/>
      <c r="J6" s="345"/>
    </row>
    <row r="7" spans="1:17" ht="14.1" customHeight="1">
      <c r="B7" s="345"/>
      <c r="C7" s="527" t="s">
        <v>1</v>
      </c>
      <c r="D7" s="527"/>
      <c r="E7" s="527"/>
      <c r="F7" s="527"/>
      <c r="G7" s="527"/>
      <c r="H7" s="527"/>
      <c r="I7" s="345"/>
      <c r="J7" s="345"/>
    </row>
    <row r="8" spans="1:17" ht="6" customHeight="1">
      <c r="A8" s="346"/>
      <c r="B8" s="528"/>
      <c r="C8" s="528"/>
      <c r="D8" s="529"/>
      <c r="E8" s="529"/>
      <c r="F8" s="529"/>
      <c r="G8" s="529"/>
      <c r="H8" s="529"/>
      <c r="I8" s="529"/>
      <c r="J8" s="347"/>
    </row>
    <row r="9" spans="1:17" ht="20.100000000000001" customHeight="1">
      <c r="A9" s="346"/>
      <c r="B9" s="348" t="s">
        <v>4</v>
      </c>
      <c r="C9" s="463" t="s">
        <v>421</v>
      </c>
      <c r="D9" s="463"/>
      <c r="E9" s="463"/>
      <c r="F9" s="463"/>
      <c r="G9" s="463"/>
      <c r="H9" s="463"/>
      <c r="I9" s="463"/>
      <c r="J9" s="463"/>
    </row>
    <row r="10" spans="1:17" ht="5.0999999999999996" customHeight="1">
      <c r="A10" s="34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4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50"/>
      <c r="B12" s="531" t="s">
        <v>155</v>
      </c>
      <c r="C12" s="531"/>
      <c r="D12" s="531"/>
      <c r="E12" s="351"/>
      <c r="F12" s="352" t="s">
        <v>156</v>
      </c>
      <c r="G12" s="352" t="s">
        <v>157</v>
      </c>
      <c r="H12" s="351" t="s">
        <v>158</v>
      </c>
      <c r="I12" s="351" t="s">
        <v>159</v>
      </c>
      <c r="J12" s="353"/>
    </row>
    <row r="13" spans="1:17" ht="3" customHeight="1">
      <c r="A13" s="35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5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55"/>
      <c r="B15" s="534" t="s">
        <v>160</v>
      </c>
      <c r="C15" s="534"/>
      <c r="D15" s="534"/>
      <c r="E15" s="356"/>
      <c r="F15" s="356"/>
      <c r="G15" s="356"/>
      <c r="H15" s="356"/>
      <c r="I15" s="356"/>
      <c r="J15" s="357"/>
    </row>
    <row r="16" spans="1:17">
      <c r="A16" s="358"/>
      <c r="B16" s="535" t="s">
        <v>161</v>
      </c>
      <c r="C16" s="535"/>
      <c r="D16" s="535"/>
      <c r="E16" s="359"/>
      <c r="F16" s="359"/>
      <c r="G16" s="359"/>
      <c r="H16" s="359"/>
      <c r="I16" s="359"/>
      <c r="J16" s="360"/>
    </row>
    <row r="17" spans="1:10">
      <c r="A17" s="358"/>
      <c r="B17" s="534" t="s">
        <v>162</v>
      </c>
      <c r="C17" s="534"/>
      <c r="D17" s="534"/>
      <c r="E17" s="359"/>
      <c r="F17" s="361"/>
      <c r="G17" s="361"/>
      <c r="H17" s="300">
        <f>SUM(H18:H20)</f>
        <v>0</v>
      </c>
      <c r="I17" s="300">
        <f>SUM(I18:I20)</f>
        <v>0</v>
      </c>
      <c r="J17" s="362"/>
    </row>
    <row r="18" spans="1:10">
      <c r="A18" s="363"/>
      <c r="B18" s="364"/>
      <c r="C18" s="536" t="s">
        <v>163</v>
      </c>
      <c r="D18" s="536"/>
      <c r="E18" s="359"/>
      <c r="F18" s="365"/>
      <c r="G18" s="365"/>
      <c r="H18" s="366">
        <v>0</v>
      </c>
      <c r="I18" s="366">
        <v>0</v>
      </c>
      <c r="J18" s="367"/>
    </row>
    <row r="19" spans="1:10">
      <c r="A19" s="363"/>
      <c r="B19" s="364"/>
      <c r="C19" s="536" t="s">
        <v>164</v>
      </c>
      <c r="D19" s="536"/>
      <c r="E19" s="359"/>
      <c r="F19" s="365"/>
      <c r="G19" s="365"/>
      <c r="H19" s="366">
        <v>0</v>
      </c>
      <c r="I19" s="366">
        <v>0</v>
      </c>
      <c r="J19" s="367"/>
    </row>
    <row r="20" spans="1:10">
      <c r="A20" s="363"/>
      <c r="B20" s="364"/>
      <c r="C20" s="536" t="s">
        <v>165</v>
      </c>
      <c r="D20" s="536"/>
      <c r="E20" s="359"/>
      <c r="F20" s="365"/>
      <c r="G20" s="365"/>
      <c r="H20" s="366">
        <v>0</v>
      </c>
      <c r="I20" s="366">
        <v>0</v>
      </c>
      <c r="J20" s="367"/>
    </row>
    <row r="21" spans="1:10" ht="9.9499999999999993" customHeight="1">
      <c r="A21" s="363"/>
      <c r="B21" s="364"/>
      <c r="C21" s="364"/>
      <c r="D21" s="368"/>
      <c r="E21" s="359"/>
      <c r="F21" s="369"/>
      <c r="G21" s="369"/>
      <c r="H21" s="370"/>
      <c r="I21" s="370"/>
      <c r="J21" s="367"/>
    </row>
    <row r="22" spans="1:10">
      <c r="A22" s="358"/>
      <c r="B22" s="534" t="s">
        <v>166</v>
      </c>
      <c r="C22" s="534"/>
      <c r="D22" s="534"/>
      <c r="E22" s="359"/>
      <c r="F22" s="361"/>
      <c r="G22" s="361"/>
      <c r="H22" s="300">
        <f>SUM(H23:H26)</f>
        <v>0</v>
      </c>
      <c r="I22" s="300">
        <f>SUM(I23:I26)</f>
        <v>0</v>
      </c>
      <c r="J22" s="362"/>
    </row>
    <row r="23" spans="1:10">
      <c r="A23" s="363"/>
      <c r="B23" s="364"/>
      <c r="C23" s="536" t="s">
        <v>167</v>
      </c>
      <c r="D23" s="536"/>
      <c r="E23" s="359"/>
      <c r="F23" s="365"/>
      <c r="G23" s="365"/>
      <c r="H23" s="366">
        <v>0</v>
      </c>
      <c r="I23" s="366">
        <v>0</v>
      </c>
      <c r="J23" s="367"/>
    </row>
    <row r="24" spans="1:10">
      <c r="A24" s="363"/>
      <c r="B24" s="364"/>
      <c r="C24" s="536" t="s">
        <v>168</v>
      </c>
      <c r="D24" s="536"/>
      <c r="E24" s="359"/>
      <c r="F24" s="365"/>
      <c r="G24" s="365"/>
      <c r="H24" s="366">
        <v>0</v>
      </c>
      <c r="I24" s="366">
        <v>0</v>
      </c>
      <c r="J24" s="367"/>
    </row>
    <row r="25" spans="1:10">
      <c r="A25" s="363"/>
      <c r="B25" s="364"/>
      <c r="C25" s="536" t="s">
        <v>164</v>
      </c>
      <c r="D25" s="536"/>
      <c r="E25" s="359"/>
      <c r="F25" s="365"/>
      <c r="G25" s="365"/>
      <c r="H25" s="366">
        <v>0</v>
      </c>
      <c r="I25" s="366">
        <v>0</v>
      </c>
      <c r="J25" s="367"/>
    </row>
    <row r="26" spans="1:10">
      <c r="A26" s="363"/>
      <c r="B26" s="344"/>
      <c r="C26" s="536" t="s">
        <v>165</v>
      </c>
      <c r="D26" s="536"/>
      <c r="E26" s="359"/>
      <c r="F26" s="365"/>
      <c r="G26" s="365"/>
      <c r="H26" s="371">
        <v>0</v>
      </c>
      <c r="I26" s="371">
        <v>0</v>
      </c>
      <c r="J26" s="367"/>
    </row>
    <row r="27" spans="1:10" ht="9.9499999999999993" customHeight="1">
      <c r="A27" s="363"/>
      <c r="B27" s="364"/>
      <c r="C27" s="364"/>
      <c r="D27" s="368"/>
      <c r="E27" s="359"/>
      <c r="F27" s="372"/>
      <c r="G27" s="372"/>
      <c r="H27" s="373"/>
      <c r="I27" s="373"/>
      <c r="J27" s="367"/>
    </row>
    <row r="28" spans="1:10">
      <c r="A28" s="374"/>
      <c r="B28" s="533" t="s">
        <v>169</v>
      </c>
      <c r="C28" s="533"/>
      <c r="D28" s="533"/>
      <c r="E28" s="375"/>
      <c r="F28" s="376"/>
      <c r="G28" s="376"/>
      <c r="H28" s="377">
        <f>H17+H22</f>
        <v>0</v>
      </c>
      <c r="I28" s="377">
        <f>I17+I22</f>
        <v>0</v>
      </c>
      <c r="J28" s="378"/>
    </row>
    <row r="29" spans="1:10">
      <c r="A29" s="358"/>
      <c r="B29" s="364"/>
      <c r="C29" s="364"/>
      <c r="D29" s="379"/>
      <c r="E29" s="359"/>
      <c r="F29" s="372"/>
      <c r="G29" s="372"/>
      <c r="H29" s="373"/>
      <c r="I29" s="373"/>
      <c r="J29" s="362"/>
    </row>
    <row r="30" spans="1:10">
      <c r="A30" s="358"/>
      <c r="B30" s="535" t="s">
        <v>170</v>
      </c>
      <c r="C30" s="535"/>
      <c r="D30" s="535"/>
      <c r="E30" s="359"/>
      <c r="F30" s="372"/>
      <c r="G30" s="372"/>
      <c r="H30" s="373"/>
      <c r="I30" s="373"/>
      <c r="J30" s="362"/>
    </row>
    <row r="31" spans="1:10">
      <c r="A31" s="358"/>
      <c r="B31" s="534" t="s">
        <v>162</v>
      </c>
      <c r="C31" s="534"/>
      <c r="D31" s="534"/>
      <c r="E31" s="359"/>
      <c r="F31" s="361"/>
      <c r="G31" s="361"/>
      <c r="H31" s="300">
        <f>SUM(H32:H34)</f>
        <v>0</v>
      </c>
      <c r="I31" s="300">
        <f>SUM(I32:I34)</f>
        <v>0</v>
      </c>
      <c r="J31" s="362"/>
    </row>
    <row r="32" spans="1:10">
      <c r="A32" s="363"/>
      <c r="B32" s="364"/>
      <c r="C32" s="536" t="s">
        <v>163</v>
      </c>
      <c r="D32" s="536"/>
      <c r="E32" s="359"/>
      <c r="F32" s="365"/>
      <c r="G32" s="365"/>
      <c r="H32" s="366">
        <v>0</v>
      </c>
      <c r="I32" s="366">
        <v>0</v>
      </c>
      <c r="J32" s="367"/>
    </row>
    <row r="33" spans="1:10">
      <c r="A33" s="363"/>
      <c r="B33" s="344"/>
      <c r="C33" s="536" t="s">
        <v>164</v>
      </c>
      <c r="D33" s="536"/>
      <c r="E33" s="344"/>
      <c r="F33" s="380"/>
      <c r="G33" s="380"/>
      <c r="H33" s="366">
        <v>0</v>
      </c>
      <c r="I33" s="366">
        <v>0</v>
      </c>
      <c r="J33" s="367"/>
    </row>
    <row r="34" spans="1:10">
      <c r="A34" s="363"/>
      <c r="B34" s="344"/>
      <c r="C34" s="536" t="s">
        <v>165</v>
      </c>
      <c r="D34" s="536"/>
      <c r="E34" s="344"/>
      <c r="F34" s="380"/>
      <c r="G34" s="380"/>
      <c r="H34" s="366">
        <v>0</v>
      </c>
      <c r="I34" s="366">
        <v>0</v>
      </c>
      <c r="J34" s="367"/>
    </row>
    <row r="35" spans="1:10" ht="9.9499999999999993" customHeight="1">
      <c r="A35" s="363"/>
      <c r="B35" s="364"/>
      <c r="C35" s="364"/>
      <c r="D35" s="368"/>
      <c r="E35" s="359"/>
      <c r="F35" s="372"/>
      <c r="G35" s="372"/>
      <c r="H35" s="373"/>
      <c r="I35" s="373"/>
      <c r="J35" s="367"/>
    </row>
    <row r="36" spans="1:10">
      <c r="A36" s="358"/>
      <c r="B36" s="534" t="s">
        <v>166</v>
      </c>
      <c r="C36" s="534"/>
      <c r="D36" s="534"/>
      <c r="E36" s="359"/>
      <c r="F36" s="361"/>
      <c r="G36" s="361"/>
      <c r="H36" s="300">
        <f>SUM(H37:H40)</f>
        <v>0</v>
      </c>
      <c r="I36" s="300">
        <f>SUM(I37:I40)</f>
        <v>0</v>
      </c>
      <c r="J36" s="362"/>
    </row>
    <row r="37" spans="1:10">
      <c r="A37" s="363"/>
      <c r="B37" s="364"/>
      <c r="C37" s="536" t="s">
        <v>167</v>
      </c>
      <c r="D37" s="536"/>
      <c r="E37" s="359"/>
      <c r="F37" s="365"/>
      <c r="G37" s="365"/>
      <c r="H37" s="366">
        <v>0</v>
      </c>
      <c r="I37" s="366">
        <v>0</v>
      </c>
      <c r="J37" s="367"/>
    </row>
    <row r="38" spans="1:10">
      <c r="A38" s="363"/>
      <c r="B38" s="364"/>
      <c r="C38" s="536" t="s">
        <v>168</v>
      </c>
      <c r="D38" s="536"/>
      <c r="E38" s="359"/>
      <c r="F38" s="365"/>
      <c r="G38" s="365"/>
      <c r="H38" s="366">
        <v>0</v>
      </c>
      <c r="I38" s="366">
        <v>0</v>
      </c>
      <c r="J38" s="367"/>
    </row>
    <row r="39" spans="1:10">
      <c r="A39" s="363"/>
      <c r="B39" s="364"/>
      <c r="C39" s="536" t="s">
        <v>164</v>
      </c>
      <c r="D39" s="536"/>
      <c r="E39" s="359"/>
      <c r="F39" s="365"/>
      <c r="G39" s="365"/>
      <c r="H39" s="366">
        <v>0</v>
      </c>
      <c r="I39" s="366">
        <v>0</v>
      </c>
      <c r="J39" s="367"/>
    </row>
    <row r="40" spans="1:10">
      <c r="A40" s="363"/>
      <c r="B40" s="359"/>
      <c r="C40" s="536" t="s">
        <v>165</v>
      </c>
      <c r="D40" s="536"/>
      <c r="E40" s="359"/>
      <c r="F40" s="365"/>
      <c r="G40" s="365"/>
      <c r="H40" s="366">
        <v>0</v>
      </c>
      <c r="I40" s="366">
        <v>0</v>
      </c>
      <c r="J40" s="367"/>
    </row>
    <row r="41" spans="1:10" ht="9.9499999999999993" customHeight="1">
      <c r="A41" s="363"/>
      <c r="B41" s="359"/>
      <c r="C41" s="359"/>
      <c r="D41" s="368"/>
      <c r="E41" s="359"/>
      <c r="F41" s="372"/>
      <c r="G41" s="372"/>
      <c r="H41" s="373"/>
      <c r="I41" s="373"/>
      <c r="J41" s="367"/>
    </row>
    <row r="42" spans="1:10">
      <c r="A42" s="374"/>
      <c r="B42" s="533" t="s">
        <v>171</v>
      </c>
      <c r="C42" s="533"/>
      <c r="D42" s="533"/>
      <c r="E42" s="375"/>
      <c r="F42" s="381"/>
      <c r="G42" s="381"/>
      <c r="H42" s="377">
        <f>+H31+H36</f>
        <v>0</v>
      </c>
      <c r="I42" s="377">
        <f>+I31+I36</f>
        <v>0</v>
      </c>
      <c r="J42" s="378"/>
    </row>
    <row r="43" spans="1:10">
      <c r="A43" s="363"/>
      <c r="B43" s="364"/>
      <c r="C43" s="364"/>
      <c r="D43" s="368"/>
      <c r="E43" s="359"/>
      <c r="F43" s="372"/>
      <c r="G43" s="372"/>
      <c r="H43" s="373"/>
      <c r="I43" s="373"/>
      <c r="J43" s="367"/>
    </row>
    <row r="44" spans="1:10">
      <c r="A44" s="363"/>
      <c r="B44" s="534" t="s">
        <v>172</v>
      </c>
      <c r="C44" s="534"/>
      <c r="D44" s="534"/>
      <c r="E44" s="359"/>
      <c r="F44" s="365"/>
      <c r="G44" s="365"/>
      <c r="H44" s="382">
        <f>H46</f>
        <v>11840205</v>
      </c>
      <c r="I44" s="382">
        <f>I46</f>
        <v>132519378</v>
      </c>
      <c r="J44" s="367"/>
    </row>
    <row r="45" spans="1:10">
      <c r="A45" s="363"/>
      <c r="B45" s="364"/>
      <c r="C45" s="364"/>
      <c r="D45" s="368"/>
      <c r="E45" s="359"/>
      <c r="F45" s="372"/>
      <c r="G45" s="372"/>
      <c r="H45" s="373"/>
      <c r="I45" s="373"/>
      <c r="J45" s="367"/>
    </row>
    <row r="46" spans="1:10">
      <c r="A46" s="383"/>
      <c r="B46" s="537" t="s">
        <v>173</v>
      </c>
      <c r="C46" s="537"/>
      <c r="D46" s="537"/>
      <c r="E46" s="384"/>
      <c r="F46" s="385"/>
      <c r="G46" s="385"/>
      <c r="H46" s="386">
        <f>[1]ESF!J40</f>
        <v>11840205</v>
      </c>
      <c r="I46" s="386">
        <f>[1]ESF!I40</f>
        <v>132519378</v>
      </c>
      <c r="J46" s="387"/>
    </row>
    <row r="47" spans="1:10" ht="6" customHeight="1">
      <c r="B47" s="535"/>
      <c r="C47" s="535"/>
      <c r="D47" s="535"/>
      <c r="E47" s="535"/>
      <c r="F47" s="535"/>
      <c r="G47" s="535"/>
      <c r="H47" s="535"/>
      <c r="I47" s="535"/>
      <c r="J47" s="535"/>
    </row>
    <row r="48" spans="1:10" ht="6" customHeight="1">
      <c r="B48" s="388"/>
      <c r="C48" s="388"/>
      <c r="D48" s="389"/>
      <c r="E48" s="390"/>
      <c r="F48" s="389"/>
      <c r="G48" s="390"/>
      <c r="H48" s="390"/>
      <c r="I48" s="390"/>
    </row>
    <row r="49" spans="1:10" s="184" customFormat="1" ht="15" customHeight="1">
      <c r="A49" s="198"/>
      <c r="B49" s="536" t="s">
        <v>78</v>
      </c>
      <c r="C49" s="536"/>
      <c r="D49" s="536"/>
      <c r="E49" s="536"/>
      <c r="F49" s="536"/>
      <c r="G49" s="536"/>
      <c r="H49" s="536"/>
      <c r="I49" s="536"/>
      <c r="J49" s="536"/>
    </row>
    <row r="50" spans="1:10" s="184" customFormat="1" ht="28.5" customHeight="1">
      <c r="A50" s="198"/>
      <c r="B50" s="368"/>
      <c r="C50" s="391"/>
      <c r="D50" s="392"/>
      <c r="E50" s="392"/>
      <c r="F50" s="198"/>
      <c r="G50" s="393"/>
      <c r="H50" s="394" t="str">
        <f>IF(H46=ESF!J40," ","ERROR")</f>
        <v xml:space="preserve"> </v>
      </c>
      <c r="I50" s="394" t="str">
        <f>IF(I46=ESF!I40," ","ERROR")</f>
        <v xml:space="preserve"> </v>
      </c>
      <c r="J50" s="392"/>
    </row>
    <row r="51" spans="1:10" s="184" customFormat="1" ht="25.5" customHeight="1">
      <c r="A51" s="198"/>
      <c r="B51" s="368"/>
      <c r="C51" s="483"/>
      <c r="D51" s="483"/>
      <c r="E51" s="392"/>
      <c r="F51" s="198"/>
      <c r="G51" s="482"/>
      <c r="H51" s="482"/>
      <c r="I51" s="392"/>
      <c r="J51" s="392"/>
    </row>
    <row r="52" spans="1:10" s="184" customFormat="1" ht="14.1" customHeight="1">
      <c r="A52" s="198"/>
      <c r="B52" s="373"/>
      <c r="C52" s="474" t="s">
        <v>424</v>
      </c>
      <c r="D52" s="474"/>
      <c r="E52" s="392"/>
      <c r="F52" s="392"/>
      <c r="G52" s="474" t="s">
        <v>425</v>
      </c>
      <c r="H52" s="474"/>
      <c r="I52" s="359"/>
      <c r="J52" s="392"/>
    </row>
    <row r="53" spans="1:10" s="184" customFormat="1" ht="14.1" customHeight="1">
      <c r="A53" s="198"/>
      <c r="B53" s="395"/>
      <c r="C53" s="469" t="s">
        <v>417</v>
      </c>
      <c r="D53" s="469"/>
      <c r="E53" s="396"/>
      <c r="F53" s="396"/>
      <c r="G53" s="469" t="s">
        <v>426</v>
      </c>
      <c r="H53" s="469"/>
      <c r="I53" s="359"/>
      <c r="J53" s="392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zoomScale="80" zoomScaleNormal="80" workbookViewId="0">
      <selection activeCell="J23" sqref="J23"/>
    </sheetView>
  </sheetViews>
  <sheetFormatPr baseColWidth="10" defaultRowHeight="12"/>
  <cols>
    <col min="1" max="1" width="3.7109375" style="397" customWidth="1"/>
    <col min="2" max="2" width="11.7109375" style="418" customWidth="1"/>
    <col min="3" max="3" width="57.42578125" style="418" customWidth="1"/>
    <col min="4" max="6" width="18.7109375" style="419" customWidth="1"/>
    <col min="7" max="7" width="15.85546875" style="419" customWidth="1"/>
    <col min="8" max="8" width="16.140625" style="419" customWidth="1"/>
    <col min="9" max="9" width="3.28515625" style="397" customWidth="1"/>
    <col min="10" max="16384" width="11.42578125" style="174"/>
  </cols>
  <sheetData>
    <row r="1" spans="1:10" ht="6" customHeight="1">
      <c r="A1" s="189"/>
      <c r="B1" s="219"/>
      <c r="C1" s="189"/>
      <c r="D1" s="538"/>
      <c r="E1" s="538"/>
      <c r="F1" s="539"/>
      <c r="G1" s="539"/>
      <c r="H1" s="539"/>
      <c r="I1" s="539"/>
    </row>
    <row r="2" spans="1:10" s="223" customFormat="1" ht="6" customHeight="1">
      <c r="B2" s="224"/>
    </row>
    <row r="3" spans="1:10" s="223" customFormat="1" ht="14.1" customHeight="1">
      <c r="B3" s="226"/>
      <c r="C3" s="476" t="s">
        <v>418</v>
      </c>
      <c r="D3" s="476"/>
      <c r="E3" s="476"/>
      <c r="F3" s="476"/>
      <c r="G3" s="476"/>
      <c r="H3" s="226"/>
      <c r="I3" s="226"/>
    </row>
    <row r="4" spans="1:10" ht="14.1" customHeight="1">
      <c r="B4" s="226"/>
      <c r="C4" s="476" t="s">
        <v>132</v>
      </c>
      <c r="D4" s="476"/>
      <c r="E4" s="476"/>
      <c r="F4" s="476"/>
      <c r="G4" s="476"/>
      <c r="H4" s="226"/>
      <c r="I4" s="226"/>
    </row>
    <row r="5" spans="1:10" ht="14.1" customHeight="1">
      <c r="B5" s="226"/>
      <c r="C5" s="476" t="s">
        <v>431</v>
      </c>
      <c r="D5" s="476"/>
      <c r="E5" s="476"/>
      <c r="F5" s="476"/>
      <c r="G5" s="476"/>
      <c r="H5" s="226"/>
      <c r="I5" s="226"/>
    </row>
    <row r="6" spans="1:10" ht="14.1" customHeight="1">
      <c r="B6" s="226"/>
      <c r="C6" s="476" t="s">
        <v>133</v>
      </c>
      <c r="D6" s="476"/>
      <c r="E6" s="476"/>
      <c r="F6" s="476"/>
      <c r="G6" s="476"/>
      <c r="H6" s="226"/>
      <c r="I6" s="226"/>
    </row>
    <row r="7" spans="1:10" s="223" customFormat="1" ht="3" customHeight="1">
      <c r="A7" s="228"/>
      <c r="B7" s="229"/>
      <c r="C7" s="540"/>
      <c r="D7" s="540"/>
      <c r="E7" s="540"/>
      <c r="F7" s="540"/>
      <c r="G7" s="540"/>
      <c r="H7" s="540"/>
      <c r="I7" s="540"/>
    </row>
    <row r="8" spans="1:10" ht="20.100000000000001" customHeight="1">
      <c r="A8" s="228"/>
      <c r="B8" s="229" t="s">
        <v>4</v>
      </c>
      <c r="C8" s="463" t="s">
        <v>421</v>
      </c>
      <c r="D8" s="463"/>
      <c r="E8" s="463"/>
      <c r="F8" s="463"/>
      <c r="G8" s="463"/>
      <c r="H8" s="463"/>
      <c r="I8" s="463"/>
      <c r="J8" s="463"/>
    </row>
    <row r="9" spans="1:10" ht="3" customHeight="1">
      <c r="A9" s="228"/>
      <c r="B9" s="228"/>
      <c r="C9" s="228" t="s">
        <v>134</v>
      </c>
      <c r="D9" s="228"/>
      <c r="E9" s="228"/>
      <c r="F9" s="228"/>
      <c r="G9" s="228"/>
      <c r="H9" s="228"/>
      <c r="I9" s="228"/>
    </row>
    <row r="10" spans="1:10" s="223" customFormat="1" ht="3" customHeight="1">
      <c r="A10" s="228"/>
      <c r="B10" s="228"/>
      <c r="C10" s="228"/>
      <c r="D10" s="228"/>
      <c r="E10" s="228"/>
      <c r="F10" s="228"/>
      <c r="G10" s="228"/>
      <c r="H10" s="228"/>
      <c r="I10" s="228"/>
    </row>
    <row r="11" spans="1:10" s="223" customFormat="1" ht="48">
      <c r="A11" s="398"/>
      <c r="B11" s="492" t="s">
        <v>76</v>
      </c>
      <c r="C11" s="492"/>
      <c r="D11" s="399" t="s">
        <v>49</v>
      </c>
      <c r="E11" s="399" t="s">
        <v>135</v>
      </c>
      <c r="F11" s="399" t="s">
        <v>136</v>
      </c>
      <c r="G11" s="399" t="s">
        <v>137</v>
      </c>
      <c r="H11" s="399" t="s">
        <v>138</v>
      </c>
      <c r="I11" s="400"/>
    </row>
    <row r="12" spans="1:10" s="223" customFormat="1" ht="3" customHeight="1">
      <c r="A12" s="401"/>
      <c r="B12" s="228"/>
      <c r="C12" s="228"/>
      <c r="D12" s="228"/>
      <c r="E12" s="228"/>
      <c r="F12" s="228"/>
      <c r="G12" s="228"/>
      <c r="H12" s="228"/>
      <c r="I12" s="402"/>
    </row>
    <row r="13" spans="1:10" s="223" customFormat="1" ht="3" customHeight="1">
      <c r="A13" s="239"/>
      <c r="B13" s="403"/>
      <c r="C13" s="243"/>
      <c r="D13" s="242"/>
      <c r="E13" s="240"/>
      <c r="F13" s="241"/>
      <c r="G13" s="224"/>
      <c r="H13" s="403"/>
      <c r="I13" s="404"/>
    </row>
    <row r="14" spans="1:10">
      <c r="A14" s="252"/>
      <c r="B14" s="480" t="s">
        <v>58</v>
      </c>
      <c r="C14" s="480"/>
      <c r="D14" s="405">
        <v>0</v>
      </c>
      <c r="E14" s="405">
        <v>0</v>
      </c>
      <c r="F14" s="405">
        <v>0</v>
      </c>
      <c r="G14" s="405">
        <v>0</v>
      </c>
      <c r="H14" s="406">
        <f>SUM(D14:G14)</f>
        <v>0</v>
      </c>
      <c r="I14" s="404"/>
    </row>
    <row r="15" spans="1:10" ht="9.9499999999999993" customHeight="1">
      <c r="A15" s="252"/>
      <c r="B15" s="407"/>
      <c r="C15" s="242"/>
      <c r="D15" s="408"/>
      <c r="E15" s="408"/>
      <c r="F15" s="408"/>
      <c r="G15" s="408"/>
      <c r="H15" s="408"/>
      <c r="I15" s="404"/>
    </row>
    <row r="16" spans="1:10">
      <c r="A16" s="252"/>
      <c r="B16" s="541" t="s">
        <v>139</v>
      </c>
      <c r="C16" s="541"/>
      <c r="D16" s="409">
        <f>SUM(D17:D19)</f>
        <v>36311211</v>
      </c>
      <c r="E16" s="409">
        <f>SUM(E17:E19)</f>
        <v>0</v>
      </c>
      <c r="F16" s="409">
        <f>SUM(F17:F19)</f>
        <v>0</v>
      </c>
      <c r="G16" s="409">
        <f>SUM(G17:G19)</f>
        <v>0</v>
      </c>
      <c r="H16" s="409">
        <f>SUM(D16:G16)</f>
        <v>36311211</v>
      </c>
      <c r="I16" s="404"/>
    </row>
    <row r="17" spans="1:11">
      <c r="A17" s="239"/>
      <c r="B17" s="475" t="s">
        <v>140</v>
      </c>
      <c r="C17" s="475"/>
      <c r="D17" s="410">
        <v>0</v>
      </c>
      <c r="E17" s="410">
        <v>0</v>
      </c>
      <c r="F17" s="410">
        <v>0</v>
      </c>
      <c r="G17" s="410">
        <v>0</v>
      </c>
      <c r="H17" s="408">
        <f t="shared" ref="H17:H25" si="0">SUM(D17:G17)</f>
        <v>0</v>
      </c>
      <c r="I17" s="404"/>
    </row>
    <row r="18" spans="1:11">
      <c r="A18" s="239"/>
      <c r="B18" s="475" t="s">
        <v>51</v>
      </c>
      <c r="C18" s="475"/>
      <c r="D18" s="410">
        <v>0</v>
      </c>
      <c r="E18" s="410">
        <v>0</v>
      </c>
      <c r="F18" s="410">
        <v>0</v>
      </c>
      <c r="G18" s="410">
        <v>0</v>
      </c>
      <c r="H18" s="408">
        <f t="shared" si="0"/>
        <v>0</v>
      </c>
      <c r="I18" s="404"/>
    </row>
    <row r="19" spans="1:11">
      <c r="A19" s="239"/>
      <c r="B19" s="475" t="s">
        <v>141</v>
      </c>
      <c r="C19" s="475"/>
      <c r="D19" s="410">
        <v>36311211</v>
      </c>
      <c r="E19" s="410">
        <v>0</v>
      </c>
      <c r="F19" s="410">
        <v>0</v>
      </c>
      <c r="G19" s="410">
        <v>0</v>
      </c>
      <c r="H19" s="408">
        <f t="shared" si="0"/>
        <v>36311211</v>
      </c>
      <c r="I19" s="404"/>
    </row>
    <row r="20" spans="1:11" ht="9.9499999999999993" customHeight="1">
      <c r="A20" s="252"/>
      <c r="B20" s="407"/>
      <c r="C20" s="242"/>
      <c r="D20" s="408"/>
      <c r="E20" s="408"/>
      <c r="F20" s="408"/>
      <c r="G20" s="408"/>
      <c r="H20" s="408"/>
      <c r="I20" s="404"/>
    </row>
    <row r="21" spans="1:11">
      <c r="A21" s="252"/>
      <c r="B21" s="541" t="s">
        <v>142</v>
      </c>
      <c r="C21" s="541"/>
      <c r="D21" s="409">
        <f>SUM(D22:D25)</f>
        <v>0</v>
      </c>
      <c r="E21" s="409">
        <f>SUM(E22:E25)</f>
        <v>19248969</v>
      </c>
      <c r="F21" s="409">
        <f>SUM(F22:F25)</f>
        <v>0</v>
      </c>
      <c r="G21" s="409">
        <f>SUM(G22:G25)</f>
        <v>0</v>
      </c>
      <c r="H21" s="409">
        <f t="shared" si="0"/>
        <v>19248969</v>
      </c>
      <c r="I21" s="404"/>
    </row>
    <row r="22" spans="1:11">
      <c r="A22" s="239"/>
      <c r="B22" s="475" t="s">
        <v>143</v>
      </c>
      <c r="C22" s="475"/>
      <c r="D22" s="410">
        <v>0</v>
      </c>
      <c r="E22" s="410">
        <v>0</v>
      </c>
      <c r="F22" s="410">
        <v>0</v>
      </c>
      <c r="G22" s="410">
        <v>0</v>
      </c>
      <c r="H22" s="408">
        <f t="shared" si="0"/>
        <v>0</v>
      </c>
      <c r="I22" s="404"/>
    </row>
    <row r="23" spans="1:11">
      <c r="A23" s="239"/>
      <c r="B23" s="475" t="s">
        <v>55</v>
      </c>
      <c r="C23" s="475"/>
      <c r="D23" s="410">
        <v>0</v>
      </c>
      <c r="E23" s="410">
        <v>19248969</v>
      </c>
      <c r="F23" s="410">
        <v>0</v>
      </c>
      <c r="G23" s="410">
        <v>0</v>
      </c>
      <c r="H23" s="408">
        <f t="shared" si="0"/>
        <v>19248969</v>
      </c>
      <c r="I23" s="404"/>
    </row>
    <row r="24" spans="1:11">
      <c r="A24" s="239"/>
      <c r="B24" s="475" t="s">
        <v>144</v>
      </c>
      <c r="C24" s="475"/>
      <c r="D24" s="410">
        <v>0</v>
      </c>
      <c r="E24" s="410">
        <v>0</v>
      </c>
      <c r="F24" s="410">
        <v>0</v>
      </c>
      <c r="G24" s="410">
        <v>0</v>
      </c>
      <c r="H24" s="408">
        <f t="shared" si="0"/>
        <v>0</v>
      </c>
      <c r="I24" s="404"/>
    </row>
    <row r="25" spans="1:11">
      <c r="A25" s="239"/>
      <c r="B25" s="475" t="s">
        <v>57</v>
      </c>
      <c r="C25" s="475"/>
      <c r="D25" s="410">
        <v>0</v>
      </c>
      <c r="E25" s="410">
        <v>0</v>
      </c>
      <c r="F25" s="410">
        <v>0</v>
      </c>
      <c r="G25" s="410">
        <v>0</v>
      </c>
      <c r="H25" s="408">
        <f t="shared" si="0"/>
        <v>0</v>
      </c>
      <c r="I25" s="404"/>
    </row>
    <row r="26" spans="1:11" ht="9.9499999999999993" customHeight="1">
      <c r="A26" s="252"/>
      <c r="B26" s="407"/>
      <c r="C26" s="242"/>
      <c r="D26" s="408"/>
      <c r="E26" s="408"/>
      <c r="F26" s="408"/>
      <c r="G26" s="408"/>
      <c r="H26" s="408"/>
      <c r="I26" s="404"/>
    </row>
    <row r="27" spans="1:11" ht="18.75" thickBot="1">
      <c r="A27" s="252"/>
      <c r="B27" s="542" t="s">
        <v>419</v>
      </c>
      <c r="C27" s="542"/>
      <c r="D27" s="411">
        <f>D14+D16+D21</f>
        <v>36311211</v>
      </c>
      <c r="E27" s="411">
        <f>E21</f>
        <v>19248969</v>
      </c>
      <c r="F27" s="411">
        <v>0</v>
      </c>
      <c r="G27" s="411">
        <f>G14+G16+G21</f>
        <v>0</v>
      </c>
      <c r="H27" s="411">
        <f>SUM(D27:G27)</f>
        <v>55560180</v>
      </c>
      <c r="I27" s="404"/>
      <c r="K27" s="412" t="str">
        <f>IF(H27=ESF!J63," ","ERROR")</f>
        <v>ERROR</v>
      </c>
    </row>
    <row r="28" spans="1:11">
      <c r="A28" s="239"/>
      <c r="B28" s="242"/>
      <c r="C28" s="241"/>
      <c r="D28" s="408"/>
      <c r="E28" s="408"/>
      <c r="F28" s="408"/>
      <c r="G28" s="408"/>
      <c r="H28" s="408"/>
      <c r="I28" s="404"/>
    </row>
    <row r="29" spans="1:11">
      <c r="A29" s="252"/>
      <c r="B29" s="541" t="s">
        <v>420</v>
      </c>
      <c r="C29" s="541"/>
      <c r="D29" s="409">
        <f>SUM(D30:D32)</f>
        <v>0</v>
      </c>
      <c r="E29" s="409">
        <f>SUM(E30:E32)</f>
        <v>0</v>
      </c>
      <c r="F29" s="409">
        <f>SUM(F30:F32)</f>
        <v>0</v>
      </c>
      <c r="G29" s="409">
        <f>SUM(G30:G32)</f>
        <v>0</v>
      </c>
      <c r="H29" s="409">
        <f>SUM(D29:G29)</f>
        <v>0</v>
      </c>
      <c r="I29" s="404"/>
    </row>
    <row r="30" spans="1:11">
      <c r="A30" s="239"/>
      <c r="B30" s="475" t="s">
        <v>50</v>
      </c>
      <c r="C30" s="475"/>
      <c r="D30" s="410">
        <v>0</v>
      </c>
      <c r="E30" s="410">
        <v>0</v>
      </c>
      <c r="F30" s="410">
        <v>0</v>
      </c>
      <c r="G30" s="410">
        <v>0</v>
      </c>
      <c r="H30" s="408">
        <f>SUM(D30:G30)</f>
        <v>0</v>
      </c>
      <c r="I30" s="404"/>
    </row>
    <row r="31" spans="1:11">
      <c r="A31" s="239"/>
      <c r="B31" s="475" t="s">
        <v>51</v>
      </c>
      <c r="C31" s="475"/>
      <c r="D31" s="410">
        <v>0</v>
      </c>
      <c r="E31" s="410">
        <v>0</v>
      </c>
      <c r="F31" s="410">
        <v>0</v>
      </c>
      <c r="G31" s="410">
        <v>0</v>
      </c>
      <c r="H31" s="408">
        <f>SUM(D31:G31)</f>
        <v>0</v>
      </c>
      <c r="I31" s="404"/>
    </row>
    <row r="32" spans="1:11">
      <c r="A32" s="239"/>
      <c r="B32" s="475" t="s">
        <v>141</v>
      </c>
      <c r="C32" s="475"/>
      <c r="D32" s="410">
        <v>0</v>
      </c>
      <c r="E32" s="410">
        <v>0</v>
      </c>
      <c r="F32" s="410">
        <v>0</v>
      </c>
      <c r="G32" s="410">
        <v>0</v>
      </c>
      <c r="H32" s="408">
        <f>SUM(D32:G32)</f>
        <v>0</v>
      </c>
      <c r="I32" s="404"/>
    </row>
    <row r="33" spans="1:11" ht="9.9499999999999993" customHeight="1">
      <c r="A33" s="252"/>
      <c r="B33" s="407"/>
      <c r="C33" s="242"/>
      <c r="D33" s="408"/>
      <c r="E33" s="408"/>
      <c r="F33" s="408"/>
      <c r="G33" s="408"/>
      <c r="H33" s="408"/>
      <c r="I33" s="404"/>
    </row>
    <row r="34" spans="1:11">
      <c r="A34" s="252" t="s">
        <v>134</v>
      </c>
      <c r="B34" s="541" t="s">
        <v>142</v>
      </c>
      <c r="C34" s="541"/>
      <c r="D34" s="409">
        <f>SUM(D35:D38)</f>
        <v>0</v>
      </c>
      <c r="E34" s="409">
        <f>SUM(E35:E38)</f>
        <v>-54272</v>
      </c>
      <c r="F34" s="409">
        <f>SUM(F35:F38)</f>
        <v>-6889019.0099999979</v>
      </c>
      <c r="G34" s="409">
        <f>SUM(G35:G38)</f>
        <v>0</v>
      </c>
      <c r="H34" s="409">
        <f>SUM(D34:G34)</f>
        <v>-6943291.0099999979</v>
      </c>
      <c r="I34" s="404"/>
    </row>
    <row r="35" spans="1:11">
      <c r="A35" s="239"/>
      <c r="B35" s="475" t="s">
        <v>143</v>
      </c>
      <c r="C35" s="475"/>
      <c r="D35" s="410">
        <v>0</v>
      </c>
      <c r="E35" s="410">
        <v>0</v>
      </c>
      <c r="F35" s="410">
        <f>+[1]ESF!I52</f>
        <v>-6889019.0099999979</v>
      </c>
      <c r="G35" s="410">
        <v>0</v>
      </c>
      <c r="H35" s="408">
        <f>SUM(D35:G35)</f>
        <v>-6889019.0099999979</v>
      </c>
      <c r="I35" s="404"/>
    </row>
    <row r="36" spans="1:11">
      <c r="A36" s="239"/>
      <c r="B36" s="475" t="s">
        <v>55</v>
      </c>
      <c r="C36" s="475"/>
      <c r="D36" s="410">
        <v>0</v>
      </c>
      <c r="E36" s="410">
        <v>-54272</v>
      </c>
      <c r="F36" s="410">
        <v>0</v>
      </c>
      <c r="G36" s="410">
        <v>0</v>
      </c>
      <c r="H36" s="408">
        <f>SUM(D36:G36)</f>
        <v>-54272</v>
      </c>
      <c r="I36" s="404"/>
    </row>
    <row r="37" spans="1:11">
      <c r="A37" s="239"/>
      <c r="B37" s="475" t="s">
        <v>144</v>
      </c>
      <c r="C37" s="475"/>
      <c r="D37" s="410">
        <v>0</v>
      </c>
      <c r="E37" s="410">
        <v>0</v>
      </c>
      <c r="F37" s="410">
        <v>0</v>
      </c>
      <c r="G37" s="410">
        <v>0</v>
      </c>
      <c r="H37" s="408">
        <f>SUM(D37:G37)</f>
        <v>0</v>
      </c>
      <c r="I37" s="404"/>
    </row>
    <row r="38" spans="1:11">
      <c r="A38" s="239"/>
      <c r="B38" s="475" t="s">
        <v>57</v>
      </c>
      <c r="C38" s="475"/>
      <c r="D38" s="410">
        <v>0</v>
      </c>
      <c r="E38" s="410">
        <v>0</v>
      </c>
      <c r="F38" s="410">
        <v>0</v>
      </c>
      <c r="G38" s="410">
        <v>0</v>
      </c>
      <c r="H38" s="408">
        <f>SUM(D38:G38)</f>
        <v>0</v>
      </c>
      <c r="I38" s="404"/>
    </row>
    <row r="39" spans="1:11" ht="9.9499999999999993" customHeight="1">
      <c r="A39" s="252"/>
      <c r="B39" s="407"/>
      <c r="C39" s="242"/>
      <c r="D39" s="408"/>
      <c r="E39" s="408"/>
      <c r="F39" s="408"/>
      <c r="G39" s="408"/>
      <c r="H39" s="408"/>
      <c r="I39" s="404"/>
    </row>
    <row r="40" spans="1:11" ht="18">
      <c r="A40" s="413"/>
      <c r="B40" s="543" t="s">
        <v>427</v>
      </c>
      <c r="C40" s="543"/>
      <c r="D40" s="414">
        <f>D27+D29+D34</f>
        <v>36311211</v>
      </c>
      <c r="E40" s="414">
        <f>E27+E29+E34</f>
        <v>19194697</v>
      </c>
      <c r="F40" s="414">
        <f>F14+F34</f>
        <v>-6889019.0099999979</v>
      </c>
      <c r="G40" s="414">
        <f>G27+G29+G34</f>
        <v>0</v>
      </c>
      <c r="H40" s="414">
        <f>SUM(D40:G40)</f>
        <v>48616888.990000002</v>
      </c>
      <c r="I40" s="415"/>
      <c r="K40" s="412" t="str">
        <f>IF(H40=ESF!I63," ","ERROR")</f>
        <v>ERROR</v>
      </c>
    </row>
    <row r="41" spans="1:11" ht="6" customHeight="1">
      <c r="A41" s="416"/>
      <c r="B41" s="416"/>
      <c r="C41" s="416"/>
      <c r="D41" s="416"/>
      <c r="E41" s="416"/>
      <c r="F41" s="416"/>
      <c r="G41" s="416"/>
      <c r="H41" s="416"/>
      <c r="I41" s="417"/>
    </row>
    <row r="42" spans="1:11" ht="6" customHeight="1">
      <c r="D42" s="418"/>
      <c r="E42" s="418"/>
      <c r="I42" s="243"/>
    </row>
    <row r="43" spans="1:11" ht="15" customHeight="1">
      <c r="A43" s="223"/>
      <c r="B43" s="484" t="s">
        <v>78</v>
      </c>
      <c r="C43" s="484"/>
      <c r="D43" s="484"/>
      <c r="E43" s="484"/>
      <c r="F43" s="484"/>
      <c r="G43" s="484"/>
      <c r="H43" s="484"/>
      <c r="I43" s="484"/>
      <c r="J43" s="241"/>
    </row>
    <row r="44" spans="1:11" ht="9.75" customHeight="1">
      <c r="A44" s="223"/>
      <c r="B44" s="241"/>
      <c r="C44" s="265"/>
      <c r="D44" s="266"/>
      <c r="E44" s="410"/>
      <c r="F44" s="223"/>
      <c r="G44" s="267"/>
      <c r="H44" s="265"/>
      <c r="I44" s="266"/>
      <c r="J44" s="266"/>
    </row>
    <row r="45" spans="1:11" ht="50.1" customHeight="1">
      <c r="A45" s="223"/>
      <c r="B45" s="241"/>
      <c r="C45" s="483"/>
      <c r="D45" s="483"/>
      <c r="E45" s="266"/>
      <c r="F45" s="223"/>
      <c r="G45" s="482"/>
      <c r="H45" s="482"/>
      <c r="I45" s="266"/>
      <c r="J45" s="266"/>
    </row>
    <row r="46" spans="1:11" ht="14.1" customHeight="1">
      <c r="A46" s="223"/>
      <c r="B46" s="273"/>
      <c r="C46" s="474" t="s">
        <v>424</v>
      </c>
      <c r="D46" s="474"/>
      <c r="E46" s="266"/>
      <c r="F46" s="266"/>
      <c r="G46" s="474" t="s">
        <v>425</v>
      </c>
      <c r="H46" s="474"/>
      <c r="I46" s="242"/>
      <c r="J46" s="266"/>
    </row>
    <row r="47" spans="1:11" ht="14.1" customHeight="1">
      <c r="A47" s="223"/>
      <c r="B47" s="275"/>
      <c r="C47" s="469" t="s">
        <v>417</v>
      </c>
      <c r="D47" s="469"/>
      <c r="E47" s="276"/>
      <c r="F47" s="276"/>
      <c r="G47" s="469" t="s">
        <v>426</v>
      </c>
      <c r="H47" s="469"/>
      <c r="I47" s="242"/>
      <c r="J47" s="266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2"/>
  <sheetViews>
    <sheetView showWhiteSpace="0" topLeftCell="E22" zoomScale="70" zoomScaleNormal="70" workbookViewId="0">
      <selection activeCell="N18" sqref="N18"/>
    </sheetView>
  </sheetViews>
  <sheetFormatPr baseColWidth="10" defaultRowHeight="12"/>
  <cols>
    <col min="1" max="1" width="1.28515625" style="280" customWidth="1"/>
    <col min="2" max="3" width="3.7109375" style="280" customWidth="1"/>
    <col min="4" max="4" width="23.85546875" style="280" customWidth="1"/>
    <col min="5" max="5" width="21.42578125" style="280" customWidth="1"/>
    <col min="6" max="6" width="17.28515625" style="280" customWidth="1"/>
    <col min="7" max="8" width="18.7109375" style="224" customWidth="1"/>
    <col min="9" max="9" width="7.7109375" style="280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5.5703125" style="174" bestFit="1" customWidth="1"/>
    <col min="19" max="19" width="16.42578125" style="174" customWidth="1"/>
    <col min="20" max="20" width="13.42578125" style="174" bestFit="1" customWidth="1"/>
    <col min="21" max="16384" width="11.42578125" style="174"/>
  </cols>
  <sheetData>
    <row r="1" spans="1:17" s="223" customFormat="1" ht="16.5" customHeight="1">
      <c r="B1" s="281"/>
      <c r="C1" s="281"/>
      <c r="D1" s="281"/>
      <c r="E1" s="493" t="s">
        <v>429</v>
      </c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281"/>
      <c r="Q1" s="281"/>
    </row>
    <row r="2" spans="1:17" ht="15" customHeight="1">
      <c r="B2" s="281"/>
      <c r="C2" s="281"/>
      <c r="D2" s="281"/>
      <c r="E2" s="493" t="s">
        <v>174</v>
      </c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281"/>
      <c r="Q2" s="281"/>
    </row>
    <row r="3" spans="1:17" ht="15" customHeight="1">
      <c r="B3" s="281"/>
      <c r="C3" s="281"/>
      <c r="D3" s="281"/>
      <c r="E3" s="493" t="s">
        <v>422</v>
      </c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281"/>
      <c r="Q3" s="281"/>
    </row>
    <row r="4" spans="1:17" ht="16.5" customHeight="1">
      <c r="B4" s="281"/>
      <c r="C4" s="281"/>
      <c r="D4" s="281"/>
      <c r="E4" s="493" t="s">
        <v>1</v>
      </c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281"/>
      <c r="Q4" s="281"/>
    </row>
    <row r="5" spans="1:17" ht="3" customHeight="1">
      <c r="C5" s="285"/>
      <c r="D5" s="420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281"/>
      <c r="P5" s="223"/>
      <c r="Q5" s="223"/>
    </row>
    <row r="6" spans="1:17" ht="19.5" customHeight="1">
      <c r="A6" s="228"/>
      <c r="B6" s="476" t="s">
        <v>4</v>
      </c>
      <c r="C6" s="476"/>
      <c r="D6" s="476"/>
      <c r="E6" s="544" t="s">
        <v>421</v>
      </c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187"/>
      <c r="Q6" s="223"/>
    </row>
    <row r="7" spans="1:17" s="223" customFormat="1" ht="5.0999999999999996" customHeight="1">
      <c r="A7" s="280"/>
      <c r="B7" s="285"/>
      <c r="C7" s="285"/>
      <c r="D7" s="420"/>
      <c r="E7" s="285"/>
      <c r="F7" s="285"/>
      <c r="G7" s="421"/>
      <c r="H7" s="421"/>
      <c r="I7" s="420"/>
    </row>
    <row r="8" spans="1:17" s="223" customFormat="1" ht="3" customHeight="1">
      <c r="A8" s="280"/>
      <c r="B8" s="280"/>
      <c r="C8" s="422"/>
      <c r="D8" s="420"/>
      <c r="E8" s="422"/>
      <c r="F8" s="422"/>
      <c r="G8" s="423"/>
      <c r="H8" s="423"/>
      <c r="I8" s="420"/>
    </row>
    <row r="9" spans="1:17" s="223" customFormat="1" ht="31.5" customHeight="1">
      <c r="A9" s="424"/>
      <c r="B9" s="545" t="s">
        <v>76</v>
      </c>
      <c r="C9" s="545"/>
      <c r="D9" s="545"/>
      <c r="E9" s="545"/>
      <c r="F9" s="453"/>
      <c r="G9" s="291">
        <v>2016</v>
      </c>
      <c r="H9" s="291">
        <v>2015</v>
      </c>
      <c r="I9" s="425"/>
      <c r="J9" s="545" t="s">
        <v>76</v>
      </c>
      <c r="K9" s="545"/>
      <c r="L9" s="545"/>
      <c r="M9" s="545"/>
      <c r="N9" s="453"/>
      <c r="O9" s="291">
        <v>2016</v>
      </c>
      <c r="P9" s="291">
        <v>2015</v>
      </c>
      <c r="Q9" s="426"/>
    </row>
    <row r="10" spans="1:17" s="223" customFormat="1" ht="3" customHeight="1">
      <c r="A10" s="294"/>
      <c r="B10" s="280"/>
      <c r="C10" s="280"/>
      <c r="D10" s="295"/>
      <c r="E10" s="295"/>
      <c r="F10" s="295"/>
      <c r="G10" s="427"/>
      <c r="H10" s="427"/>
      <c r="I10" s="280"/>
      <c r="Q10" s="238"/>
    </row>
    <row r="11" spans="1:17" s="223" customFormat="1">
      <c r="A11" s="239"/>
      <c r="B11" s="224"/>
      <c r="C11" s="297"/>
      <c r="D11" s="297"/>
      <c r="E11" s="297"/>
      <c r="F11" s="297"/>
      <c r="G11" s="427"/>
      <c r="H11" s="427"/>
      <c r="I11" s="224"/>
      <c r="Q11" s="238"/>
    </row>
    <row r="12" spans="1:17" ht="17.25" customHeight="1">
      <c r="A12" s="239"/>
      <c r="B12" s="546" t="s">
        <v>175</v>
      </c>
      <c r="C12" s="546"/>
      <c r="D12" s="546"/>
      <c r="E12" s="546"/>
      <c r="F12" s="546"/>
      <c r="G12" s="427"/>
      <c r="H12" s="427"/>
      <c r="I12" s="224"/>
      <c r="J12" s="547" t="s">
        <v>176</v>
      </c>
      <c r="K12" s="547"/>
      <c r="L12" s="547"/>
      <c r="M12" s="547"/>
      <c r="N12" s="547"/>
      <c r="O12" s="428"/>
      <c r="P12" s="428"/>
      <c r="Q12" s="238"/>
    </row>
    <row r="13" spans="1:17" ht="17.25" customHeight="1">
      <c r="A13" s="239"/>
      <c r="B13" s="224"/>
      <c r="C13" s="297"/>
      <c r="D13" s="224"/>
      <c r="E13" s="297"/>
      <c r="F13" s="297"/>
      <c r="G13" s="427"/>
      <c r="H13" s="427"/>
      <c r="I13" s="224"/>
      <c r="J13" s="224"/>
      <c r="K13" s="297"/>
      <c r="L13" s="297"/>
      <c r="M13" s="297"/>
      <c r="N13" s="297"/>
      <c r="O13" s="428"/>
      <c r="P13" s="428"/>
      <c r="Q13" s="238"/>
    </row>
    <row r="14" spans="1:17" ht="17.25" customHeight="1">
      <c r="A14" s="239"/>
      <c r="B14" s="224"/>
      <c r="C14" s="546" t="s">
        <v>67</v>
      </c>
      <c r="D14" s="546"/>
      <c r="E14" s="546"/>
      <c r="F14" s="546"/>
      <c r="G14" s="429">
        <f>SUM(G15:G25)</f>
        <v>55084346.350000001</v>
      </c>
      <c r="H14" s="429">
        <f>SUM(H15:H25)</f>
        <v>267836734.27000001</v>
      </c>
      <c r="I14" s="224"/>
      <c r="J14" s="224"/>
      <c r="K14" s="546" t="s">
        <v>67</v>
      </c>
      <c r="L14" s="546"/>
      <c r="M14" s="546"/>
      <c r="N14" s="546"/>
      <c r="O14" s="429">
        <f>SUM(O15:O17)</f>
        <v>0</v>
      </c>
      <c r="P14" s="429">
        <f>SUM(P15:P17)</f>
        <v>0</v>
      </c>
      <c r="Q14" s="238"/>
    </row>
    <row r="15" spans="1:17" ht="15" customHeight="1">
      <c r="A15" s="239"/>
      <c r="B15" s="224"/>
      <c r="C15" s="297"/>
      <c r="D15" s="549" t="s">
        <v>85</v>
      </c>
      <c r="E15" s="549"/>
      <c r="F15" s="549"/>
      <c r="G15" s="430">
        <v>0</v>
      </c>
      <c r="H15" s="430">
        <v>0</v>
      </c>
      <c r="I15" s="224"/>
      <c r="J15" s="224"/>
      <c r="K15" s="223"/>
      <c r="L15" s="548" t="s">
        <v>33</v>
      </c>
      <c r="M15" s="548"/>
      <c r="N15" s="548"/>
      <c r="O15" s="430">
        <v>0</v>
      </c>
      <c r="P15" s="430">
        <v>0</v>
      </c>
      <c r="Q15" s="238"/>
    </row>
    <row r="16" spans="1:17" ht="15" customHeight="1">
      <c r="A16" s="239"/>
      <c r="B16" s="224"/>
      <c r="C16" s="297"/>
      <c r="D16" s="549" t="s">
        <v>197</v>
      </c>
      <c r="E16" s="549"/>
      <c r="F16" s="549"/>
      <c r="G16" s="430">
        <v>51953137.950000003</v>
      </c>
      <c r="H16" s="430">
        <v>225019014.71000001</v>
      </c>
      <c r="I16" s="224"/>
      <c r="J16" s="224"/>
      <c r="K16" s="223"/>
      <c r="L16" s="548" t="s">
        <v>35</v>
      </c>
      <c r="M16" s="548"/>
      <c r="N16" s="548"/>
      <c r="O16" s="430">
        <v>0</v>
      </c>
      <c r="P16" s="430">
        <v>0</v>
      </c>
      <c r="Q16" s="238"/>
    </row>
    <row r="17" spans="1:20" ht="15" customHeight="1">
      <c r="A17" s="239"/>
      <c r="B17" s="224"/>
      <c r="C17" s="457"/>
      <c r="D17" s="549" t="s">
        <v>177</v>
      </c>
      <c r="E17" s="549"/>
      <c r="F17" s="549"/>
      <c r="G17" s="430">
        <v>0</v>
      </c>
      <c r="H17" s="430">
        <v>0</v>
      </c>
      <c r="I17" s="224"/>
      <c r="J17" s="224"/>
      <c r="K17" s="427"/>
      <c r="L17" s="548" t="s">
        <v>201</v>
      </c>
      <c r="M17" s="548"/>
      <c r="N17" s="548"/>
      <c r="O17" s="430">
        <v>0</v>
      </c>
      <c r="P17" s="430">
        <v>0</v>
      </c>
      <c r="Q17" s="238"/>
    </row>
    <row r="18" spans="1:20" ht="15" customHeight="1">
      <c r="A18" s="239"/>
      <c r="B18" s="224"/>
      <c r="C18" s="457"/>
      <c r="D18" s="549" t="s">
        <v>91</v>
      </c>
      <c r="E18" s="549"/>
      <c r="F18" s="549"/>
      <c r="G18" s="430">
        <v>16170</v>
      </c>
      <c r="H18" s="430">
        <v>41719</v>
      </c>
      <c r="I18" s="224"/>
      <c r="J18" s="224"/>
      <c r="K18" s="427"/>
      <c r="Q18" s="238"/>
    </row>
    <row r="19" spans="1:20" ht="15" customHeight="1">
      <c r="A19" s="239"/>
      <c r="B19" s="224"/>
      <c r="C19" s="457"/>
      <c r="D19" s="549" t="s">
        <v>92</v>
      </c>
      <c r="E19" s="549"/>
      <c r="F19" s="549"/>
      <c r="G19" s="430">
        <v>129280.35</v>
      </c>
      <c r="H19" s="430">
        <v>517121.4</v>
      </c>
      <c r="I19" s="224"/>
      <c r="J19" s="224"/>
      <c r="K19" s="456" t="s">
        <v>68</v>
      </c>
      <c r="L19" s="456"/>
      <c r="M19" s="456"/>
      <c r="N19" s="456"/>
      <c r="O19" s="429">
        <f>SUM(O20:O22)</f>
        <v>0</v>
      </c>
      <c r="P19" s="429">
        <f>SUM(P20:P22)</f>
        <v>0</v>
      </c>
      <c r="Q19" s="238"/>
    </row>
    <row r="20" spans="1:20" ht="15" customHeight="1">
      <c r="A20" s="239"/>
      <c r="B20" s="224"/>
      <c r="C20" s="457"/>
      <c r="D20" s="549" t="s">
        <v>93</v>
      </c>
      <c r="E20" s="549"/>
      <c r="F20" s="549"/>
      <c r="G20" s="430">
        <v>216071.72</v>
      </c>
      <c r="H20" s="430">
        <v>733754</v>
      </c>
      <c r="I20" s="224"/>
      <c r="J20" s="224"/>
      <c r="K20" s="427"/>
      <c r="L20" s="457" t="s">
        <v>33</v>
      </c>
      <c r="M20" s="457"/>
      <c r="N20" s="457"/>
      <c r="O20" s="430">
        <v>0</v>
      </c>
      <c r="P20" s="430">
        <v>0</v>
      </c>
      <c r="Q20" s="238"/>
    </row>
    <row r="21" spans="1:20" ht="15" customHeight="1">
      <c r="A21" s="239"/>
      <c r="B21" s="224"/>
      <c r="C21" s="457"/>
      <c r="D21" s="549" t="s">
        <v>95</v>
      </c>
      <c r="E21" s="549"/>
      <c r="F21" s="549"/>
      <c r="G21" s="430">
        <v>0</v>
      </c>
      <c r="H21" s="430">
        <v>0</v>
      </c>
      <c r="I21" s="224"/>
      <c r="J21" s="224"/>
      <c r="K21" s="427"/>
      <c r="L21" s="548" t="s">
        <v>35</v>
      </c>
      <c r="M21" s="548"/>
      <c r="N21" s="548"/>
      <c r="O21" s="430">
        <v>0</v>
      </c>
      <c r="P21" s="430">
        <v>0</v>
      </c>
      <c r="Q21" s="238"/>
    </row>
    <row r="22" spans="1:20" ht="28.5" customHeight="1">
      <c r="A22" s="239"/>
      <c r="B22" s="224"/>
      <c r="C22" s="457"/>
      <c r="D22" s="549" t="s">
        <v>97</v>
      </c>
      <c r="E22" s="549"/>
      <c r="F22" s="549"/>
      <c r="G22" s="430">
        <v>0</v>
      </c>
      <c r="H22" s="430">
        <v>0</v>
      </c>
      <c r="I22" s="224"/>
      <c r="J22" s="224"/>
      <c r="K22" s="223"/>
      <c r="L22" s="548" t="s">
        <v>202</v>
      </c>
      <c r="M22" s="548"/>
      <c r="N22" s="548"/>
      <c r="O22" s="430">
        <v>0</v>
      </c>
      <c r="P22" s="430">
        <v>0</v>
      </c>
      <c r="Q22" s="238"/>
    </row>
    <row r="23" spans="1:20" ht="15" customHeight="1">
      <c r="A23" s="239"/>
      <c r="B23" s="224"/>
      <c r="C23" s="457"/>
      <c r="D23" s="549" t="s">
        <v>102</v>
      </c>
      <c r="E23" s="549"/>
      <c r="F23" s="549"/>
      <c r="G23" s="430">
        <v>0</v>
      </c>
      <c r="H23" s="430">
        <v>0</v>
      </c>
      <c r="I23" s="224"/>
      <c r="J23" s="224"/>
      <c r="K23" s="546" t="s">
        <v>178</v>
      </c>
      <c r="L23" s="546"/>
      <c r="M23" s="546"/>
      <c r="N23" s="546"/>
      <c r="O23" s="429">
        <f>O14-O19</f>
        <v>0</v>
      </c>
      <c r="P23" s="429">
        <f>P14-P19</f>
        <v>0</v>
      </c>
      <c r="Q23" s="238"/>
    </row>
    <row r="24" spans="1:20" ht="15" customHeight="1">
      <c r="A24" s="239"/>
      <c r="B24" s="224"/>
      <c r="C24" s="457"/>
      <c r="D24" s="549" t="s">
        <v>198</v>
      </c>
      <c r="E24" s="549"/>
      <c r="F24" s="549"/>
      <c r="G24" s="430">
        <v>0</v>
      </c>
      <c r="H24" s="430">
        <v>34618842.890000001</v>
      </c>
      <c r="I24" s="224"/>
      <c r="J24" s="224"/>
      <c r="Q24" s="238"/>
    </row>
    <row r="25" spans="1:20" ht="15" customHeight="1">
      <c r="A25" s="239"/>
      <c r="B25" s="224"/>
      <c r="C25" s="457"/>
      <c r="D25" s="549" t="s">
        <v>199</v>
      </c>
      <c r="E25" s="549"/>
      <c r="F25" s="455"/>
      <c r="G25" s="430">
        <v>2769686.33</v>
      </c>
      <c r="H25" s="430">
        <v>6906282.2699999996</v>
      </c>
      <c r="I25" s="224"/>
      <c r="J25" s="223"/>
      <c r="Q25" s="238"/>
    </row>
    <row r="26" spans="1:20" ht="15" customHeight="1">
      <c r="A26" s="239"/>
      <c r="B26" s="224"/>
      <c r="C26" s="297"/>
      <c r="D26" s="224"/>
      <c r="E26" s="297"/>
      <c r="F26" s="297"/>
      <c r="G26" s="427"/>
      <c r="H26" s="427"/>
      <c r="I26" s="224"/>
      <c r="J26" s="547" t="s">
        <v>179</v>
      </c>
      <c r="K26" s="547"/>
      <c r="L26" s="547"/>
      <c r="M26" s="547"/>
      <c r="N26" s="547"/>
      <c r="O26" s="223"/>
      <c r="P26" s="223"/>
      <c r="Q26" s="238"/>
    </row>
    <row r="27" spans="1:20" ht="15" customHeight="1">
      <c r="A27" s="239"/>
      <c r="B27" s="224"/>
      <c r="C27" s="546" t="s">
        <v>68</v>
      </c>
      <c r="D27" s="546"/>
      <c r="E27" s="546"/>
      <c r="F27" s="546"/>
      <c r="G27" s="429">
        <f>SUM(G28:G46)</f>
        <v>59234757.310000002</v>
      </c>
      <c r="H27" s="429">
        <f>SUM(H28:H46)</f>
        <v>256767359.03</v>
      </c>
      <c r="I27" s="224"/>
      <c r="J27" s="224"/>
      <c r="K27" s="297"/>
      <c r="L27" s="224"/>
      <c r="M27" s="455"/>
      <c r="N27" s="455"/>
      <c r="O27" s="428"/>
      <c r="P27" s="428"/>
      <c r="Q27" s="238"/>
    </row>
    <row r="28" spans="1:20" ht="15" customHeight="1">
      <c r="A28" s="239"/>
      <c r="B28" s="224"/>
      <c r="C28" s="456"/>
      <c r="D28" s="549" t="s">
        <v>180</v>
      </c>
      <c r="E28" s="549"/>
      <c r="F28" s="549"/>
      <c r="G28" s="430">
        <v>2054559.05</v>
      </c>
      <c r="H28" s="430">
        <v>9004630.3699999992</v>
      </c>
      <c r="I28" s="224"/>
      <c r="J28" s="224"/>
      <c r="K28" s="456" t="s">
        <v>67</v>
      </c>
      <c r="L28" s="456"/>
      <c r="M28" s="456"/>
      <c r="N28" s="456"/>
      <c r="O28" s="429">
        <f>O29+O32</f>
        <v>0</v>
      </c>
      <c r="P28" s="429">
        <f>P29+P32</f>
        <v>0</v>
      </c>
      <c r="Q28" s="238"/>
    </row>
    <row r="29" spans="1:20" ht="15" customHeight="1">
      <c r="A29" s="239"/>
      <c r="B29" s="224"/>
      <c r="C29" s="456"/>
      <c r="D29" s="549" t="s">
        <v>88</v>
      </c>
      <c r="E29" s="549"/>
      <c r="F29" s="549"/>
      <c r="G29" s="430">
        <v>87552.43</v>
      </c>
      <c r="H29" s="430">
        <v>320638.92</v>
      </c>
      <c r="I29" s="224"/>
      <c r="J29" s="223"/>
      <c r="K29" s="223"/>
      <c r="L29" s="457" t="s">
        <v>181</v>
      </c>
      <c r="M29" s="457"/>
      <c r="N29" s="457"/>
      <c r="O29" s="430">
        <f>SUM(O30:O31)</f>
        <v>0</v>
      </c>
      <c r="P29" s="430">
        <f>SUM(P30:P31)</f>
        <v>0</v>
      </c>
      <c r="Q29" s="238"/>
      <c r="T29" s="444"/>
    </row>
    <row r="30" spans="1:20" ht="15" customHeight="1">
      <c r="A30" s="239"/>
      <c r="B30" s="224"/>
      <c r="C30" s="456"/>
      <c r="D30" s="549" t="s">
        <v>90</v>
      </c>
      <c r="E30" s="549"/>
      <c r="F30" s="549"/>
      <c r="G30" s="430">
        <v>190788.94</v>
      </c>
      <c r="H30" s="430">
        <v>962157.69</v>
      </c>
      <c r="I30" s="224"/>
      <c r="J30" s="224"/>
      <c r="K30" s="456"/>
      <c r="L30" s="457" t="s">
        <v>182</v>
      </c>
      <c r="M30" s="457"/>
      <c r="N30" s="457"/>
      <c r="O30" s="430">
        <v>0</v>
      </c>
      <c r="P30" s="430">
        <v>0</v>
      </c>
      <c r="Q30" s="238"/>
      <c r="T30" s="444"/>
    </row>
    <row r="31" spans="1:20" ht="15" customHeight="1">
      <c r="A31" s="239"/>
      <c r="B31" s="224"/>
      <c r="C31" s="297"/>
      <c r="D31" s="224"/>
      <c r="E31" s="297"/>
      <c r="F31" s="297"/>
      <c r="G31" s="427"/>
      <c r="H31" s="427"/>
      <c r="I31" s="224"/>
      <c r="J31" s="224"/>
      <c r="K31" s="456"/>
      <c r="L31" s="457" t="s">
        <v>184</v>
      </c>
      <c r="M31" s="457"/>
      <c r="N31" s="457"/>
      <c r="O31" s="430">
        <v>0</v>
      </c>
      <c r="P31" s="430">
        <v>0</v>
      </c>
      <c r="Q31" s="238"/>
      <c r="T31" s="444"/>
    </row>
    <row r="32" spans="1:20" ht="15" customHeight="1">
      <c r="A32" s="239"/>
      <c r="B32" s="224"/>
      <c r="C32" s="456"/>
      <c r="D32" s="549" t="s">
        <v>94</v>
      </c>
      <c r="E32" s="549"/>
      <c r="F32" s="549"/>
      <c r="G32" s="430">
        <v>0</v>
      </c>
      <c r="H32" s="430">
        <v>0</v>
      </c>
      <c r="I32" s="224"/>
      <c r="J32" s="224"/>
      <c r="K32" s="456"/>
      <c r="L32" s="548" t="s">
        <v>412</v>
      </c>
      <c r="M32" s="548"/>
      <c r="N32" s="548"/>
      <c r="O32" s="430">
        <v>0</v>
      </c>
      <c r="P32" s="430">
        <v>0</v>
      </c>
      <c r="Q32" s="238"/>
      <c r="T32" s="444"/>
    </row>
    <row r="33" spans="1:20" ht="15" customHeight="1">
      <c r="A33" s="239"/>
      <c r="B33" s="224"/>
      <c r="C33" s="456"/>
      <c r="D33" s="549" t="s">
        <v>183</v>
      </c>
      <c r="E33" s="549"/>
      <c r="F33" s="549"/>
      <c r="G33" s="430">
        <v>0</v>
      </c>
      <c r="H33" s="430">
        <v>0</v>
      </c>
      <c r="I33" s="224"/>
      <c r="J33" s="224"/>
      <c r="K33" s="427"/>
      <c r="Q33" s="238"/>
    </row>
    <row r="34" spans="1:20" ht="15" customHeight="1">
      <c r="A34" s="239"/>
      <c r="B34" s="224"/>
      <c r="C34" s="456"/>
      <c r="D34" s="549" t="s">
        <v>185</v>
      </c>
      <c r="E34" s="549"/>
      <c r="F34" s="549"/>
      <c r="G34" s="430">
        <v>0</v>
      </c>
      <c r="H34" s="430">
        <v>0</v>
      </c>
      <c r="I34" s="224"/>
      <c r="J34" s="224"/>
      <c r="K34" s="456" t="s">
        <v>68</v>
      </c>
      <c r="L34" s="456"/>
      <c r="M34" s="456"/>
      <c r="N34" s="456"/>
      <c r="O34" s="429">
        <f>O35+O38</f>
        <v>0</v>
      </c>
      <c r="P34" s="429">
        <f>P35+P38</f>
        <v>0</v>
      </c>
      <c r="Q34" s="238"/>
    </row>
    <row r="35" spans="1:20" ht="15" customHeight="1">
      <c r="A35" s="239"/>
      <c r="B35" s="224"/>
      <c r="C35" s="456"/>
      <c r="D35" s="549" t="s">
        <v>99</v>
      </c>
      <c r="E35" s="549"/>
      <c r="F35" s="549"/>
      <c r="G35" s="430">
        <v>0</v>
      </c>
      <c r="H35" s="430">
        <v>0</v>
      </c>
      <c r="I35" s="224"/>
      <c r="J35" s="224"/>
      <c r="K35" s="223"/>
      <c r="L35" s="457" t="s">
        <v>186</v>
      </c>
      <c r="M35" s="457"/>
      <c r="N35" s="457"/>
      <c r="O35" s="430">
        <f>SUM(O36:O37)</f>
        <v>0</v>
      </c>
      <c r="P35" s="430">
        <f>SUM(P36:P37)</f>
        <v>0</v>
      </c>
      <c r="Q35" s="238"/>
    </row>
    <row r="36" spans="1:20" ht="15" customHeight="1">
      <c r="A36" s="239"/>
      <c r="B36" s="224"/>
      <c r="C36" s="456"/>
      <c r="D36" s="549" t="s">
        <v>101</v>
      </c>
      <c r="E36" s="549"/>
      <c r="F36" s="549"/>
      <c r="G36" s="430">
        <v>56901856.890000001</v>
      </c>
      <c r="H36" s="430">
        <v>246479932.05000001</v>
      </c>
      <c r="I36" s="224"/>
      <c r="J36" s="224"/>
      <c r="K36" s="456"/>
      <c r="L36" s="457" t="s">
        <v>182</v>
      </c>
      <c r="M36" s="457"/>
      <c r="N36" s="457"/>
      <c r="O36" s="430">
        <v>0</v>
      </c>
      <c r="P36" s="430">
        <v>0</v>
      </c>
      <c r="Q36" s="238"/>
      <c r="T36" s="445"/>
    </row>
    <row r="37" spans="1:20" ht="15" customHeight="1">
      <c r="A37" s="239"/>
      <c r="B37" s="224"/>
      <c r="C37" s="456"/>
      <c r="D37" s="549" t="s">
        <v>103</v>
      </c>
      <c r="E37" s="549"/>
      <c r="F37" s="549"/>
      <c r="G37" s="430">
        <v>0</v>
      </c>
      <c r="H37" s="430">
        <v>0</v>
      </c>
      <c r="I37" s="224"/>
      <c r="J37" s="223"/>
      <c r="K37" s="456"/>
      <c r="L37" s="457" t="s">
        <v>184</v>
      </c>
      <c r="M37" s="457"/>
      <c r="N37" s="457"/>
      <c r="O37" s="430">
        <v>0</v>
      </c>
      <c r="P37" s="430">
        <v>0</v>
      </c>
      <c r="Q37" s="238"/>
      <c r="T37" s="444"/>
    </row>
    <row r="38" spans="1:20" ht="15" customHeight="1">
      <c r="A38" s="239"/>
      <c r="B38" s="224"/>
      <c r="C38" s="456"/>
      <c r="D38" s="549" t="s">
        <v>104</v>
      </c>
      <c r="E38" s="549"/>
      <c r="F38" s="549"/>
      <c r="G38" s="430">
        <v>0</v>
      </c>
      <c r="H38" s="430">
        <v>0</v>
      </c>
      <c r="I38" s="224"/>
      <c r="J38" s="224"/>
      <c r="K38" s="456"/>
      <c r="L38" s="548" t="s">
        <v>413</v>
      </c>
      <c r="M38" s="548"/>
      <c r="N38" s="548"/>
      <c r="O38" s="430">
        <v>0</v>
      </c>
      <c r="P38" s="430">
        <v>0</v>
      </c>
      <c r="Q38" s="238"/>
      <c r="T38" s="444"/>
    </row>
    <row r="39" spans="1:20" ht="15" customHeight="1">
      <c r="A39" s="239"/>
      <c r="B39" s="224"/>
      <c r="C39" s="456"/>
      <c r="D39" s="549" t="s">
        <v>105</v>
      </c>
      <c r="E39" s="549"/>
      <c r="F39" s="549"/>
      <c r="G39" s="430">
        <v>0</v>
      </c>
      <c r="H39" s="430">
        <v>0</v>
      </c>
      <c r="I39" s="224"/>
      <c r="J39" s="224"/>
      <c r="K39" s="427"/>
      <c r="O39" s="174" t="s">
        <v>134</v>
      </c>
      <c r="P39" s="174" t="s">
        <v>134</v>
      </c>
      <c r="Q39" s="238"/>
      <c r="T39" s="444"/>
    </row>
    <row r="40" spans="1:20" ht="15" customHeight="1">
      <c r="A40" s="239"/>
      <c r="B40" s="224"/>
      <c r="C40" s="456"/>
      <c r="D40" s="549" t="s">
        <v>107</v>
      </c>
      <c r="E40" s="549"/>
      <c r="F40" s="549"/>
      <c r="G40" s="430">
        <v>0</v>
      </c>
      <c r="H40" s="430">
        <v>0</v>
      </c>
      <c r="I40" s="224"/>
      <c r="J40" s="224"/>
      <c r="K40" s="546" t="s">
        <v>188</v>
      </c>
      <c r="L40" s="546"/>
      <c r="M40" s="546"/>
      <c r="N40" s="546"/>
      <c r="O40" s="429">
        <f>O28-O34</f>
        <v>0</v>
      </c>
      <c r="P40" s="429">
        <f>P28-P34</f>
        <v>0</v>
      </c>
      <c r="Q40" s="238"/>
      <c r="T40" s="444"/>
    </row>
    <row r="41" spans="1:20" ht="15" customHeight="1">
      <c r="A41" s="239"/>
      <c r="B41" s="224"/>
      <c r="C41" s="297"/>
      <c r="D41" s="224"/>
      <c r="E41" s="297"/>
      <c r="F41" s="297"/>
      <c r="G41" s="427"/>
      <c r="H41" s="427"/>
      <c r="I41" s="224"/>
      <c r="J41" s="224"/>
      <c r="Q41" s="238"/>
      <c r="S41" s="444"/>
      <c r="T41" s="458"/>
    </row>
    <row r="42" spans="1:20" ht="15" customHeight="1">
      <c r="A42" s="239"/>
      <c r="B42" s="224"/>
      <c r="C42" s="456"/>
      <c r="D42" s="549" t="s">
        <v>187</v>
      </c>
      <c r="E42" s="549"/>
      <c r="F42" s="549"/>
      <c r="G42" s="430">
        <v>0</v>
      </c>
      <c r="H42" s="430">
        <v>0</v>
      </c>
      <c r="I42" s="224"/>
      <c r="J42" s="224"/>
      <c r="Q42" s="238"/>
      <c r="S42" s="444"/>
      <c r="T42" s="444"/>
    </row>
    <row r="43" spans="1:20" ht="15" customHeight="1">
      <c r="A43" s="239"/>
      <c r="B43" s="224"/>
      <c r="C43" s="456"/>
      <c r="D43" s="549" t="s">
        <v>140</v>
      </c>
      <c r="E43" s="549"/>
      <c r="F43" s="549"/>
      <c r="G43" s="430">
        <v>0</v>
      </c>
      <c r="H43" s="430">
        <v>0</v>
      </c>
      <c r="I43" s="224"/>
      <c r="J43" s="550" t="s">
        <v>190</v>
      </c>
      <c r="K43" s="550"/>
      <c r="L43" s="550"/>
      <c r="M43" s="550"/>
      <c r="N43" s="550"/>
      <c r="O43" s="431">
        <f>G48+O23+O40</f>
        <v>-4150410.9600000009</v>
      </c>
      <c r="P43" s="431">
        <f>H48+P23+P40</f>
        <v>11069375.24000001</v>
      </c>
      <c r="Q43" s="238"/>
      <c r="S43" s="445"/>
      <c r="T43" s="445"/>
    </row>
    <row r="44" spans="1:20" ht="15" customHeight="1">
      <c r="A44" s="239"/>
      <c r="B44" s="224"/>
      <c r="C44" s="456"/>
      <c r="D44" s="549" t="s">
        <v>114</v>
      </c>
      <c r="E44" s="549"/>
      <c r="F44" s="549"/>
      <c r="G44" s="430">
        <v>0</v>
      </c>
      <c r="H44" s="430">
        <v>0</v>
      </c>
      <c r="I44" s="224"/>
      <c r="Q44" s="238"/>
    </row>
    <row r="45" spans="1:20" ht="15" customHeight="1">
      <c r="A45" s="239"/>
      <c r="B45" s="224"/>
      <c r="C45" s="427"/>
      <c r="D45" s="427"/>
      <c r="E45" s="427"/>
      <c r="F45" s="427"/>
      <c r="G45" s="427"/>
      <c r="H45" s="427"/>
      <c r="I45" s="224"/>
      <c r="Q45" s="238"/>
    </row>
    <row r="46" spans="1:20" ht="15" customHeight="1">
      <c r="A46" s="239"/>
      <c r="B46" s="224"/>
      <c r="C46" s="456"/>
      <c r="D46" s="549" t="s">
        <v>200</v>
      </c>
      <c r="E46" s="549"/>
      <c r="F46" s="549"/>
      <c r="G46" s="430">
        <v>0</v>
      </c>
      <c r="H46" s="430">
        <v>0</v>
      </c>
      <c r="I46" s="224"/>
      <c r="Q46" s="238"/>
    </row>
    <row r="47" spans="1:20">
      <c r="A47" s="239"/>
      <c r="B47" s="224"/>
      <c r="C47" s="297"/>
      <c r="D47" s="224"/>
      <c r="E47" s="297"/>
      <c r="F47" s="297"/>
      <c r="G47" s="427"/>
      <c r="H47" s="427"/>
      <c r="I47" s="224"/>
      <c r="J47" s="550" t="s">
        <v>416</v>
      </c>
      <c r="K47" s="550"/>
      <c r="L47" s="550"/>
      <c r="M47" s="550"/>
      <c r="N47" s="550"/>
      <c r="O47" s="431">
        <f>+P48</f>
        <v>49051475.24000001</v>
      </c>
      <c r="P47" s="431">
        <v>37982100</v>
      </c>
      <c r="Q47" s="238"/>
    </row>
    <row r="48" spans="1:20" s="435" customFormat="1">
      <c r="A48" s="432"/>
      <c r="B48" s="433"/>
      <c r="C48" s="546" t="s">
        <v>189</v>
      </c>
      <c r="D48" s="546"/>
      <c r="E48" s="546"/>
      <c r="F48" s="546"/>
      <c r="G48" s="431">
        <f>G14-G27</f>
        <v>-4150410.9600000009</v>
      </c>
      <c r="H48" s="431">
        <f>H14-H27</f>
        <v>11069375.24000001</v>
      </c>
      <c r="I48" s="433"/>
      <c r="J48" s="550" t="s">
        <v>415</v>
      </c>
      <c r="K48" s="550"/>
      <c r="L48" s="550"/>
      <c r="M48" s="550"/>
      <c r="N48" s="550"/>
      <c r="O48" s="431">
        <f>+O47+O43</f>
        <v>44901064.280000009</v>
      </c>
      <c r="P48" s="431">
        <f>+P47+P43</f>
        <v>49051475.24000001</v>
      </c>
      <c r="Q48" s="434"/>
      <c r="R48" s="443"/>
      <c r="S48" s="446"/>
    </row>
    <row r="49" spans="1:20" s="435" customFormat="1">
      <c r="A49" s="432"/>
      <c r="B49" s="433"/>
      <c r="C49" s="456"/>
      <c r="D49" s="456"/>
      <c r="E49" s="456"/>
      <c r="F49" s="456"/>
      <c r="G49" s="431"/>
      <c r="H49" s="459"/>
      <c r="I49" s="433"/>
      <c r="Q49" s="434"/>
      <c r="R49" s="446"/>
      <c r="S49" s="446"/>
      <c r="T49" s="446"/>
    </row>
    <row r="50" spans="1:20" ht="14.25" customHeight="1">
      <c r="A50" s="261"/>
      <c r="B50" s="262"/>
      <c r="C50" s="436"/>
      <c r="D50" s="436"/>
      <c r="E50" s="436"/>
      <c r="F50" s="436"/>
      <c r="G50" s="437"/>
      <c r="H50" s="437"/>
      <c r="I50" s="262"/>
      <c r="J50" s="268"/>
      <c r="K50" s="268"/>
      <c r="L50" s="268"/>
      <c r="M50" s="268"/>
      <c r="N50" s="268"/>
      <c r="O50" s="268"/>
      <c r="P50" s="268"/>
      <c r="Q50" s="264"/>
      <c r="R50" s="445"/>
      <c r="S50" s="450"/>
    </row>
    <row r="51" spans="1:20" ht="14.25" customHeight="1">
      <c r="A51" s="224"/>
      <c r="I51" s="224"/>
      <c r="J51" s="224"/>
      <c r="K51" s="427"/>
      <c r="L51" s="427"/>
      <c r="M51" s="427"/>
      <c r="N51" s="427"/>
      <c r="O51" s="428"/>
      <c r="P51" s="428"/>
      <c r="Q51" s="223"/>
    </row>
    <row r="52" spans="1:20" ht="6" customHeight="1">
      <c r="A52" s="224"/>
      <c r="I52" s="224"/>
      <c r="J52" s="223"/>
      <c r="K52" s="223"/>
      <c r="L52" s="223"/>
      <c r="M52" s="223"/>
      <c r="N52" s="223"/>
      <c r="O52" s="223"/>
      <c r="P52" s="223"/>
      <c r="Q52" s="223"/>
    </row>
    <row r="53" spans="1:20" ht="48" customHeight="1">
      <c r="A53" s="223"/>
      <c r="B53" s="241" t="s">
        <v>78</v>
      </c>
      <c r="C53" s="241"/>
      <c r="D53" s="241"/>
      <c r="E53" s="241"/>
      <c r="F53" s="241"/>
      <c r="G53" s="241"/>
      <c r="H53" s="241"/>
      <c r="I53" s="241"/>
      <c r="J53" s="241"/>
      <c r="K53" s="223"/>
      <c r="L53" s="223"/>
      <c r="M53" s="223"/>
      <c r="N53" s="223"/>
      <c r="O53" s="412"/>
      <c r="P53" s="223"/>
      <c r="Q53" s="223"/>
    </row>
    <row r="54" spans="1:20" ht="22.5" customHeight="1">
      <c r="A54" s="223"/>
      <c r="B54" s="241"/>
      <c r="C54" s="265"/>
      <c r="D54" s="266"/>
      <c r="E54" s="266"/>
      <c r="F54" s="223"/>
      <c r="G54" s="267"/>
      <c r="H54" s="265"/>
      <c r="I54" s="266"/>
      <c r="J54" s="266"/>
      <c r="K54" s="223"/>
      <c r="L54" s="223"/>
      <c r="M54" s="223"/>
      <c r="N54" s="223"/>
      <c r="O54" s="412"/>
      <c r="P54" s="223"/>
      <c r="Q54" s="223"/>
    </row>
    <row r="55" spans="1:20" ht="29.25" customHeight="1">
      <c r="A55" s="223"/>
      <c r="B55" s="241"/>
      <c r="C55" s="265"/>
      <c r="D55" s="553"/>
      <c r="E55" s="553"/>
      <c r="F55" s="553"/>
      <c r="G55" s="553"/>
      <c r="H55" s="265"/>
      <c r="I55" s="266"/>
      <c r="J55" s="266"/>
      <c r="K55" s="223"/>
      <c r="L55" s="522"/>
      <c r="M55" s="522"/>
      <c r="N55" s="522"/>
      <c r="O55" s="522"/>
      <c r="P55" s="223"/>
      <c r="Q55" s="223"/>
    </row>
    <row r="56" spans="1:20" ht="14.1" customHeight="1">
      <c r="A56" s="223"/>
      <c r="B56" s="273"/>
      <c r="C56" s="223"/>
      <c r="D56" s="551" t="s">
        <v>424</v>
      </c>
      <c r="E56" s="551"/>
      <c r="F56" s="551"/>
      <c r="G56" s="551"/>
      <c r="H56" s="223"/>
      <c r="I56" s="242"/>
      <c r="J56" s="223"/>
      <c r="K56" s="280"/>
      <c r="L56" s="551" t="s">
        <v>425</v>
      </c>
      <c r="M56" s="551"/>
      <c r="N56" s="551"/>
      <c r="O56" s="551"/>
      <c r="P56" s="223"/>
      <c r="Q56" s="223"/>
    </row>
    <row r="57" spans="1:20" ht="14.1" customHeight="1">
      <c r="A57" s="223"/>
      <c r="B57" s="275"/>
      <c r="C57" s="223"/>
      <c r="D57" s="552" t="s">
        <v>417</v>
      </c>
      <c r="E57" s="552"/>
      <c r="F57" s="552"/>
      <c r="G57" s="552"/>
      <c r="H57" s="223"/>
      <c r="I57" s="242"/>
      <c r="J57" s="223"/>
      <c r="L57" s="552" t="s">
        <v>426</v>
      </c>
      <c r="M57" s="552"/>
      <c r="N57" s="552"/>
      <c r="O57" s="552"/>
      <c r="P57" s="223"/>
      <c r="Q57" s="223"/>
    </row>
    <row r="60" spans="1:20">
      <c r="H60" s="224" t="s">
        <v>134</v>
      </c>
    </row>
    <row r="62" spans="1:20">
      <c r="H62" s="333" t="s">
        <v>134</v>
      </c>
    </row>
  </sheetData>
  <sheetProtection formatCells="0" selectLockedCells="1"/>
  <mergeCells count="60">
    <mergeCell ref="D56:G56"/>
    <mergeCell ref="L56:O56"/>
    <mergeCell ref="D57:G57"/>
    <mergeCell ref="L57:O57"/>
    <mergeCell ref="D44:F44"/>
    <mergeCell ref="D46:F46"/>
    <mergeCell ref="J47:N47"/>
    <mergeCell ref="C48:F48"/>
    <mergeCell ref="J48:N48"/>
    <mergeCell ref="D55:G55"/>
    <mergeCell ref="L55:O55"/>
    <mergeCell ref="D39:F39"/>
    <mergeCell ref="D40:F40"/>
    <mergeCell ref="K40:N40"/>
    <mergeCell ref="D42:F42"/>
    <mergeCell ref="D43:F43"/>
    <mergeCell ref="J43:N4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C27:F27"/>
    <mergeCell ref="D18:F18"/>
    <mergeCell ref="D19:F19"/>
    <mergeCell ref="D20:F20"/>
    <mergeCell ref="D21:F21"/>
    <mergeCell ref="D23:F23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5" zoomScale="90" zoomScaleNormal="90" workbookViewId="0">
      <selection activeCell="L50" sqref="L50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60" t="s">
        <v>429</v>
      </c>
      <c r="C2" s="561"/>
      <c r="D2" s="561"/>
      <c r="E2" s="561"/>
      <c r="F2" s="561"/>
      <c r="G2" s="561"/>
      <c r="H2" s="561"/>
      <c r="I2" s="561"/>
      <c r="J2" s="562"/>
    </row>
    <row r="3" spans="1:10">
      <c r="B3" s="563" t="s">
        <v>434</v>
      </c>
      <c r="C3" s="564"/>
      <c r="D3" s="564"/>
      <c r="E3" s="564"/>
      <c r="F3" s="564"/>
      <c r="G3" s="564"/>
      <c r="H3" s="564"/>
      <c r="I3" s="564"/>
      <c r="J3" s="565"/>
    </row>
    <row r="4" spans="1:10">
      <c r="B4" s="563" t="s">
        <v>203</v>
      </c>
      <c r="C4" s="564"/>
      <c r="D4" s="564"/>
      <c r="E4" s="564"/>
      <c r="F4" s="564"/>
      <c r="G4" s="564"/>
      <c r="H4" s="564"/>
      <c r="I4" s="564"/>
      <c r="J4" s="565"/>
    </row>
    <row r="5" spans="1:10">
      <c r="B5" s="566" t="s">
        <v>432</v>
      </c>
      <c r="C5" s="567"/>
      <c r="D5" s="567"/>
      <c r="E5" s="567"/>
      <c r="F5" s="567"/>
      <c r="G5" s="567"/>
      <c r="H5" s="567"/>
      <c r="I5" s="567"/>
      <c r="J5" s="568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9" t="s">
        <v>204</v>
      </c>
      <c r="C7" s="559"/>
      <c r="D7" s="559"/>
      <c r="E7" s="559" t="s">
        <v>205</v>
      </c>
      <c r="F7" s="559"/>
      <c r="G7" s="559"/>
      <c r="H7" s="559"/>
      <c r="I7" s="559"/>
      <c r="J7" s="558" t="s">
        <v>206</v>
      </c>
    </row>
    <row r="8" spans="1:10" ht="22.5">
      <c r="A8" s="80"/>
      <c r="B8" s="559"/>
      <c r="C8" s="559"/>
      <c r="D8" s="559"/>
      <c r="E8" s="170" t="s">
        <v>207</v>
      </c>
      <c r="F8" s="106" t="s">
        <v>208</v>
      </c>
      <c r="G8" s="170" t="s">
        <v>209</v>
      </c>
      <c r="H8" s="170" t="s">
        <v>210</v>
      </c>
      <c r="I8" s="170" t="s">
        <v>211</v>
      </c>
      <c r="J8" s="558"/>
    </row>
    <row r="9" spans="1:10" ht="12" customHeight="1">
      <c r="A9" s="80"/>
      <c r="B9" s="559"/>
      <c r="C9" s="559"/>
      <c r="D9" s="559"/>
      <c r="E9" s="170" t="s">
        <v>212</v>
      </c>
      <c r="F9" s="170" t="s">
        <v>213</v>
      </c>
      <c r="G9" s="170" t="s">
        <v>214</v>
      </c>
      <c r="H9" s="170" t="s">
        <v>215</v>
      </c>
      <c r="I9" s="170" t="s">
        <v>216</v>
      </c>
      <c r="J9" s="170" t="s">
        <v>230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7" t="s">
        <v>85</v>
      </c>
      <c r="C11" s="555"/>
      <c r="D11" s="556"/>
      <c r="E11" s="630">
        <v>0</v>
      </c>
      <c r="F11" s="631">
        <v>0</v>
      </c>
      <c r="G11" s="631">
        <v>0</v>
      </c>
      <c r="H11" s="631">
        <v>0</v>
      </c>
      <c r="I11" s="631">
        <v>0</v>
      </c>
      <c r="J11" s="631">
        <v>0</v>
      </c>
    </row>
    <row r="12" spans="1:10" ht="12" customHeight="1">
      <c r="A12" s="83"/>
      <c r="B12" s="557" t="s">
        <v>197</v>
      </c>
      <c r="C12" s="555"/>
      <c r="D12" s="556"/>
      <c r="E12" s="630">
        <v>254514196</v>
      </c>
      <c r="F12" s="631">
        <v>0</v>
      </c>
      <c r="G12" s="630">
        <v>254514196</v>
      </c>
      <c r="H12" s="631">
        <v>51953138</v>
      </c>
      <c r="I12" s="631">
        <v>51953138</v>
      </c>
      <c r="J12" s="631">
        <v>202561058</v>
      </c>
    </row>
    <row r="13" spans="1:10" ht="12" customHeight="1">
      <c r="A13" s="83"/>
      <c r="B13" s="557" t="s">
        <v>89</v>
      </c>
      <c r="C13" s="555"/>
      <c r="D13" s="556"/>
      <c r="E13" s="630">
        <v>0</v>
      </c>
      <c r="F13" s="631">
        <v>0</v>
      </c>
      <c r="G13" s="630">
        <v>0</v>
      </c>
      <c r="H13" s="631"/>
      <c r="I13" s="631"/>
      <c r="J13" s="631">
        <v>0</v>
      </c>
    </row>
    <row r="14" spans="1:10" ht="12" customHeight="1">
      <c r="A14" s="83"/>
      <c r="B14" s="557" t="s">
        <v>91</v>
      </c>
      <c r="C14" s="555"/>
      <c r="D14" s="556"/>
      <c r="E14" s="630">
        <v>42000</v>
      </c>
      <c r="F14" s="631">
        <v>0</v>
      </c>
      <c r="G14" s="630">
        <v>42000</v>
      </c>
      <c r="H14" s="631">
        <v>56963</v>
      </c>
      <c r="I14" s="631">
        <v>56963</v>
      </c>
      <c r="J14" s="631">
        <v>-14963</v>
      </c>
    </row>
    <row r="15" spans="1:10" ht="12" customHeight="1">
      <c r="A15" s="83"/>
      <c r="B15" s="557" t="s">
        <v>217</v>
      </c>
      <c r="C15" s="555"/>
      <c r="D15" s="556"/>
      <c r="E15" s="630">
        <v>517121</v>
      </c>
      <c r="F15" s="631">
        <v>0</v>
      </c>
      <c r="G15" s="630">
        <v>517121</v>
      </c>
      <c r="H15" s="631">
        <v>129280</v>
      </c>
      <c r="I15" s="631">
        <v>129280</v>
      </c>
      <c r="J15" s="631">
        <v>387841</v>
      </c>
    </row>
    <row r="16" spans="1:10" ht="12" customHeight="1">
      <c r="A16" s="83"/>
      <c r="B16" s="89"/>
      <c r="C16" s="555" t="s">
        <v>218</v>
      </c>
      <c r="D16" s="556"/>
      <c r="E16" s="630">
        <v>0</v>
      </c>
      <c r="F16" s="631">
        <v>0</v>
      </c>
      <c r="G16" s="630">
        <v>0</v>
      </c>
      <c r="H16" s="631">
        <v>0</v>
      </c>
      <c r="I16" s="631">
        <v>0</v>
      </c>
      <c r="J16" s="631">
        <v>0</v>
      </c>
    </row>
    <row r="17" spans="1:10" ht="12" customHeight="1">
      <c r="A17" s="83"/>
      <c r="B17" s="89"/>
      <c r="C17" s="555" t="s">
        <v>219</v>
      </c>
      <c r="D17" s="556"/>
      <c r="E17" s="630">
        <v>0</v>
      </c>
      <c r="F17" s="631">
        <v>0</v>
      </c>
      <c r="G17" s="630">
        <v>0</v>
      </c>
      <c r="H17" s="631">
        <v>0</v>
      </c>
      <c r="I17" s="631">
        <v>0</v>
      </c>
      <c r="J17" s="631">
        <v>0</v>
      </c>
    </row>
    <row r="18" spans="1:10" ht="12" customHeight="1">
      <c r="A18" s="83"/>
      <c r="B18" s="557" t="s">
        <v>220</v>
      </c>
      <c r="C18" s="555"/>
      <c r="D18" s="556"/>
      <c r="E18" s="630">
        <v>601000</v>
      </c>
      <c r="F18" s="631">
        <v>0</v>
      </c>
      <c r="G18" s="630">
        <v>601000</v>
      </c>
      <c r="H18" s="631">
        <v>216071</v>
      </c>
      <c r="I18" s="631">
        <v>216071</v>
      </c>
      <c r="J18" s="631">
        <v>384929</v>
      </c>
    </row>
    <row r="19" spans="1:10" ht="12" customHeight="1">
      <c r="A19" s="83"/>
      <c r="B19" s="89"/>
      <c r="C19" s="555" t="s">
        <v>218</v>
      </c>
      <c r="D19" s="556"/>
      <c r="E19" s="630">
        <v>0</v>
      </c>
      <c r="F19" s="631">
        <v>0</v>
      </c>
      <c r="G19" s="630">
        <v>0</v>
      </c>
      <c r="H19" s="631">
        <v>0</v>
      </c>
      <c r="I19" s="631">
        <v>0</v>
      </c>
      <c r="J19" s="631">
        <v>0</v>
      </c>
    </row>
    <row r="20" spans="1:10" ht="12" customHeight="1">
      <c r="A20" s="83"/>
      <c r="B20" s="89"/>
      <c r="C20" s="555" t="s">
        <v>219</v>
      </c>
      <c r="D20" s="556"/>
      <c r="E20" s="630">
        <v>0</v>
      </c>
      <c r="F20" s="631">
        <v>0</v>
      </c>
      <c r="G20" s="630">
        <v>0</v>
      </c>
      <c r="H20" s="631">
        <v>0</v>
      </c>
      <c r="I20" s="631">
        <v>0</v>
      </c>
      <c r="J20" s="631">
        <v>0</v>
      </c>
    </row>
    <row r="21" spans="1:10" ht="12" customHeight="1">
      <c r="A21" s="83"/>
      <c r="B21" s="557" t="s">
        <v>221</v>
      </c>
      <c r="C21" s="555"/>
      <c r="D21" s="556"/>
      <c r="E21" s="630">
        <v>0</v>
      </c>
      <c r="F21" s="631">
        <v>0</v>
      </c>
      <c r="G21" s="630">
        <v>0</v>
      </c>
      <c r="H21" s="631">
        <v>0</v>
      </c>
      <c r="I21" s="631">
        <v>0</v>
      </c>
      <c r="J21" s="631">
        <v>0</v>
      </c>
    </row>
    <row r="22" spans="1:10" ht="12" customHeight="1">
      <c r="A22" s="83"/>
      <c r="B22" s="557" t="s">
        <v>102</v>
      </c>
      <c r="C22" s="555"/>
      <c r="D22" s="556"/>
      <c r="E22" s="630">
        <v>125785650</v>
      </c>
      <c r="F22" s="631">
        <v>0</v>
      </c>
      <c r="G22" s="630">
        <v>125785650</v>
      </c>
      <c r="H22" s="631">
        <v>0</v>
      </c>
      <c r="I22" s="631">
        <v>0</v>
      </c>
      <c r="J22" s="631">
        <v>125785650</v>
      </c>
    </row>
    <row r="23" spans="1:10" ht="12" customHeight="1">
      <c r="A23" s="90"/>
      <c r="B23" s="557" t="s">
        <v>222</v>
      </c>
      <c r="C23" s="555"/>
      <c r="D23" s="556"/>
      <c r="E23" s="630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</row>
    <row r="24" spans="1:10" ht="12" customHeight="1">
      <c r="A24" s="83"/>
      <c r="B24" s="557" t="s">
        <v>223</v>
      </c>
      <c r="C24" s="555"/>
      <c r="D24" s="556"/>
      <c r="E24" s="630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</row>
    <row r="25" spans="1:10" ht="12" customHeight="1">
      <c r="A25" s="83"/>
      <c r="B25" s="91"/>
      <c r="C25" s="92"/>
      <c r="D25" s="93"/>
      <c r="E25" s="632"/>
      <c r="F25" s="633"/>
      <c r="G25" s="633"/>
      <c r="H25" s="633"/>
      <c r="I25" s="633"/>
      <c r="J25" s="633"/>
    </row>
    <row r="26" spans="1:10" ht="12" customHeight="1">
      <c r="A26" s="80"/>
      <c r="B26" s="94"/>
      <c r="C26" s="95"/>
      <c r="D26" s="96" t="s">
        <v>224</v>
      </c>
      <c r="E26" s="634">
        <v>381459967</v>
      </c>
      <c r="F26" s="634">
        <v>0</v>
      </c>
      <c r="G26" s="634">
        <v>381459967</v>
      </c>
      <c r="H26" s="634">
        <v>52355452</v>
      </c>
      <c r="I26" s="634">
        <v>52355452</v>
      </c>
      <c r="J26" s="635">
        <v>329104515</v>
      </c>
    </row>
    <row r="27" spans="1:10" ht="12" customHeight="1">
      <c r="A27" s="83"/>
      <c r="B27" s="97"/>
      <c r="C27" s="97"/>
      <c r="D27" s="97"/>
      <c r="E27" s="636"/>
      <c r="F27" s="636"/>
      <c r="G27" s="636"/>
      <c r="H27" s="637" t="s">
        <v>414</v>
      </c>
      <c r="I27" s="638"/>
      <c r="J27" s="639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8" t="s">
        <v>225</v>
      </c>
      <c r="C29" s="558"/>
      <c r="D29" s="558"/>
      <c r="E29" s="559" t="s">
        <v>205</v>
      </c>
      <c r="F29" s="559"/>
      <c r="G29" s="559"/>
      <c r="H29" s="559"/>
      <c r="I29" s="559"/>
      <c r="J29" s="558" t="s">
        <v>206</v>
      </c>
    </row>
    <row r="30" spans="1:10" ht="22.5">
      <c r="A30" s="80"/>
      <c r="B30" s="558"/>
      <c r="C30" s="558"/>
      <c r="D30" s="558"/>
      <c r="E30" s="170" t="s">
        <v>207</v>
      </c>
      <c r="F30" s="106" t="s">
        <v>208</v>
      </c>
      <c r="G30" s="170" t="s">
        <v>209</v>
      </c>
      <c r="H30" s="170" t="s">
        <v>210</v>
      </c>
      <c r="I30" s="170" t="s">
        <v>211</v>
      </c>
      <c r="J30" s="558"/>
    </row>
    <row r="31" spans="1:10" ht="12" customHeight="1">
      <c r="A31" s="80"/>
      <c r="B31" s="558"/>
      <c r="C31" s="558"/>
      <c r="D31" s="558"/>
      <c r="E31" s="170" t="s">
        <v>212</v>
      </c>
      <c r="F31" s="170" t="s">
        <v>213</v>
      </c>
      <c r="G31" s="170" t="s">
        <v>214</v>
      </c>
      <c r="H31" s="170" t="s">
        <v>215</v>
      </c>
      <c r="I31" s="170" t="s">
        <v>216</v>
      </c>
      <c r="J31" s="170" t="s">
        <v>230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98" t="s">
        <v>226</v>
      </c>
      <c r="C33" s="99"/>
      <c r="D33" s="107"/>
      <c r="E33" s="631">
        <v>125785650</v>
      </c>
      <c r="F33" s="631">
        <v>0</v>
      </c>
      <c r="G33" s="631">
        <v>125785650</v>
      </c>
      <c r="H33" s="631">
        <v>0</v>
      </c>
      <c r="I33" s="631">
        <v>0</v>
      </c>
      <c r="J33" s="631">
        <v>125785650</v>
      </c>
    </row>
    <row r="34" spans="1:10" ht="12" customHeight="1">
      <c r="A34" s="83"/>
      <c r="B34" s="89"/>
      <c r="C34" s="555" t="s">
        <v>85</v>
      </c>
      <c r="D34" s="556"/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</row>
    <row r="35" spans="1:10" ht="12" customHeight="1">
      <c r="A35" s="83"/>
      <c r="B35" s="89"/>
      <c r="C35" s="555" t="s">
        <v>89</v>
      </c>
      <c r="D35" s="556"/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</row>
    <row r="36" spans="1:10" ht="12" customHeight="1">
      <c r="A36" s="83"/>
      <c r="B36" s="89"/>
      <c r="C36" s="555" t="s">
        <v>91</v>
      </c>
      <c r="D36" s="556"/>
      <c r="E36" s="640">
        <v>42000</v>
      </c>
      <c r="F36" s="640">
        <v>0</v>
      </c>
      <c r="G36" s="640">
        <v>42000</v>
      </c>
      <c r="H36" s="640">
        <v>56963</v>
      </c>
      <c r="I36" s="640">
        <v>56963</v>
      </c>
      <c r="J36" s="640">
        <v>-14963</v>
      </c>
    </row>
    <row r="37" spans="1:10" ht="12" customHeight="1">
      <c r="A37" s="83"/>
      <c r="B37" s="89"/>
      <c r="C37" s="555" t="s">
        <v>217</v>
      </c>
      <c r="D37" s="556"/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</row>
    <row r="38" spans="1:10" ht="12" customHeight="1">
      <c r="A38" s="83"/>
      <c r="B38" s="89"/>
      <c r="C38" s="108"/>
      <c r="D38" s="100" t="s">
        <v>218</v>
      </c>
      <c r="E38" s="640">
        <v>517121</v>
      </c>
      <c r="F38" s="640">
        <v>0</v>
      </c>
      <c r="G38" s="640">
        <v>517121</v>
      </c>
      <c r="H38" s="640">
        <v>129280</v>
      </c>
      <c r="I38" s="640">
        <v>129280</v>
      </c>
      <c r="J38" s="640">
        <v>387841</v>
      </c>
    </row>
    <row r="39" spans="1:10" ht="12" customHeight="1">
      <c r="A39" s="83"/>
      <c r="B39" s="89"/>
      <c r="C39" s="108"/>
      <c r="D39" s="100" t="s">
        <v>219</v>
      </c>
      <c r="E39" s="640">
        <v>0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</row>
    <row r="40" spans="1:10" ht="12" customHeight="1">
      <c r="A40" s="83"/>
      <c r="B40" s="89"/>
      <c r="C40" s="555" t="s">
        <v>220</v>
      </c>
      <c r="D40" s="556"/>
      <c r="E40" s="640">
        <v>0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</row>
    <row r="41" spans="1:10" ht="12" customHeight="1">
      <c r="A41" s="83"/>
      <c r="B41" s="89"/>
      <c r="C41" s="108"/>
      <c r="D41" s="100" t="s">
        <v>218</v>
      </c>
      <c r="E41" s="640">
        <v>601000</v>
      </c>
      <c r="F41" s="640">
        <v>0</v>
      </c>
      <c r="G41" s="640">
        <v>601000</v>
      </c>
      <c r="H41" s="640">
        <v>216071</v>
      </c>
      <c r="I41" s="640">
        <v>216071</v>
      </c>
      <c r="J41" s="640">
        <v>384929</v>
      </c>
    </row>
    <row r="42" spans="1:10" ht="12" customHeight="1">
      <c r="A42" s="83"/>
      <c r="B42" s="89"/>
      <c r="C42" s="108"/>
      <c r="D42" s="100" t="s">
        <v>219</v>
      </c>
      <c r="E42" s="640">
        <v>0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</row>
    <row r="43" spans="1:10" ht="12" customHeight="1">
      <c r="A43" s="83"/>
      <c r="B43" s="89"/>
      <c r="C43" s="555" t="s">
        <v>102</v>
      </c>
      <c r="D43" s="556"/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</row>
    <row r="44" spans="1:10" ht="12" customHeight="1">
      <c r="A44" s="83"/>
      <c r="B44" s="89"/>
      <c r="C44" s="555" t="s">
        <v>222</v>
      </c>
      <c r="D44" s="556"/>
      <c r="E44" s="640">
        <v>0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</row>
    <row r="45" spans="1:10" ht="12" customHeight="1">
      <c r="A45" s="83"/>
      <c r="B45" s="89"/>
      <c r="C45" s="108"/>
      <c r="D45" s="100"/>
      <c r="E45" s="641"/>
      <c r="F45" s="640"/>
      <c r="G45" s="640"/>
      <c r="H45" s="640"/>
      <c r="I45" s="640"/>
      <c r="J45" s="640"/>
    </row>
    <row r="46" spans="1:10" ht="12" customHeight="1">
      <c r="A46" s="83"/>
      <c r="B46" s="98" t="s">
        <v>227</v>
      </c>
      <c r="C46" s="99"/>
      <c r="D46" s="100"/>
      <c r="E46" s="640">
        <v>0</v>
      </c>
      <c r="F46" s="640">
        <v>0</v>
      </c>
      <c r="G46" s="640">
        <v>0</v>
      </c>
      <c r="H46" s="640">
        <v>0</v>
      </c>
      <c r="I46" s="640">
        <v>0</v>
      </c>
      <c r="J46" s="640">
        <v>0</v>
      </c>
    </row>
    <row r="47" spans="1:10" ht="12" customHeight="1">
      <c r="A47" s="83"/>
      <c r="B47" s="98"/>
      <c r="C47" s="555" t="s">
        <v>197</v>
      </c>
      <c r="D47" s="556"/>
      <c r="E47" s="641">
        <v>254514196</v>
      </c>
      <c r="F47" s="640">
        <v>0</v>
      </c>
      <c r="G47" s="640">
        <v>254514196</v>
      </c>
      <c r="H47" s="640">
        <v>51953138</v>
      </c>
      <c r="I47" s="640">
        <v>51953138</v>
      </c>
      <c r="J47" s="640">
        <v>202561058</v>
      </c>
    </row>
    <row r="48" spans="1:10" ht="12" customHeight="1">
      <c r="A48" s="83"/>
      <c r="B48" s="89"/>
      <c r="C48" s="555" t="s">
        <v>221</v>
      </c>
      <c r="D48" s="556"/>
      <c r="E48" s="640">
        <v>0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</row>
    <row r="49" spans="1:11" ht="12" customHeight="1">
      <c r="A49" s="83"/>
      <c r="B49" s="89"/>
      <c r="C49" s="555" t="s">
        <v>222</v>
      </c>
      <c r="D49" s="556"/>
      <c r="E49" s="640">
        <v>0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</row>
    <row r="50" spans="1:11" s="103" customFormat="1" ht="12" customHeight="1">
      <c r="A50" s="80"/>
      <c r="B50" s="101"/>
      <c r="C50" s="109"/>
      <c r="D50" s="110"/>
      <c r="E50" s="642"/>
      <c r="F50" s="642"/>
      <c r="G50" s="642"/>
      <c r="H50" s="642"/>
      <c r="I50" s="642"/>
      <c r="J50" s="642"/>
      <c r="K50" s="102"/>
    </row>
    <row r="51" spans="1:11" ht="12" customHeight="1">
      <c r="A51" s="83"/>
      <c r="B51" s="98" t="s">
        <v>228</v>
      </c>
      <c r="C51" s="104"/>
      <c r="D51" s="100"/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</row>
    <row r="52" spans="1:11" ht="12" customHeight="1">
      <c r="A52" s="83"/>
      <c r="B52" s="89"/>
      <c r="C52" s="555" t="s">
        <v>223</v>
      </c>
      <c r="D52" s="556"/>
      <c r="E52" s="640">
        <v>0</v>
      </c>
      <c r="F52" s="640"/>
      <c r="G52" s="640">
        <v>0</v>
      </c>
      <c r="H52" s="640">
        <v>0</v>
      </c>
      <c r="I52" s="640">
        <v>0</v>
      </c>
      <c r="J52" s="640">
        <v>0</v>
      </c>
    </row>
    <row r="53" spans="1:11" ht="12" customHeight="1">
      <c r="A53" s="83"/>
      <c r="B53" s="91"/>
      <c r="C53" s="92"/>
      <c r="D53" s="93"/>
      <c r="E53" s="643"/>
      <c r="F53" s="643"/>
      <c r="G53" s="643"/>
      <c r="H53" s="643"/>
      <c r="I53" s="643"/>
      <c r="J53" s="643"/>
    </row>
    <row r="54" spans="1:11" ht="12" customHeight="1">
      <c r="A54" s="80"/>
      <c r="B54" s="94"/>
      <c r="C54" s="95"/>
      <c r="D54" s="105" t="s">
        <v>224</v>
      </c>
      <c r="E54" s="644">
        <v>381459967</v>
      </c>
      <c r="F54" s="644">
        <v>0</v>
      </c>
      <c r="G54" s="644">
        <v>381459967</v>
      </c>
      <c r="H54" s="644">
        <v>52355452</v>
      </c>
      <c r="I54" s="644">
        <v>52355452</v>
      </c>
      <c r="J54" s="645">
        <v>329104515</v>
      </c>
    </row>
    <row r="55" spans="1:11" ht="11.25" customHeight="1">
      <c r="A55" s="83"/>
      <c r="B55" s="97"/>
      <c r="C55" s="97"/>
      <c r="D55" s="97"/>
      <c r="E55" s="646"/>
      <c r="F55" s="646"/>
      <c r="G55" s="646"/>
      <c r="H55" s="647" t="s">
        <v>414</v>
      </c>
      <c r="I55" s="648"/>
      <c r="J55" s="649"/>
    </row>
    <row r="56" spans="1:11">
      <c r="A56" s="83"/>
      <c r="B56" s="554"/>
      <c r="C56" s="554"/>
      <c r="D56" s="554"/>
      <c r="E56" s="554"/>
      <c r="F56" s="554"/>
      <c r="G56" s="554"/>
      <c r="H56" s="554"/>
      <c r="I56" s="554"/>
      <c r="J56" s="554"/>
    </row>
    <row r="57" spans="1:11">
      <c r="B57" s="78" t="s">
        <v>229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Direccion</cp:lastModifiedBy>
  <cp:lastPrinted>2015-12-18T18:59:42Z</cp:lastPrinted>
  <dcterms:created xsi:type="dcterms:W3CDTF">2014-01-27T16:27:43Z</dcterms:created>
  <dcterms:modified xsi:type="dcterms:W3CDTF">2016-04-07T15:44:09Z</dcterms:modified>
</cp:coreProperties>
</file>