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UENTA PÚBLICA\CUENTA PUB 4O TRIM\"/>
    </mc:Choice>
  </mc:AlternateContent>
  <bookViews>
    <workbookView xWindow="0" yWindow="0" windowWidth="28800" windowHeight="12045" activeTab="8"/>
  </bookViews>
  <sheets>
    <sheet name="1.ESFD" sheetId="1" r:id="rId1"/>
    <sheet name="2. IADPOP" sheetId="2" r:id="rId2"/>
    <sheet name="3. IAODF" sheetId="3" r:id="rId3"/>
    <sheet name="4. BP" sheetId="4" r:id="rId4"/>
    <sheet name="5. EAID" sheetId="5" r:id="rId5"/>
    <sheet name="6a. EAEPED" sheetId="6" r:id="rId6"/>
    <sheet name="6b. EAEPED" sheetId="9" r:id="rId7"/>
    <sheet name="6c. EAEPED" sheetId="12" r:id="rId8"/>
    <sheet name="6d. CSPPC" sheetId="13" r:id="rId9"/>
  </sheets>
  <definedNames>
    <definedName name="_xlnm.Print_Area" localSheetId="0">'1.ESFD'!$A$1:$G$91</definedName>
    <definedName name="_xlnm.Print_Area" localSheetId="1">'2. IADPOP'!$A$2:$I$51</definedName>
    <definedName name="_xlnm.Print_Area" localSheetId="2">'3. IAODF'!$A$2:$K$28</definedName>
    <definedName name="_xlnm.Print_Area" localSheetId="3">'4. BP'!$A$2:$E$87</definedName>
    <definedName name="_xlnm.Print_Area" localSheetId="4">'5. EAID'!$A$2:$I$88</definedName>
    <definedName name="_xlnm.Print_Area" localSheetId="5">'6a. EAEPED'!$A$1:$H$163</definedName>
    <definedName name="_xlnm.Print_Area" localSheetId="6">'6b. EAEPED'!$A$2:$G$40</definedName>
    <definedName name="_xlnm.Print_Area" localSheetId="7">'6c. EAEPED'!$A$2:$H$92</definedName>
    <definedName name="_xlnm.Print_Area" localSheetId="8">'6d. CSPPC'!$A$2:$G$40</definedName>
    <definedName name="_xlnm.Print_Titles" localSheetId="0">'1.ESFD'!$2:$6</definedName>
    <definedName name="_xlnm.Print_Titles" localSheetId="4">'5. EAID'!$2:$8</definedName>
    <definedName name="_xlnm.Print_Titles" localSheetId="5">'6a. EAEPED'!$1:$7</definedName>
    <definedName name="_xlnm.Print_Titles" localSheetId="7">'6c. EAEPED'!$2:$8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5" l="1"/>
  <c r="I74" i="5"/>
  <c r="G44" i="5" l="1"/>
  <c r="H44" i="5"/>
  <c r="I44" i="5"/>
  <c r="I19" i="5"/>
  <c r="I18" i="5"/>
  <c r="F18" i="5"/>
  <c r="D58" i="4"/>
  <c r="E23" i="4"/>
  <c r="E9" i="13" l="1"/>
  <c r="D23" i="13" l="1"/>
  <c r="D22" i="13"/>
  <c r="D21" i="13" l="1"/>
  <c r="B9" i="9" l="1"/>
  <c r="C9" i="9"/>
  <c r="G20" i="9"/>
  <c r="D12" i="9"/>
  <c r="G17" i="6"/>
  <c r="F84" i="6"/>
  <c r="C53" i="4" l="1"/>
  <c r="D10" i="4"/>
  <c r="F67" i="1" l="1"/>
  <c r="F78" i="1" s="1"/>
  <c r="F62" i="1"/>
  <c r="F57" i="6" l="1"/>
  <c r="D44" i="5" l="1"/>
  <c r="E48" i="6"/>
  <c r="E49" i="6"/>
  <c r="E51" i="6"/>
  <c r="E53" i="6"/>
  <c r="E56" i="6"/>
  <c r="E85" i="6"/>
  <c r="E86" i="6"/>
  <c r="E89" i="6"/>
  <c r="E90" i="6"/>
  <c r="E91" i="6"/>
  <c r="D84" i="6"/>
  <c r="C17" i="1"/>
  <c r="B17" i="1"/>
  <c r="E84" i="6" l="1"/>
  <c r="G47" i="13"/>
  <c r="G46" i="13"/>
  <c r="B48" i="13" l="1"/>
  <c r="G48" i="13" l="1"/>
  <c r="F48" i="13"/>
  <c r="E48" i="13"/>
  <c r="D48" i="13"/>
  <c r="C48" i="13"/>
  <c r="E97" i="12" l="1"/>
  <c r="D43" i="9"/>
  <c r="E31" i="6"/>
  <c r="C84" i="6"/>
  <c r="H97" i="12" l="1"/>
  <c r="G43" i="9" l="1"/>
  <c r="E36" i="6"/>
  <c r="E35" i="6"/>
  <c r="E34" i="6"/>
  <c r="E33" i="6"/>
  <c r="E32" i="6"/>
  <c r="E30" i="6"/>
  <c r="E29" i="6"/>
  <c r="E167" i="6" l="1"/>
  <c r="F62" i="5"/>
  <c r="E96" i="6" l="1"/>
  <c r="G58" i="5" l="1"/>
  <c r="F17" i="5"/>
  <c r="F55" i="5" l="1"/>
  <c r="F20" i="5"/>
  <c r="G62" i="1" l="1"/>
  <c r="I62" i="5" l="1"/>
  <c r="I55" i="5"/>
  <c r="I37" i="5"/>
  <c r="I17" i="5"/>
  <c r="I15" i="5"/>
  <c r="C76" i="4"/>
  <c r="C60" i="4"/>
  <c r="C19" i="4"/>
  <c r="C70" i="4"/>
  <c r="E76" i="4"/>
  <c r="D76" i="4"/>
  <c r="E60" i="4"/>
  <c r="D60" i="4"/>
  <c r="D11" i="13"/>
  <c r="G11" i="13" s="1"/>
  <c r="D10" i="13"/>
  <c r="G10" i="13" s="1"/>
  <c r="G9" i="13" l="1"/>
  <c r="G22" i="13"/>
  <c r="G23" i="13" l="1"/>
  <c r="D30" i="13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F9" i="13" s="1"/>
  <c r="F32" i="13" s="1"/>
  <c r="E12" i="13"/>
  <c r="C12" i="13"/>
  <c r="B12" i="13"/>
  <c r="H82" i="12"/>
  <c r="E82" i="12"/>
  <c r="E81" i="12"/>
  <c r="H81" i="12" s="1"/>
  <c r="E80" i="12"/>
  <c r="H80" i="12" s="1"/>
  <c r="E79" i="12"/>
  <c r="H79" i="12" s="1"/>
  <c r="G78" i="12"/>
  <c r="F78" i="12"/>
  <c r="D78" i="12"/>
  <c r="C78" i="12"/>
  <c r="H75" i="12"/>
  <c r="H71" i="12"/>
  <c r="E76" i="12"/>
  <c r="H76" i="12" s="1"/>
  <c r="E75" i="12"/>
  <c r="E74" i="12"/>
  <c r="H74" i="12" s="1"/>
  <c r="E73" i="12"/>
  <c r="H73" i="12" s="1"/>
  <c r="E72" i="12"/>
  <c r="H72" i="12" s="1"/>
  <c r="E71" i="12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H53" i="12"/>
  <c r="H52" i="12"/>
  <c r="E56" i="12"/>
  <c r="H56" i="12" s="1"/>
  <c r="E55" i="12"/>
  <c r="H55" i="12" s="1"/>
  <c r="E54" i="12"/>
  <c r="H54" i="12" s="1"/>
  <c r="E53" i="12"/>
  <c r="E52" i="12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H33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1" i="12" s="1"/>
  <c r="E12" i="12"/>
  <c r="H12" i="12" s="1"/>
  <c r="D14" i="9"/>
  <c r="D13" i="9"/>
  <c r="G13" i="9" s="1"/>
  <c r="G12" i="9"/>
  <c r="D11" i="9"/>
  <c r="D25" i="9"/>
  <c r="G25" i="9" s="1"/>
  <c r="D24" i="9"/>
  <c r="G24" i="9" s="1"/>
  <c r="D23" i="9"/>
  <c r="G23" i="9" s="1"/>
  <c r="D22" i="9"/>
  <c r="F20" i="9"/>
  <c r="E20" i="9"/>
  <c r="C20" i="9"/>
  <c r="B20" i="9"/>
  <c r="F9" i="9"/>
  <c r="E9" i="9"/>
  <c r="E70" i="4"/>
  <c r="D70" i="4"/>
  <c r="C69" i="4"/>
  <c r="E54" i="4"/>
  <c r="D54" i="4"/>
  <c r="C54" i="4"/>
  <c r="H32" i="6"/>
  <c r="H30" i="6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G27" i="6"/>
  <c r="E107" i="6"/>
  <c r="H107" i="6" s="1"/>
  <c r="H111" i="6"/>
  <c r="E111" i="6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F27" i="6"/>
  <c r="E103" i="6"/>
  <c r="H103" i="6" s="1"/>
  <c r="G102" i="6"/>
  <c r="F102" i="6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D92" i="6"/>
  <c r="C92" i="6"/>
  <c r="F17" i="6"/>
  <c r="G9" i="6"/>
  <c r="G8" i="6" s="1"/>
  <c r="G158" i="6" s="1"/>
  <c r="F9" i="6"/>
  <c r="H91" i="6"/>
  <c r="H90" i="6"/>
  <c r="H89" i="6"/>
  <c r="G84" i="6"/>
  <c r="H76" i="6"/>
  <c r="E81" i="6"/>
  <c r="H81" i="6" s="1"/>
  <c r="E80" i="6"/>
  <c r="H80" i="6" s="1"/>
  <c r="E79" i="6"/>
  <c r="H79" i="6" s="1"/>
  <c r="E78" i="6"/>
  <c r="H78" i="6" s="1"/>
  <c r="E77" i="6"/>
  <c r="H77" i="6" s="1"/>
  <c r="E76" i="6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H59" i="6"/>
  <c r="E60" i="6"/>
  <c r="H60" i="6" s="1"/>
  <c r="E59" i="6"/>
  <c r="E58" i="6"/>
  <c r="H58" i="6" s="1"/>
  <c r="G57" i="6"/>
  <c r="D57" i="6"/>
  <c r="C57" i="6"/>
  <c r="H55" i="6"/>
  <c r="H51" i="6"/>
  <c r="H56" i="6"/>
  <c r="E55" i="6"/>
  <c r="E54" i="6"/>
  <c r="H54" i="6" s="1"/>
  <c r="H53" i="6"/>
  <c r="E52" i="6"/>
  <c r="H52" i="6" s="1"/>
  <c r="E50" i="6"/>
  <c r="H50" i="6" s="1"/>
  <c r="H49" i="6"/>
  <c r="H48" i="6"/>
  <c r="G47" i="6"/>
  <c r="F47" i="6"/>
  <c r="D47" i="6"/>
  <c r="C47" i="6"/>
  <c r="H40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E39" i="6"/>
  <c r="E38" i="6"/>
  <c r="H38" i="6" s="1"/>
  <c r="G37" i="6"/>
  <c r="F37" i="6"/>
  <c r="D37" i="6"/>
  <c r="C37" i="6"/>
  <c r="H36" i="6"/>
  <c r="H35" i="6"/>
  <c r="H34" i="6"/>
  <c r="H33" i="6"/>
  <c r="H31" i="6"/>
  <c r="H29" i="6"/>
  <c r="H28" i="6"/>
  <c r="C27" i="6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C17" i="6"/>
  <c r="E16" i="6"/>
  <c r="E15" i="6"/>
  <c r="H15" i="6" s="1"/>
  <c r="E11" i="6"/>
  <c r="E10" i="6"/>
  <c r="H10" i="6" s="1"/>
  <c r="E19" i="4"/>
  <c r="D19" i="4"/>
  <c r="E47" i="4"/>
  <c r="E43" i="4"/>
  <c r="D43" i="4"/>
  <c r="C43" i="4"/>
  <c r="E40" i="4"/>
  <c r="D40" i="4"/>
  <c r="D47" i="4" s="1"/>
  <c r="C40" i="4"/>
  <c r="C47" i="4" s="1"/>
  <c r="E30" i="4"/>
  <c r="D30" i="4"/>
  <c r="C30" i="4"/>
  <c r="I79" i="5"/>
  <c r="H79" i="5"/>
  <c r="G79" i="5"/>
  <c r="F79" i="5"/>
  <c r="E79" i="5"/>
  <c r="D79" i="5"/>
  <c r="I71" i="5"/>
  <c r="H71" i="5"/>
  <c r="E13" i="4" s="1"/>
  <c r="G71" i="5"/>
  <c r="D13" i="4" s="1"/>
  <c r="F71" i="5"/>
  <c r="E71" i="5"/>
  <c r="D71" i="5"/>
  <c r="C13" i="4" s="1"/>
  <c r="F67" i="5"/>
  <c r="F66" i="5"/>
  <c r="I66" i="5"/>
  <c r="I65" i="5"/>
  <c r="I64" i="5"/>
  <c r="F65" i="5"/>
  <c r="F64" i="5"/>
  <c r="F63" i="5" s="1"/>
  <c r="H63" i="5"/>
  <c r="G63" i="5"/>
  <c r="E63" i="5"/>
  <c r="D63" i="5"/>
  <c r="I61" i="5"/>
  <c r="I60" i="5"/>
  <c r="I59" i="5"/>
  <c r="F58" i="5"/>
  <c r="F61" i="5"/>
  <c r="F60" i="5"/>
  <c r="F59" i="5"/>
  <c r="I58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I40" i="5" s="1"/>
  <c r="F42" i="5"/>
  <c r="F40" i="5" s="1"/>
  <c r="F41" i="5"/>
  <c r="H40" i="5"/>
  <c r="G40" i="5"/>
  <c r="E40" i="5"/>
  <c r="I39" i="5"/>
  <c r="F39" i="5"/>
  <c r="I38" i="5"/>
  <c r="H38" i="5"/>
  <c r="G38" i="5"/>
  <c r="F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G14" i="9" l="1"/>
  <c r="D9" i="9"/>
  <c r="F8" i="6"/>
  <c r="F158" i="6" s="1"/>
  <c r="E53" i="4"/>
  <c r="D69" i="5"/>
  <c r="D74" i="5" s="1"/>
  <c r="D94" i="5" s="1"/>
  <c r="E78" i="12"/>
  <c r="I63" i="5"/>
  <c r="C83" i="6"/>
  <c r="C63" i="12" s="1"/>
  <c r="C58" i="12" s="1"/>
  <c r="C47" i="12" s="1"/>
  <c r="D24" i="13"/>
  <c r="B9" i="13"/>
  <c r="E21" i="13"/>
  <c r="C9" i="13"/>
  <c r="D12" i="13"/>
  <c r="C21" i="13"/>
  <c r="D28" i="13"/>
  <c r="F31" i="5"/>
  <c r="I31" i="5"/>
  <c r="E92" i="6"/>
  <c r="H16" i="6"/>
  <c r="H11" i="6"/>
  <c r="G14" i="13"/>
  <c r="G12" i="13" s="1"/>
  <c r="B21" i="13"/>
  <c r="F21" i="13"/>
  <c r="F50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D58" i="12" s="1"/>
  <c r="D47" i="12" s="1"/>
  <c r="H104" i="6"/>
  <c r="H102" i="6" s="1"/>
  <c r="E112" i="6"/>
  <c r="E132" i="6"/>
  <c r="E136" i="6"/>
  <c r="E145" i="6"/>
  <c r="E149" i="6"/>
  <c r="B31" i="9"/>
  <c r="B45" i="9" s="1"/>
  <c r="I46" i="5"/>
  <c r="E69" i="5"/>
  <c r="G69" i="5"/>
  <c r="H69" i="5"/>
  <c r="C10" i="4"/>
  <c r="F83" i="6"/>
  <c r="F58" i="12" s="1"/>
  <c r="F47" i="12" s="1"/>
  <c r="G83" i="6"/>
  <c r="D16" i="13"/>
  <c r="H78" i="12"/>
  <c r="C31" i="9"/>
  <c r="C45" i="9" s="1"/>
  <c r="G11" i="9"/>
  <c r="E31" i="9"/>
  <c r="E45" i="9" s="1"/>
  <c r="F31" i="9"/>
  <c r="F45" i="9" s="1"/>
  <c r="D20" i="9"/>
  <c r="G22" i="9"/>
  <c r="E26" i="6"/>
  <c r="H26" i="6" s="1"/>
  <c r="H17" i="6" s="1"/>
  <c r="D27" i="6"/>
  <c r="D17" i="6"/>
  <c r="D8" i="6" s="1"/>
  <c r="D26" i="12" s="1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E14" i="6"/>
  <c r="H14" i="6" s="1"/>
  <c r="C9" i="6"/>
  <c r="C8" i="6" s="1"/>
  <c r="H84" i="6"/>
  <c r="E47" i="6"/>
  <c r="H47" i="6"/>
  <c r="E27" i="6"/>
  <c r="H27" i="6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F69" i="5"/>
  <c r="E20" i="3"/>
  <c r="K18" i="3"/>
  <c r="K17" i="3"/>
  <c r="K16" i="3"/>
  <c r="K15" i="3"/>
  <c r="K14" i="3" s="1"/>
  <c r="J14" i="3"/>
  <c r="I14" i="3"/>
  <c r="H14" i="3"/>
  <c r="G14" i="3"/>
  <c r="E14" i="3"/>
  <c r="J8" i="3"/>
  <c r="J20" i="3" s="1"/>
  <c r="I8" i="3"/>
  <c r="I20" i="3" s="1"/>
  <c r="H8" i="3"/>
  <c r="H20" i="3" s="1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C9" i="2" s="1"/>
  <c r="C32" i="13" l="1"/>
  <c r="C50" i="13" s="1"/>
  <c r="K8" i="3"/>
  <c r="K20" i="3" s="1"/>
  <c r="G20" i="3"/>
  <c r="D9" i="13"/>
  <c r="D32" i="13" s="1"/>
  <c r="D50" i="13" s="1"/>
  <c r="G74" i="5"/>
  <c r="G94" i="5" s="1"/>
  <c r="E32" i="13"/>
  <c r="B32" i="13"/>
  <c r="B50" i="13" s="1"/>
  <c r="G21" i="13"/>
  <c r="G32" i="13" s="1"/>
  <c r="G50" i="13" s="1"/>
  <c r="G9" i="9"/>
  <c r="C26" i="12"/>
  <c r="C21" i="12" s="1"/>
  <c r="C10" i="12" s="1"/>
  <c r="C84" i="12" s="1"/>
  <c r="C98" i="12" s="1"/>
  <c r="E63" i="12"/>
  <c r="H63" i="12" s="1"/>
  <c r="H58" i="12" s="1"/>
  <c r="H47" i="12" s="1"/>
  <c r="C58" i="4"/>
  <c r="C62" i="4" s="1"/>
  <c r="C63" i="4" s="1"/>
  <c r="E74" i="4"/>
  <c r="G58" i="12"/>
  <c r="G47" i="12" s="1"/>
  <c r="G84" i="12" s="1"/>
  <c r="G98" i="12" s="1"/>
  <c r="H83" i="6"/>
  <c r="E83" i="6"/>
  <c r="H74" i="5"/>
  <c r="H94" i="5" s="1"/>
  <c r="D62" i="4"/>
  <c r="D63" i="4" s="1"/>
  <c r="F21" i="12"/>
  <c r="F84" i="12" s="1"/>
  <c r="F98" i="12" s="1"/>
  <c r="D31" i="9"/>
  <c r="D45" i="9" s="1"/>
  <c r="G168" i="6"/>
  <c r="C74" i="4"/>
  <c r="C78" i="4" s="1"/>
  <c r="C79" i="4" s="1"/>
  <c r="F168" i="6"/>
  <c r="E69" i="4"/>
  <c r="E10" i="4"/>
  <c r="D69" i="4"/>
  <c r="E17" i="6"/>
  <c r="E8" i="6" s="1"/>
  <c r="E9" i="6"/>
  <c r="H9" i="6"/>
  <c r="G14" i="2"/>
  <c r="I9" i="2"/>
  <c r="I20" i="2" s="1"/>
  <c r="H9" i="2"/>
  <c r="H20" i="2" s="1"/>
  <c r="D9" i="2"/>
  <c r="D20" i="2" s="1"/>
  <c r="G10" i="2"/>
  <c r="G9" i="2" s="1"/>
  <c r="G31" i="9" l="1"/>
  <c r="G45" i="9" s="1"/>
  <c r="E50" i="13"/>
  <c r="C158" i="6"/>
  <c r="C168" i="6" s="1"/>
  <c r="E58" i="12"/>
  <c r="E47" i="12" s="1"/>
  <c r="C15" i="4"/>
  <c r="H8" i="6"/>
  <c r="H158" i="6" s="1"/>
  <c r="E78" i="4"/>
  <c r="E79" i="4" s="1"/>
  <c r="D158" i="6"/>
  <c r="D168" i="6" s="1"/>
  <c r="E58" i="4"/>
  <c r="E15" i="4"/>
  <c r="E24" i="4" s="1"/>
  <c r="D74" i="4"/>
  <c r="D78" i="4" s="1"/>
  <c r="D79" i="4" s="1"/>
  <c r="D15" i="4"/>
  <c r="D23" i="4" s="1"/>
  <c r="D24" i="4" s="1"/>
  <c r="D25" i="4" s="1"/>
  <c r="E158" i="6"/>
  <c r="E168" i="6" s="1"/>
  <c r="F74" i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B59" i="1"/>
  <c r="C59" i="1"/>
  <c r="E63" i="4" l="1"/>
  <c r="E62" i="4"/>
  <c r="E25" i="4"/>
  <c r="E34" i="4" s="1"/>
  <c r="G78" i="1"/>
  <c r="C23" i="4"/>
  <c r="C24" i="4" s="1"/>
  <c r="C25" i="4" s="1"/>
  <c r="C34" i="4" s="1"/>
  <c r="D34" i="4"/>
  <c r="E26" i="12"/>
  <c r="D21" i="12"/>
  <c r="D10" i="12" s="1"/>
  <c r="D84" i="12" s="1"/>
  <c r="D98" i="12" s="1"/>
  <c r="B41" i="1"/>
  <c r="C41" i="1"/>
  <c r="B38" i="1"/>
  <c r="C38" i="1"/>
  <c r="B31" i="1"/>
  <c r="C31" i="1"/>
  <c r="B25" i="1"/>
  <c r="C25" i="1"/>
  <c r="H26" i="12" l="1"/>
  <c r="H21" i="12" s="1"/>
  <c r="H10" i="12" s="1"/>
  <c r="H84" i="12" s="1"/>
  <c r="E21" i="12"/>
  <c r="E10" i="12" s="1"/>
  <c r="E84" i="12" s="1"/>
  <c r="E98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F74" i="5" s="1"/>
  <c r="F94" i="5" s="1"/>
  <c r="E44" i="5"/>
  <c r="E74" i="5" s="1"/>
  <c r="E94" i="5" s="1"/>
</calcChain>
</file>

<file path=xl/sharedStrings.xml><?xml version="1.0" encoding="utf-8"?>
<sst xmlns="http://schemas.openxmlformats.org/spreadsheetml/2006/main" count="707" uniqueCount="467">
  <si>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</si>
  <si>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</si>
  <si>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</si>
  <si>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</si>
  <si>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</si>
  <si>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</si>
  <si>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</si>
  <si>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</si>
  <si>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</si>
  <si>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</si>
  <si>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</si>
  <si>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</si>
  <si>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</si>
  <si>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</si>
  <si>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</si>
  <si>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</si>
  <si>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</si>
  <si>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</si>
  <si>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</si>
  <si>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</si>
  <si>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</si>
  <si>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</si>
  <si>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</si>
  <si>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</si>
  <si>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</si>
  <si>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</si>
  <si>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</si>
  <si>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</si>
  <si>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</si>
  <si>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</si>
  <si>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</si>
  <si>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</si>
  <si>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</si>
  <si>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</si>
  <si>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</si>
  <si>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</si>
  <si>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</si>
  <si>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</si>
  <si>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</si>
  <si>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</si>
  <si>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</si>
  <si>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</si>
  <si>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</si>
  <si>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</si>
  <si>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</si>
  <si>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</si>
  <si>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</si>
  <si>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</si>
  <si>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</si>
  <si>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</si>
  <si>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</si>
  <si>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</si>
  <si>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</si>
  <si>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</si>
  <si>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</si>
  <si>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</si>
  <si>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</si>
  <si>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</si>
  <si>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</si>
  <si>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</si>
  <si>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</si>
  <si>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</si>
  <si>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</si>
  <si>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</si>
  <si>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</si>
  <si>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</si>
  <si>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</si>
  <si>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</si>
  <si>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</si>
  <si>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</si>
  <si>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</si>
  <si>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</si>
  <si>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</si>
  <si>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</si>
  <si>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</si>
  <si>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</si>
  <si>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</si>
  <si>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</si>
  <si>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</si>
  <si>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</si>
  <si>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</si>
  <si>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</si>
  <si>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</si>
  <si>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</si>
  <si>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</si>
  <si>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</si>
  <si>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</si>
  <si>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</si>
  <si>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</si>
  <si>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</si>
  <si>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</si>
  <si>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</si>
  <si>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</si>
  <si>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</si>
  <si>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</si>
  <si>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</si>
  <si>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</si>
  <si>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</si>
  <si>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</si>
  <si>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</si>
  <si>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</si>
  <si>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</si>
  <si>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</si>
  <si>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</si>
  <si>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</si>
  <si>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</si>
  <si>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</si>
  <si>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</si>
  <si>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</si>
  <si>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</si>
  <si>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</si>
  <si>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</si>
  <si>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</si>
  <si>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</si>
  <si>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</si>
  <si>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</si>
  <si>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</si>
  <si>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</si>
  <si>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</si>
  <si>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</si>
  <si>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</si>
  <si>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</si>
  <si>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</si>
  <si>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</si>
  <si>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</si>
  <si>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</si>
  <si>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</si>
  <si>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</si>
  <si>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</si>
  <si>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</si>
  <si>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</si>
  <si>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</si>
  <si>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</si>
  <si>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</si>
  <si>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</si>
  <si>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</si>
  <si>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</si>
  <si>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</si>
  <si>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</si>
  <si>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</si>
  <si>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</si>
  <si>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</si>
  <si>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</si>
  <si>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</si>
  <si>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</si>
  <si>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</si>
  <si>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</si>
  <si>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</si>
  <si>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</si>
  <si>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</si>
  <si>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</si>
  <si>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</si>
  <si>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</si>
  <si>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</si>
  <si>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</si>
  <si>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</si>
  <si>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</si>
  <si>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</si>
  <si>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</si>
  <si>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</si>
  <si>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</si>
  <si>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</si>
  <si>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</si>
  <si>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</si>
  <si>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</si>
  <si>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</si>
  <si>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</si>
  <si>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</si>
  <si>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</si>
  <si>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</si>
  <si>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</si>
  <si>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</si>
  <si>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</si>
  <si>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</si>
  <si>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</si>
  <si>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</si>
  <si>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</si>
  <si>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</si>
  <si>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</si>
  <si>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</si>
  <si>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</si>
  <si>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</si>
  <si>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</si>
  <si>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</si>
  <si>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</si>
  <si>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</si>
  <si>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</si>
  <si>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</si>
  <si>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</si>
  <si>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</si>
  <si>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</si>
  <si>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</si>
  <si>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</si>
  <si>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</si>
  <si>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</si>
  <si>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</si>
  <si>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</si>
  <si>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</si>
  <si>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</si>
  <si>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</si>
  <si>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</si>
  <si>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</si>
  <si>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</si>
  <si>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</si>
  <si>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</si>
  <si>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</si>
  <si>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</si>
  <si>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</si>
  <si>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</si>
  <si>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</si>
  <si>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</si>
  <si>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</si>
  <si>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</si>
  <si>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</si>
  <si>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</si>
  <si>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</si>
  <si>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</si>
  <si>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</si>
  <si>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</si>
  <si>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</si>
  <si>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</si>
  <si>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</si>
  <si>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</si>
  <si>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</si>
  <si>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</si>
  <si>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</si>
  <si>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</si>
  <si>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</si>
  <si>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</si>
  <si>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</si>
  <si>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</si>
  <si>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</si>
  <si>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</si>
  <si>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</si>
  <si>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</si>
  <si>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</si>
  <si>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</si>
  <si>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</si>
  <si>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</si>
  <si>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</si>
  <si>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</si>
  <si>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</si>
  <si>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</si>
  <si>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</si>
  <si>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</si>
  <si>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</si>
  <si>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</si>
  <si>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</si>
  <si>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</si>
  <si>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</si>
  <si>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</si>
  <si>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</si>
  <si>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</si>
  <si>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</si>
  <si>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</si>
  <si>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</si>
  <si>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</si>
  <si>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</si>
  <si>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</si>
  <si>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</si>
  <si>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</si>
  <si>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</si>
  <si>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</si>
  <si>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</si>
  <si>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</si>
  <si>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</si>
  <si>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</si>
  <si>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</si>
  <si>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</si>
  <si>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</si>
  <si>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</si>
  <si>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</si>
  <si>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</si>
  <si>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</si>
  <si>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</si>
  <si>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</si>
  <si>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</si>
  <si>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</si>
  <si>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</si>
  <si>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</si>
  <si>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</si>
  <si>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</si>
  <si>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</si>
  <si>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</si>
  <si>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</si>
  <si>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</si>
  <si>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</si>
  <si>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</si>
  <si>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</si>
  <si>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</si>
  <si>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</si>
  <si>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</si>
  <si>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</si>
  <si>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</si>
  <si>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</si>
  <si>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FAETA</t>
  </si>
  <si>
    <t>INGRESOS PROPIOS</t>
  </si>
  <si>
    <t>RECURSO ESTATAL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</si>
  <si>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</si>
  <si>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</si>
  <si>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</si>
  <si>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</si>
  <si>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</si>
  <si>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</si>
  <si>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</si>
  <si>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</si>
  <si>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</si>
  <si>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</si>
  <si>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</si>
  <si>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</si>
  <si>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</si>
  <si>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</si>
  <si>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</si>
  <si>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</si>
  <si>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</si>
  <si>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</si>
  <si>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</si>
  <si>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</si>
  <si>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</si>
  <si>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</si>
  <si>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</si>
  <si>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</si>
  <si>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</si>
  <si>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</si>
  <si>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</si>
  <si>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</si>
  <si>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</si>
  <si>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</si>
  <si>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</si>
  <si>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</si>
  <si>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</si>
  <si>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</si>
  <si>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</si>
  <si>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</si>
  <si>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</si>
  <si>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</si>
  <si>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</si>
  <si>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</si>
  <si>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</si>
  <si>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</si>
  <si>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</si>
  <si>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</si>
  <si>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</si>
  <si>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</si>
  <si>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</si>
  <si>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</si>
  <si>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</si>
  <si>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</si>
  <si>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</si>
  <si>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</si>
  <si>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</si>
  <si>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</si>
  <si>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</si>
  <si>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</si>
  <si>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</si>
  <si>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</si>
  <si>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</si>
  <si>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</si>
  <si>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</si>
  <si>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</si>
  <si>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</si>
  <si>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</si>
  <si>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</si>
  <si>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</si>
  <si>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</si>
  <si>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</si>
  <si>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</si>
  <si>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</si>
  <si>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</si>
  <si>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</si>
  <si>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</si>
  <si>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</si>
  <si>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</si>
  <si>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</si>
  <si>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</si>
  <si>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</si>
  <si>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</si>
  <si>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</si>
  <si>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</si>
  <si>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</si>
  <si>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</si>
  <si>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</si>
  <si>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</si>
  <si>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</si>
  <si>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</si>
  <si>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</si>
  <si>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</si>
  <si>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</si>
  <si>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</si>
  <si>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</si>
  <si>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</si>
  <si>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</si>
  <si>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</si>
  <si>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</si>
  <si>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</si>
  <si>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</si>
  <si>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</si>
  <si>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</si>
  <si>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</si>
  <si>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</si>
  <si>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</si>
  <si>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</si>
  <si>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</si>
  <si>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</si>
  <si>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</si>
  <si>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</si>
  <si>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</si>
  <si>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</si>
  <si>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</si>
  <si>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</si>
  <si>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</si>
  <si>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</si>
  <si>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</si>
  <si>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</si>
  <si>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</si>
  <si>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</si>
  <si>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</si>
  <si>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</si>
  <si>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</si>
  <si>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</si>
  <si>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</si>
  <si>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</si>
  <si>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</si>
  <si>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</si>
  <si>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</si>
  <si>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</si>
  <si>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</si>
  <si>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</si>
  <si>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</si>
  <si>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</si>
  <si>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</si>
  <si>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</si>
  <si>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</si>
  <si>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</si>
  <si>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</si>
  <si>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</si>
  <si>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</si>
  <si>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</si>
  <si>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</si>
  <si>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</si>
  <si>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</si>
  <si>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</si>
  <si>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</si>
  <si>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</si>
  <si>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</si>
  <si>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</si>
  <si>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</si>
  <si>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</si>
  <si>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</si>
  <si>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</si>
  <si>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Mtra. Irma González Benítez</t>
  </si>
  <si>
    <t>Lic. Mario Gabriel Sánchez Carbajal</t>
  </si>
  <si>
    <t>Directora General</t>
  </si>
  <si>
    <t>Director Administrativo</t>
  </si>
  <si>
    <t>Diferencias</t>
  </si>
  <si>
    <t>31 de diciembre de 2016</t>
  </si>
  <si>
    <t>Saldo al 31 de diciembre de 2016 (d)</t>
  </si>
  <si>
    <t>Sumas comportamiento presupuestario de egresos al 31 de mzo 2017</t>
  </si>
  <si>
    <t xml:space="preserve">AUTONOMÍA DE GESTIÓN </t>
  </si>
  <si>
    <t>Del 1 de enero al 30 de septiembre de 2017</t>
  </si>
  <si>
    <t>Sumas comportamiento presupuestario de egresos al 30 de sep 2017</t>
  </si>
  <si>
    <t>Sumas comportamiento presupuestario de egresos al 30 de sept 2017</t>
  </si>
  <si>
    <t>Al 31 de diciembre de 2016 y al 31 de diciembre de 2017</t>
  </si>
  <si>
    <t>Del 1 de enero Al 31 de diciembre de 2017</t>
  </si>
  <si>
    <t>Del 1 de enero al 30 de diciembre de 2017</t>
  </si>
  <si>
    <t>31 de diciembre de 2017</t>
  </si>
  <si>
    <t>Sumas del estado presupuestario de ingresos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</si>
</sst>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opLeftCell="A4" workbookViewId="0">
      <selection activeCell="F69" sqref="F69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1" t="s">
        <v>119</v>
      </c>
      <c r="B2" s="172"/>
      <c r="C2" s="172"/>
      <c r="D2" s="172"/>
      <c r="E2" s="172"/>
      <c r="F2" s="172"/>
      <c r="G2" s="173"/>
    </row>
    <row r="3" spans="1:7" x14ac:dyDescent="0.2">
      <c r="A3" s="174" t="s">
        <v>0</v>
      </c>
      <c r="B3" s="175"/>
      <c r="C3" s="175"/>
      <c r="D3" s="175"/>
      <c r="E3" s="175"/>
      <c r="F3" s="175"/>
      <c r="G3" s="176"/>
    </row>
    <row r="4" spans="1:7" x14ac:dyDescent="0.2">
      <c r="A4" s="174" t="s">
        <v>462</v>
      </c>
      <c r="B4" s="175"/>
      <c r="C4" s="175"/>
      <c r="D4" s="175"/>
      <c r="E4" s="175"/>
      <c r="F4" s="175"/>
      <c r="G4" s="176"/>
    </row>
    <row r="5" spans="1:7" ht="13.5" thickBot="1" x14ac:dyDescent="0.25">
      <c r="A5" s="177" t="s">
        <v>1</v>
      </c>
      <c r="B5" s="178"/>
      <c r="C5" s="178"/>
      <c r="D5" s="178"/>
      <c r="E5" s="178"/>
      <c r="F5" s="178"/>
      <c r="G5" s="179"/>
    </row>
    <row r="6" spans="1:7" ht="26.25" thickBot="1" x14ac:dyDescent="0.25">
      <c r="A6" s="5" t="s">
        <v>120</v>
      </c>
      <c r="B6" s="6" t="s">
        <v>465</v>
      </c>
      <c r="C6" s="6" t="s">
        <v>455</v>
      </c>
      <c r="D6" s="7"/>
      <c r="E6" s="8" t="s">
        <v>120</v>
      </c>
      <c r="F6" s="6" t="s">
        <v>465</v>
      </c>
      <c r="G6" s="6" t="s">
        <v>455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6653998</v>
      </c>
      <c r="C9" s="86">
        <f>+C10+C11+C12+C13+C14+C15+C16</f>
        <v>7534020</v>
      </c>
      <c r="D9" s="11"/>
      <c r="E9" s="12" t="s">
        <v>7</v>
      </c>
      <c r="F9" s="86">
        <f>+F10+F11+F12+F13+F14+F15+F16+F17+F18</f>
        <v>1121488</v>
      </c>
      <c r="G9" s="86">
        <f>+G10+G11+G12+G13+G14+G15+G16+G17+G18</f>
        <v>961820</v>
      </c>
    </row>
    <row r="10" spans="1:7" x14ac:dyDescent="0.2">
      <c r="A10" s="13" t="s">
        <v>8</v>
      </c>
      <c r="B10" s="87">
        <v>0</v>
      </c>
      <c r="C10" s="87">
        <v>0</v>
      </c>
      <c r="D10" s="11"/>
      <c r="E10" s="12" t="s">
        <v>9</v>
      </c>
      <c r="F10" s="87"/>
      <c r="G10" s="87">
        <v>0</v>
      </c>
    </row>
    <row r="11" spans="1:7" x14ac:dyDescent="0.2">
      <c r="A11" s="13" t="s">
        <v>10</v>
      </c>
      <c r="B11" s="87">
        <v>6653998</v>
      </c>
      <c r="C11" s="87">
        <v>7534020</v>
      </c>
      <c r="D11" s="11"/>
      <c r="E11" s="12" t="s">
        <v>11</v>
      </c>
      <c r="F11" s="87">
        <v>0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1121488</v>
      </c>
      <c r="G16" s="87">
        <v>961820</v>
      </c>
    </row>
    <row r="17" spans="1:7" ht="25.5" x14ac:dyDescent="0.2">
      <c r="A17" s="14" t="s">
        <v>22</v>
      </c>
      <c r="B17" s="86">
        <f>+B18+B19+B20+B21+B22+B23+B24</f>
        <v>598</v>
      </c>
      <c r="C17" s="86">
        <f>+C18+C19+C20+C21+C22+C23+C24</f>
        <v>1490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0</v>
      </c>
      <c r="C19" s="87">
        <v>0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0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598</v>
      </c>
      <c r="C24" s="87">
        <v>1490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6654596</v>
      </c>
      <c r="C47" s="86">
        <f>+C9+C17+C25+C31+C37+C38+C41</f>
        <v>7535510</v>
      </c>
      <c r="D47" s="148"/>
      <c r="E47" s="139" t="s">
        <v>81</v>
      </c>
      <c r="F47" s="86">
        <f>+F9+F19+F23+F26+F27+F31+F38+F42</f>
        <v>1121488</v>
      </c>
      <c r="G47" s="86">
        <f>+G9+G19+G23+G26+G27+G31+G38+G42</f>
        <v>961820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6468727</v>
      </c>
      <c r="C51" s="87">
        <v>6468727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31433654</v>
      </c>
      <c r="C52" s="87">
        <v>30230096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561190</v>
      </c>
      <c r="C53" s="87">
        <v>390670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1121488</v>
      </c>
      <c r="G58" s="86">
        <f>+G47+G56</f>
        <v>961820</v>
      </c>
    </row>
    <row r="59" spans="1:7" ht="25.5" x14ac:dyDescent="0.2">
      <c r="A59" s="9" t="s">
        <v>101</v>
      </c>
      <c r="B59" s="86">
        <f>+B49+B50+B51+B52+B53+B54+B55+B56+B57</f>
        <v>38463571</v>
      </c>
      <c r="C59" s="86">
        <f>+C49+C50+C51+C52+C53+C54+C55+C56+C57</f>
        <v>37089493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45118167</v>
      </c>
      <c r="C61" s="86">
        <f>+C47+C59</f>
        <v>44625003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10794437</v>
      </c>
      <c r="G67" s="86">
        <f>+G68+G69+G70+G71+G72</f>
        <v>10460941</v>
      </c>
    </row>
    <row r="68" spans="1:7" x14ac:dyDescent="0.2">
      <c r="A68" s="13"/>
      <c r="B68" s="20"/>
      <c r="C68" s="20"/>
      <c r="D68" s="11"/>
      <c r="E68" s="12" t="s">
        <v>109</v>
      </c>
      <c r="F68" s="87">
        <v>5364769</v>
      </c>
      <c r="G68" s="87">
        <v>6213121</v>
      </c>
    </row>
    <row r="69" spans="1:7" x14ac:dyDescent="0.2">
      <c r="A69" s="13"/>
      <c r="B69" s="20"/>
      <c r="C69" s="20"/>
      <c r="D69" s="11"/>
      <c r="E69" s="12" t="s">
        <v>110</v>
      </c>
      <c r="F69" s="87">
        <v>5429668</v>
      </c>
      <c r="G69" s="87">
        <v>4247820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43996679</v>
      </c>
      <c r="G78" s="86">
        <f>+G62+G67+G74</f>
        <v>43663183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45118167</v>
      </c>
      <c r="G80" s="86">
        <f>+G58+G78</f>
        <v>44625003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0" t="s">
        <v>450</v>
      </c>
      <c r="B90" s="170"/>
      <c r="C90" s="170"/>
      <c r="E90" s="170" t="s">
        <v>451</v>
      </c>
      <c r="F90" s="170"/>
      <c r="G90" s="170"/>
    </row>
    <row r="91" spans="1:10" x14ac:dyDescent="0.2">
      <c r="A91" s="170" t="s">
        <v>452</v>
      </c>
      <c r="B91" s="170"/>
      <c r="C91" s="170"/>
      <c r="E91" s="170" t="s">
        <v>453</v>
      </c>
      <c r="F91" s="170"/>
      <c r="G91" s="170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F24" sqref="F24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180" t="s">
        <v>119</v>
      </c>
      <c r="B2" s="181"/>
      <c r="C2" s="181"/>
      <c r="D2" s="181"/>
      <c r="E2" s="181"/>
      <c r="F2" s="181"/>
      <c r="G2" s="181"/>
      <c r="H2" s="181"/>
      <c r="I2" s="182"/>
    </row>
    <row r="3" spans="1:9" ht="13.5" thickBot="1" x14ac:dyDescent="0.25">
      <c r="A3" s="183" t="s">
        <v>121</v>
      </c>
      <c r="B3" s="184"/>
      <c r="C3" s="184"/>
      <c r="D3" s="184"/>
      <c r="E3" s="184"/>
      <c r="F3" s="184"/>
      <c r="G3" s="184"/>
      <c r="H3" s="184"/>
      <c r="I3" s="185"/>
    </row>
    <row r="4" spans="1:9" ht="13.5" thickBot="1" x14ac:dyDescent="0.25">
      <c r="A4" s="183" t="s">
        <v>462</v>
      </c>
      <c r="B4" s="184"/>
      <c r="C4" s="184"/>
      <c r="D4" s="184"/>
      <c r="E4" s="184"/>
      <c r="F4" s="184"/>
      <c r="G4" s="184"/>
      <c r="H4" s="184"/>
      <c r="I4" s="185"/>
    </row>
    <row r="5" spans="1:9" ht="13.5" thickBot="1" x14ac:dyDescent="0.25">
      <c r="A5" s="183" t="s">
        <v>1</v>
      </c>
      <c r="B5" s="184"/>
      <c r="C5" s="184"/>
      <c r="D5" s="184"/>
      <c r="E5" s="184"/>
      <c r="F5" s="184"/>
      <c r="G5" s="184"/>
      <c r="H5" s="184"/>
      <c r="I5" s="185"/>
    </row>
    <row r="6" spans="1:9" ht="47.25" customHeight="1" x14ac:dyDescent="0.2">
      <c r="A6" s="186" t="s">
        <v>122</v>
      </c>
      <c r="B6" s="187"/>
      <c r="C6" s="188" t="s">
        <v>456</v>
      </c>
      <c r="D6" s="188" t="s">
        <v>123</v>
      </c>
      <c r="E6" s="188" t="s">
        <v>124</v>
      </c>
      <c r="F6" s="188" t="s">
        <v>125</v>
      </c>
      <c r="G6" s="3" t="s">
        <v>126</v>
      </c>
      <c r="H6" s="188" t="s">
        <v>128</v>
      </c>
      <c r="I6" s="188" t="s">
        <v>129</v>
      </c>
    </row>
    <row r="7" spans="1:9" ht="37.5" customHeight="1" thickBot="1" x14ac:dyDescent="0.25">
      <c r="A7" s="177"/>
      <c r="B7" s="179"/>
      <c r="C7" s="189"/>
      <c r="D7" s="189"/>
      <c r="E7" s="189"/>
      <c r="F7" s="189"/>
      <c r="G7" s="4" t="s">
        <v>127</v>
      </c>
      <c r="H7" s="189"/>
      <c r="I7" s="189"/>
    </row>
    <row r="8" spans="1:9" x14ac:dyDescent="0.2">
      <c r="A8" s="192"/>
      <c r="B8" s="193"/>
      <c r="C8" s="22"/>
      <c r="D8" s="22"/>
      <c r="E8" s="22"/>
      <c r="F8" s="22"/>
      <c r="G8" s="22"/>
      <c r="H8" s="22"/>
      <c r="I8" s="22"/>
    </row>
    <row r="9" spans="1:9" x14ac:dyDescent="0.2">
      <c r="A9" s="194" t="s">
        <v>130</v>
      </c>
      <c r="B9" s="195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194" t="s">
        <v>433</v>
      </c>
      <c r="B10" s="195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194" t="s">
        <v>434</v>
      </c>
      <c r="B14" s="195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194" t="s">
        <v>137</v>
      </c>
      <c r="B18" s="195"/>
      <c r="C18" s="86">
        <f>+'1.ESFD'!G9</f>
        <v>961820</v>
      </c>
      <c r="D18" s="89">
        <v>0</v>
      </c>
      <c r="E18" s="89">
        <v>0</v>
      </c>
      <c r="F18" s="89">
        <v>0</v>
      </c>
      <c r="G18" s="166">
        <f>+'1.ESFD'!F9</f>
        <v>1121488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194" t="s">
        <v>138</v>
      </c>
      <c r="B20" s="195"/>
      <c r="C20" s="86">
        <f>+C9+C18</f>
        <v>961820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1121488</v>
      </c>
      <c r="H20" s="86">
        <f t="shared" si="4"/>
        <v>0</v>
      </c>
      <c r="I20" s="86">
        <f t="shared" si="4"/>
        <v>0</v>
      </c>
    </row>
    <row r="21" spans="1:11" x14ac:dyDescent="0.2">
      <c r="A21" s="194"/>
      <c r="B21" s="195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194" t="s">
        <v>154</v>
      </c>
      <c r="B22" s="195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196" t="s">
        <v>435</v>
      </c>
      <c r="B23" s="197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196" t="s">
        <v>436</v>
      </c>
      <c r="B24" s="197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196" t="s">
        <v>437</v>
      </c>
      <c r="B25" s="197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190"/>
      <c r="B26" s="191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194" t="s">
        <v>155</v>
      </c>
      <c r="B27" s="195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196" t="s">
        <v>139</v>
      </c>
      <c r="B28" s="197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196" t="s">
        <v>140</v>
      </c>
      <c r="B29" s="197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196" t="s">
        <v>141</v>
      </c>
      <c r="B30" s="197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199"/>
      <c r="B31" s="200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198" t="s">
        <v>152</v>
      </c>
      <c r="C33" s="198"/>
      <c r="D33" s="198"/>
      <c r="E33" s="198"/>
      <c r="F33" s="198"/>
      <c r="G33" s="198"/>
      <c r="H33" s="198"/>
      <c r="I33" s="198"/>
    </row>
    <row r="34" spans="1:9" ht="25.5" customHeight="1" x14ac:dyDescent="0.2">
      <c r="A34" s="31">
        <v>2</v>
      </c>
      <c r="B34" s="198" t="s">
        <v>153</v>
      </c>
      <c r="C34" s="198"/>
      <c r="D34" s="198"/>
      <c r="E34" s="198"/>
      <c r="F34" s="198"/>
      <c r="G34" s="198"/>
      <c r="H34" s="198"/>
      <c r="I34" s="198"/>
    </row>
    <row r="37" spans="1:9" ht="13.5" thickBot="1" x14ac:dyDescent="0.25"/>
    <row r="38" spans="1:9" ht="20.100000000000001" customHeight="1" x14ac:dyDescent="0.2">
      <c r="A38" s="171" t="s">
        <v>142</v>
      </c>
      <c r="B38" s="173"/>
      <c r="C38" s="28" t="s">
        <v>143</v>
      </c>
      <c r="D38" s="129" t="s">
        <v>145</v>
      </c>
      <c r="E38" s="129" t="s">
        <v>148</v>
      </c>
      <c r="F38" s="188" t="s">
        <v>150</v>
      </c>
      <c r="G38" s="188" t="s">
        <v>441</v>
      </c>
    </row>
    <row r="39" spans="1:9" ht="20.100000000000001" customHeight="1" x14ac:dyDescent="0.2">
      <c r="A39" s="209"/>
      <c r="B39" s="210"/>
      <c r="C39" s="3" t="s">
        <v>144</v>
      </c>
      <c r="D39" s="127" t="s">
        <v>146</v>
      </c>
      <c r="E39" s="127" t="s">
        <v>149</v>
      </c>
      <c r="F39" s="201"/>
      <c r="G39" s="201"/>
    </row>
    <row r="40" spans="1:9" ht="20.100000000000001" customHeight="1" thickBot="1" x14ac:dyDescent="0.25">
      <c r="A40" s="211"/>
      <c r="B40" s="212"/>
      <c r="C40" s="29"/>
      <c r="D40" s="128" t="s">
        <v>147</v>
      </c>
      <c r="E40" s="29"/>
      <c r="F40" s="189"/>
      <c r="G40" s="189"/>
    </row>
    <row r="41" spans="1:9" ht="25.5" customHeight="1" x14ac:dyDescent="0.2">
      <c r="A41" s="203" t="s">
        <v>151</v>
      </c>
      <c r="B41" s="204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205" t="s">
        <v>438</v>
      </c>
      <c r="B42" s="206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205" t="s">
        <v>439</v>
      </c>
      <c r="B43" s="206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207" t="s">
        <v>440</v>
      </c>
      <c r="B44" s="208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202" t="s">
        <v>450</v>
      </c>
      <c r="C50" s="202"/>
      <c r="D50" s="202"/>
      <c r="E50" s="202" t="s">
        <v>451</v>
      </c>
      <c r="F50" s="202"/>
      <c r="G50" s="202"/>
      <c r="H50" s="202"/>
    </row>
    <row r="51" spans="2:8" x14ac:dyDescent="0.2">
      <c r="B51" s="202" t="s">
        <v>452</v>
      </c>
      <c r="C51" s="202"/>
      <c r="D51" s="202"/>
      <c r="E51" s="202" t="s">
        <v>453</v>
      </c>
      <c r="F51" s="202"/>
      <c r="G51" s="202"/>
      <c r="H51" s="202"/>
    </row>
  </sheetData>
  <mergeCells count="41"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  <mergeCell ref="B33:I33"/>
    <mergeCell ref="B34:I34"/>
    <mergeCell ref="A27:B27"/>
    <mergeCell ref="A28:B28"/>
    <mergeCell ref="A29:B29"/>
    <mergeCell ref="A30:B30"/>
    <mergeCell ref="A31:B31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workbookViewId="0">
      <selection activeCell="A4" sqref="A4:K4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180" t="s">
        <v>119</v>
      </c>
      <c r="B2" s="181"/>
      <c r="C2" s="181"/>
      <c r="D2" s="181"/>
      <c r="E2" s="181"/>
      <c r="F2" s="181"/>
      <c r="G2" s="181"/>
      <c r="H2" s="181"/>
      <c r="I2" s="181"/>
      <c r="J2" s="181"/>
      <c r="K2" s="182"/>
    </row>
    <row r="3" spans="1:12" ht="15.75" thickBot="1" x14ac:dyDescent="0.3">
      <c r="A3" s="183" t="s">
        <v>156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2" ht="15.75" thickBot="1" x14ac:dyDescent="0.3">
      <c r="A4" s="183" t="s">
        <v>462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2" ht="15.75" thickBot="1" x14ac:dyDescent="0.3">
      <c r="A5" s="183" t="s">
        <v>1</v>
      </c>
      <c r="B5" s="184"/>
      <c r="C5" s="184"/>
      <c r="D5" s="184"/>
      <c r="E5" s="184"/>
      <c r="F5" s="184"/>
      <c r="G5" s="184"/>
      <c r="H5" s="184"/>
      <c r="I5" s="184"/>
      <c r="J5" s="184"/>
      <c r="K5" s="185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13" t="s">
        <v>450</v>
      </c>
      <c r="B27" s="213"/>
      <c r="C27" s="213"/>
      <c r="D27" s="213"/>
      <c r="E27" s="213"/>
      <c r="G27" s="213" t="s">
        <v>451</v>
      </c>
      <c r="H27" s="213"/>
      <c r="I27" s="213"/>
      <c r="J27" s="213"/>
      <c r="K27" s="213"/>
    </row>
    <row r="28" spans="1:12" x14ac:dyDescent="0.25">
      <c r="A28" s="213" t="s">
        <v>452</v>
      </c>
      <c r="B28" s="213"/>
      <c r="C28" s="213"/>
      <c r="D28" s="213"/>
      <c r="E28" s="213"/>
      <c r="G28" s="213" t="s">
        <v>453</v>
      </c>
      <c r="H28" s="213"/>
      <c r="I28" s="213"/>
      <c r="J28" s="213"/>
      <c r="K28" s="213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opLeftCell="A55" zoomScaleNormal="100" workbookViewId="0">
      <selection activeCell="D69" sqref="D69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5" ht="15.75" thickBot="1" x14ac:dyDescent="0.3"/>
    <row r="2" spans="1:5" x14ac:dyDescent="0.25">
      <c r="A2" s="171" t="s">
        <v>119</v>
      </c>
      <c r="B2" s="172"/>
      <c r="C2" s="172"/>
      <c r="D2" s="172"/>
      <c r="E2" s="173"/>
    </row>
    <row r="3" spans="1:5" x14ac:dyDescent="0.25">
      <c r="A3" s="209" t="s">
        <v>179</v>
      </c>
      <c r="B3" s="228"/>
      <c r="C3" s="228"/>
      <c r="D3" s="228"/>
      <c r="E3" s="210"/>
    </row>
    <row r="4" spans="1:5" x14ac:dyDescent="0.25">
      <c r="A4" s="209" t="s">
        <v>462</v>
      </c>
      <c r="B4" s="228"/>
      <c r="C4" s="228"/>
      <c r="D4" s="228"/>
      <c r="E4" s="210"/>
    </row>
    <row r="5" spans="1:5" ht="15.75" thickBot="1" x14ac:dyDescent="0.3">
      <c r="A5" s="211" t="s">
        <v>1</v>
      </c>
      <c r="B5" s="229"/>
      <c r="C5" s="229"/>
      <c r="D5" s="229"/>
      <c r="E5" s="212"/>
    </row>
    <row r="6" spans="1:5" ht="15.75" thickBot="1" x14ac:dyDescent="0.3">
      <c r="A6" s="42"/>
      <c r="B6" s="25"/>
      <c r="C6" s="25"/>
      <c r="D6" s="25"/>
      <c r="E6" s="25"/>
    </row>
    <row r="7" spans="1:5" x14ac:dyDescent="0.25">
      <c r="A7" s="216" t="s">
        <v>180</v>
      </c>
      <c r="B7" s="217"/>
      <c r="C7" s="28" t="s">
        <v>181</v>
      </c>
      <c r="D7" s="188" t="s">
        <v>183</v>
      </c>
      <c r="E7" s="28" t="s">
        <v>184</v>
      </c>
    </row>
    <row r="8" spans="1:5" ht="15.75" thickBot="1" x14ac:dyDescent="0.3">
      <c r="A8" s="218"/>
      <c r="B8" s="219"/>
      <c r="C8" s="4" t="s">
        <v>182</v>
      </c>
      <c r="D8" s="189"/>
      <c r="E8" s="4" t="s">
        <v>185</v>
      </c>
    </row>
    <row r="9" spans="1:5" x14ac:dyDescent="0.25">
      <c r="A9" s="43"/>
      <c r="B9" s="44"/>
      <c r="C9" s="44"/>
      <c r="D9" s="44"/>
      <c r="E9" s="44"/>
    </row>
    <row r="10" spans="1:5" x14ac:dyDescent="0.25">
      <c r="A10" s="43"/>
      <c r="B10" s="45" t="s">
        <v>186</v>
      </c>
      <c r="C10" s="90">
        <f>+C11+C12+C13</f>
        <v>54973202</v>
      </c>
      <c r="D10" s="90">
        <f>+D11+D12+D13</f>
        <v>57218745</v>
      </c>
      <c r="E10" s="90">
        <f t="shared" ref="E10" si="0">+E11+E12+E13</f>
        <v>57218745</v>
      </c>
    </row>
    <row r="11" spans="1:5" x14ac:dyDescent="0.25">
      <c r="A11" s="43"/>
      <c r="B11" s="46" t="s">
        <v>187</v>
      </c>
      <c r="C11" s="91">
        <v>14405545</v>
      </c>
      <c r="D11" s="91">
        <v>15207905</v>
      </c>
      <c r="E11" s="91">
        <v>15207905</v>
      </c>
    </row>
    <row r="12" spans="1:5" x14ac:dyDescent="0.25">
      <c r="A12" s="43"/>
      <c r="B12" s="46" t="s">
        <v>188</v>
      </c>
      <c r="C12" s="91">
        <v>40567657</v>
      </c>
      <c r="D12" s="91">
        <v>42010840</v>
      </c>
      <c r="E12" s="91">
        <v>42010840</v>
      </c>
    </row>
    <row r="13" spans="1:5" x14ac:dyDescent="0.25">
      <c r="A13" s="43"/>
      <c r="B13" s="46" t="s">
        <v>189</v>
      </c>
      <c r="C13" s="91">
        <f>+'5. EAID'!D71</f>
        <v>0</v>
      </c>
      <c r="D13" s="91">
        <f>+'5. EAID'!G71</f>
        <v>0</v>
      </c>
      <c r="E13" s="91">
        <f>+'5. EAID'!H71</f>
        <v>0</v>
      </c>
    </row>
    <row r="14" spans="1:5" x14ac:dyDescent="0.25">
      <c r="A14" s="43"/>
      <c r="B14" s="44"/>
      <c r="C14" s="91"/>
      <c r="D14" s="91"/>
      <c r="E14" s="91"/>
    </row>
    <row r="15" spans="1:5" x14ac:dyDescent="0.25">
      <c r="A15" s="47"/>
      <c r="B15" s="45" t="s">
        <v>221</v>
      </c>
      <c r="C15" s="90">
        <f>+C16+C17</f>
        <v>54973202</v>
      </c>
      <c r="D15" s="90">
        <f t="shared" ref="D15:E15" si="1">+D16+D17</f>
        <v>52945587</v>
      </c>
      <c r="E15" s="90">
        <f t="shared" si="1"/>
        <v>52945587</v>
      </c>
    </row>
    <row r="16" spans="1:5" x14ac:dyDescent="0.25">
      <c r="A16" s="43"/>
      <c r="B16" s="46" t="s">
        <v>190</v>
      </c>
      <c r="C16" s="91">
        <v>14405545</v>
      </c>
      <c r="D16" s="91">
        <v>14464972</v>
      </c>
      <c r="E16" s="91">
        <v>14464972</v>
      </c>
    </row>
    <row r="17" spans="1:7" x14ac:dyDescent="0.25">
      <c r="A17" s="43"/>
      <c r="B17" s="46" t="s">
        <v>191</v>
      </c>
      <c r="C17" s="91">
        <v>40567657</v>
      </c>
      <c r="D17" s="91">
        <v>38480615</v>
      </c>
      <c r="E17" s="91">
        <v>38480615</v>
      </c>
      <c r="G17" s="154"/>
    </row>
    <row r="18" spans="1:7" x14ac:dyDescent="0.25">
      <c r="A18" s="43"/>
      <c r="B18" s="44"/>
      <c r="C18" s="91"/>
      <c r="D18" s="91"/>
      <c r="E18" s="91"/>
    </row>
    <row r="19" spans="1:7" x14ac:dyDescent="0.25">
      <c r="A19" s="43"/>
      <c r="B19" s="45" t="s">
        <v>192</v>
      </c>
      <c r="C19" s="92">
        <f>+C20+C21</f>
        <v>0</v>
      </c>
      <c r="D19" s="90">
        <f>+D20+D21</f>
        <v>0</v>
      </c>
      <c r="E19" s="90">
        <f>+E20+E21</f>
        <v>0</v>
      </c>
    </row>
    <row r="20" spans="1:7" x14ac:dyDescent="0.25">
      <c r="A20" s="43"/>
      <c r="B20" s="46" t="s">
        <v>193</v>
      </c>
      <c r="C20" s="93"/>
      <c r="D20" s="91">
        <v>0</v>
      </c>
      <c r="E20" s="91">
        <v>0</v>
      </c>
    </row>
    <row r="21" spans="1:7" x14ac:dyDescent="0.25">
      <c r="A21" s="43"/>
      <c r="B21" s="46" t="s">
        <v>194</v>
      </c>
      <c r="C21" s="93"/>
      <c r="D21" s="91">
        <v>0</v>
      </c>
      <c r="E21" s="91">
        <v>0</v>
      </c>
    </row>
    <row r="22" spans="1:7" x14ac:dyDescent="0.25">
      <c r="A22" s="43"/>
      <c r="B22" s="44"/>
      <c r="C22" s="91"/>
      <c r="D22" s="91"/>
      <c r="E22" s="91"/>
    </row>
    <row r="23" spans="1:7" x14ac:dyDescent="0.25">
      <c r="A23" s="43"/>
      <c r="B23" s="45" t="s">
        <v>195</v>
      </c>
      <c r="C23" s="91">
        <f>+C10-C15+C19</f>
        <v>0</v>
      </c>
      <c r="D23" s="91">
        <f>+D10-D15+D19</f>
        <v>4273158</v>
      </c>
      <c r="E23" s="91">
        <f>+E10-E15+E19</f>
        <v>4273158</v>
      </c>
    </row>
    <row r="24" spans="1:7" x14ac:dyDescent="0.25">
      <c r="A24" s="43"/>
      <c r="B24" s="45" t="s">
        <v>196</v>
      </c>
      <c r="C24" s="91">
        <f>+C23-C13</f>
        <v>0</v>
      </c>
      <c r="D24" s="91">
        <f>+D23-D13</f>
        <v>4273158</v>
      </c>
      <c r="E24" s="91">
        <f t="shared" ref="E24" si="2">+E23-E13</f>
        <v>4273158</v>
      </c>
    </row>
    <row r="25" spans="1:7" x14ac:dyDescent="0.25">
      <c r="A25" s="43"/>
      <c r="B25" s="45" t="s">
        <v>197</v>
      </c>
      <c r="C25" s="91">
        <f>+C24-C19</f>
        <v>0</v>
      </c>
      <c r="D25" s="91">
        <f>+D24-D19</f>
        <v>4273158</v>
      </c>
      <c r="E25" s="91">
        <f>+E24-E19</f>
        <v>4273158</v>
      </c>
    </row>
    <row r="26" spans="1:7" ht="15.75" thickBot="1" x14ac:dyDescent="0.3">
      <c r="A26" s="48"/>
      <c r="B26" s="49"/>
      <c r="C26" s="49"/>
      <c r="D26" s="49"/>
      <c r="E26" s="49"/>
    </row>
    <row r="27" spans="1:7" ht="15.75" thickBot="1" x14ac:dyDescent="0.3">
      <c r="A27" s="42"/>
      <c r="B27" s="25"/>
      <c r="C27" s="25"/>
      <c r="D27" s="25"/>
      <c r="E27" s="25"/>
    </row>
    <row r="28" spans="1:7" ht="15.75" thickBot="1" x14ac:dyDescent="0.3">
      <c r="A28" s="232" t="s">
        <v>198</v>
      </c>
      <c r="B28" s="233"/>
      <c r="C28" s="50" t="s">
        <v>199</v>
      </c>
      <c r="D28" s="50" t="s">
        <v>183</v>
      </c>
      <c r="E28" s="50" t="s">
        <v>200</v>
      </c>
    </row>
    <row r="29" spans="1:7" x14ac:dyDescent="0.25">
      <c r="A29" s="43"/>
      <c r="B29" s="44"/>
      <c r="C29" s="44"/>
      <c r="D29" s="44"/>
      <c r="E29" s="44"/>
    </row>
    <row r="30" spans="1:7" x14ac:dyDescent="0.25">
      <c r="A30" s="47"/>
      <c r="B30" s="45" t="s">
        <v>201</v>
      </c>
      <c r="C30" s="90">
        <f>+C31+C32</f>
        <v>0</v>
      </c>
      <c r="D30" s="90">
        <f t="shared" ref="D30:E30" si="3">+D31+D32</f>
        <v>0</v>
      </c>
      <c r="E30" s="90">
        <f t="shared" si="3"/>
        <v>0</v>
      </c>
    </row>
    <row r="31" spans="1:7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7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4">+D25+D30</f>
        <v>4273158</v>
      </c>
      <c r="E34" s="90">
        <f t="shared" si="4"/>
        <v>4273158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16" t="s">
        <v>198</v>
      </c>
      <c r="B37" s="217"/>
      <c r="C37" s="214" t="s">
        <v>205</v>
      </c>
      <c r="D37" s="214" t="s">
        <v>183</v>
      </c>
      <c r="E37" s="2" t="s">
        <v>184</v>
      </c>
    </row>
    <row r="38" spans="1:5" ht="15.75" thickBot="1" x14ac:dyDescent="0.3">
      <c r="A38" s="218"/>
      <c r="B38" s="219"/>
      <c r="C38" s="215"/>
      <c r="D38" s="215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5">+D41+D42</f>
        <v>0</v>
      </c>
      <c r="E40" s="58">
        <f t="shared" si="5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6">+D44+D45</f>
        <v>0</v>
      </c>
      <c r="E43" s="58">
        <f t="shared" si="6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22"/>
      <c r="B47" s="224" t="s">
        <v>212</v>
      </c>
      <c r="C47" s="230">
        <f>+C40-C43</f>
        <v>0</v>
      </c>
      <c r="D47" s="230">
        <f t="shared" ref="D47:E47" si="7">+D40-D43</f>
        <v>0</v>
      </c>
      <c r="E47" s="230">
        <f t="shared" si="7"/>
        <v>0</v>
      </c>
    </row>
    <row r="48" spans="1:5" ht="15.75" thickBot="1" x14ac:dyDescent="0.3">
      <c r="A48" s="223"/>
      <c r="B48" s="225"/>
      <c r="C48" s="231"/>
      <c r="D48" s="231"/>
      <c r="E48" s="231"/>
    </row>
    <row r="49" spans="1:5" ht="15.75" thickBot="1" x14ac:dyDescent="0.3">
      <c r="A49" s="42"/>
      <c r="B49" s="25"/>
      <c r="C49" s="25"/>
      <c r="D49" s="25"/>
      <c r="E49" s="25"/>
    </row>
    <row r="50" spans="1:5" x14ac:dyDescent="0.25">
      <c r="A50" s="216" t="s">
        <v>198</v>
      </c>
      <c r="B50" s="217"/>
      <c r="C50" s="2" t="s">
        <v>181</v>
      </c>
      <c r="D50" s="214" t="s">
        <v>183</v>
      </c>
      <c r="E50" s="2" t="s">
        <v>184</v>
      </c>
    </row>
    <row r="51" spans="1:5" ht="15.75" thickBot="1" x14ac:dyDescent="0.3">
      <c r="A51" s="218"/>
      <c r="B51" s="219"/>
      <c r="C51" s="52" t="s">
        <v>199</v>
      </c>
      <c r="D51" s="215"/>
      <c r="E51" s="52" t="s">
        <v>200</v>
      </c>
    </row>
    <row r="52" spans="1:5" x14ac:dyDescent="0.25">
      <c r="A52" s="220"/>
      <c r="B52" s="221"/>
      <c r="C52" s="54"/>
      <c r="D52" s="54"/>
      <c r="E52" s="54"/>
    </row>
    <row r="53" spans="1:5" x14ac:dyDescent="0.25">
      <c r="A53" s="53"/>
      <c r="B53" s="54" t="s">
        <v>213</v>
      </c>
      <c r="C53" s="94">
        <f>+C11</f>
        <v>14405545</v>
      </c>
      <c r="D53" s="94">
        <v>15207905</v>
      </c>
      <c r="E53" s="94">
        <f>+E11</f>
        <v>15207905</v>
      </c>
    </row>
    <row r="54" spans="1:5" x14ac:dyDescent="0.25">
      <c r="A54" s="53"/>
      <c r="B54" s="54" t="s">
        <v>214</v>
      </c>
      <c r="C54" s="95">
        <f>+C55-C56</f>
        <v>0</v>
      </c>
      <c r="D54" s="95">
        <f t="shared" ref="D54:E54" si="8">+D55-D56</f>
        <v>0</v>
      </c>
      <c r="E54" s="95">
        <f t="shared" si="8"/>
        <v>0</v>
      </c>
    </row>
    <row r="55" spans="1:5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5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5" x14ac:dyDescent="0.25">
      <c r="A57" s="53"/>
      <c r="B57" s="54"/>
      <c r="C57" s="94"/>
      <c r="D57" s="94"/>
      <c r="E57" s="94"/>
    </row>
    <row r="58" spans="1:5" x14ac:dyDescent="0.25">
      <c r="A58" s="53"/>
      <c r="B58" s="54" t="s">
        <v>190</v>
      </c>
      <c r="C58" s="94">
        <f>+C16</f>
        <v>14405545</v>
      </c>
      <c r="D58" s="94">
        <f>+D16</f>
        <v>14464972</v>
      </c>
      <c r="E58" s="94">
        <f>+E16</f>
        <v>14464972</v>
      </c>
    </row>
    <row r="59" spans="1:5" x14ac:dyDescent="0.25">
      <c r="A59" s="53"/>
      <c r="B59" s="54"/>
      <c r="C59" s="94"/>
      <c r="D59" s="94"/>
      <c r="E59" s="94"/>
    </row>
    <row r="60" spans="1:5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</row>
    <row r="61" spans="1:5" x14ac:dyDescent="0.25">
      <c r="A61" s="53"/>
      <c r="B61" s="54"/>
      <c r="C61" s="94"/>
      <c r="D61" s="94"/>
      <c r="E61" s="94"/>
    </row>
    <row r="62" spans="1:5" x14ac:dyDescent="0.25">
      <c r="A62" s="55"/>
      <c r="B62" s="56" t="s">
        <v>215</v>
      </c>
      <c r="C62" s="95">
        <f>+C53+C54-C58+C60</f>
        <v>0</v>
      </c>
      <c r="D62" s="95">
        <f>+D53+D54-D58+D60</f>
        <v>742933</v>
      </c>
      <c r="E62" s="95">
        <f>+E53+E54-E58+E60</f>
        <v>742933</v>
      </c>
    </row>
    <row r="63" spans="1:5" x14ac:dyDescent="0.25">
      <c r="A63" s="55"/>
      <c r="B63" s="56" t="s">
        <v>216</v>
      </c>
      <c r="C63" s="95">
        <f>+C62-C54</f>
        <v>0</v>
      </c>
      <c r="D63" s="95">
        <f>+D62-D54</f>
        <v>742933</v>
      </c>
      <c r="E63" s="95">
        <f t="shared" ref="E63" si="9">+E62-E54</f>
        <v>742933</v>
      </c>
    </row>
    <row r="64" spans="1:5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16" t="s">
        <v>198</v>
      </c>
      <c r="B66" s="217"/>
      <c r="C66" s="214" t="s">
        <v>205</v>
      </c>
      <c r="D66" s="214" t="s">
        <v>183</v>
      </c>
      <c r="E66" s="2" t="s">
        <v>184</v>
      </c>
    </row>
    <row r="67" spans="1:5" ht="15.75" thickBot="1" x14ac:dyDescent="0.3">
      <c r="A67" s="218"/>
      <c r="B67" s="219"/>
      <c r="C67" s="215"/>
      <c r="D67" s="215"/>
      <c r="E67" s="52" t="s">
        <v>200</v>
      </c>
    </row>
    <row r="68" spans="1:5" x14ac:dyDescent="0.25">
      <c r="A68" s="220"/>
      <c r="B68" s="221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40567657</v>
      </c>
      <c r="D69" s="94">
        <f t="shared" ref="D69:E69" si="10">+D12</f>
        <v>42010840</v>
      </c>
      <c r="E69" s="94">
        <f t="shared" si="10"/>
        <v>42010840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11">+D71-D72</f>
        <v>0</v>
      </c>
      <c r="E70" s="94">
        <f t="shared" si="11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40567657</v>
      </c>
      <c r="D74" s="94">
        <f t="shared" ref="D74:E74" si="12">+D17</f>
        <v>38480615</v>
      </c>
      <c r="E74" s="94">
        <f t="shared" si="12"/>
        <v>38480615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13">+D69+D70-D74+D76</f>
        <v>3530225</v>
      </c>
      <c r="E78" s="95">
        <f t="shared" si="13"/>
        <v>3530225</v>
      </c>
    </row>
    <row r="79" spans="1:5" x14ac:dyDescent="0.25">
      <c r="A79" s="222"/>
      <c r="B79" s="224" t="s">
        <v>220</v>
      </c>
      <c r="C79" s="226">
        <f>+C78-C70</f>
        <v>0</v>
      </c>
      <c r="D79" s="226">
        <f t="shared" ref="D79:E79" si="14">+D78-D70</f>
        <v>3530225</v>
      </c>
      <c r="E79" s="226">
        <f t="shared" si="14"/>
        <v>3530225</v>
      </c>
    </row>
    <row r="80" spans="1:5" ht="15.75" thickBot="1" x14ac:dyDescent="0.3">
      <c r="A80" s="223"/>
      <c r="B80" s="225"/>
      <c r="C80" s="227"/>
      <c r="D80" s="227"/>
      <c r="E80" s="227"/>
    </row>
    <row r="82" spans="1:5" x14ac:dyDescent="0.25">
      <c r="D82" s="154"/>
    </row>
    <row r="86" spans="1:5" x14ac:dyDescent="0.25">
      <c r="A86" s="213" t="s">
        <v>450</v>
      </c>
      <c r="B86" s="213"/>
      <c r="C86" s="213" t="s">
        <v>451</v>
      </c>
      <c r="D86" s="213"/>
      <c r="E86" s="213"/>
    </row>
    <row r="87" spans="1:5" x14ac:dyDescent="0.25">
      <c r="A87" s="213" t="s">
        <v>452</v>
      </c>
      <c r="B87" s="213"/>
      <c r="C87" s="213" t="s">
        <v>453</v>
      </c>
      <c r="D87" s="213"/>
      <c r="E87" s="213"/>
    </row>
  </sheetData>
  <mergeCells count="31">
    <mergeCell ref="C86:E86"/>
    <mergeCell ref="C87:E87"/>
    <mergeCell ref="A86:B86"/>
    <mergeCell ref="A87:B87"/>
    <mergeCell ref="E79:E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A68:B68"/>
    <mergeCell ref="A79:A80"/>
    <mergeCell ref="B79:B80"/>
    <mergeCell ref="C79:C80"/>
    <mergeCell ref="D79:D80"/>
    <mergeCell ref="C37:C38"/>
    <mergeCell ref="D37:D38"/>
    <mergeCell ref="A66:B67"/>
    <mergeCell ref="C66:C67"/>
    <mergeCell ref="D66:D6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opLeftCell="A28" zoomScaleNormal="100" workbookViewId="0">
      <selection activeCell="I70" sqref="I70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1" t="s">
        <v>119</v>
      </c>
      <c r="B2" s="172"/>
      <c r="C2" s="172"/>
      <c r="D2" s="172"/>
      <c r="E2" s="172"/>
      <c r="F2" s="172"/>
      <c r="G2" s="172"/>
      <c r="H2" s="172"/>
      <c r="I2" s="173"/>
    </row>
    <row r="3" spans="1:10" x14ac:dyDescent="0.2">
      <c r="A3" s="209" t="s">
        <v>222</v>
      </c>
      <c r="B3" s="228"/>
      <c r="C3" s="228"/>
      <c r="D3" s="228"/>
      <c r="E3" s="228"/>
      <c r="F3" s="228"/>
      <c r="G3" s="228"/>
      <c r="H3" s="228"/>
      <c r="I3" s="210"/>
    </row>
    <row r="4" spans="1:10" x14ac:dyDescent="0.2">
      <c r="A4" s="209" t="s">
        <v>462</v>
      </c>
      <c r="B4" s="228"/>
      <c r="C4" s="228"/>
      <c r="D4" s="228"/>
      <c r="E4" s="228"/>
      <c r="F4" s="228"/>
      <c r="G4" s="228"/>
      <c r="H4" s="228"/>
      <c r="I4" s="210"/>
    </row>
    <row r="5" spans="1:10" ht="13.5" thickBot="1" x14ac:dyDescent="0.25">
      <c r="A5" s="211" t="s">
        <v>1</v>
      </c>
      <c r="B5" s="229"/>
      <c r="C5" s="229"/>
      <c r="D5" s="229"/>
      <c r="E5" s="229"/>
      <c r="F5" s="229"/>
      <c r="G5" s="229"/>
      <c r="H5" s="229"/>
      <c r="I5" s="212"/>
    </row>
    <row r="6" spans="1:10" ht="13.5" thickBot="1" x14ac:dyDescent="0.25">
      <c r="A6" s="171"/>
      <c r="B6" s="172"/>
      <c r="C6" s="173"/>
      <c r="D6" s="261" t="s">
        <v>223</v>
      </c>
      <c r="E6" s="262"/>
      <c r="F6" s="262"/>
      <c r="G6" s="262"/>
      <c r="H6" s="263"/>
      <c r="I6" s="254" t="s">
        <v>224</v>
      </c>
    </row>
    <row r="7" spans="1:10" x14ac:dyDescent="0.2">
      <c r="A7" s="209" t="s">
        <v>198</v>
      </c>
      <c r="B7" s="228"/>
      <c r="C7" s="210"/>
      <c r="D7" s="254" t="s">
        <v>226</v>
      </c>
      <c r="E7" s="265" t="s">
        <v>227</v>
      </c>
      <c r="F7" s="254" t="s">
        <v>228</v>
      </c>
      <c r="G7" s="254" t="s">
        <v>183</v>
      </c>
      <c r="H7" s="254" t="s">
        <v>229</v>
      </c>
      <c r="I7" s="264"/>
    </row>
    <row r="8" spans="1:10" ht="13.5" thickBot="1" x14ac:dyDescent="0.25">
      <c r="A8" s="211" t="s">
        <v>225</v>
      </c>
      <c r="B8" s="229"/>
      <c r="C8" s="212"/>
      <c r="D8" s="255"/>
      <c r="E8" s="266"/>
      <c r="F8" s="255"/>
      <c r="G8" s="255"/>
      <c r="H8" s="255"/>
      <c r="I8" s="255"/>
    </row>
    <row r="9" spans="1:10" x14ac:dyDescent="0.2">
      <c r="A9" s="256"/>
      <c r="B9" s="257"/>
      <c r="C9" s="258"/>
      <c r="D9" s="77"/>
      <c r="E9" s="77"/>
      <c r="F9" s="77"/>
      <c r="G9" s="77"/>
      <c r="H9" s="77"/>
      <c r="I9" s="77"/>
    </row>
    <row r="10" spans="1:10" x14ac:dyDescent="0.2">
      <c r="A10" s="241" t="s">
        <v>230</v>
      </c>
      <c r="B10" s="242"/>
      <c r="C10" s="259"/>
      <c r="D10" s="77"/>
      <c r="E10" s="77"/>
      <c r="F10" s="77"/>
      <c r="G10" s="77"/>
      <c r="H10" s="77"/>
      <c r="I10" s="77"/>
    </row>
    <row r="11" spans="1:10" x14ac:dyDescent="0.2">
      <c r="A11" s="61"/>
      <c r="B11" s="244" t="s">
        <v>231</v>
      </c>
      <c r="C11" s="245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44" t="s">
        <v>232</v>
      </c>
      <c r="C12" s="245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44" t="s">
        <v>233</v>
      </c>
      <c r="C13" s="245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44" t="s">
        <v>234</v>
      </c>
      <c r="C14" s="245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44" t="s">
        <v>235</v>
      </c>
      <c r="C15" s="245"/>
      <c r="D15" s="81">
        <v>0</v>
      </c>
      <c r="E15" s="82">
        <v>0</v>
      </c>
      <c r="F15" s="82">
        <f t="shared" si="0"/>
        <v>0</v>
      </c>
      <c r="G15" s="82">
        <v>9550</v>
      </c>
      <c r="H15" s="82">
        <v>9550</v>
      </c>
      <c r="I15" s="82">
        <f>+H15-D15</f>
        <v>9550</v>
      </c>
      <c r="J15" s="70" t="s">
        <v>380</v>
      </c>
    </row>
    <row r="16" spans="1:10" x14ac:dyDescent="0.2">
      <c r="A16" s="61"/>
      <c r="B16" s="244" t="s">
        <v>236</v>
      </c>
      <c r="C16" s="245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2" x14ac:dyDescent="0.2">
      <c r="A17" s="61"/>
      <c r="B17" s="251" t="s">
        <v>237</v>
      </c>
      <c r="C17" s="252"/>
      <c r="D17" s="83">
        <v>0</v>
      </c>
      <c r="E17" s="84">
        <v>0</v>
      </c>
      <c r="F17" s="84">
        <f>+D17+E17</f>
        <v>0</v>
      </c>
      <c r="G17" s="84">
        <v>0</v>
      </c>
      <c r="H17" s="84">
        <v>0</v>
      </c>
      <c r="I17" s="84">
        <f>+H17-D17</f>
        <v>0</v>
      </c>
      <c r="J17" s="70" t="s">
        <v>296</v>
      </c>
      <c r="L17" s="76"/>
    </row>
    <row r="18" spans="1:12" x14ac:dyDescent="0.2">
      <c r="A18" s="253"/>
      <c r="B18" s="244" t="s">
        <v>238</v>
      </c>
      <c r="C18" s="245"/>
      <c r="D18" s="250">
        <v>14405545</v>
      </c>
      <c r="E18" s="250">
        <v>792811</v>
      </c>
      <c r="F18" s="250">
        <f>D18+E18</f>
        <v>15198356</v>
      </c>
      <c r="G18" s="250">
        <v>15198356</v>
      </c>
      <c r="H18" s="250">
        <v>15198356</v>
      </c>
      <c r="I18" s="250">
        <f t="shared" ref="I18:I19" si="2">+H18-D18</f>
        <v>792811</v>
      </c>
      <c r="L18" s="76"/>
    </row>
    <row r="19" spans="1:12" x14ac:dyDescent="0.2">
      <c r="A19" s="253"/>
      <c r="B19" s="244" t="s">
        <v>239</v>
      </c>
      <c r="C19" s="245"/>
      <c r="D19" s="250"/>
      <c r="E19" s="250"/>
      <c r="F19" s="250"/>
      <c r="G19" s="250"/>
      <c r="H19" s="250"/>
      <c r="I19" s="250">
        <f t="shared" si="2"/>
        <v>0</v>
      </c>
    </row>
    <row r="20" spans="1:12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3">+H20-D20</f>
        <v>0</v>
      </c>
      <c r="J20" s="70" t="s">
        <v>297</v>
      </c>
    </row>
    <row r="21" spans="1:12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4">+D21+E21</f>
        <v>0</v>
      </c>
      <c r="G21" s="82">
        <v>0</v>
      </c>
      <c r="H21" s="82">
        <v>0</v>
      </c>
      <c r="I21" s="82">
        <f t="shared" si="3"/>
        <v>0</v>
      </c>
    </row>
    <row r="22" spans="1:12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4"/>
        <v>0</v>
      </c>
      <c r="G22" s="82">
        <v>0</v>
      </c>
      <c r="H22" s="82">
        <v>0</v>
      </c>
      <c r="I22" s="82">
        <f t="shared" si="3"/>
        <v>0</v>
      </c>
    </row>
    <row r="23" spans="1:12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4"/>
        <v>0</v>
      </c>
      <c r="G23" s="82">
        <v>0</v>
      </c>
      <c r="H23" s="82">
        <v>0</v>
      </c>
      <c r="I23" s="82">
        <f t="shared" si="3"/>
        <v>0</v>
      </c>
      <c r="K23" s="76"/>
    </row>
    <row r="24" spans="1:12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4"/>
        <v>0</v>
      </c>
      <c r="G24" s="82">
        <v>0</v>
      </c>
      <c r="H24" s="82">
        <v>0</v>
      </c>
      <c r="I24" s="82">
        <f t="shared" si="3"/>
        <v>0</v>
      </c>
    </row>
    <row r="25" spans="1:12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4"/>
        <v>0</v>
      </c>
      <c r="G25" s="82">
        <v>0</v>
      </c>
      <c r="H25" s="82">
        <v>0</v>
      </c>
      <c r="I25" s="82">
        <f t="shared" si="3"/>
        <v>0</v>
      </c>
    </row>
    <row r="26" spans="1:12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4"/>
        <v>0</v>
      </c>
      <c r="G26" s="82">
        <v>0</v>
      </c>
      <c r="H26" s="82">
        <v>0</v>
      </c>
      <c r="I26" s="82">
        <f t="shared" si="3"/>
        <v>0</v>
      </c>
    </row>
    <row r="27" spans="1:12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4"/>
        <v>0</v>
      </c>
      <c r="G27" s="82">
        <v>0</v>
      </c>
      <c r="H27" s="82">
        <v>0</v>
      </c>
      <c r="I27" s="82">
        <f t="shared" si="3"/>
        <v>0</v>
      </c>
    </row>
    <row r="28" spans="1:12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4"/>
        <v>0</v>
      </c>
      <c r="G28" s="82">
        <v>0</v>
      </c>
      <c r="H28" s="82">
        <v>0</v>
      </c>
      <c r="I28" s="82">
        <f t="shared" si="3"/>
        <v>0</v>
      </c>
    </row>
    <row r="29" spans="1:12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4"/>
        <v>0</v>
      </c>
      <c r="G29" s="82">
        <v>0</v>
      </c>
      <c r="H29" s="82">
        <v>0</v>
      </c>
      <c r="I29" s="82">
        <f t="shared" si="3"/>
        <v>0</v>
      </c>
    </row>
    <row r="30" spans="1:12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4"/>
        <v>0</v>
      </c>
      <c r="G30" s="82">
        <v>0</v>
      </c>
      <c r="H30" s="82">
        <v>0</v>
      </c>
      <c r="I30" s="82">
        <f t="shared" si="3"/>
        <v>0</v>
      </c>
    </row>
    <row r="31" spans="1:12" x14ac:dyDescent="0.2">
      <c r="A31" s="61"/>
      <c r="B31" s="247" t="s">
        <v>251</v>
      </c>
      <c r="C31" s="248"/>
      <c r="D31" s="81">
        <f>SUM(D32:D36)</f>
        <v>0</v>
      </c>
      <c r="E31" s="81">
        <f t="shared" ref="E31:I31" si="5">SUM(E32:E36)</f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</row>
    <row r="32" spans="1:12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4"/>
        <v>0</v>
      </c>
      <c r="G32" s="82">
        <v>0</v>
      </c>
      <c r="H32" s="82">
        <v>0</v>
      </c>
      <c r="I32" s="82">
        <f t="shared" si="3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4"/>
        <v>0</v>
      </c>
      <c r="G33" s="82">
        <v>0</v>
      </c>
      <c r="H33" s="82">
        <v>0</v>
      </c>
      <c r="I33" s="82">
        <f t="shared" si="3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4"/>
        <v>0</v>
      </c>
      <c r="G34" s="82">
        <v>0</v>
      </c>
      <c r="H34" s="82">
        <v>0</v>
      </c>
      <c r="I34" s="82">
        <f t="shared" si="3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4"/>
        <v>0</v>
      </c>
      <c r="G35" s="82">
        <v>0</v>
      </c>
      <c r="H35" s="82">
        <v>0</v>
      </c>
      <c r="I35" s="82">
        <f t="shared" si="3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4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51" t="s">
        <v>257</v>
      </c>
      <c r="C37" s="252"/>
      <c r="D37" s="83">
        <v>0</v>
      </c>
      <c r="E37" s="83">
        <v>0</v>
      </c>
      <c r="F37" s="83">
        <f>+D37+E37</f>
        <v>0</v>
      </c>
      <c r="G37" s="83">
        <v>0</v>
      </c>
      <c r="H37" s="83">
        <v>0</v>
      </c>
      <c r="I37" s="83">
        <f>+H37-D37</f>
        <v>0</v>
      </c>
      <c r="J37" s="142"/>
      <c r="L37" s="144"/>
    </row>
    <row r="38" spans="1:12" x14ac:dyDescent="0.2">
      <c r="A38" s="61"/>
      <c r="B38" s="244" t="s">
        <v>258</v>
      </c>
      <c r="C38" s="245"/>
      <c r="D38" s="81">
        <f>+D39</f>
        <v>0</v>
      </c>
      <c r="E38" s="81">
        <f t="shared" ref="E38:I38" si="6">+E39</f>
        <v>0</v>
      </c>
      <c r="F38" s="81">
        <f t="shared" si="6"/>
        <v>0</v>
      </c>
      <c r="G38" s="81">
        <f t="shared" si="6"/>
        <v>0</v>
      </c>
      <c r="H38" s="81">
        <f t="shared" si="6"/>
        <v>0</v>
      </c>
      <c r="I38" s="81">
        <f t="shared" si="6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7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44" t="s">
        <v>260</v>
      </c>
      <c r="C40" s="245"/>
      <c r="D40" s="81">
        <f>+D41+D42</f>
        <v>0</v>
      </c>
      <c r="E40" s="81">
        <f t="shared" ref="E40:I40" si="8">+E41+E42</f>
        <v>0</v>
      </c>
      <c r="F40" s="81">
        <f t="shared" si="8"/>
        <v>0</v>
      </c>
      <c r="G40" s="81">
        <f t="shared" si="8"/>
        <v>0</v>
      </c>
      <c r="H40" s="81">
        <f t="shared" si="8"/>
        <v>0</v>
      </c>
      <c r="I40" s="81">
        <f t="shared" si="8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7"/>
        <v>0</v>
      </c>
      <c r="G41" s="82">
        <v>0</v>
      </c>
      <c r="H41" s="82">
        <v>0</v>
      </c>
      <c r="I41" s="82">
        <f t="shared" ref="I41:I42" si="9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7"/>
        <v>0</v>
      </c>
      <c r="G42" s="82">
        <v>0</v>
      </c>
      <c r="H42" s="82">
        <v>0</v>
      </c>
      <c r="I42" s="82">
        <f t="shared" si="9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41" t="s">
        <v>263</v>
      </c>
      <c r="B44" s="242"/>
      <c r="C44" s="243"/>
      <c r="D44" s="85">
        <f>+D11+D12+D13+D14+D15+D16+D17+D18+D31+D37+D38+D40</f>
        <v>14405545</v>
      </c>
      <c r="E44" s="85">
        <f>+E11+E12+E13+E14+E15+E16+E17+E18+E31+E37+E38+E40</f>
        <v>792811</v>
      </c>
      <c r="F44" s="85">
        <f t="shared" ref="F44:H44" si="10">+F11+F12+F13+F14+F15+F16+F17+F18+F31+F37+F38+F40</f>
        <v>15198356</v>
      </c>
      <c r="G44" s="85">
        <f>+G11+G12+G13+G14+G15+G16+G17+G18+G31+G37+G38+G40</f>
        <v>15207906</v>
      </c>
      <c r="H44" s="85">
        <f>+H11+H12+H13+H14+H15+H16+H17+H18+H31+H37+H38+H40</f>
        <v>15207906</v>
      </c>
      <c r="I44" s="85">
        <f>+I11+I12+I13+I14+I15+I16+I17+I18+I31+I37+I38+I40</f>
        <v>802361</v>
      </c>
    </row>
    <row r="45" spans="1:12" x14ac:dyDescent="0.2">
      <c r="A45" s="241" t="s">
        <v>264</v>
      </c>
      <c r="B45" s="242"/>
      <c r="C45" s="243"/>
      <c r="D45" s="78"/>
      <c r="E45" s="78"/>
      <c r="F45" s="78"/>
      <c r="G45" s="78"/>
      <c r="H45" s="78"/>
      <c r="I45" s="78"/>
    </row>
    <row r="46" spans="1:12" x14ac:dyDescent="0.2">
      <c r="A46" s="241" t="s">
        <v>265</v>
      </c>
      <c r="B46" s="242"/>
      <c r="C46" s="243"/>
      <c r="D46" s="79"/>
      <c r="E46" s="79"/>
      <c r="F46" s="79"/>
      <c r="G46" s="79"/>
      <c r="H46" s="79"/>
      <c r="I46" s="167">
        <f>IF(I44&gt;0,(I44),(""))</f>
        <v>802361</v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41" t="s">
        <v>266</v>
      </c>
      <c r="B48" s="242"/>
      <c r="C48" s="243"/>
      <c r="D48" s="77"/>
      <c r="E48" s="77"/>
      <c r="F48" s="77"/>
      <c r="G48" s="77"/>
      <c r="H48" s="77"/>
      <c r="I48" s="77"/>
    </row>
    <row r="49" spans="1:12" x14ac:dyDescent="0.2">
      <c r="A49" s="61"/>
      <c r="B49" s="244" t="s">
        <v>267</v>
      </c>
      <c r="C49" s="245"/>
      <c r="D49" s="81">
        <v>40567657</v>
      </c>
      <c r="E49" s="81">
        <v>1427908</v>
      </c>
      <c r="F49" s="81">
        <v>41995564</v>
      </c>
      <c r="G49" s="81">
        <v>41995564</v>
      </c>
      <c r="H49" s="81">
        <v>41995564</v>
      </c>
      <c r="I49" s="81">
        <v>1427908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/>
      <c r="E55" s="84">
        <v>0</v>
      </c>
      <c r="F55" s="84">
        <f>+D55+E55</f>
        <v>0</v>
      </c>
      <c r="G55" s="84"/>
      <c r="H55" s="84"/>
      <c r="I55" s="84">
        <f>+H55-D55</f>
        <v>0</v>
      </c>
      <c r="J55" s="70" t="s">
        <v>295</v>
      </c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44" t="s">
        <v>276</v>
      </c>
      <c r="C58" s="245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 t="s">
        <v>458</v>
      </c>
    </row>
    <row r="63" spans="1:12" x14ac:dyDescent="0.2">
      <c r="A63" s="61"/>
      <c r="B63" s="244" t="s">
        <v>281</v>
      </c>
      <c r="C63" s="245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6" si="16">+H64-D64</f>
        <v>0</v>
      </c>
    </row>
    <row r="65" spans="1:11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1" x14ac:dyDescent="0.2">
      <c r="A66" s="61"/>
      <c r="B66" s="247" t="s">
        <v>284</v>
      </c>
      <c r="C66" s="248"/>
      <c r="D66" s="81">
        <v>0</v>
      </c>
      <c r="E66" s="81">
        <v>0</v>
      </c>
      <c r="F66" s="81">
        <f t="shared" si="12"/>
        <v>0</v>
      </c>
      <c r="G66" s="81">
        <v>0</v>
      </c>
      <c r="H66" s="81">
        <v>0</v>
      </c>
      <c r="I66" s="81">
        <f t="shared" si="16"/>
        <v>0</v>
      </c>
    </row>
    <row r="67" spans="1:11" x14ac:dyDescent="0.2">
      <c r="A67" s="61"/>
      <c r="B67" s="247" t="s">
        <v>285</v>
      </c>
      <c r="C67" s="248"/>
      <c r="D67" s="81">
        <v>0</v>
      </c>
      <c r="E67" s="81">
        <v>0</v>
      </c>
      <c r="F67" s="81">
        <f t="shared" ref="F67" si="17">+D67+E67</f>
        <v>0</v>
      </c>
      <c r="G67" s="81">
        <v>15275</v>
      </c>
      <c r="H67" s="81">
        <v>15275</v>
      </c>
      <c r="I67" s="81">
        <v>15275</v>
      </c>
    </row>
    <row r="68" spans="1:11" x14ac:dyDescent="0.2">
      <c r="A68" s="64"/>
      <c r="B68" s="239"/>
      <c r="C68" s="240"/>
      <c r="D68" s="82"/>
      <c r="E68" s="82"/>
      <c r="F68" s="82"/>
      <c r="G68" s="82"/>
      <c r="H68" s="82"/>
      <c r="I68" s="82"/>
    </row>
    <row r="69" spans="1:11" x14ac:dyDescent="0.2">
      <c r="A69" s="236" t="s">
        <v>286</v>
      </c>
      <c r="B69" s="237"/>
      <c r="C69" s="238"/>
      <c r="D69" s="81">
        <f>+D49+D58+D63+D66+D67</f>
        <v>40567657</v>
      </c>
      <c r="E69" s="81">
        <f>+E49+E58+E63+E66+E67</f>
        <v>1427908</v>
      </c>
      <c r="F69" s="81">
        <f t="shared" ref="F69:I69" si="18">+F49+F58+F63+F66+F67</f>
        <v>41995564</v>
      </c>
      <c r="G69" s="81">
        <f t="shared" si="18"/>
        <v>42010839</v>
      </c>
      <c r="H69" s="81">
        <f t="shared" si="18"/>
        <v>42010839</v>
      </c>
      <c r="I69" s="81">
        <f>+I49+I58+I63+I66+I67</f>
        <v>1443183</v>
      </c>
      <c r="K69" s="71">
        <v>41995564.380000003</v>
      </c>
    </row>
    <row r="70" spans="1:11" x14ac:dyDescent="0.2">
      <c r="A70" s="64"/>
      <c r="B70" s="239"/>
      <c r="C70" s="240"/>
      <c r="D70" s="82"/>
      <c r="E70" s="82"/>
      <c r="F70" s="82"/>
      <c r="G70" s="82"/>
      <c r="H70" s="82"/>
      <c r="I70" s="82"/>
    </row>
    <row r="71" spans="1:11" x14ac:dyDescent="0.2">
      <c r="A71" s="241" t="s">
        <v>287</v>
      </c>
      <c r="B71" s="242"/>
      <c r="C71" s="243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1" x14ac:dyDescent="0.2">
      <c r="A72" s="61"/>
      <c r="B72" s="244" t="s">
        <v>288</v>
      </c>
      <c r="C72" s="245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1" x14ac:dyDescent="0.2">
      <c r="A73" s="64"/>
      <c r="B73" s="239"/>
      <c r="C73" s="240"/>
      <c r="D73" s="82"/>
      <c r="E73" s="82"/>
      <c r="F73" s="82"/>
      <c r="G73" s="82"/>
      <c r="H73" s="82"/>
      <c r="I73" s="82"/>
    </row>
    <row r="74" spans="1:11" x14ac:dyDescent="0.2">
      <c r="A74" s="241" t="s">
        <v>289</v>
      </c>
      <c r="B74" s="242"/>
      <c r="C74" s="243"/>
      <c r="D74" s="81">
        <f>+D44+D69+D71</f>
        <v>54973202</v>
      </c>
      <c r="E74" s="81">
        <f>+E44+E69+E71</f>
        <v>2220719</v>
      </c>
      <c r="F74" s="81">
        <f t="shared" ref="F74:I74" si="20">+F44+F69+F71</f>
        <v>57193920</v>
      </c>
      <c r="G74" s="81">
        <f t="shared" si="20"/>
        <v>57218745</v>
      </c>
      <c r="H74" s="81">
        <f t="shared" si="20"/>
        <v>57218745</v>
      </c>
      <c r="I74" s="81">
        <f>+I44+I69+I71</f>
        <v>2245544</v>
      </c>
    </row>
    <row r="75" spans="1:11" x14ac:dyDescent="0.2">
      <c r="A75" s="64"/>
      <c r="B75" s="239"/>
      <c r="C75" s="240"/>
      <c r="D75" s="82"/>
      <c r="E75" s="82"/>
      <c r="F75" s="82"/>
      <c r="G75" s="82"/>
      <c r="H75" s="82"/>
      <c r="I75" s="82"/>
    </row>
    <row r="76" spans="1:11" x14ac:dyDescent="0.2">
      <c r="A76" s="61"/>
      <c r="B76" s="246" t="s">
        <v>290</v>
      </c>
      <c r="C76" s="243"/>
      <c r="D76" s="82"/>
      <c r="E76" s="82"/>
      <c r="F76" s="82"/>
      <c r="G76" s="82"/>
      <c r="H76" s="82"/>
      <c r="I76" s="82"/>
    </row>
    <row r="77" spans="1:11" x14ac:dyDescent="0.2">
      <c r="A77" s="61"/>
      <c r="B77" s="247" t="s">
        <v>291</v>
      </c>
      <c r="C77" s="248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1" x14ac:dyDescent="0.2">
      <c r="A78" s="61"/>
      <c r="B78" s="247" t="s">
        <v>292</v>
      </c>
      <c r="C78" s="248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1" x14ac:dyDescent="0.2">
      <c r="A79" s="61"/>
      <c r="B79" s="249" t="s">
        <v>293</v>
      </c>
      <c r="C79" s="238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1" ht="13.5" thickBot="1" x14ac:dyDescent="0.25">
      <c r="A80" s="68"/>
      <c r="B80" s="234"/>
      <c r="C80" s="235"/>
      <c r="D80" s="80"/>
      <c r="E80" s="80"/>
      <c r="F80" s="80"/>
      <c r="G80" s="80"/>
      <c r="H80" s="80"/>
      <c r="I80" s="80"/>
    </row>
    <row r="82" spans="1:9" x14ac:dyDescent="0.2">
      <c r="D82" s="116"/>
      <c r="E82" s="116"/>
      <c r="F82" s="116"/>
    </row>
    <row r="83" spans="1:9" x14ac:dyDescent="0.2">
      <c r="D83" s="116"/>
      <c r="E83" s="116"/>
      <c r="F83" s="116"/>
    </row>
    <row r="84" spans="1:9" x14ac:dyDescent="0.2">
      <c r="D84" s="116"/>
      <c r="E84" s="116"/>
      <c r="F84" s="116"/>
    </row>
    <row r="87" spans="1:9" x14ac:dyDescent="0.2">
      <c r="A87" s="170" t="s">
        <v>450</v>
      </c>
      <c r="B87" s="170"/>
      <c r="C87" s="170"/>
      <c r="D87" s="170"/>
      <c r="E87" s="260" t="s">
        <v>451</v>
      </c>
      <c r="F87" s="260"/>
      <c r="G87" s="260"/>
      <c r="H87" s="260"/>
      <c r="I87" s="260"/>
    </row>
    <row r="88" spans="1:9" x14ac:dyDescent="0.2">
      <c r="A88" s="170" t="s">
        <v>452</v>
      </c>
      <c r="B88" s="170"/>
      <c r="C88" s="170"/>
      <c r="D88" s="170"/>
      <c r="E88" s="260" t="s">
        <v>453</v>
      </c>
      <c r="F88" s="260"/>
      <c r="G88" s="260"/>
      <c r="H88" s="260"/>
      <c r="I88" s="260"/>
    </row>
    <row r="92" spans="1:9" x14ac:dyDescent="0.2">
      <c r="C92" s="1" t="s">
        <v>466</v>
      </c>
      <c r="D92" s="156">
        <v>54973202</v>
      </c>
      <c r="E92" s="76">
        <v>2165634</v>
      </c>
      <c r="F92" s="156">
        <v>57138836</v>
      </c>
      <c r="G92" s="156">
        <v>57163660.380000003</v>
      </c>
      <c r="H92" s="156">
        <v>57163660.380000003</v>
      </c>
    </row>
    <row r="94" spans="1:9" x14ac:dyDescent="0.2">
      <c r="C94" s="1" t="s">
        <v>454</v>
      </c>
      <c r="D94" s="76">
        <f>+D92-D74</f>
        <v>0</v>
      </c>
      <c r="E94" s="76">
        <f>+E92-E74</f>
        <v>-55085</v>
      </c>
      <c r="F94" s="76">
        <f>+F92-F74</f>
        <v>-55084</v>
      </c>
      <c r="G94" s="76">
        <f>+G92-G74</f>
        <v>-55084.619999997318</v>
      </c>
      <c r="H94" s="76">
        <f>+H92-H74</f>
        <v>-55084.619999997318</v>
      </c>
    </row>
    <row r="96" spans="1:9" x14ac:dyDescent="0.2">
      <c r="F96" s="71"/>
    </row>
  </sheetData>
  <mergeCells count="62"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  <mergeCell ref="F7:F8"/>
    <mergeCell ref="G7:G8"/>
    <mergeCell ref="H7:H8"/>
    <mergeCell ref="A9:C9"/>
    <mergeCell ref="A10:C10"/>
    <mergeCell ref="B11:C11"/>
    <mergeCell ref="B12:C12"/>
    <mergeCell ref="B13:C13"/>
    <mergeCell ref="B14:C14"/>
    <mergeCell ref="B15:C15"/>
    <mergeCell ref="B37:C37"/>
    <mergeCell ref="B17:C17"/>
    <mergeCell ref="A18:A19"/>
    <mergeCell ref="B18:C18"/>
    <mergeCell ref="B19:C19"/>
    <mergeCell ref="F18:F19"/>
    <mergeCell ref="G18:G19"/>
    <mergeCell ref="H18:H19"/>
    <mergeCell ref="I18:I19"/>
    <mergeCell ref="B31:C31"/>
    <mergeCell ref="D18:D19"/>
    <mergeCell ref="E18:E1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40" formulaRange="1"/>
    <ignoredError sqref="F31:I4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view="pageBreakPreview" zoomScaleNormal="100" zoomScaleSheetLayoutView="100" workbookViewId="0">
      <selection activeCell="G51" sqref="G51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1" t="s">
        <v>119</v>
      </c>
      <c r="B1" s="172"/>
      <c r="C1" s="172"/>
      <c r="D1" s="172"/>
      <c r="E1" s="172"/>
      <c r="F1" s="172"/>
      <c r="G1" s="172"/>
      <c r="H1" s="272"/>
    </row>
    <row r="2" spans="1:15" x14ac:dyDescent="0.25">
      <c r="A2" s="209" t="s">
        <v>298</v>
      </c>
      <c r="B2" s="228"/>
      <c r="C2" s="228"/>
      <c r="D2" s="228"/>
      <c r="E2" s="228"/>
      <c r="F2" s="228"/>
      <c r="G2" s="228"/>
      <c r="H2" s="273"/>
    </row>
    <row r="3" spans="1:15" x14ac:dyDescent="0.25">
      <c r="A3" s="209" t="s">
        <v>299</v>
      </c>
      <c r="B3" s="228"/>
      <c r="C3" s="228"/>
      <c r="D3" s="228"/>
      <c r="E3" s="228"/>
      <c r="F3" s="228"/>
      <c r="G3" s="228"/>
      <c r="H3" s="273"/>
    </row>
    <row r="4" spans="1:15" x14ac:dyDescent="0.25">
      <c r="A4" s="209" t="s">
        <v>462</v>
      </c>
      <c r="B4" s="228"/>
      <c r="C4" s="228"/>
      <c r="D4" s="228"/>
      <c r="E4" s="228"/>
      <c r="F4" s="228"/>
      <c r="G4" s="228"/>
      <c r="H4" s="273"/>
    </row>
    <row r="5" spans="1:15" ht="15.75" thickBot="1" x14ac:dyDescent="0.3">
      <c r="A5" s="211" t="s">
        <v>1</v>
      </c>
      <c r="B5" s="229"/>
      <c r="C5" s="229"/>
      <c r="D5" s="229"/>
      <c r="E5" s="229"/>
      <c r="F5" s="229"/>
      <c r="G5" s="229"/>
      <c r="H5" s="274"/>
    </row>
    <row r="6" spans="1:15" ht="15.75" thickBot="1" x14ac:dyDescent="0.3">
      <c r="A6" s="171" t="s">
        <v>180</v>
      </c>
      <c r="B6" s="173"/>
      <c r="C6" s="261" t="s">
        <v>300</v>
      </c>
      <c r="D6" s="262"/>
      <c r="E6" s="262"/>
      <c r="F6" s="262"/>
      <c r="G6" s="263"/>
      <c r="H6" s="254" t="s">
        <v>301</v>
      </c>
    </row>
    <row r="7" spans="1:15" ht="26.25" thickBot="1" x14ac:dyDescent="0.3">
      <c r="A7" s="211"/>
      <c r="B7" s="212"/>
      <c r="C7" s="155" t="s">
        <v>182</v>
      </c>
      <c r="D7" s="108" t="s">
        <v>302</v>
      </c>
      <c r="E7" s="155" t="s">
        <v>303</v>
      </c>
      <c r="F7" s="155" t="s">
        <v>183</v>
      </c>
      <c r="G7" s="155" t="s">
        <v>185</v>
      </c>
      <c r="H7" s="255"/>
    </row>
    <row r="8" spans="1:15" s="137" customFormat="1" x14ac:dyDescent="0.25">
      <c r="A8" s="270" t="s">
        <v>304</v>
      </c>
      <c r="B8" s="271"/>
      <c r="C8" s="152">
        <f>+C9+C17+C27+C37+C47+C57+C61+C70+C74</f>
        <v>14405545</v>
      </c>
      <c r="D8" s="152">
        <f>+D9+D17+D27+D37+D47+D57+D61+D70+D74</f>
        <v>792811</v>
      </c>
      <c r="E8" s="152">
        <f>+E9+E17+E27+E37+E47+E57+E61+E70+E74</f>
        <v>15198356</v>
      </c>
      <c r="F8" s="152">
        <f>+F9+F17+F27+F37+F47+F57+F61+F70+F74</f>
        <v>14464972</v>
      </c>
      <c r="G8" s="152">
        <f>+G9+G17+G27+G37+G47+G57+G61+G70+G74</f>
        <v>14464972</v>
      </c>
      <c r="H8" s="152">
        <f t="shared" ref="H8" si="0">+H9+H17+H27+H37+H47+H57+H61+H70+H74</f>
        <v>733384</v>
      </c>
      <c r="I8" s="168"/>
    </row>
    <row r="9" spans="1:15" x14ac:dyDescent="0.25">
      <c r="A9" s="253" t="s">
        <v>305</v>
      </c>
      <c r="B9" s="267"/>
      <c r="C9" s="97">
        <f>SUM(C10:C16)</f>
        <v>7521000</v>
      </c>
      <c r="D9" s="97">
        <v>-316050</v>
      </c>
      <c r="E9" s="97">
        <f t="shared" ref="E9:H9" si="1">SUM(E10:E16)</f>
        <v>7204949</v>
      </c>
      <c r="F9" s="97">
        <f t="shared" si="1"/>
        <v>7126377</v>
      </c>
      <c r="G9" s="97">
        <f t="shared" si="1"/>
        <v>7126377</v>
      </c>
      <c r="H9" s="97">
        <f t="shared" si="1"/>
        <v>78573</v>
      </c>
    </row>
    <row r="10" spans="1:15" x14ac:dyDescent="0.25">
      <c r="A10" s="61"/>
      <c r="B10" s="62" t="s">
        <v>306</v>
      </c>
      <c r="C10" s="98">
        <v>0</v>
      </c>
      <c r="D10" s="82">
        <v>0</v>
      </c>
      <c r="E10" s="82">
        <f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3" t="s">
        <v>307</v>
      </c>
      <c r="C11" s="151">
        <v>4178090</v>
      </c>
      <c r="D11" s="84">
        <v>-257865</v>
      </c>
      <c r="E11" s="84">
        <f t="shared" ref="E11:E75" si="2">+C11+D11</f>
        <v>3920225</v>
      </c>
      <c r="F11" s="84">
        <v>3851207</v>
      </c>
      <c r="G11" s="84">
        <v>3851207</v>
      </c>
      <c r="H11" s="84">
        <f t="shared" ref="H11:H75" si="3">+E11-F11</f>
        <v>69018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308</v>
      </c>
      <c r="C12" s="98">
        <v>979884</v>
      </c>
      <c r="D12" s="82">
        <v>155272</v>
      </c>
      <c r="E12" s="82">
        <v>824613</v>
      </c>
      <c r="F12" s="82">
        <v>824613</v>
      </c>
      <c r="G12" s="82">
        <v>824613</v>
      </c>
      <c r="H12" s="82">
        <v>0</v>
      </c>
      <c r="J12" s="72"/>
    </row>
    <row r="13" spans="1:15" x14ac:dyDescent="0.25">
      <c r="A13" s="61"/>
      <c r="B13" s="62" t="s">
        <v>309</v>
      </c>
      <c r="C13" s="98">
        <v>283776</v>
      </c>
      <c r="D13" s="82">
        <v>4555</v>
      </c>
      <c r="E13" s="82">
        <v>288330</v>
      </c>
      <c r="F13" s="82">
        <v>288331</v>
      </c>
      <c r="G13" s="82">
        <v>288331</v>
      </c>
      <c r="H13" s="82">
        <v>0</v>
      </c>
      <c r="J13" s="72"/>
    </row>
    <row r="14" spans="1:15" x14ac:dyDescent="0.25">
      <c r="A14" s="61"/>
      <c r="B14" s="62" t="s">
        <v>310</v>
      </c>
      <c r="C14" s="98">
        <v>39250</v>
      </c>
      <c r="D14" s="82">
        <v>102407</v>
      </c>
      <c r="E14" s="82">
        <f t="shared" si="2"/>
        <v>141657</v>
      </c>
      <c r="F14" s="82">
        <v>141657</v>
      </c>
      <c r="G14" s="82">
        <v>141657</v>
      </c>
      <c r="H14" s="82">
        <f t="shared" si="3"/>
        <v>0</v>
      </c>
      <c r="J14" s="72"/>
    </row>
    <row r="15" spans="1:15" x14ac:dyDescent="0.25">
      <c r="A15" s="61"/>
      <c r="B15" s="62" t="s">
        <v>311</v>
      </c>
      <c r="C15" s="98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  <c r="J15" s="72"/>
    </row>
    <row r="16" spans="1:15" x14ac:dyDescent="0.25">
      <c r="A16" s="61"/>
      <c r="B16" s="163" t="s">
        <v>312</v>
      </c>
      <c r="C16" s="151">
        <v>2040000</v>
      </c>
      <c r="D16" s="84">
        <v>-9876</v>
      </c>
      <c r="E16" s="84">
        <f t="shared" si="2"/>
        <v>2030124</v>
      </c>
      <c r="F16" s="84">
        <v>2020569</v>
      </c>
      <c r="G16" s="84">
        <v>2020569</v>
      </c>
      <c r="H16" s="84">
        <f t="shared" si="3"/>
        <v>9555</v>
      </c>
      <c r="J16" s="72"/>
      <c r="K16" s="72"/>
      <c r="L16" s="72"/>
      <c r="M16" s="72"/>
      <c r="N16" s="72"/>
      <c r="O16" s="72"/>
    </row>
    <row r="17" spans="1:12" x14ac:dyDescent="0.25">
      <c r="A17" s="253" t="s">
        <v>313</v>
      </c>
      <c r="B17" s="267"/>
      <c r="C17" s="97">
        <f>SUM(C18:C26)</f>
        <v>2130717</v>
      </c>
      <c r="D17" s="97">
        <f>SUM(D18:D26)</f>
        <v>8000</v>
      </c>
      <c r="E17" s="97">
        <f t="shared" ref="E17" si="4">SUM(E18:E26)</f>
        <v>2138717</v>
      </c>
      <c r="F17" s="97">
        <f>SUM(F18:F26)</f>
        <v>1874949</v>
      </c>
      <c r="G17" s="97">
        <f>SUM(G18:G26)</f>
        <v>1874949</v>
      </c>
      <c r="H17" s="97">
        <f>SUM(H18:H26)</f>
        <v>263767</v>
      </c>
    </row>
    <row r="18" spans="1:12" ht="25.5" x14ac:dyDescent="0.25">
      <c r="A18" s="61"/>
      <c r="B18" s="145" t="s">
        <v>314</v>
      </c>
      <c r="C18" s="98">
        <v>704730</v>
      </c>
      <c r="D18" s="82">
        <v>-10758</v>
      </c>
      <c r="E18" s="82">
        <f t="shared" si="2"/>
        <v>693972</v>
      </c>
      <c r="F18" s="82">
        <v>670731</v>
      </c>
      <c r="G18" s="82">
        <v>670731</v>
      </c>
      <c r="H18" s="82">
        <v>23240</v>
      </c>
      <c r="J18" s="72"/>
    </row>
    <row r="19" spans="1:12" x14ac:dyDescent="0.25">
      <c r="A19" s="61"/>
      <c r="B19" s="62" t="s">
        <v>315</v>
      </c>
      <c r="C19" s="98">
        <v>451886</v>
      </c>
      <c r="D19" s="82">
        <v>-3698</v>
      </c>
      <c r="E19" s="82">
        <f t="shared" si="2"/>
        <v>448188</v>
      </c>
      <c r="F19" s="82">
        <v>348295</v>
      </c>
      <c r="G19" s="82">
        <v>348295</v>
      </c>
      <c r="H19" s="82">
        <f t="shared" si="3"/>
        <v>99893</v>
      </c>
      <c r="J19" s="72"/>
    </row>
    <row r="20" spans="1:12" x14ac:dyDescent="0.25">
      <c r="A20" s="61"/>
      <c r="B20" s="62" t="s">
        <v>316</v>
      </c>
      <c r="C20" s="98">
        <v>0</v>
      </c>
      <c r="D20" s="82">
        <v>0</v>
      </c>
      <c r="E20" s="82">
        <f t="shared" si="2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317</v>
      </c>
      <c r="C21" s="151">
        <v>272365</v>
      </c>
      <c r="D21" s="84">
        <v>20159</v>
      </c>
      <c r="E21" s="84">
        <f t="shared" si="2"/>
        <v>292524</v>
      </c>
      <c r="F21" s="84">
        <v>261672</v>
      </c>
      <c r="G21" s="84">
        <v>261672</v>
      </c>
      <c r="H21" s="84">
        <f t="shared" si="3"/>
        <v>30852</v>
      </c>
      <c r="J21" s="72"/>
    </row>
    <row r="22" spans="1:12" x14ac:dyDescent="0.25">
      <c r="A22" s="141"/>
      <c r="B22" s="150" t="s">
        <v>318</v>
      </c>
      <c r="C22" s="151">
        <v>104500</v>
      </c>
      <c r="D22" s="84">
        <v>-6107</v>
      </c>
      <c r="E22" s="84">
        <f t="shared" si="2"/>
        <v>98393</v>
      </c>
      <c r="F22" s="84">
        <v>63087</v>
      </c>
      <c r="G22" s="84">
        <v>63087</v>
      </c>
      <c r="H22" s="84">
        <f t="shared" si="3"/>
        <v>35306</v>
      </c>
      <c r="J22" s="72"/>
    </row>
    <row r="23" spans="1:12" x14ac:dyDescent="0.25">
      <c r="A23" s="141"/>
      <c r="B23" s="150" t="s">
        <v>319</v>
      </c>
      <c r="C23" s="151">
        <v>203600</v>
      </c>
      <c r="D23" s="84">
        <v>-8531</v>
      </c>
      <c r="E23" s="84">
        <f t="shared" si="2"/>
        <v>195069</v>
      </c>
      <c r="F23" s="84">
        <v>190200</v>
      </c>
      <c r="G23" s="84">
        <v>190200</v>
      </c>
      <c r="H23" s="84">
        <f t="shared" si="3"/>
        <v>4869</v>
      </c>
      <c r="J23" s="72"/>
    </row>
    <row r="24" spans="1:12" x14ac:dyDescent="0.25">
      <c r="A24" s="141"/>
      <c r="B24" s="150" t="s">
        <v>320</v>
      </c>
      <c r="C24" s="151">
        <v>77293</v>
      </c>
      <c r="D24" s="84">
        <v>16542</v>
      </c>
      <c r="E24" s="84">
        <f t="shared" si="2"/>
        <v>93835</v>
      </c>
      <c r="F24" s="84">
        <v>90952</v>
      </c>
      <c r="G24" s="84">
        <v>90952</v>
      </c>
      <c r="H24" s="84">
        <f t="shared" si="3"/>
        <v>2883</v>
      </c>
      <c r="J24" s="72"/>
    </row>
    <row r="25" spans="1:12" x14ac:dyDescent="0.25">
      <c r="A25" s="141"/>
      <c r="B25" s="150" t="s">
        <v>321</v>
      </c>
      <c r="C25" s="151">
        <v>0</v>
      </c>
      <c r="D25" s="84">
        <v>0</v>
      </c>
      <c r="E25" s="84">
        <f t="shared" si="2"/>
        <v>0</v>
      </c>
      <c r="F25" s="84">
        <v>0</v>
      </c>
      <c r="G25" s="84">
        <v>0</v>
      </c>
      <c r="H25" s="84">
        <f t="shared" si="3"/>
        <v>0</v>
      </c>
      <c r="J25" s="72"/>
    </row>
    <row r="26" spans="1:12" x14ac:dyDescent="0.25">
      <c r="A26" s="141"/>
      <c r="B26" s="150" t="s">
        <v>322</v>
      </c>
      <c r="C26" s="151">
        <v>316343</v>
      </c>
      <c r="D26" s="84">
        <v>393</v>
      </c>
      <c r="E26" s="84">
        <f t="shared" si="2"/>
        <v>316736</v>
      </c>
      <c r="F26" s="84">
        <v>250012</v>
      </c>
      <c r="G26" s="84">
        <v>250012</v>
      </c>
      <c r="H26" s="84">
        <f t="shared" si="3"/>
        <v>66724</v>
      </c>
      <c r="J26" s="72"/>
      <c r="L26" s="72"/>
    </row>
    <row r="27" spans="1:12" x14ac:dyDescent="0.25">
      <c r="A27" s="268" t="s">
        <v>323</v>
      </c>
      <c r="B27" s="269"/>
      <c r="C27" s="152">
        <f>SUM(C28:C36)</f>
        <v>4207428</v>
      </c>
      <c r="D27" s="152">
        <f t="shared" ref="D27:H27" si="5">SUM(D28:D36)</f>
        <v>844881</v>
      </c>
      <c r="E27" s="152">
        <f t="shared" si="5"/>
        <v>5052310</v>
      </c>
      <c r="F27" s="152">
        <f t="shared" si="5"/>
        <v>4372036</v>
      </c>
      <c r="G27" s="152">
        <f t="shared" si="5"/>
        <v>4372036</v>
      </c>
      <c r="H27" s="152">
        <f t="shared" si="5"/>
        <v>680274</v>
      </c>
      <c r="L27" s="72"/>
    </row>
    <row r="28" spans="1:12" x14ac:dyDescent="0.25">
      <c r="A28" s="141"/>
      <c r="B28" s="150" t="s">
        <v>324</v>
      </c>
      <c r="C28" s="151">
        <v>845742</v>
      </c>
      <c r="D28" s="84">
        <v>4621</v>
      </c>
      <c r="E28" s="84">
        <v>850364</v>
      </c>
      <c r="F28" s="84">
        <v>759506</v>
      </c>
      <c r="G28" s="84">
        <v>759506</v>
      </c>
      <c r="H28" s="84">
        <f t="shared" si="3"/>
        <v>90858</v>
      </c>
    </row>
    <row r="29" spans="1:12" x14ac:dyDescent="0.25">
      <c r="A29" s="141"/>
      <c r="B29" s="150" t="s">
        <v>325</v>
      </c>
      <c r="C29" s="151">
        <v>120116</v>
      </c>
      <c r="D29" s="84">
        <v>-51878</v>
      </c>
      <c r="E29" s="84">
        <f t="shared" ref="E29:E36" si="6">+C29+D29</f>
        <v>68238</v>
      </c>
      <c r="F29" s="84">
        <v>45740</v>
      </c>
      <c r="G29" s="84">
        <v>45740</v>
      </c>
      <c r="H29" s="84">
        <f t="shared" si="3"/>
        <v>22498</v>
      </c>
    </row>
    <row r="30" spans="1:12" x14ac:dyDescent="0.25">
      <c r="A30" s="141"/>
      <c r="B30" s="150" t="s">
        <v>326</v>
      </c>
      <c r="C30" s="151">
        <v>703463</v>
      </c>
      <c r="D30" s="84">
        <v>-29757</v>
      </c>
      <c r="E30" s="84">
        <f t="shared" si="6"/>
        <v>673706</v>
      </c>
      <c r="F30" s="84">
        <v>452842</v>
      </c>
      <c r="G30" s="84">
        <v>452842</v>
      </c>
      <c r="H30" s="84">
        <f t="shared" si="3"/>
        <v>220864</v>
      </c>
    </row>
    <row r="31" spans="1:12" x14ac:dyDescent="0.25">
      <c r="A31" s="141"/>
      <c r="B31" s="150" t="s">
        <v>327</v>
      </c>
      <c r="C31" s="151">
        <v>519255</v>
      </c>
      <c r="D31" s="84">
        <v>34117</v>
      </c>
      <c r="E31" s="84">
        <f>+C31+D31</f>
        <v>553372</v>
      </c>
      <c r="F31" s="84">
        <v>321567</v>
      </c>
      <c r="G31" s="84">
        <v>321567</v>
      </c>
      <c r="H31" s="84">
        <f t="shared" si="3"/>
        <v>231805</v>
      </c>
    </row>
    <row r="32" spans="1:12" ht="25.5" x14ac:dyDescent="0.25">
      <c r="A32" s="141"/>
      <c r="B32" s="153" t="s">
        <v>328</v>
      </c>
      <c r="C32" s="151">
        <v>292395</v>
      </c>
      <c r="D32" s="84">
        <v>420905</v>
      </c>
      <c r="E32" s="84">
        <f t="shared" si="6"/>
        <v>713300</v>
      </c>
      <c r="F32" s="84">
        <v>673358</v>
      </c>
      <c r="G32" s="84">
        <v>673358</v>
      </c>
      <c r="H32" s="84">
        <f t="shared" si="3"/>
        <v>39942</v>
      </c>
    </row>
    <row r="33" spans="1:8" x14ac:dyDescent="0.25">
      <c r="A33" s="61"/>
      <c r="B33" s="62" t="s">
        <v>329</v>
      </c>
      <c r="C33" s="98">
        <v>0</v>
      </c>
      <c r="D33" s="82">
        <v>4060</v>
      </c>
      <c r="E33" s="82">
        <f t="shared" si="6"/>
        <v>4060</v>
      </c>
      <c r="F33" s="82">
        <v>4060</v>
      </c>
      <c r="G33" s="82">
        <v>4060</v>
      </c>
      <c r="H33" s="82">
        <f t="shared" si="3"/>
        <v>0</v>
      </c>
    </row>
    <row r="34" spans="1:8" x14ac:dyDescent="0.25">
      <c r="A34" s="61"/>
      <c r="B34" s="62" t="s">
        <v>330</v>
      </c>
      <c r="C34" s="98">
        <v>147315</v>
      </c>
      <c r="D34" s="82">
        <v>-4802</v>
      </c>
      <c r="E34" s="82">
        <f t="shared" si="6"/>
        <v>142513</v>
      </c>
      <c r="F34" s="82">
        <v>103551</v>
      </c>
      <c r="G34" s="82">
        <v>103551</v>
      </c>
      <c r="H34" s="82">
        <f t="shared" si="3"/>
        <v>38962</v>
      </c>
    </row>
    <row r="35" spans="1:8" x14ac:dyDescent="0.25">
      <c r="A35" s="61"/>
      <c r="B35" s="62" t="s">
        <v>331</v>
      </c>
      <c r="C35" s="98">
        <v>355759</v>
      </c>
      <c r="D35" s="82">
        <v>65621</v>
      </c>
      <c r="E35" s="82">
        <f t="shared" si="6"/>
        <v>421380</v>
      </c>
      <c r="F35" s="82">
        <v>421380</v>
      </c>
      <c r="G35" s="82">
        <v>421380</v>
      </c>
      <c r="H35" s="84">
        <f t="shared" si="3"/>
        <v>0</v>
      </c>
    </row>
    <row r="36" spans="1:8" x14ac:dyDescent="0.25">
      <c r="A36" s="61"/>
      <c r="B36" s="62" t="s">
        <v>332</v>
      </c>
      <c r="C36" s="98">
        <v>1223383</v>
      </c>
      <c r="D36" s="82">
        <v>401994</v>
      </c>
      <c r="E36" s="82">
        <f t="shared" si="6"/>
        <v>1625377</v>
      </c>
      <c r="F36" s="82">
        <v>1590032</v>
      </c>
      <c r="G36" s="82">
        <v>1590032</v>
      </c>
      <c r="H36" s="82">
        <f t="shared" si="3"/>
        <v>35345</v>
      </c>
    </row>
    <row r="37" spans="1:8" ht="30" customHeight="1" x14ac:dyDescent="0.25">
      <c r="A37" s="205" t="s">
        <v>333</v>
      </c>
      <c r="B37" s="206"/>
      <c r="C37" s="97">
        <f>SUM(C38:C46)</f>
        <v>0</v>
      </c>
      <c r="D37" s="97">
        <f t="shared" ref="D37:H37" si="7">SUM(D38:D46)</f>
        <v>0</v>
      </c>
      <c r="E37" s="97">
        <f t="shared" si="7"/>
        <v>0</v>
      </c>
      <c r="F37" s="97">
        <f t="shared" si="7"/>
        <v>0</v>
      </c>
      <c r="G37" s="97">
        <f t="shared" si="7"/>
        <v>0</v>
      </c>
      <c r="H37" s="97">
        <f t="shared" si="7"/>
        <v>0</v>
      </c>
    </row>
    <row r="38" spans="1:8" x14ac:dyDescent="0.25">
      <c r="A38" s="61"/>
      <c r="B38" s="62" t="s">
        <v>334</v>
      </c>
      <c r="C38" s="98">
        <v>0</v>
      </c>
      <c r="D38" s="98">
        <v>0</v>
      </c>
      <c r="E38" s="82">
        <f t="shared" si="2"/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335</v>
      </c>
      <c r="C39" s="98">
        <v>0</v>
      </c>
      <c r="D39" s="98">
        <v>0</v>
      </c>
      <c r="E39" s="82">
        <f t="shared" si="2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336</v>
      </c>
      <c r="C40" s="98">
        <v>0</v>
      </c>
      <c r="D40" s="98">
        <v>0</v>
      </c>
      <c r="E40" s="82">
        <f t="shared" si="2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337</v>
      </c>
      <c r="C41" s="98">
        <v>0</v>
      </c>
      <c r="D41" s="98">
        <v>0</v>
      </c>
      <c r="E41" s="82">
        <f t="shared" si="2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338</v>
      </c>
      <c r="C42" s="98">
        <v>0</v>
      </c>
      <c r="D42" s="98">
        <v>0</v>
      </c>
      <c r="E42" s="82">
        <f t="shared" si="2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339</v>
      </c>
      <c r="C43" s="98">
        <v>0</v>
      </c>
      <c r="D43" s="98">
        <v>0</v>
      </c>
      <c r="E43" s="82">
        <f t="shared" si="2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340</v>
      </c>
      <c r="C44" s="98">
        <v>0</v>
      </c>
      <c r="D44" s="98">
        <v>0</v>
      </c>
      <c r="E44" s="82">
        <f t="shared" si="2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341</v>
      </c>
      <c r="C45" s="98">
        <v>0</v>
      </c>
      <c r="D45" s="98">
        <v>0</v>
      </c>
      <c r="E45" s="82">
        <f t="shared" si="2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342</v>
      </c>
      <c r="C46" s="98">
        <v>0</v>
      </c>
      <c r="D46" s="98">
        <v>0</v>
      </c>
      <c r="E46" s="82">
        <f t="shared" si="2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205" t="s">
        <v>343</v>
      </c>
      <c r="B47" s="206"/>
      <c r="C47" s="97">
        <f>SUM(C48:C56)</f>
        <v>546400</v>
      </c>
      <c r="D47" s="97">
        <f t="shared" ref="D47:H47" si="8">SUM(D48:D56)</f>
        <v>255980</v>
      </c>
      <c r="E47" s="97">
        <f t="shared" si="8"/>
        <v>802380</v>
      </c>
      <c r="F47" s="97">
        <f t="shared" si="8"/>
        <v>1091610</v>
      </c>
      <c r="G47" s="97">
        <f t="shared" si="8"/>
        <v>1091610</v>
      </c>
      <c r="H47" s="97">
        <f t="shared" si="8"/>
        <v>-289230</v>
      </c>
    </row>
    <row r="48" spans="1:8" x14ac:dyDescent="0.25">
      <c r="A48" s="61"/>
      <c r="B48" s="150" t="s">
        <v>344</v>
      </c>
      <c r="C48" s="151">
        <v>484500</v>
      </c>
      <c r="D48" s="84">
        <v>-103223</v>
      </c>
      <c r="E48" s="84">
        <f t="shared" si="2"/>
        <v>381277</v>
      </c>
      <c r="F48" s="84">
        <v>381277</v>
      </c>
      <c r="G48" s="84">
        <v>381277</v>
      </c>
      <c r="H48" s="84">
        <f t="shared" si="3"/>
        <v>0</v>
      </c>
    </row>
    <row r="49" spans="1:8" x14ac:dyDescent="0.25">
      <c r="A49" s="61"/>
      <c r="B49" s="62" t="s">
        <v>345</v>
      </c>
      <c r="C49" s="151">
        <v>38900</v>
      </c>
      <c r="D49" s="82">
        <v>-6690</v>
      </c>
      <c r="E49" s="82">
        <f t="shared" si="2"/>
        <v>32210</v>
      </c>
      <c r="F49" s="82">
        <v>32210</v>
      </c>
      <c r="G49" s="82">
        <v>32210</v>
      </c>
      <c r="H49" s="82">
        <f t="shared" si="3"/>
        <v>0</v>
      </c>
    </row>
    <row r="50" spans="1:8" x14ac:dyDescent="0.25">
      <c r="A50" s="61"/>
      <c r="B50" s="62" t="s">
        <v>346</v>
      </c>
      <c r="C50" s="98">
        <v>0</v>
      </c>
      <c r="D50" s="82">
        <v>0</v>
      </c>
      <c r="E50" s="82">
        <f t="shared" si="2"/>
        <v>0</v>
      </c>
      <c r="F50" s="82">
        <v>0</v>
      </c>
      <c r="G50" s="82">
        <v>0</v>
      </c>
      <c r="H50" s="82">
        <f t="shared" si="3"/>
        <v>0</v>
      </c>
    </row>
    <row r="51" spans="1:8" x14ac:dyDescent="0.25">
      <c r="A51" s="61"/>
      <c r="B51" s="62" t="s">
        <v>347</v>
      </c>
      <c r="C51" s="98">
        <v>0</v>
      </c>
      <c r="D51" s="82">
        <v>190970</v>
      </c>
      <c r="E51" s="82">
        <f t="shared" si="2"/>
        <v>190970</v>
      </c>
      <c r="F51" s="82">
        <v>480200</v>
      </c>
      <c r="G51" s="82">
        <v>480200</v>
      </c>
      <c r="H51" s="82">
        <f t="shared" si="3"/>
        <v>-289230</v>
      </c>
    </row>
    <row r="52" spans="1:8" x14ac:dyDescent="0.25">
      <c r="A52" s="61"/>
      <c r="B52" s="62" t="s">
        <v>348</v>
      </c>
      <c r="C52" s="98">
        <v>0</v>
      </c>
      <c r="D52" s="82">
        <v>0</v>
      </c>
      <c r="E52" s="82">
        <f t="shared" si="2"/>
        <v>0</v>
      </c>
      <c r="F52" s="82">
        <v>0</v>
      </c>
      <c r="G52" s="82">
        <v>0</v>
      </c>
      <c r="H52" s="82">
        <f t="shared" si="3"/>
        <v>0</v>
      </c>
    </row>
    <row r="53" spans="1:8" x14ac:dyDescent="0.25">
      <c r="A53" s="61"/>
      <c r="B53" s="62" t="s">
        <v>349</v>
      </c>
      <c r="C53" s="98">
        <v>23000</v>
      </c>
      <c r="D53" s="82">
        <v>4403</v>
      </c>
      <c r="E53" s="82">
        <f t="shared" si="2"/>
        <v>27403</v>
      </c>
      <c r="F53" s="82">
        <v>27403</v>
      </c>
      <c r="G53" s="82">
        <v>27403</v>
      </c>
      <c r="H53" s="82">
        <f t="shared" si="3"/>
        <v>0</v>
      </c>
    </row>
    <row r="54" spans="1:8" x14ac:dyDescent="0.25">
      <c r="A54" s="61"/>
      <c r="B54" s="62" t="s">
        <v>350</v>
      </c>
      <c r="C54" s="98">
        <v>0</v>
      </c>
      <c r="D54" s="98">
        <v>0</v>
      </c>
      <c r="E54" s="82">
        <f t="shared" si="2"/>
        <v>0</v>
      </c>
      <c r="F54" s="98">
        <v>0</v>
      </c>
      <c r="G54" s="98">
        <v>0</v>
      </c>
      <c r="H54" s="82">
        <f t="shared" si="3"/>
        <v>0</v>
      </c>
    </row>
    <row r="55" spans="1:8" x14ac:dyDescent="0.25">
      <c r="A55" s="61"/>
      <c r="B55" s="62" t="s">
        <v>351</v>
      </c>
      <c r="C55" s="98">
        <v>0</v>
      </c>
      <c r="D55" s="98">
        <v>0</v>
      </c>
      <c r="E55" s="82">
        <f t="shared" si="2"/>
        <v>0</v>
      </c>
      <c r="F55" s="98">
        <v>0</v>
      </c>
      <c r="G55" s="98">
        <v>0</v>
      </c>
      <c r="H55" s="82">
        <f t="shared" si="3"/>
        <v>0</v>
      </c>
    </row>
    <row r="56" spans="1:8" x14ac:dyDescent="0.25">
      <c r="A56" s="61"/>
      <c r="B56" s="62" t="s">
        <v>352</v>
      </c>
      <c r="C56" s="98">
        <v>0</v>
      </c>
      <c r="D56" s="98">
        <v>170520</v>
      </c>
      <c r="E56" s="82">
        <f t="shared" si="2"/>
        <v>170520</v>
      </c>
      <c r="F56" s="98">
        <v>170520</v>
      </c>
      <c r="G56" s="98">
        <v>170520</v>
      </c>
      <c r="H56" s="82">
        <f t="shared" si="3"/>
        <v>0</v>
      </c>
    </row>
    <row r="57" spans="1:8" x14ac:dyDescent="0.25">
      <c r="A57" s="253" t="s">
        <v>353</v>
      </c>
      <c r="B57" s="267"/>
      <c r="C57" s="97">
        <f>SUM(C58:C60)</f>
        <v>0</v>
      </c>
      <c r="D57" s="97">
        <f t="shared" ref="D57:H57" si="9">SUM(D58:D60)</f>
        <v>0</v>
      </c>
      <c r="E57" s="97">
        <f t="shared" si="9"/>
        <v>0</v>
      </c>
      <c r="F57" s="97">
        <f t="shared" si="9"/>
        <v>0</v>
      </c>
      <c r="G57" s="97">
        <f t="shared" si="9"/>
        <v>0</v>
      </c>
      <c r="H57" s="97">
        <f t="shared" si="9"/>
        <v>0</v>
      </c>
    </row>
    <row r="58" spans="1:8" x14ac:dyDescent="0.25">
      <c r="A58" s="61"/>
      <c r="B58" s="62" t="s">
        <v>354</v>
      </c>
      <c r="C58" s="98">
        <v>0</v>
      </c>
      <c r="D58" s="98">
        <v>0</v>
      </c>
      <c r="E58" s="82">
        <f t="shared" si="2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355</v>
      </c>
      <c r="C59" s="98">
        <v>0</v>
      </c>
      <c r="D59" s="98">
        <v>0</v>
      </c>
      <c r="E59" s="82">
        <f t="shared" si="2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356</v>
      </c>
      <c r="C60" s="98">
        <v>0</v>
      </c>
      <c r="D60" s="98">
        <v>0</v>
      </c>
      <c r="E60" s="82">
        <f t="shared" si="2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205" t="s">
        <v>357</v>
      </c>
      <c r="B61" s="206"/>
      <c r="C61" s="97">
        <f>SUM(C62:C69)</f>
        <v>0</v>
      </c>
      <c r="D61" s="97">
        <f t="shared" ref="D61:H61" si="10">SUM(D62:D69)</f>
        <v>0</v>
      </c>
      <c r="E61" s="97">
        <f t="shared" si="10"/>
        <v>0</v>
      </c>
      <c r="F61" s="97">
        <f t="shared" si="10"/>
        <v>0</v>
      </c>
      <c r="G61" s="97">
        <f t="shared" si="10"/>
        <v>0</v>
      </c>
      <c r="H61" s="97">
        <f t="shared" si="10"/>
        <v>0</v>
      </c>
    </row>
    <row r="62" spans="1:8" x14ac:dyDescent="0.25">
      <c r="A62" s="61"/>
      <c r="B62" s="62" t="s">
        <v>358</v>
      </c>
      <c r="C62" s="98">
        <v>0</v>
      </c>
      <c r="D62" s="98">
        <v>0</v>
      </c>
      <c r="E62" s="82">
        <f t="shared" si="2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359</v>
      </c>
      <c r="C63" s="98">
        <v>0</v>
      </c>
      <c r="D63" s="98">
        <v>0</v>
      </c>
      <c r="E63" s="82">
        <f t="shared" si="2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360</v>
      </c>
      <c r="C64" s="98">
        <v>0</v>
      </c>
      <c r="D64" s="98">
        <v>0</v>
      </c>
      <c r="E64" s="82">
        <f t="shared" si="2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361</v>
      </c>
      <c r="C65" s="98">
        <v>0</v>
      </c>
      <c r="D65" s="98">
        <v>0</v>
      </c>
      <c r="E65" s="82">
        <f t="shared" si="2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362</v>
      </c>
      <c r="C66" s="98">
        <v>0</v>
      </c>
      <c r="D66" s="98">
        <v>0</v>
      </c>
      <c r="E66" s="82">
        <f t="shared" si="2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363</v>
      </c>
      <c r="C67" s="98">
        <v>0</v>
      </c>
      <c r="D67" s="98">
        <v>0</v>
      </c>
      <c r="E67" s="82">
        <f t="shared" si="2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364</v>
      </c>
      <c r="C68" s="98">
        <v>0</v>
      </c>
      <c r="D68" s="98">
        <v>0</v>
      </c>
      <c r="E68" s="82">
        <f t="shared" si="2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365</v>
      </c>
      <c r="C69" s="98">
        <v>0</v>
      </c>
      <c r="D69" s="98">
        <v>0</v>
      </c>
      <c r="E69" s="82">
        <f t="shared" si="2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53" t="s">
        <v>366</v>
      </c>
      <c r="B70" s="267"/>
      <c r="C70" s="97">
        <f>SUM(C71:C73)</f>
        <v>0</v>
      </c>
      <c r="D70" s="97">
        <f t="shared" ref="D70:H70" si="11">SUM(D71:D73)</f>
        <v>0</v>
      </c>
      <c r="E70" s="97">
        <f t="shared" si="11"/>
        <v>0</v>
      </c>
      <c r="F70" s="97">
        <f t="shared" si="11"/>
        <v>0</v>
      </c>
      <c r="G70" s="97">
        <f t="shared" si="11"/>
        <v>0</v>
      </c>
      <c r="H70" s="97">
        <f t="shared" si="11"/>
        <v>0</v>
      </c>
    </row>
    <row r="71" spans="1:8" x14ac:dyDescent="0.25">
      <c r="A71" s="61"/>
      <c r="B71" s="62" t="s">
        <v>367</v>
      </c>
      <c r="C71" s="98">
        <v>0</v>
      </c>
      <c r="D71" s="98">
        <v>0</v>
      </c>
      <c r="E71" s="82">
        <f t="shared" si="2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368</v>
      </c>
      <c r="C72" s="98">
        <v>0</v>
      </c>
      <c r="D72" s="98">
        <v>0</v>
      </c>
      <c r="E72" s="82">
        <f t="shared" si="2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9"/>
      <c r="B73" s="138" t="s">
        <v>369</v>
      </c>
      <c r="C73" s="98">
        <v>0</v>
      </c>
      <c r="D73" s="98">
        <v>0</v>
      </c>
      <c r="E73" s="82">
        <f t="shared" si="2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53" t="s">
        <v>370</v>
      </c>
      <c r="B74" s="267"/>
      <c r="C74" s="97">
        <f>SUM(C75:C81)</f>
        <v>0</v>
      </c>
      <c r="D74" s="97">
        <f t="shared" ref="D74:H74" si="12">SUM(D75:D81)</f>
        <v>0</v>
      </c>
      <c r="E74" s="97">
        <f t="shared" si="12"/>
        <v>0</v>
      </c>
      <c r="F74" s="97">
        <f t="shared" si="12"/>
        <v>0</v>
      </c>
      <c r="G74" s="97">
        <f t="shared" si="12"/>
        <v>0</v>
      </c>
      <c r="H74" s="97">
        <f t="shared" si="12"/>
        <v>0</v>
      </c>
    </row>
    <row r="75" spans="1:8" x14ac:dyDescent="0.25">
      <c r="A75" s="61"/>
      <c r="B75" s="62" t="s">
        <v>371</v>
      </c>
      <c r="C75" s="98">
        <v>0</v>
      </c>
      <c r="D75" s="98">
        <v>0</v>
      </c>
      <c r="E75" s="82">
        <f t="shared" si="2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372</v>
      </c>
      <c r="C76" s="98">
        <v>0</v>
      </c>
      <c r="D76" s="98">
        <v>0</v>
      </c>
      <c r="E76" s="82">
        <f t="shared" ref="E76:E81" si="13">+C76+D76</f>
        <v>0</v>
      </c>
      <c r="F76" s="98">
        <v>0</v>
      </c>
      <c r="G76" s="98">
        <v>0</v>
      </c>
      <c r="H76" s="82">
        <f t="shared" ref="H76:H81" si="14">+E76-F76</f>
        <v>0</v>
      </c>
    </row>
    <row r="77" spans="1:8" x14ac:dyDescent="0.25">
      <c r="A77" s="61"/>
      <c r="B77" s="62" t="s">
        <v>373</v>
      </c>
      <c r="C77" s="98">
        <v>0</v>
      </c>
      <c r="D77" s="98">
        <v>0</v>
      </c>
      <c r="E77" s="82">
        <f t="shared" si="13"/>
        <v>0</v>
      </c>
      <c r="F77" s="98">
        <v>0</v>
      </c>
      <c r="G77" s="98">
        <v>0</v>
      </c>
      <c r="H77" s="82">
        <f t="shared" si="14"/>
        <v>0</v>
      </c>
    </row>
    <row r="78" spans="1:8" x14ac:dyDescent="0.25">
      <c r="A78" s="61"/>
      <c r="B78" s="62" t="s">
        <v>374</v>
      </c>
      <c r="C78" s="98">
        <v>0</v>
      </c>
      <c r="D78" s="98">
        <v>0</v>
      </c>
      <c r="E78" s="82">
        <f t="shared" si="13"/>
        <v>0</v>
      </c>
      <c r="F78" s="98">
        <v>0</v>
      </c>
      <c r="G78" s="98">
        <v>0</v>
      </c>
      <c r="H78" s="82">
        <f t="shared" si="14"/>
        <v>0</v>
      </c>
    </row>
    <row r="79" spans="1:8" x14ac:dyDescent="0.25">
      <c r="A79" s="61"/>
      <c r="B79" s="62" t="s">
        <v>375</v>
      </c>
      <c r="C79" s="98">
        <v>0</v>
      </c>
      <c r="D79" s="98">
        <v>0</v>
      </c>
      <c r="E79" s="82">
        <f t="shared" si="13"/>
        <v>0</v>
      </c>
      <c r="F79" s="98">
        <v>0</v>
      </c>
      <c r="G79" s="98">
        <v>0</v>
      </c>
      <c r="H79" s="82">
        <f t="shared" si="14"/>
        <v>0</v>
      </c>
    </row>
    <row r="80" spans="1:8" x14ac:dyDescent="0.25">
      <c r="A80" s="61"/>
      <c r="B80" s="62" t="s">
        <v>376</v>
      </c>
      <c r="C80" s="98">
        <v>0</v>
      </c>
      <c r="D80" s="98">
        <v>0</v>
      </c>
      <c r="E80" s="82">
        <f t="shared" si="13"/>
        <v>0</v>
      </c>
      <c r="F80" s="98">
        <v>0</v>
      </c>
      <c r="G80" s="98">
        <v>0</v>
      </c>
      <c r="H80" s="82">
        <f t="shared" si="14"/>
        <v>0</v>
      </c>
    </row>
    <row r="81" spans="1:11" x14ac:dyDescent="0.25">
      <c r="A81" s="159"/>
      <c r="B81" s="138" t="s">
        <v>377</v>
      </c>
      <c r="C81" s="98">
        <v>0</v>
      </c>
      <c r="D81" s="98">
        <v>0</v>
      </c>
      <c r="E81" s="82">
        <f t="shared" si="13"/>
        <v>0</v>
      </c>
      <c r="F81" s="98">
        <v>0</v>
      </c>
      <c r="G81" s="98">
        <v>0</v>
      </c>
      <c r="H81" s="82">
        <f t="shared" si="14"/>
        <v>0</v>
      </c>
    </row>
    <row r="82" spans="1:11" ht="15.75" thickBot="1" x14ac:dyDescent="0.3">
      <c r="A82" s="73"/>
      <c r="B82" s="74"/>
      <c r="C82" s="162"/>
      <c r="D82" s="162"/>
      <c r="E82" s="162"/>
      <c r="F82" s="162"/>
      <c r="G82" s="162"/>
      <c r="H82" s="162"/>
    </row>
    <row r="83" spans="1:11" x14ac:dyDescent="0.25">
      <c r="A83" s="241" t="s">
        <v>378</v>
      </c>
      <c r="B83" s="259"/>
      <c r="C83" s="97">
        <f>+C84+C92+C102+C112+C122+C132+C136+C145+C149</f>
        <v>40567657</v>
      </c>
      <c r="D83" s="97">
        <f t="shared" ref="D83:H83" si="15">+D84+D92+D102+D112+D122+D132+D136+D145+D149</f>
        <v>1427905</v>
      </c>
      <c r="E83" s="97">
        <f t="shared" si="15"/>
        <v>41995564</v>
      </c>
      <c r="F83" s="97">
        <f t="shared" si="15"/>
        <v>38480615</v>
      </c>
      <c r="G83" s="97">
        <f t="shared" si="15"/>
        <v>38480615</v>
      </c>
      <c r="H83" s="97">
        <f t="shared" si="15"/>
        <v>3514949</v>
      </c>
      <c r="J83" s="72"/>
      <c r="K83" s="72"/>
    </row>
    <row r="84" spans="1:11" x14ac:dyDescent="0.25">
      <c r="A84" s="253" t="s">
        <v>305</v>
      </c>
      <c r="B84" s="267"/>
      <c r="C84" s="97">
        <f>SUM(C85:C91)</f>
        <v>39632173</v>
      </c>
      <c r="D84" s="97">
        <f t="shared" ref="D84:H84" si="16">SUM(D85:D91)</f>
        <v>1427905</v>
      </c>
      <c r="E84" s="97">
        <f t="shared" si="16"/>
        <v>41060080</v>
      </c>
      <c r="F84" s="97">
        <f>SUM(F85:F91)</f>
        <v>37545131</v>
      </c>
      <c r="G84" s="97">
        <f t="shared" si="16"/>
        <v>37545131</v>
      </c>
      <c r="H84" s="97">
        <f t="shared" si="16"/>
        <v>3514949</v>
      </c>
    </row>
    <row r="85" spans="1:11" x14ac:dyDescent="0.25">
      <c r="A85" s="61"/>
      <c r="B85" s="62" t="s">
        <v>306</v>
      </c>
      <c r="C85" s="98">
        <v>13811324</v>
      </c>
      <c r="D85" s="82">
        <v>658276</v>
      </c>
      <c r="E85" s="82">
        <f>+C85+D85</f>
        <v>14469600</v>
      </c>
      <c r="F85" s="82">
        <v>14420517</v>
      </c>
      <c r="G85" s="82">
        <v>14420517</v>
      </c>
      <c r="H85" s="82">
        <v>49083</v>
      </c>
    </row>
    <row r="86" spans="1:11" x14ac:dyDescent="0.25">
      <c r="A86" s="61"/>
      <c r="B86" s="163" t="s">
        <v>307</v>
      </c>
      <c r="C86" s="151">
        <v>9384286</v>
      </c>
      <c r="D86" s="84">
        <v>-830223</v>
      </c>
      <c r="E86" s="84">
        <f t="shared" ref="E86:E105" si="17">+C86+D86</f>
        <v>8554063</v>
      </c>
      <c r="F86" s="84">
        <v>8265939</v>
      </c>
      <c r="G86" s="84">
        <v>8265939</v>
      </c>
      <c r="H86" s="84">
        <v>288124</v>
      </c>
    </row>
    <row r="87" spans="1:11" x14ac:dyDescent="0.25">
      <c r="A87" s="61"/>
      <c r="B87" s="62" t="s">
        <v>308</v>
      </c>
      <c r="C87" s="98">
        <v>4714465</v>
      </c>
      <c r="D87" s="82">
        <v>992470</v>
      </c>
      <c r="E87" s="82">
        <v>5706935</v>
      </c>
      <c r="F87" s="82">
        <v>5499582</v>
      </c>
      <c r="G87" s="82">
        <v>5499582</v>
      </c>
      <c r="H87" s="82">
        <v>207353</v>
      </c>
    </row>
    <row r="88" spans="1:11" x14ac:dyDescent="0.25">
      <c r="A88" s="61"/>
      <c r="B88" s="62" t="s">
        <v>309</v>
      </c>
      <c r="C88" s="98">
        <v>4248289</v>
      </c>
      <c r="D88" s="82">
        <v>82246</v>
      </c>
      <c r="E88" s="82">
        <v>4330537</v>
      </c>
      <c r="F88" s="82">
        <v>3384361</v>
      </c>
      <c r="G88" s="82">
        <v>3384361</v>
      </c>
      <c r="H88" s="82">
        <v>946176</v>
      </c>
    </row>
    <row r="89" spans="1:11" x14ac:dyDescent="0.25">
      <c r="A89" s="132"/>
      <c r="B89" s="138" t="s">
        <v>310</v>
      </c>
      <c r="C89" s="98">
        <v>5999566</v>
      </c>
      <c r="D89" s="98">
        <v>478324</v>
      </c>
      <c r="E89" s="82">
        <f t="shared" si="17"/>
        <v>6477890</v>
      </c>
      <c r="F89" s="98">
        <v>4481704</v>
      </c>
      <c r="G89" s="98">
        <v>4481704</v>
      </c>
      <c r="H89" s="82">
        <f t="shared" ref="H89:H105" si="18">+E89-F89</f>
        <v>1996186</v>
      </c>
    </row>
    <row r="90" spans="1:11" x14ac:dyDescent="0.25">
      <c r="A90" s="61"/>
      <c r="B90" s="62" t="s">
        <v>311</v>
      </c>
      <c r="C90" s="98">
        <v>216000</v>
      </c>
      <c r="D90" s="82">
        <v>13274</v>
      </c>
      <c r="E90" s="82">
        <f t="shared" si="17"/>
        <v>229274</v>
      </c>
      <c r="F90" s="82">
        <v>229225</v>
      </c>
      <c r="G90" s="82">
        <v>229225</v>
      </c>
      <c r="H90" s="82">
        <f t="shared" si="18"/>
        <v>49</v>
      </c>
    </row>
    <row r="91" spans="1:11" x14ac:dyDescent="0.25">
      <c r="A91" s="61"/>
      <c r="B91" s="163" t="s">
        <v>312</v>
      </c>
      <c r="C91" s="151">
        <v>1258243</v>
      </c>
      <c r="D91" s="84">
        <v>33538</v>
      </c>
      <c r="E91" s="82">
        <f t="shared" si="17"/>
        <v>1291781</v>
      </c>
      <c r="F91" s="84">
        <v>1263803</v>
      </c>
      <c r="G91" s="84">
        <v>1263803</v>
      </c>
      <c r="H91" s="84">
        <f t="shared" si="18"/>
        <v>27978</v>
      </c>
    </row>
    <row r="92" spans="1:11" x14ac:dyDescent="0.25">
      <c r="A92" s="253" t="s">
        <v>313</v>
      </c>
      <c r="B92" s="267"/>
      <c r="C92" s="97">
        <f>SUM(C93:C101)</f>
        <v>0</v>
      </c>
      <c r="D92" s="97">
        <f t="shared" ref="D92:H92" si="19">SUM(D93:D101)</f>
        <v>0</v>
      </c>
      <c r="E92" s="97">
        <f t="shared" si="19"/>
        <v>0</v>
      </c>
      <c r="F92" s="97">
        <f t="shared" si="19"/>
        <v>0</v>
      </c>
      <c r="G92" s="97">
        <f t="shared" si="19"/>
        <v>0</v>
      </c>
      <c r="H92" s="97">
        <f t="shared" si="19"/>
        <v>0</v>
      </c>
    </row>
    <row r="93" spans="1:11" ht="25.5" x14ac:dyDescent="0.25">
      <c r="A93" s="61"/>
      <c r="B93" s="145" t="s">
        <v>314</v>
      </c>
      <c r="C93" s="98">
        <v>0</v>
      </c>
      <c r="D93" s="98">
        <v>0</v>
      </c>
      <c r="E93" s="82">
        <f t="shared" si="17"/>
        <v>0</v>
      </c>
      <c r="F93" s="98">
        <v>0</v>
      </c>
      <c r="G93" s="98">
        <v>0</v>
      </c>
      <c r="H93" s="82">
        <f t="shared" si="18"/>
        <v>0</v>
      </c>
    </row>
    <row r="94" spans="1:11" x14ac:dyDescent="0.25">
      <c r="A94" s="61"/>
      <c r="B94" s="62" t="s">
        <v>315</v>
      </c>
      <c r="C94" s="98">
        <v>0</v>
      </c>
      <c r="D94" s="98">
        <v>0</v>
      </c>
      <c r="E94" s="82">
        <f t="shared" si="17"/>
        <v>0</v>
      </c>
      <c r="F94" s="98">
        <v>0</v>
      </c>
      <c r="G94" s="98">
        <v>0</v>
      </c>
      <c r="H94" s="82">
        <f t="shared" si="18"/>
        <v>0</v>
      </c>
    </row>
    <row r="95" spans="1:11" x14ac:dyDescent="0.25">
      <c r="A95" s="61"/>
      <c r="B95" s="62" t="s">
        <v>316</v>
      </c>
      <c r="C95" s="98">
        <v>0</v>
      </c>
      <c r="D95" s="98">
        <v>0</v>
      </c>
      <c r="E95" s="82">
        <f t="shared" si="17"/>
        <v>0</v>
      </c>
      <c r="F95" s="98">
        <v>0</v>
      </c>
      <c r="G95" s="98">
        <v>0</v>
      </c>
      <c r="H95" s="82">
        <f t="shared" si="18"/>
        <v>0</v>
      </c>
    </row>
    <row r="96" spans="1:11" x14ac:dyDescent="0.25">
      <c r="A96" s="141"/>
      <c r="B96" s="150" t="s">
        <v>317</v>
      </c>
      <c r="C96" s="151">
        <v>0</v>
      </c>
      <c r="D96" s="151"/>
      <c r="E96" s="84">
        <f>+C96+D96</f>
        <v>0</v>
      </c>
      <c r="F96" s="151">
        <v>0</v>
      </c>
      <c r="G96" s="151">
        <v>0</v>
      </c>
      <c r="H96" s="84">
        <f t="shared" si="18"/>
        <v>0</v>
      </c>
    </row>
    <row r="97" spans="1:8" x14ac:dyDescent="0.25">
      <c r="A97" s="141"/>
      <c r="B97" s="150" t="s">
        <v>318</v>
      </c>
      <c r="C97" s="151">
        <v>0</v>
      </c>
      <c r="D97" s="151">
        <v>0</v>
      </c>
      <c r="E97" s="84">
        <f t="shared" si="17"/>
        <v>0</v>
      </c>
      <c r="F97" s="151">
        <v>0</v>
      </c>
      <c r="G97" s="151">
        <v>0</v>
      </c>
      <c r="H97" s="84">
        <f t="shared" si="18"/>
        <v>0</v>
      </c>
    </row>
    <row r="98" spans="1:8" x14ac:dyDescent="0.25">
      <c r="A98" s="141"/>
      <c r="B98" s="150" t="s">
        <v>319</v>
      </c>
      <c r="C98" s="151">
        <v>0</v>
      </c>
      <c r="D98" s="151">
        <v>0</v>
      </c>
      <c r="E98" s="84">
        <f t="shared" si="17"/>
        <v>0</v>
      </c>
      <c r="F98" s="151">
        <v>0</v>
      </c>
      <c r="G98" s="151">
        <v>0</v>
      </c>
      <c r="H98" s="84">
        <f t="shared" si="18"/>
        <v>0</v>
      </c>
    </row>
    <row r="99" spans="1:8" x14ac:dyDescent="0.25">
      <c r="A99" s="141"/>
      <c r="B99" s="150" t="s">
        <v>320</v>
      </c>
      <c r="C99" s="151">
        <v>0</v>
      </c>
      <c r="D99" s="151">
        <v>0</v>
      </c>
      <c r="E99" s="84">
        <f t="shared" si="17"/>
        <v>0</v>
      </c>
      <c r="F99" s="151">
        <v>0</v>
      </c>
      <c r="G99" s="151">
        <v>0</v>
      </c>
      <c r="H99" s="84">
        <f t="shared" si="18"/>
        <v>0</v>
      </c>
    </row>
    <row r="100" spans="1:8" x14ac:dyDescent="0.25">
      <c r="A100" s="141"/>
      <c r="B100" s="150" t="s">
        <v>321</v>
      </c>
      <c r="C100" s="151">
        <v>0</v>
      </c>
      <c r="D100" s="151">
        <v>0</v>
      </c>
      <c r="E100" s="84">
        <f t="shared" si="17"/>
        <v>0</v>
      </c>
      <c r="F100" s="151">
        <v>0</v>
      </c>
      <c r="G100" s="151">
        <v>0</v>
      </c>
      <c r="H100" s="84">
        <f t="shared" si="18"/>
        <v>0</v>
      </c>
    </row>
    <row r="101" spans="1:8" x14ac:dyDescent="0.25">
      <c r="A101" s="141"/>
      <c r="B101" s="150" t="s">
        <v>322</v>
      </c>
      <c r="C101" s="151">
        <v>0</v>
      </c>
      <c r="D101" s="151"/>
      <c r="E101" s="84">
        <f t="shared" si="17"/>
        <v>0</v>
      </c>
      <c r="F101" s="151"/>
      <c r="G101" s="151"/>
      <c r="H101" s="84">
        <f t="shared" si="18"/>
        <v>0</v>
      </c>
    </row>
    <row r="102" spans="1:8" x14ac:dyDescent="0.25">
      <c r="A102" s="268" t="s">
        <v>323</v>
      </c>
      <c r="B102" s="269"/>
      <c r="C102" s="152">
        <f>SUM(C103:C111)</f>
        <v>935484</v>
      </c>
      <c r="D102" s="152">
        <f t="shared" ref="D102:H102" si="20">SUM(D103:D111)</f>
        <v>0</v>
      </c>
      <c r="E102" s="152">
        <f t="shared" si="20"/>
        <v>935484</v>
      </c>
      <c r="F102" s="152">
        <f t="shared" si="20"/>
        <v>935484</v>
      </c>
      <c r="G102" s="152">
        <f t="shared" si="20"/>
        <v>935484</v>
      </c>
      <c r="H102" s="152">
        <f t="shared" si="20"/>
        <v>0</v>
      </c>
    </row>
    <row r="103" spans="1:8" x14ac:dyDescent="0.25">
      <c r="A103" s="141"/>
      <c r="B103" s="150" t="s">
        <v>324</v>
      </c>
      <c r="C103" s="151">
        <v>25000</v>
      </c>
      <c r="D103" s="84">
        <v>0</v>
      </c>
      <c r="E103" s="84">
        <f t="shared" si="17"/>
        <v>25000</v>
      </c>
      <c r="F103" s="84">
        <v>25000</v>
      </c>
      <c r="G103" s="84">
        <v>25000</v>
      </c>
      <c r="H103" s="84">
        <f t="shared" si="18"/>
        <v>0</v>
      </c>
    </row>
    <row r="104" spans="1:8" x14ac:dyDescent="0.25">
      <c r="A104" s="141"/>
      <c r="B104" s="150" t="s">
        <v>325</v>
      </c>
      <c r="C104" s="151">
        <v>0</v>
      </c>
      <c r="D104" s="84">
        <v>0</v>
      </c>
      <c r="E104" s="84">
        <f t="shared" si="17"/>
        <v>0</v>
      </c>
      <c r="F104" s="84">
        <v>0</v>
      </c>
      <c r="G104" s="84">
        <v>0</v>
      </c>
      <c r="H104" s="84">
        <f t="shared" si="18"/>
        <v>0</v>
      </c>
    </row>
    <row r="105" spans="1:8" x14ac:dyDescent="0.25">
      <c r="A105" s="141"/>
      <c r="B105" s="150" t="s">
        <v>326</v>
      </c>
      <c r="C105" s="151">
        <v>456431</v>
      </c>
      <c r="D105" s="84">
        <v>0</v>
      </c>
      <c r="E105" s="84">
        <f t="shared" si="17"/>
        <v>456431</v>
      </c>
      <c r="F105" s="84">
        <v>456431</v>
      </c>
      <c r="G105" s="84">
        <v>456431</v>
      </c>
      <c r="H105" s="84">
        <f t="shared" si="18"/>
        <v>0</v>
      </c>
    </row>
    <row r="106" spans="1:8" x14ac:dyDescent="0.25">
      <c r="A106" s="141"/>
      <c r="B106" s="150" t="s">
        <v>327</v>
      </c>
      <c r="C106" s="151">
        <v>0</v>
      </c>
      <c r="D106" s="84">
        <v>0</v>
      </c>
      <c r="E106" s="84">
        <f t="shared" ref="E106:E107" si="21">+C106+D106</f>
        <v>0</v>
      </c>
      <c r="F106" s="84">
        <v>0</v>
      </c>
      <c r="G106" s="84">
        <v>0</v>
      </c>
      <c r="H106" s="84">
        <f t="shared" ref="H106:H107" si="22">+E106-F106</f>
        <v>0</v>
      </c>
    </row>
    <row r="107" spans="1:8" ht="25.5" x14ac:dyDescent="0.25">
      <c r="A107" s="141"/>
      <c r="B107" s="153" t="s">
        <v>328</v>
      </c>
      <c r="C107" s="151">
        <v>454053</v>
      </c>
      <c r="D107" s="84">
        <v>0</v>
      </c>
      <c r="E107" s="84">
        <f t="shared" si="21"/>
        <v>454053</v>
      </c>
      <c r="F107" s="84">
        <v>454053</v>
      </c>
      <c r="G107" s="84">
        <v>454053</v>
      </c>
      <c r="H107" s="84">
        <f t="shared" si="22"/>
        <v>0</v>
      </c>
    </row>
    <row r="108" spans="1:8" x14ac:dyDescent="0.25">
      <c r="A108" s="61"/>
      <c r="B108" s="62" t="s">
        <v>329</v>
      </c>
      <c r="C108" s="98">
        <v>0</v>
      </c>
      <c r="D108" s="82">
        <v>0</v>
      </c>
      <c r="E108" s="82">
        <f t="shared" ref="E108:E111" si="23">+C108+D108</f>
        <v>0</v>
      </c>
      <c r="F108" s="82">
        <v>0</v>
      </c>
      <c r="G108" s="82">
        <v>0</v>
      </c>
      <c r="H108" s="82">
        <f t="shared" ref="H108:H111" si="24">+E108-F108</f>
        <v>0</v>
      </c>
    </row>
    <row r="109" spans="1:8" x14ac:dyDescent="0.25">
      <c r="A109" s="61"/>
      <c r="B109" s="62" t="s">
        <v>330</v>
      </c>
      <c r="C109" s="98">
        <v>0</v>
      </c>
      <c r="D109" s="82">
        <v>0</v>
      </c>
      <c r="E109" s="82">
        <f t="shared" si="23"/>
        <v>0</v>
      </c>
      <c r="F109" s="82">
        <v>0</v>
      </c>
      <c r="G109" s="82">
        <v>0</v>
      </c>
      <c r="H109" s="82">
        <f t="shared" si="24"/>
        <v>0</v>
      </c>
    </row>
    <row r="110" spans="1:8" x14ac:dyDescent="0.25">
      <c r="A110" s="61"/>
      <c r="B110" s="62" t="s">
        <v>331</v>
      </c>
      <c r="C110" s="98">
        <v>0</v>
      </c>
      <c r="D110" s="82">
        <v>0</v>
      </c>
      <c r="E110" s="82">
        <f t="shared" si="23"/>
        <v>0</v>
      </c>
      <c r="F110" s="82">
        <v>0</v>
      </c>
      <c r="G110" s="82">
        <v>0</v>
      </c>
      <c r="H110" s="82">
        <f t="shared" si="24"/>
        <v>0</v>
      </c>
    </row>
    <row r="111" spans="1:8" x14ac:dyDescent="0.25">
      <c r="A111" s="61"/>
      <c r="B111" s="62" t="s">
        <v>332</v>
      </c>
      <c r="C111" s="98">
        <v>0</v>
      </c>
      <c r="D111" s="82">
        <v>0</v>
      </c>
      <c r="E111" s="82">
        <f t="shared" si="23"/>
        <v>0</v>
      </c>
      <c r="F111" s="82">
        <v>0</v>
      </c>
      <c r="G111" s="82">
        <v>0</v>
      </c>
      <c r="H111" s="82">
        <f t="shared" si="24"/>
        <v>0</v>
      </c>
    </row>
    <row r="112" spans="1:8" ht="30.75" customHeight="1" x14ac:dyDescent="0.25">
      <c r="A112" s="205" t="s">
        <v>333</v>
      </c>
      <c r="B112" s="206"/>
      <c r="C112" s="97">
        <f>SUM(C113:C121)</f>
        <v>0</v>
      </c>
      <c r="D112" s="97">
        <f t="shared" ref="D112:H112" si="25">SUM(D113:D121)</f>
        <v>0</v>
      </c>
      <c r="E112" s="97">
        <f t="shared" si="25"/>
        <v>0</v>
      </c>
      <c r="F112" s="97">
        <f t="shared" si="25"/>
        <v>0</v>
      </c>
      <c r="G112" s="97">
        <f t="shared" si="25"/>
        <v>0</v>
      </c>
      <c r="H112" s="97">
        <f t="shared" si="25"/>
        <v>0</v>
      </c>
    </row>
    <row r="113" spans="1:8" x14ac:dyDescent="0.25">
      <c r="A113" s="61"/>
      <c r="B113" s="62" t="s">
        <v>334</v>
      </c>
      <c r="C113" s="98">
        <v>0</v>
      </c>
      <c r="D113" s="82">
        <v>0</v>
      </c>
      <c r="E113" s="82">
        <f t="shared" ref="E113:E121" si="26">+C113+D113</f>
        <v>0</v>
      </c>
      <c r="F113" s="82">
        <v>0</v>
      </c>
      <c r="G113" s="82">
        <v>0</v>
      </c>
      <c r="H113" s="82">
        <f t="shared" ref="H113:H121" si="27">+E113-F113</f>
        <v>0</v>
      </c>
    </row>
    <row r="114" spans="1:8" x14ac:dyDescent="0.25">
      <c r="A114" s="61"/>
      <c r="B114" s="62" t="s">
        <v>335</v>
      </c>
      <c r="C114" s="98">
        <v>0</v>
      </c>
      <c r="D114" s="82">
        <v>0</v>
      </c>
      <c r="E114" s="82">
        <f t="shared" si="26"/>
        <v>0</v>
      </c>
      <c r="F114" s="82">
        <v>0</v>
      </c>
      <c r="G114" s="82">
        <v>0</v>
      </c>
      <c r="H114" s="82">
        <f t="shared" si="27"/>
        <v>0</v>
      </c>
    </row>
    <row r="115" spans="1:8" x14ac:dyDescent="0.25">
      <c r="A115" s="61"/>
      <c r="B115" s="62" t="s">
        <v>336</v>
      </c>
      <c r="C115" s="98">
        <v>0</v>
      </c>
      <c r="D115" s="82">
        <v>0</v>
      </c>
      <c r="E115" s="82">
        <f t="shared" si="26"/>
        <v>0</v>
      </c>
      <c r="F115" s="82">
        <v>0</v>
      </c>
      <c r="G115" s="82">
        <v>0</v>
      </c>
      <c r="H115" s="82">
        <f t="shared" si="27"/>
        <v>0</v>
      </c>
    </row>
    <row r="116" spans="1:8" x14ac:dyDescent="0.25">
      <c r="A116" s="61"/>
      <c r="B116" s="62" t="s">
        <v>337</v>
      </c>
      <c r="C116" s="98">
        <v>0</v>
      </c>
      <c r="D116" s="82">
        <v>0</v>
      </c>
      <c r="E116" s="82">
        <f t="shared" si="26"/>
        <v>0</v>
      </c>
      <c r="F116" s="82">
        <v>0</v>
      </c>
      <c r="G116" s="82">
        <v>0</v>
      </c>
      <c r="H116" s="82">
        <f t="shared" si="27"/>
        <v>0</v>
      </c>
    </row>
    <row r="117" spans="1:8" x14ac:dyDescent="0.25">
      <c r="A117" s="61"/>
      <c r="B117" s="62" t="s">
        <v>338</v>
      </c>
      <c r="C117" s="98">
        <v>0</v>
      </c>
      <c r="D117" s="82">
        <v>0</v>
      </c>
      <c r="E117" s="82">
        <f t="shared" si="26"/>
        <v>0</v>
      </c>
      <c r="F117" s="82">
        <v>0</v>
      </c>
      <c r="G117" s="82">
        <v>0</v>
      </c>
      <c r="H117" s="82">
        <f t="shared" si="27"/>
        <v>0</v>
      </c>
    </row>
    <row r="118" spans="1:8" x14ac:dyDescent="0.25">
      <c r="A118" s="61"/>
      <c r="B118" s="62" t="s">
        <v>339</v>
      </c>
      <c r="C118" s="98">
        <v>0</v>
      </c>
      <c r="D118" s="82">
        <v>0</v>
      </c>
      <c r="E118" s="82">
        <f t="shared" si="26"/>
        <v>0</v>
      </c>
      <c r="F118" s="82">
        <v>0</v>
      </c>
      <c r="G118" s="82">
        <v>0</v>
      </c>
      <c r="H118" s="82">
        <f t="shared" si="27"/>
        <v>0</v>
      </c>
    </row>
    <row r="119" spans="1:8" x14ac:dyDescent="0.25">
      <c r="A119" s="61"/>
      <c r="B119" s="62" t="s">
        <v>340</v>
      </c>
      <c r="C119" s="98">
        <v>0</v>
      </c>
      <c r="D119" s="82">
        <v>0</v>
      </c>
      <c r="E119" s="82">
        <f t="shared" si="26"/>
        <v>0</v>
      </c>
      <c r="F119" s="82">
        <v>0</v>
      </c>
      <c r="G119" s="82">
        <v>0</v>
      </c>
      <c r="H119" s="82">
        <f t="shared" si="27"/>
        <v>0</v>
      </c>
    </row>
    <row r="120" spans="1:8" x14ac:dyDescent="0.25">
      <c r="A120" s="61"/>
      <c r="B120" s="62" t="s">
        <v>341</v>
      </c>
      <c r="C120" s="98">
        <v>0</v>
      </c>
      <c r="D120" s="82">
        <v>0</v>
      </c>
      <c r="E120" s="82">
        <f t="shared" si="26"/>
        <v>0</v>
      </c>
      <c r="F120" s="82">
        <v>0</v>
      </c>
      <c r="G120" s="82">
        <v>0</v>
      </c>
      <c r="H120" s="82">
        <f t="shared" si="27"/>
        <v>0</v>
      </c>
    </row>
    <row r="121" spans="1:8" x14ac:dyDescent="0.25">
      <c r="A121" s="61"/>
      <c r="B121" s="62" t="s">
        <v>342</v>
      </c>
      <c r="C121" s="98">
        <v>0</v>
      </c>
      <c r="D121" s="82">
        <v>0</v>
      </c>
      <c r="E121" s="82">
        <f t="shared" si="26"/>
        <v>0</v>
      </c>
      <c r="F121" s="82">
        <v>0</v>
      </c>
      <c r="G121" s="82">
        <v>0</v>
      </c>
      <c r="H121" s="82">
        <f t="shared" si="27"/>
        <v>0</v>
      </c>
    </row>
    <row r="122" spans="1:8" ht="27.75" customHeight="1" x14ac:dyDescent="0.25">
      <c r="A122" s="205" t="s">
        <v>343</v>
      </c>
      <c r="B122" s="206"/>
      <c r="C122" s="97">
        <f>SUM(C123:C131)</f>
        <v>0</v>
      </c>
      <c r="D122" s="97">
        <f t="shared" ref="D122:H122" si="28">SUM(D123:D131)</f>
        <v>0</v>
      </c>
      <c r="E122" s="97">
        <f t="shared" si="28"/>
        <v>0</v>
      </c>
      <c r="F122" s="97">
        <f t="shared" si="28"/>
        <v>0</v>
      </c>
      <c r="G122" s="97">
        <f t="shared" si="28"/>
        <v>0</v>
      </c>
      <c r="H122" s="97">
        <f t="shared" si="28"/>
        <v>0</v>
      </c>
    </row>
    <row r="123" spans="1:8" x14ac:dyDescent="0.25">
      <c r="A123" s="61"/>
      <c r="B123" s="150" t="s">
        <v>344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345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346</v>
      </c>
      <c r="C125" s="98">
        <v>0</v>
      </c>
      <c r="D125" s="82">
        <v>0</v>
      </c>
      <c r="E125" s="82">
        <f t="shared" ref="E125:E131" si="29">+C125+D125</f>
        <v>0</v>
      </c>
      <c r="F125" s="82">
        <v>0</v>
      </c>
      <c r="G125" s="82">
        <v>0</v>
      </c>
      <c r="H125" s="82">
        <f t="shared" ref="H125:H131" si="30">+E125-F125</f>
        <v>0</v>
      </c>
    </row>
    <row r="126" spans="1:8" x14ac:dyDescent="0.25">
      <c r="A126" s="61"/>
      <c r="B126" s="62" t="s">
        <v>347</v>
      </c>
      <c r="C126" s="98">
        <v>0</v>
      </c>
      <c r="D126" s="82">
        <v>0</v>
      </c>
      <c r="E126" s="82">
        <f t="shared" si="29"/>
        <v>0</v>
      </c>
      <c r="F126" s="82">
        <v>0</v>
      </c>
      <c r="G126" s="82">
        <v>0</v>
      </c>
      <c r="H126" s="82">
        <f t="shared" si="30"/>
        <v>0</v>
      </c>
    </row>
    <row r="127" spans="1:8" x14ac:dyDescent="0.25">
      <c r="A127" s="61"/>
      <c r="B127" s="62" t="s">
        <v>348</v>
      </c>
      <c r="C127" s="98">
        <v>0</v>
      </c>
      <c r="D127" s="82">
        <v>0</v>
      </c>
      <c r="E127" s="82">
        <f t="shared" si="29"/>
        <v>0</v>
      </c>
      <c r="F127" s="82">
        <v>0</v>
      </c>
      <c r="G127" s="82">
        <v>0</v>
      </c>
      <c r="H127" s="82">
        <f t="shared" si="30"/>
        <v>0</v>
      </c>
    </row>
    <row r="128" spans="1:8" x14ac:dyDescent="0.25">
      <c r="A128" s="61"/>
      <c r="B128" s="62" t="s">
        <v>349</v>
      </c>
      <c r="C128" s="98">
        <v>0</v>
      </c>
      <c r="D128" s="82">
        <v>0</v>
      </c>
      <c r="E128" s="82">
        <f t="shared" si="29"/>
        <v>0</v>
      </c>
      <c r="F128" s="82">
        <v>0</v>
      </c>
      <c r="G128" s="82">
        <v>0</v>
      </c>
      <c r="H128" s="82">
        <f t="shared" si="30"/>
        <v>0</v>
      </c>
    </row>
    <row r="129" spans="1:8" x14ac:dyDescent="0.25">
      <c r="A129" s="61"/>
      <c r="B129" s="62" t="s">
        <v>350</v>
      </c>
      <c r="C129" s="98">
        <v>0</v>
      </c>
      <c r="D129" s="82">
        <v>0</v>
      </c>
      <c r="E129" s="82">
        <f t="shared" si="29"/>
        <v>0</v>
      </c>
      <c r="F129" s="82">
        <v>0</v>
      </c>
      <c r="G129" s="82">
        <v>0</v>
      </c>
      <c r="H129" s="82">
        <f t="shared" si="30"/>
        <v>0</v>
      </c>
    </row>
    <row r="130" spans="1:8" x14ac:dyDescent="0.25">
      <c r="A130" s="61"/>
      <c r="B130" s="62" t="s">
        <v>351</v>
      </c>
      <c r="C130" s="98">
        <v>0</v>
      </c>
      <c r="D130" s="82">
        <v>0</v>
      </c>
      <c r="E130" s="82">
        <f t="shared" si="29"/>
        <v>0</v>
      </c>
      <c r="F130" s="82">
        <v>0</v>
      </c>
      <c r="G130" s="82">
        <v>0</v>
      </c>
      <c r="H130" s="82">
        <f t="shared" si="30"/>
        <v>0</v>
      </c>
    </row>
    <row r="131" spans="1:8" x14ac:dyDescent="0.25">
      <c r="A131" s="61"/>
      <c r="B131" s="62" t="s">
        <v>352</v>
      </c>
      <c r="C131" s="98">
        <v>0</v>
      </c>
      <c r="D131" s="82">
        <v>0</v>
      </c>
      <c r="E131" s="82">
        <f t="shared" si="29"/>
        <v>0</v>
      </c>
      <c r="F131" s="82">
        <v>0</v>
      </c>
      <c r="G131" s="82">
        <v>0</v>
      </c>
      <c r="H131" s="82">
        <f t="shared" si="30"/>
        <v>0</v>
      </c>
    </row>
    <row r="132" spans="1:8" x14ac:dyDescent="0.25">
      <c r="A132" s="253" t="s">
        <v>353</v>
      </c>
      <c r="B132" s="267"/>
      <c r="C132" s="97">
        <f>SUM(C133:C135)</f>
        <v>0</v>
      </c>
      <c r="D132" s="97">
        <f t="shared" ref="D132:H132" si="31">SUM(D133:D135)</f>
        <v>0</v>
      </c>
      <c r="E132" s="97">
        <f t="shared" si="31"/>
        <v>0</v>
      </c>
      <c r="F132" s="97">
        <f t="shared" si="31"/>
        <v>0</v>
      </c>
      <c r="G132" s="97">
        <f t="shared" si="31"/>
        <v>0</v>
      </c>
      <c r="H132" s="97">
        <f t="shared" si="31"/>
        <v>0</v>
      </c>
    </row>
    <row r="133" spans="1:8" x14ac:dyDescent="0.25">
      <c r="A133" s="61"/>
      <c r="B133" s="62" t="s">
        <v>354</v>
      </c>
      <c r="C133" s="98">
        <v>0</v>
      </c>
      <c r="D133" s="82">
        <v>0</v>
      </c>
      <c r="E133" s="82">
        <f t="shared" ref="E133:E135" si="32">+C133+D133</f>
        <v>0</v>
      </c>
      <c r="F133" s="82">
        <v>0</v>
      </c>
      <c r="G133" s="82">
        <v>0</v>
      </c>
      <c r="H133" s="82">
        <f t="shared" ref="H133:H135" si="33">+E133-F133</f>
        <v>0</v>
      </c>
    </row>
    <row r="134" spans="1:8" x14ac:dyDescent="0.25">
      <c r="A134" s="61"/>
      <c r="B134" s="62" t="s">
        <v>355</v>
      </c>
      <c r="C134" s="98">
        <v>0</v>
      </c>
      <c r="D134" s="82">
        <v>0</v>
      </c>
      <c r="E134" s="82">
        <f t="shared" si="32"/>
        <v>0</v>
      </c>
      <c r="F134" s="82">
        <v>0</v>
      </c>
      <c r="G134" s="82">
        <v>0</v>
      </c>
      <c r="H134" s="82">
        <f t="shared" si="33"/>
        <v>0</v>
      </c>
    </row>
    <row r="135" spans="1:8" x14ac:dyDescent="0.25">
      <c r="A135" s="61"/>
      <c r="B135" s="62" t="s">
        <v>356</v>
      </c>
      <c r="C135" s="98">
        <v>0</v>
      </c>
      <c r="D135" s="82">
        <v>0</v>
      </c>
      <c r="E135" s="82">
        <f t="shared" si="32"/>
        <v>0</v>
      </c>
      <c r="F135" s="82">
        <v>0</v>
      </c>
      <c r="G135" s="82">
        <v>0</v>
      </c>
      <c r="H135" s="82">
        <f t="shared" si="33"/>
        <v>0</v>
      </c>
    </row>
    <row r="136" spans="1:8" ht="27" customHeight="1" x14ac:dyDescent="0.25">
      <c r="A136" s="205" t="s">
        <v>357</v>
      </c>
      <c r="B136" s="206"/>
      <c r="C136" s="97">
        <f>SUM(C137:C144)</f>
        <v>0</v>
      </c>
      <c r="D136" s="97">
        <f t="shared" ref="D136:H136" si="34">SUM(D137:D144)</f>
        <v>0</v>
      </c>
      <c r="E136" s="97">
        <f t="shared" si="34"/>
        <v>0</v>
      </c>
      <c r="F136" s="97">
        <f t="shared" si="34"/>
        <v>0</v>
      </c>
      <c r="G136" s="97">
        <f t="shared" si="34"/>
        <v>0</v>
      </c>
      <c r="H136" s="97">
        <f t="shared" si="34"/>
        <v>0</v>
      </c>
    </row>
    <row r="137" spans="1:8" x14ac:dyDescent="0.25">
      <c r="A137" s="61"/>
      <c r="B137" s="62" t="s">
        <v>358</v>
      </c>
      <c r="C137" s="98">
        <v>0</v>
      </c>
      <c r="D137" s="82">
        <v>0</v>
      </c>
      <c r="E137" s="82">
        <f t="shared" ref="E137:E144" si="35">+C137+D137</f>
        <v>0</v>
      </c>
      <c r="F137" s="82">
        <v>0</v>
      </c>
      <c r="G137" s="82">
        <v>0</v>
      </c>
      <c r="H137" s="82">
        <f t="shared" ref="H137:H144" si="36">+E137-F137</f>
        <v>0</v>
      </c>
    </row>
    <row r="138" spans="1:8" x14ac:dyDescent="0.25">
      <c r="A138" s="61"/>
      <c r="B138" s="62" t="s">
        <v>359</v>
      </c>
      <c r="C138" s="98">
        <v>0</v>
      </c>
      <c r="D138" s="82">
        <v>0</v>
      </c>
      <c r="E138" s="82">
        <f t="shared" si="35"/>
        <v>0</v>
      </c>
      <c r="F138" s="82">
        <v>0</v>
      </c>
      <c r="G138" s="82">
        <v>0</v>
      </c>
      <c r="H138" s="82">
        <f t="shared" si="36"/>
        <v>0</v>
      </c>
    </row>
    <row r="139" spans="1:8" x14ac:dyDescent="0.25">
      <c r="A139" s="159"/>
      <c r="B139" s="138" t="s">
        <v>360</v>
      </c>
      <c r="C139" s="98">
        <v>0</v>
      </c>
      <c r="D139" s="82">
        <v>0</v>
      </c>
      <c r="E139" s="82">
        <f t="shared" si="35"/>
        <v>0</v>
      </c>
      <c r="F139" s="82">
        <v>0</v>
      </c>
      <c r="G139" s="82">
        <v>0</v>
      </c>
      <c r="H139" s="82">
        <f t="shared" si="36"/>
        <v>0</v>
      </c>
    </row>
    <row r="140" spans="1:8" x14ac:dyDescent="0.25">
      <c r="A140" s="61"/>
      <c r="B140" s="62" t="s">
        <v>361</v>
      </c>
      <c r="C140" s="98">
        <v>0</v>
      </c>
      <c r="D140" s="82">
        <v>0</v>
      </c>
      <c r="E140" s="82">
        <f t="shared" si="35"/>
        <v>0</v>
      </c>
      <c r="F140" s="82">
        <v>0</v>
      </c>
      <c r="G140" s="82">
        <v>0</v>
      </c>
      <c r="H140" s="82">
        <f t="shared" si="36"/>
        <v>0</v>
      </c>
    </row>
    <row r="141" spans="1:8" x14ac:dyDescent="0.25">
      <c r="A141" s="61"/>
      <c r="B141" s="62" t="s">
        <v>362</v>
      </c>
      <c r="C141" s="98">
        <v>0</v>
      </c>
      <c r="D141" s="82">
        <v>0</v>
      </c>
      <c r="E141" s="82">
        <f t="shared" si="35"/>
        <v>0</v>
      </c>
      <c r="F141" s="82">
        <v>0</v>
      </c>
      <c r="G141" s="82">
        <v>0</v>
      </c>
      <c r="H141" s="82">
        <f t="shared" si="36"/>
        <v>0</v>
      </c>
    </row>
    <row r="142" spans="1:8" x14ac:dyDescent="0.25">
      <c r="A142" s="61"/>
      <c r="B142" s="62" t="s">
        <v>363</v>
      </c>
      <c r="C142" s="98">
        <v>0</v>
      </c>
      <c r="D142" s="82">
        <v>0</v>
      </c>
      <c r="E142" s="82">
        <f t="shared" si="35"/>
        <v>0</v>
      </c>
      <c r="F142" s="82">
        <v>0</v>
      </c>
      <c r="G142" s="82">
        <v>0</v>
      </c>
      <c r="H142" s="82">
        <f t="shared" si="36"/>
        <v>0</v>
      </c>
    </row>
    <row r="143" spans="1:8" x14ac:dyDescent="0.25">
      <c r="A143" s="61"/>
      <c r="B143" s="62" t="s">
        <v>364</v>
      </c>
      <c r="C143" s="98">
        <v>0</v>
      </c>
      <c r="D143" s="82">
        <v>0</v>
      </c>
      <c r="E143" s="82">
        <f t="shared" si="35"/>
        <v>0</v>
      </c>
      <c r="F143" s="82">
        <v>0</v>
      </c>
      <c r="G143" s="82">
        <v>0</v>
      </c>
      <c r="H143" s="82">
        <f t="shared" si="36"/>
        <v>0</v>
      </c>
    </row>
    <row r="144" spans="1:8" x14ac:dyDescent="0.25">
      <c r="A144" s="61"/>
      <c r="B144" s="62" t="s">
        <v>365</v>
      </c>
      <c r="C144" s="98">
        <v>0</v>
      </c>
      <c r="D144" s="82">
        <v>0</v>
      </c>
      <c r="E144" s="82">
        <f t="shared" si="35"/>
        <v>0</v>
      </c>
      <c r="F144" s="82">
        <v>0</v>
      </c>
      <c r="G144" s="82">
        <v>0</v>
      </c>
      <c r="H144" s="82">
        <f t="shared" si="36"/>
        <v>0</v>
      </c>
    </row>
    <row r="145" spans="1:8" x14ac:dyDescent="0.25">
      <c r="A145" s="253" t="s">
        <v>366</v>
      </c>
      <c r="B145" s="267"/>
      <c r="C145" s="97">
        <f>SUM(C146:C148)</f>
        <v>0</v>
      </c>
      <c r="D145" s="97">
        <f t="shared" ref="D145:H145" si="37">SUM(D146:D148)</f>
        <v>0</v>
      </c>
      <c r="E145" s="97">
        <f t="shared" si="37"/>
        <v>0</v>
      </c>
      <c r="F145" s="97">
        <f t="shared" si="37"/>
        <v>0</v>
      </c>
      <c r="G145" s="97">
        <f t="shared" si="37"/>
        <v>0</v>
      </c>
      <c r="H145" s="97">
        <f t="shared" si="37"/>
        <v>0</v>
      </c>
    </row>
    <row r="146" spans="1:8" x14ac:dyDescent="0.25">
      <c r="A146" s="61"/>
      <c r="B146" s="62" t="s">
        <v>367</v>
      </c>
      <c r="C146" s="98">
        <v>0</v>
      </c>
      <c r="D146" s="82">
        <v>0</v>
      </c>
      <c r="E146" s="82">
        <f t="shared" ref="E146:E148" si="38">+C146+D146</f>
        <v>0</v>
      </c>
      <c r="F146" s="82">
        <v>0</v>
      </c>
      <c r="G146" s="82">
        <v>0</v>
      </c>
      <c r="H146" s="82">
        <f t="shared" ref="H146:H148" si="39">+E146-F146</f>
        <v>0</v>
      </c>
    </row>
    <row r="147" spans="1:8" x14ac:dyDescent="0.25">
      <c r="A147" s="61"/>
      <c r="B147" s="62" t="s">
        <v>368</v>
      </c>
      <c r="C147" s="98">
        <v>0</v>
      </c>
      <c r="D147" s="82">
        <v>0</v>
      </c>
      <c r="E147" s="82">
        <f t="shared" si="38"/>
        <v>0</v>
      </c>
      <c r="F147" s="82">
        <v>0</v>
      </c>
      <c r="G147" s="82">
        <v>0</v>
      </c>
      <c r="H147" s="82">
        <f t="shared" si="39"/>
        <v>0</v>
      </c>
    </row>
    <row r="148" spans="1:8" x14ac:dyDescent="0.25">
      <c r="A148" s="61"/>
      <c r="B148" s="62" t="s">
        <v>369</v>
      </c>
      <c r="C148" s="98">
        <v>0</v>
      </c>
      <c r="D148" s="82">
        <v>0</v>
      </c>
      <c r="E148" s="82">
        <f t="shared" si="38"/>
        <v>0</v>
      </c>
      <c r="F148" s="82">
        <v>0</v>
      </c>
      <c r="G148" s="82">
        <v>0</v>
      </c>
      <c r="H148" s="82">
        <f t="shared" si="39"/>
        <v>0</v>
      </c>
    </row>
    <row r="149" spans="1:8" x14ac:dyDescent="0.25">
      <c r="A149" s="253" t="s">
        <v>370</v>
      </c>
      <c r="B149" s="267"/>
      <c r="C149" s="97">
        <f>SUM(C150:C156)</f>
        <v>0</v>
      </c>
      <c r="D149" s="97">
        <f t="shared" ref="D149:H149" si="40">SUM(D150:D156)</f>
        <v>0</v>
      </c>
      <c r="E149" s="97">
        <f t="shared" si="40"/>
        <v>0</v>
      </c>
      <c r="F149" s="97">
        <f t="shared" si="40"/>
        <v>0</v>
      </c>
      <c r="G149" s="97">
        <f t="shared" si="40"/>
        <v>0</v>
      </c>
      <c r="H149" s="97">
        <f t="shared" si="40"/>
        <v>0</v>
      </c>
    </row>
    <row r="150" spans="1:8" x14ac:dyDescent="0.25">
      <c r="A150" s="61"/>
      <c r="B150" s="62" t="s">
        <v>371</v>
      </c>
      <c r="C150" s="98">
        <v>0</v>
      </c>
      <c r="D150" s="82">
        <v>0</v>
      </c>
      <c r="E150" s="82">
        <f t="shared" ref="E150:E156" si="41">+C150+D150</f>
        <v>0</v>
      </c>
      <c r="F150" s="82">
        <v>0</v>
      </c>
      <c r="G150" s="82">
        <v>0</v>
      </c>
      <c r="H150" s="82">
        <f t="shared" ref="H150:H156" si="42">+E150-F150</f>
        <v>0</v>
      </c>
    </row>
    <row r="151" spans="1:8" x14ac:dyDescent="0.25">
      <c r="A151" s="61"/>
      <c r="B151" s="62" t="s">
        <v>372</v>
      </c>
      <c r="C151" s="98">
        <v>0</v>
      </c>
      <c r="D151" s="82">
        <v>0</v>
      </c>
      <c r="E151" s="82">
        <f t="shared" si="41"/>
        <v>0</v>
      </c>
      <c r="F151" s="82">
        <v>0</v>
      </c>
      <c r="G151" s="82">
        <v>0</v>
      </c>
      <c r="H151" s="82">
        <f t="shared" si="42"/>
        <v>0</v>
      </c>
    </row>
    <row r="152" spans="1:8" x14ac:dyDescent="0.25">
      <c r="A152" s="61"/>
      <c r="B152" s="62" t="s">
        <v>373</v>
      </c>
      <c r="C152" s="98">
        <v>0</v>
      </c>
      <c r="D152" s="82">
        <v>0</v>
      </c>
      <c r="E152" s="82">
        <f t="shared" si="41"/>
        <v>0</v>
      </c>
      <c r="F152" s="82">
        <v>0</v>
      </c>
      <c r="G152" s="82">
        <v>0</v>
      </c>
      <c r="H152" s="82">
        <f t="shared" si="42"/>
        <v>0</v>
      </c>
    </row>
    <row r="153" spans="1:8" x14ac:dyDescent="0.25">
      <c r="A153" s="61"/>
      <c r="B153" s="62" t="s">
        <v>374</v>
      </c>
      <c r="C153" s="98">
        <v>0</v>
      </c>
      <c r="D153" s="82">
        <v>0</v>
      </c>
      <c r="E153" s="82">
        <f t="shared" si="41"/>
        <v>0</v>
      </c>
      <c r="F153" s="82">
        <v>0</v>
      </c>
      <c r="G153" s="82">
        <v>0</v>
      </c>
      <c r="H153" s="82">
        <f t="shared" si="42"/>
        <v>0</v>
      </c>
    </row>
    <row r="154" spans="1:8" x14ac:dyDescent="0.25">
      <c r="A154" s="61"/>
      <c r="B154" s="62" t="s">
        <v>375</v>
      </c>
      <c r="C154" s="98">
        <v>0</v>
      </c>
      <c r="D154" s="82">
        <v>0</v>
      </c>
      <c r="E154" s="82">
        <f t="shared" si="41"/>
        <v>0</v>
      </c>
      <c r="F154" s="82">
        <v>0</v>
      </c>
      <c r="G154" s="82">
        <v>0</v>
      </c>
      <c r="H154" s="82">
        <f t="shared" si="42"/>
        <v>0</v>
      </c>
    </row>
    <row r="155" spans="1:8" x14ac:dyDescent="0.25">
      <c r="A155" s="61"/>
      <c r="B155" s="62" t="s">
        <v>376</v>
      </c>
      <c r="C155" s="98">
        <v>0</v>
      </c>
      <c r="D155" s="82">
        <v>0</v>
      </c>
      <c r="E155" s="82">
        <f t="shared" si="41"/>
        <v>0</v>
      </c>
      <c r="F155" s="82">
        <v>0</v>
      </c>
      <c r="G155" s="82">
        <v>0</v>
      </c>
      <c r="H155" s="82">
        <f t="shared" si="42"/>
        <v>0</v>
      </c>
    </row>
    <row r="156" spans="1:8" x14ac:dyDescent="0.25">
      <c r="A156" s="61"/>
      <c r="B156" s="62" t="s">
        <v>377</v>
      </c>
      <c r="C156" s="98">
        <v>0</v>
      </c>
      <c r="D156" s="82">
        <v>0</v>
      </c>
      <c r="E156" s="82">
        <f t="shared" si="41"/>
        <v>0</v>
      </c>
      <c r="F156" s="82">
        <v>0</v>
      </c>
      <c r="G156" s="82">
        <v>0</v>
      </c>
      <c r="H156" s="82">
        <f t="shared" si="42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41" t="s">
        <v>379</v>
      </c>
      <c r="B158" s="259"/>
      <c r="C158" s="97">
        <f>+C8+C83</f>
        <v>54973202</v>
      </c>
      <c r="D158" s="97">
        <f t="shared" ref="D158:H158" si="43">+D8+D83</f>
        <v>2220716</v>
      </c>
      <c r="E158" s="97">
        <f t="shared" si="43"/>
        <v>57193920</v>
      </c>
      <c r="F158" s="97">
        <f>+F8+F83</f>
        <v>52945587</v>
      </c>
      <c r="G158" s="97">
        <f>+G8+G83</f>
        <v>52945587</v>
      </c>
      <c r="H158" s="97">
        <f t="shared" si="43"/>
        <v>4248333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8" x14ac:dyDescent="0.25">
      <c r="A162" s="213" t="s">
        <v>450</v>
      </c>
      <c r="B162" s="213"/>
      <c r="C162" s="213"/>
      <c r="D162" s="275" t="s">
        <v>451</v>
      </c>
      <c r="E162" s="275"/>
      <c r="F162" s="275"/>
      <c r="G162" s="275"/>
      <c r="H162" s="275"/>
    </row>
    <row r="163" spans="1:8" x14ac:dyDescent="0.25">
      <c r="A163" s="213" t="s">
        <v>452</v>
      </c>
      <c r="B163" s="213"/>
      <c r="C163" s="213"/>
      <c r="D163" s="275" t="s">
        <v>453</v>
      </c>
      <c r="E163" s="275"/>
      <c r="F163" s="275"/>
      <c r="G163" s="275"/>
      <c r="H163" s="275"/>
    </row>
    <row r="167" spans="1:8" x14ac:dyDescent="0.25">
      <c r="B167" s="158" t="s">
        <v>460</v>
      </c>
      <c r="C167" s="157">
        <v>54973202</v>
      </c>
      <c r="D167" s="157">
        <v>0</v>
      </c>
      <c r="E167" s="157">
        <f>+C167+D167</f>
        <v>54973202</v>
      </c>
      <c r="F167" s="157">
        <v>32512412</v>
      </c>
      <c r="G167" s="157">
        <v>32512412</v>
      </c>
    </row>
    <row r="168" spans="1:8" x14ac:dyDescent="0.25">
      <c r="C168" s="154">
        <f>+C167-C158</f>
        <v>0</v>
      </c>
      <c r="D168" s="154">
        <f>+D167-D158</f>
        <v>-2220716</v>
      </c>
      <c r="E168" s="154">
        <f>+E167-E158</f>
        <v>-2220718</v>
      </c>
      <c r="F168" s="154">
        <f>+F167-F158</f>
        <v>-20433175</v>
      </c>
      <c r="G168" s="154">
        <f>+G167-G158</f>
        <v>-20433175</v>
      </c>
    </row>
  </sheetData>
  <mergeCells count="33"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3:B83"/>
    <mergeCell ref="A57:B57"/>
    <mergeCell ref="A61:B61"/>
    <mergeCell ref="A70:B70"/>
    <mergeCell ref="A74:B74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E17 H17 E27 H27 H37 E37 E47 H47 E57 H57 H61 E61 E70 H70 E74 H74 E92 H92 E102 H102 E112:H112 E122:H122 E132:H136 E145:H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0" workbookViewId="0">
      <selection activeCell="G14" sqref="G14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9" ht="15.75" thickBot="1" x14ac:dyDescent="0.3"/>
    <row r="2" spans="1:9" x14ac:dyDescent="0.25">
      <c r="A2" s="186" t="s">
        <v>119</v>
      </c>
      <c r="B2" s="277"/>
      <c r="C2" s="277"/>
      <c r="D2" s="277"/>
      <c r="E2" s="277"/>
      <c r="F2" s="277"/>
      <c r="G2" s="187"/>
    </row>
    <row r="3" spans="1:9" x14ac:dyDescent="0.25">
      <c r="A3" s="174" t="s">
        <v>298</v>
      </c>
      <c r="B3" s="175"/>
      <c r="C3" s="175"/>
      <c r="D3" s="175"/>
      <c r="E3" s="175"/>
      <c r="F3" s="175"/>
      <c r="G3" s="176"/>
    </row>
    <row r="4" spans="1:9" x14ac:dyDescent="0.25">
      <c r="A4" s="174" t="s">
        <v>462</v>
      </c>
      <c r="B4" s="175"/>
      <c r="C4" s="175"/>
      <c r="D4" s="175"/>
      <c r="E4" s="175"/>
      <c r="F4" s="175"/>
      <c r="G4" s="176"/>
    </row>
    <row r="5" spans="1:9" x14ac:dyDescent="0.25">
      <c r="A5" s="174" t="s">
        <v>459</v>
      </c>
      <c r="B5" s="175"/>
      <c r="C5" s="175"/>
      <c r="D5" s="175"/>
      <c r="E5" s="175"/>
      <c r="F5" s="175"/>
      <c r="G5" s="176"/>
    </row>
    <row r="6" spans="1:9" ht="15.75" thickBot="1" x14ac:dyDescent="0.3">
      <c r="A6" s="177" t="s">
        <v>1</v>
      </c>
      <c r="B6" s="178"/>
      <c r="C6" s="178"/>
      <c r="D6" s="178"/>
      <c r="E6" s="178"/>
      <c r="F6" s="178"/>
      <c r="G6" s="179"/>
    </row>
    <row r="7" spans="1:9" ht="15.75" thickBot="1" x14ac:dyDescent="0.3">
      <c r="A7" s="188" t="s">
        <v>180</v>
      </c>
      <c r="B7" s="183" t="s">
        <v>300</v>
      </c>
      <c r="C7" s="184"/>
      <c r="D7" s="184"/>
      <c r="E7" s="184"/>
      <c r="F7" s="185"/>
      <c r="G7" s="188" t="s">
        <v>301</v>
      </c>
    </row>
    <row r="8" spans="1:9" ht="26.25" thickBot="1" x14ac:dyDescent="0.3">
      <c r="A8" s="189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89"/>
    </row>
    <row r="9" spans="1:9" x14ac:dyDescent="0.25">
      <c r="A9" s="9" t="s">
        <v>381</v>
      </c>
      <c r="B9" s="110">
        <f>+B11+B12+B13+B14</f>
        <v>14405545</v>
      </c>
      <c r="C9" s="110">
        <f>+C11+C12+C13+C14</f>
        <v>792811</v>
      </c>
      <c r="D9" s="110">
        <f>+D11+D12+D13+D14</f>
        <v>15198356</v>
      </c>
      <c r="E9" s="110">
        <f t="shared" ref="E9:G9" si="0">+E11+E12+E13+E14</f>
        <v>14464972</v>
      </c>
      <c r="F9" s="110">
        <f t="shared" si="0"/>
        <v>14464972</v>
      </c>
      <c r="G9" s="110">
        <f t="shared" si="0"/>
        <v>733384</v>
      </c>
      <c r="I9" s="154"/>
    </row>
    <row r="10" spans="1:9" x14ac:dyDescent="0.25">
      <c r="A10" s="9" t="s">
        <v>382</v>
      </c>
      <c r="B10" s="111"/>
      <c r="C10" s="111"/>
      <c r="D10" s="111"/>
      <c r="E10" s="111"/>
      <c r="F10" s="111"/>
      <c r="G10" s="111"/>
    </row>
    <row r="11" spans="1:9" x14ac:dyDescent="0.25">
      <c r="A11" s="14" t="s">
        <v>389</v>
      </c>
      <c r="B11" s="87">
        <v>3452168</v>
      </c>
      <c r="C11" s="87">
        <v>69201</v>
      </c>
      <c r="D11" s="87">
        <f>+B11+C11</f>
        <v>3521369</v>
      </c>
      <c r="E11" s="87">
        <v>3124963</v>
      </c>
      <c r="F11" s="87">
        <v>3124963</v>
      </c>
      <c r="G11" s="87">
        <f>+D11-E11</f>
        <v>396406</v>
      </c>
    </row>
    <row r="12" spans="1:9" x14ac:dyDescent="0.25">
      <c r="A12" s="14" t="s">
        <v>390</v>
      </c>
      <c r="B12" s="87">
        <v>3503080</v>
      </c>
      <c r="C12" s="87">
        <v>154797</v>
      </c>
      <c r="D12" s="87">
        <f>+B12+C12</f>
        <v>3657877</v>
      </c>
      <c r="E12" s="87">
        <v>3358363</v>
      </c>
      <c r="F12" s="87">
        <v>3358363</v>
      </c>
      <c r="G12" s="87">
        <f t="shared" ref="G12:G14" si="1">+D12-E12</f>
        <v>299514</v>
      </c>
    </row>
    <row r="13" spans="1:9" x14ac:dyDescent="0.25">
      <c r="A13" s="14" t="s">
        <v>391</v>
      </c>
      <c r="B13" s="87">
        <v>1998439</v>
      </c>
      <c r="C13" s="87">
        <v>-80763</v>
      </c>
      <c r="D13" s="87">
        <f t="shared" ref="D13:D14" si="2">+B13+C13</f>
        <v>1917676</v>
      </c>
      <c r="E13" s="87">
        <v>1911523</v>
      </c>
      <c r="F13" s="87">
        <v>1911523</v>
      </c>
      <c r="G13" s="87">
        <f t="shared" si="1"/>
        <v>6153</v>
      </c>
    </row>
    <row r="14" spans="1:9" x14ac:dyDescent="0.25">
      <c r="A14" s="14" t="s">
        <v>392</v>
      </c>
      <c r="B14" s="87">
        <v>5451858</v>
      </c>
      <c r="C14" s="87">
        <v>649576</v>
      </c>
      <c r="D14" s="87">
        <f t="shared" si="2"/>
        <v>6101434</v>
      </c>
      <c r="E14" s="87">
        <v>6070123</v>
      </c>
      <c r="F14" s="87">
        <v>6070123</v>
      </c>
      <c r="G14" s="87">
        <f t="shared" si="1"/>
        <v>31311</v>
      </c>
    </row>
    <row r="15" spans="1:9" ht="25.5" x14ac:dyDescent="0.25">
      <c r="A15" s="103" t="s">
        <v>383</v>
      </c>
      <c r="B15" s="87"/>
      <c r="C15" s="87"/>
      <c r="D15" s="87"/>
      <c r="E15" s="87"/>
      <c r="F15" s="87"/>
      <c r="G15" s="87"/>
    </row>
    <row r="16" spans="1:9" ht="25.5" x14ac:dyDescent="0.25">
      <c r="A16" s="103" t="s">
        <v>384</v>
      </c>
      <c r="B16" s="87"/>
      <c r="C16" s="87"/>
      <c r="D16" s="87"/>
      <c r="E16" s="87"/>
      <c r="F16" s="87"/>
      <c r="G16" s="87"/>
    </row>
    <row r="17" spans="1:7" ht="25.5" x14ac:dyDescent="0.25">
      <c r="A17" s="103" t="s">
        <v>385</v>
      </c>
      <c r="B17" s="87"/>
      <c r="C17" s="87"/>
      <c r="D17" s="87"/>
      <c r="E17" s="87"/>
      <c r="F17" s="87"/>
      <c r="G17" s="87"/>
    </row>
    <row r="18" spans="1:7" ht="25.5" x14ac:dyDescent="0.25">
      <c r="A18" s="103" t="s">
        <v>386</v>
      </c>
      <c r="B18" s="87"/>
      <c r="C18" s="87"/>
      <c r="D18" s="87"/>
      <c r="E18" s="87"/>
      <c r="F18" s="87"/>
      <c r="G18" s="87"/>
    </row>
    <row r="19" spans="1:7" x14ac:dyDescent="0.25">
      <c r="A19" s="14"/>
      <c r="B19" s="87"/>
      <c r="C19" s="87"/>
      <c r="D19" s="87"/>
      <c r="E19" s="87"/>
      <c r="F19" s="87"/>
      <c r="G19" s="87"/>
    </row>
    <row r="20" spans="1:7" x14ac:dyDescent="0.25">
      <c r="A20" s="30" t="s">
        <v>387</v>
      </c>
      <c r="B20" s="111">
        <f>+B22+B23+B24+B25</f>
        <v>40567657</v>
      </c>
      <c r="C20" s="111">
        <f t="shared" ref="C20:F20" si="3">+C22+C23+C24+C25</f>
        <v>1427907</v>
      </c>
      <c r="D20" s="111">
        <f t="shared" si="3"/>
        <v>41995564</v>
      </c>
      <c r="E20" s="111">
        <f t="shared" si="3"/>
        <v>38480615</v>
      </c>
      <c r="F20" s="111">
        <f t="shared" si="3"/>
        <v>38480615</v>
      </c>
      <c r="G20" s="111">
        <f>+G22+G23+G24+G25</f>
        <v>3514949</v>
      </c>
    </row>
    <row r="21" spans="1:7" x14ac:dyDescent="0.25">
      <c r="A21" s="30" t="s">
        <v>388</v>
      </c>
      <c r="B21" s="111"/>
      <c r="C21" s="111"/>
      <c r="D21" s="111"/>
      <c r="E21" s="111"/>
      <c r="F21" s="111"/>
      <c r="G21" s="111"/>
    </row>
    <row r="22" spans="1:7" x14ac:dyDescent="0.25">
      <c r="A22" s="14" t="s">
        <v>389</v>
      </c>
      <c r="B22" s="87">
        <v>13139289</v>
      </c>
      <c r="C22" s="87">
        <v>477197</v>
      </c>
      <c r="D22" s="87">
        <f>+B22+C22</f>
        <v>13616486</v>
      </c>
      <c r="E22" s="87">
        <v>12324651</v>
      </c>
      <c r="F22" s="87">
        <v>12324651</v>
      </c>
      <c r="G22" s="87">
        <f>+D22-E22</f>
        <v>1291835</v>
      </c>
    </row>
    <row r="23" spans="1:7" x14ac:dyDescent="0.25">
      <c r="A23" s="14" t="s">
        <v>390</v>
      </c>
      <c r="B23" s="87">
        <v>12205729</v>
      </c>
      <c r="C23" s="87">
        <v>437606</v>
      </c>
      <c r="D23" s="87">
        <f t="shared" ref="D23:D25" si="4">+B23+C23</f>
        <v>12643335</v>
      </c>
      <c r="E23" s="87">
        <v>10891950</v>
      </c>
      <c r="F23" s="87">
        <v>10891950</v>
      </c>
      <c r="G23" s="87">
        <f t="shared" ref="G23:G25" si="5">+D23-E23</f>
        <v>1751385</v>
      </c>
    </row>
    <row r="24" spans="1:7" x14ac:dyDescent="0.25">
      <c r="A24" s="14" t="s">
        <v>391</v>
      </c>
      <c r="B24" s="87">
        <v>9557664</v>
      </c>
      <c r="C24" s="87">
        <v>417611</v>
      </c>
      <c r="D24" s="87">
        <f t="shared" si="4"/>
        <v>9975275</v>
      </c>
      <c r="E24" s="87">
        <v>9467290</v>
      </c>
      <c r="F24" s="87">
        <v>9467290</v>
      </c>
      <c r="G24" s="87">
        <f t="shared" si="5"/>
        <v>507985</v>
      </c>
    </row>
    <row r="25" spans="1:7" x14ac:dyDescent="0.25">
      <c r="A25" s="14" t="s">
        <v>392</v>
      </c>
      <c r="B25" s="87">
        <v>5664975</v>
      </c>
      <c r="C25" s="87">
        <v>95493</v>
      </c>
      <c r="D25" s="87">
        <f t="shared" si="4"/>
        <v>5760468</v>
      </c>
      <c r="E25" s="87">
        <v>5796724</v>
      </c>
      <c r="F25" s="87">
        <v>5796724</v>
      </c>
      <c r="G25" s="87">
        <f t="shared" si="5"/>
        <v>-36256</v>
      </c>
    </row>
    <row r="26" spans="1:7" ht="25.5" x14ac:dyDescent="0.25">
      <c r="A26" s="103" t="s">
        <v>383</v>
      </c>
      <c r="B26" s="87"/>
      <c r="C26" s="87"/>
      <c r="D26" s="87"/>
      <c r="E26" s="87"/>
      <c r="F26" s="87"/>
      <c r="G26" s="87"/>
    </row>
    <row r="27" spans="1:7" ht="25.5" x14ac:dyDescent="0.25">
      <c r="A27" s="103" t="s">
        <v>384</v>
      </c>
      <c r="B27" s="87"/>
      <c r="C27" s="87"/>
      <c r="D27" s="87"/>
      <c r="E27" s="87"/>
      <c r="F27" s="87"/>
      <c r="G27" s="87"/>
    </row>
    <row r="28" spans="1:7" ht="25.5" x14ac:dyDescent="0.25">
      <c r="A28" s="103" t="s">
        <v>385</v>
      </c>
      <c r="B28" s="87"/>
      <c r="C28" s="87"/>
      <c r="D28" s="87"/>
      <c r="E28" s="87"/>
      <c r="F28" s="87"/>
      <c r="G28" s="87"/>
    </row>
    <row r="29" spans="1:7" ht="25.5" x14ac:dyDescent="0.25">
      <c r="A29" s="103" t="s">
        <v>386</v>
      </c>
      <c r="B29" s="87"/>
      <c r="C29" s="87"/>
      <c r="D29" s="87"/>
      <c r="E29" s="87"/>
      <c r="F29" s="87"/>
      <c r="G29" s="87"/>
    </row>
    <row r="30" spans="1:7" x14ac:dyDescent="0.25">
      <c r="A30" s="13"/>
      <c r="B30" s="87"/>
      <c r="C30" s="87"/>
      <c r="D30" s="87"/>
      <c r="E30" s="87"/>
      <c r="F30" s="87"/>
      <c r="G30" s="87"/>
    </row>
    <row r="31" spans="1:7" x14ac:dyDescent="0.25">
      <c r="A31" s="9" t="s">
        <v>379</v>
      </c>
      <c r="B31" s="86">
        <f>+B9+B20</f>
        <v>54973202</v>
      </c>
      <c r="C31" s="86">
        <f t="shared" ref="C31:F31" si="6">+C9+C20</f>
        <v>2220718</v>
      </c>
      <c r="D31" s="86">
        <f t="shared" si="6"/>
        <v>57193920</v>
      </c>
      <c r="E31" s="86">
        <f t="shared" si="6"/>
        <v>52945587</v>
      </c>
      <c r="F31" s="86">
        <f t="shared" si="6"/>
        <v>52945587</v>
      </c>
      <c r="G31" s="86">
        <f>+G9+G20</f>
        <v>4248333</v>
      </c>
    </row>
    <row r="32" spans="1:7" ht="15.75" thickBot="1" x14ac:dyDescent="0.3">
      <c r="A32" s="19"/>
      <c r="B32" s="102"/>
      <c r="C32" s="102"/>
      <c r="D32" s="102"/>
      <c r="E32" s="102"/>
      <c r="F32" s="102"/>
      <c r="G32" s="102"/>
    </row>
    <row r="34" spans="1:7" x14ac:dyDescent="0.25">
      <c r="A34" s="112"/>
      <c r="B34" s="113"/>
      <c r="C34" s="113"/>
      <c r="D34" s="113"/>
      <c r="E34" s="113"/>
      <c r="F34" s="113"/>
      <c r="G34" s="113"/>
    </row>
    <row r="35" spans="1:7" x14ac:dyDescent="0.25">
      <c r="A35" s="112"/>
      <c r="B35" s="112"/>
      <c r="C35" s="112"/>
      <c r="D35" s="112"/>
      <c r="E35" s="112"/>
      <c r="F35" s="112"/>
      <c r="G35" s="112"/>
    </row>
    <row r="36" spans="1:7" x14ac:dyDescent="0.25">
      <c r="A36" s="114"/>
      <c r="B36" s="115"/>
      <c r="C36" s="115"/>
      <c r="D36" s="115"/>
      <c r="E36" s="115"/>
      <c r="F36" s="115"/>
      <c r="G36" s="115"/>
    </row>
    <row r="39" spans="1:7" x14ac:dyDescent="0.25">
      <c r="A39" s="213" t="s">
        <v>450</v>
      </c>
      <c r="B39" s="213"/>
      <c r="C39" s="213"/>
      <c r="D39" s="213" t="s">
        <v>451</v>
      </c>
      <c r="E39" s="213"/>
      <c r="F39" s="213"/>
      <c r="G39" s="213"/>
    </row>
    <row r="40" spans="1:7" x14ac:dyDescent="0.25">
      <c r="A40" s="213" t="s">
        <v>452</v>
      </c>
      <c r="B40" s="213"/>
      <c r="C40" s="213"/>
      <c r="D40" s="213" t="s">
        <v>453</v>
      </c>
      <c r="E40" s="213"/>
      <c r="F40" s="213"/>
      <c r="G40" s="213"/>
    </row>
    <row r="43" spans="1:7" ht="22.5" customHeight="1" x14ac:dyDescent="0.25">
      <c r="A43" s="276" t="s">
        <v>461</v>
      </c>
      <c r="B43" s="157">
        <v>54973202</v>
      </c>
      <c r="C43" s="157">
        <v>0</v>
      </c>
      <c r="D43" s="157">
        <f>+B43+C43</f>
        <v>54973202</v>
      </c>
      <c r="E43" s="157">
        <v>32512412</v>
      </c>
      <c r="F43" s="157">
        <v>32512412</v>
      </c>
      <c r="G43" s="72">
        <f>+D43-E43</f>
        <v>22460790</v>
      </c>
    </row>
    <row r="44" spans="1:7" x14ac:dyDescent="0.25">
      <c r="A44" s="276"/>
    </row>
    <row r="45" spans="1:7" x14ac:dyDescent="0.25">
      <c r="B45" s="154">
        <f>+B43-B31</f>
        <v>0</v>
      </c>
      <c r="C45" s="154">
        <f t="shared" ref="C45:G45" si="7">+C43-C31</f>
        <v>-2220718</v>
      </c>
      <c r="D45" s="154">
        <f t="shared" si="7"/>
        <v>-2220718</v>
      </c>
      <c r="E45" s="154">
        <f t="shared" si="7"/>
        <v>-20433175</v>
      </c>
      <c r="F45" s="154">
        <f t="shared" si="7"/>
        <v>-20433175</v>
      </c>
      <c r="G45" s="154">
        <f t="shared" si="7"/>
        <v>18212457</v>
      </c>
    </row>
  </sheetData>
  <mergeCells count="13">
    <mergeCell ref="A43:A44"/>
    <mergeCell ref="A2:G2"/>
    <mergeCell ref="A3:G3"/>
    <mergeCell ref="A4:G4"/>
    <mergeCell ref="A5:G5"/>
    <mergeCell ref="A6:G6"/>
    <mergeCell ref="A39:C39"/>
    <mergeCell ref="A40:C40"/>
    <mergeCell ref="D39:G39"/>
    <mergeCell ref="D40:G40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view="pageBreakPreview" topLeftCell="A58" zoomScale="90" zoomScaleNormal="100" zoomScaleSheetLayoutView="90" workbookViewId="0">
      <selection activeCell="H26" sqref="H26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1" t="s">
        <v>119</v>
      </c>
      <c r="B2" s="172"/>
      <c r="C2" s="172"/>
      <c r="D2" s="172"/>
      <c r="E2" s="172"/>
      <c r="F2" s="172"/>
      <c r="G2" s="172"/>
      <c r="H2" s="272"/>
    </row>
    <row r="3" spans="1:8" x14ac:dyDescent="0.25">
      <c r="A3" s="209" t="s">
        <v>298</v>
      </c>
      <c r="B3" s="228"/>
      <c r="C3" s="228"/>
      <c r="D3" s="228"/>
      <c r="E3" s="228"/>
      <c r="F3" s="228"/>
      <c r="G3" s="228"/>
      <c r="H3" s="273"/>
    </row>
    <row r="4" spans="1:8" x14ac:dyDescent="0.25">
      <c r="A4" s="209" t="s">
        <v>462</v>
      </c>
      <c r="B4" s="228"/>
      <c r="C4" s="228"/>
      <c r="D4" s="228"/>
      <c r="E4" s="228"/>
      <c r="F4" s="228"/>
      <c r="G4" s="228"/>
      <c r="H4" s="273"/>
    </row>
    <row r="5" spans="1:8" x14ac:dyDescent="0.25">
      <c r="A5" s="209" t="s">
        <v>463</v>
      </c>
      <c r="B5" s="228"/>
      <c r="C5" s="228"/>
      <c r="D5" s="228"/>
      <c r="E5" s="228"/>
      <c r="F5" s="228"/>
      <c r="G5" s="228"/>
      <c r="H5" s="273"/>
    </row>
    <row r="6" spans="1:8" ht="15.75" thickBot="1" x14ac:dyDescent="0.3">
      <c r="A6" s="211" t="s">
        <v>1</v>
      </c>
      <c r="B6" s="229"/>
      <c r="C6" s="229"/>
      <c r="D6" s="229"/>
      <c r="E6" s="229"/>
      <c r="F6" s="229"/>
      <c r="G6" s="229"/>
      <c r="H6" s="274"/>
    </row>
    <row r="7" spans="1:8" ht="15.75" thickBot="1" x14ac:dyDescent="0.3">
      <c r="A7" s="171" t="s">
        <v>180</v>
      </c>
      <c r="B7" s="173"/>
      <c r="C7" s="279" t="s">
        <v>300</v>
      </c>
      <c r="D7" s="280"/>
      <c r="E7" s="280"/>
      <c r="F7" s="280"/>
      <c r="G7" s="281"/>
      <c r="H7" s="265" t="s">
        <v>301</v>
      </c>
    </row>
    <row r="8" spans="1:8" ht="26.25" thickBot="1" x14ac:dyDescent="0.3">
      <c r="A8" s="211"/>
      <c r="B8" s="212"/>
      <c r="C8" s="108" t="s">
        <v>182</v>
      </c>
      <c r="D8" s="108" t="s">
        <v>302</v>
      </c>
      <c r="E8" s="108" t="s">
        <v>303</v>
      </c>
      <c r="F8" s="108" t="s">
        <v>183</v>
      </c>
      <c r="G8" s="108" t="s">
        <v>200</v>
      </c>
      <c r="H8" s="266"/>
    </row>
    <row r="9" spans="1:8" x14ac:dyDescent="0.25">
      <c r="A9" s="192"/>
      <c r="B9" s="282"/>
      <c r="C9" s="87"/>
      <c r="D9" s="87"/>
      <c r="E9" s="87"/>
      <c r="F9" s="87"/>
      <c r="G9" s="87"/>
      <c r="H9" s="87"/>
    </row>
    <row r="10" spans="1:8" ht="16.5" customHeight="1" x14ac:dyDescent="0.25">
      <c r="A10" s="236" t="s">
        <v>393</v>
      </c>
      <c r="B10" s="238"/>
      <c r="C10" s="86">
        <f>+C11+C21+C30+C41</f>
        <v>14405545</v>
      </c>
      <c r="D10" s="86">
        <f t="shared" ref="D10:H10" si="0">+D11+D21+D30+D41</f>
        <v>792811</v>
      </c>
      <c r="E10" s="86">
        <f t="shared" si="0"/>
        <v>15198356</v>
      </c>
      <c r="F10" s="86">
        <v>13984772</v>
      </c>
      <c r="G10" s="86">
        <f t="shared" si="0"/>
        <v>14464972</v>
      </c>
      <c r="H10" s="86">
        <f t="shared" si="0"/>
        <v>733384</v>
      </c>
    </row>
    <row r="11" spans="1:8" x14ac:dyDescent="0.25">
      <c r="A11" s="241" t="s">
        <v>442</v>
      </c>
      <c r="B11" s="259"/>
      <c r="C11" s="81">
        <f>SUM(C12:C19)</f>
        <v>0</v>
      </c>
      <c r="D11" s="81">
        <f t="shared" ref="D11:H11" si="1">SUM(D12:D19)</f>
        <v>0</v>
      </c>
      <c r="E11" s="81">
        <f t="shared" si="1"/>
        <v>0</v>
      </c>
      <c r="F11" s="81">
        <f t="shared" si="1"/>
        <v>0</v>
      </c>
      <c r="G11" s="81">
        <f t="shared" si="1"/>
        <v>0</v>
      </c>
      <c r="H11" s="81">
        <f t="shared" si="1"/>
        <v>0</v>
      </c>
    </row>
    <row r="12" spans="1:8" x14ac:dyDescent="0.25">
      <c r="A12" s="61"/>
      <c r="B12" s="67" t="s">
        <v>394</v>
      </c>
      <c r="C12" s="82">
        <v>0</v>
      </c>
      <c r="D12" s="82">
        <v>0</v>
      </c>
      <c r="E12" s="82">
        <f t="shared" ref="E12:E19" si="2">+C12+D12</f>
        <v>0</v>
      </c>
      <c r="F12" s="82">
        <v>0</v>
      </c>
      <c r="G12" s="82">
        <v>0</v>
      </c>
      <c r="H12" s="82">
        <f t="shared" ref="H12:H19" si="3">+E12-F12</f>
        <v>0</v>
      </c>
    </row>
    <row r="13" spans="1:8" x14ac:dyDescent="0.25">
      <c r="A13" s="61"/>
      <c r="B13" s="67" t="s">
        <v>395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396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397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398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399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400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61"/>
      <c r="B19" s="67" t="s">
        <v>401</v>
      </c>
      <c r="C19" s="82">
        <v>0</v>
      </c>
      <c r="D19" s="82">
        <v>0</v>
      </c>
      <c r="E19" s="82">
        <f t="shared" si="2"/>
        <v>0</v>
      </c>
      <c r="F19" s="82">
        <v>0</v>
      </c>
      <c r="G19" s="82">
        <v>0</v>
      </c>
      <c r="H19" s="82">
        <f t="shared" si="3"/>
        <v>0</v>
      </c>
    </row>
    <row r="20" spans="1:8" x14ac:dyDescent="0.25">
      <c r="A20" s="104"/>
      <c r="B20" s="105"/>
      <c r="C20" s="81"/>
      <c r="D20" s="81"/>
      <c r="E20" s="81"/>
      <c r="F20" s="81"/>
      <c r="G20" s="81"/>
      <c r="H20" s="81"/>
    </row>
    <row r="21" spans="1:8" x14ac:dyDescent="0.25">
      <c r="A21" s="241" t="s">
        <v>443</v>
      </c>
      <c r="B21" s="259"/>
      <c r="C21" s="81">
        <f>SUM(C22:C28)</f>
        <v>14405545</v>
      </c>
      <c r="D21" s="81">
        <f t="shared" ref="D21:H21" si="4">SUM(D22:D28)</f>
        <v>792811</v>
      </c>
      <c r="E21" s="81">
        <f t="shared" si="4"/>
        <v>15198356</v>
      </c>
      <c r="F21" s="81">
        <f t="shared" si="4"/>
        <v>14464972</v>
      </c>
      <c r="G21" s="81">
        <f t="shared" si="4"/>
        <v>14464972</v>
      </c>
      <c r="H21" s="81">
        <f t="shared" si="4"/>
        <v>733384</v>
      </c>
    </row>
    <row r="22" spans="1:8" x14ac:dyDescent="0.25">
      <c r="A22" s="61"/>
      <c r="B22" s="67" t="s">
        <v>402</v>
      </c>
      <c r="C22" s="82">
        <v>0</v>
      </c>
      <c r="D22" s="82">
        <v>0</v>
      </c>
      <c r="E22" s="82">
        <f>+C22+D22</f>
        <v>0</v>
      </c>
      <c r="F22" s="82">
        <v>0</v>
      </c>
      <c r="G22" s="82">
        <v>0</v>
      </c>
      <c r="H22" s="82">
        <f t="shared" ref="H22:H28" si="5">+E22-F22</f>
        <v>0</v>
      </c>
    </row>
    <row r="23" spans="1:8" x14ac:dyDescent="0.25">
      <c r="A23" s="61"/>
      <c r="B23" s="67" t="s">
        <v>403</v>
      </c>
      <c r="C23" s="82">
        <v>0</v>
      </c>
      <c r="D23" s="82">
        <v>0</v>
      </c>
      <c r="E23" s="82">
        <f t="shared" ref="E23:E28" si="6">+C23+D23</f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404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405</v>
      </c>
      <c r="C25" s="82">
        <v>0</v>
      </c>
      <c r="D25" s="82">
        <v>0</v>
      </c>
      <c r="E25" s="82">
        <f t="shared" si="6"/>
        <v>0</v>
      </c>
      <c r="F25" s="82">
        <v>0</v>
      </c>
      <c r="G25" s="82">
        <v>0</v>
      </c>
      <c r="H25" s="82">
        <f t="shared" si="5"/>
        <v>0</v>
      </c>
    </row>
    <row r="26" spans="1:8" x14ac:dyDescent="0.25">
      <c r="A26" s="61"/>
      <c r="B26" s="67" t="s">
        <v>406</v>
      </c>
      <c r="C26" s="82">
        <f>+'6a. EAEPED'!C8</f>
        <v>14405545</v>
      </c>
      <c r="D26" s="82">
        <f>+'6a. EAEPED'!D8</f>
        <v>792811</v>
      </c>
      <c r="E26" s="82">
        <f t="shared" si="6"/>
        <v>15198356</v>
      </c>
      <c r="F26" s="82">
        <v>14464972</v>
      </c>
      <c r="G26" s="82">
        <v>14464972</v>
      </c>
      <c r="H26" s="82">
        <f t="shared" si="5"/>
        <v>733384</v>
      </c>
    </row>
    <row r="27" spans="1:8" x14ac:dyDescent="0.25">
      <c r="A27" s="61"/>
      <c r="B27" s="67" t="s">
        <v>407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61"/>
      <c r="B28" s="67" t="s">
        <v>408</v>
      </c>
      <c r="C28" s="82">
        <v>0</v>
      </c>
      <c r="D28" s="82">
        <v>0</v>
      </c>
      <c r="E28" s="82">
        <f t="shared" si="6"/>
        <v>0</v>
      </c>
      <c r="F28" s="82">
        <v>0</v>
      </c>
      <c r="G28" s="82">
        <v>0</v>
      </c>
      <c r="H28" s="82">
        <f t="shared" si="5"/>
        <v>0</v>
      </c>
    </row>
    <row r="29" spans="1:8" x14ac:dyDescent="0.25">
      <c r="A29" s="104"/>
      <c r="B29" s="105"/>
      <c r="C29" s="81"/>
      <c r="D29" s="81"/>
      <c r="E29" s="81"/>
      <c r="F29" s="81"/>
      <c r="G29" s="81"/>
      <c r="H29" s="81"/>
    </row>
    <row r="30" spans="1:8" x14ac:dyDescent="0.25">
      <c r="A30" s="241" t="s">
        <v>444</v>
      </c>
      <c r="B30" s="259"/>
      <c r="C30" s="81">
        <f>SUM(C31:C39)</f>
        <v>0</v>
      </c>
      <c r="D30" s="81">
        <f t="shared" ref="D30:H30" si="7">SUM(D31:D39)</f>
        <v>0</v>
      </c>
      <c r="E30" s="81">
        <f t="shared" si="7"/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</row>
    <row r="31" spans="1:8" x14ac:dyDescent="0.25">
      <c r="A31" s="61"/>
      <c r="B31" s="67" t="s">
        <v>409</v>
      </c>
      <c r="C31" s="82">
        <v>0</v>
      </c>
      <c r="D31" s="82">
        <v>0</v>
      </c>
      <c r="E31" s="82">
        <f t="shared" ref="E31:E39" si="8">+C31+D31</f>
        <v>0</v>
      </c>
      <c r="F31" s="82">
        <v>0</v>
      </c>
      <c r="G31" s="82">
        <v>0</v>
      </c>
      <c r="H31" s="82">
        <f t="shared" ref="H31:H39" si="9">+E31-F31</f>
        <v>0</v>
      </c>
    </row>
    <row r="32" spans="1:8" x14ac:dyDescent="0.25">
      <c r="A32" s="61"/>
      <c r="B32" s="67" t="s">
        <v>410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411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412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413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414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415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416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61"/>
      <c r="B39" s="67" t="s">
        <v>417</v>
      </c>
      <c r="C39" s="82">
        <v>0</v>
      </c>
      <c r="D39" s="82">
        <v>0</v>
      </c>
      <c r="E39" s="82">
        <f t="shared" si="8"/>
        <v>0</v>
      </c>
      <c r="F39" s="82">
        <v>0</v>
      </c>
      <c r="G39" s="82">
        <v>0</v>
      </c>
      <c r="H39" s="82">
        <f t="shared" si="9"/>
        <v>0</v>
      </c>
    </row>
    <row r="40" spans="1:8" x14ac:dyDescent="0.25">
      <c r="A40" s="104"/>
      <c r="B40" s="105"/>
      <c r="C40" s="81"/>
      <c r="D40" s="81"/>
      <c r="E40" s="81"/>
      <c r="F40" s="81"/>
      <c r="G40" s="81"/>
      <c r="H40" s="81"/>
    </row>
    <row r="41" spans="1:8" ht="29.25" customHeight="1" x14ac:dyDescent="0.25">
      <c r="A41" s="236" t="s">
        <v>445</v>
      </c>
      <c r="B41" s="278"/>
      <c r="C41" s="81">
        <f>SUM(C42:C45)</f>
        <v>0</v>
      </c>
      <c r="D41" s="81">
        <f t="shared" ref="D41:H41" si="10">SUM(D42:D45)</f>
        <v>0</v>
      </c>
      <c r="E41" s="81">
        <f t="shared" si="10"/>
        <v>0</v>
      </c>
      <c r="F41" s="81">
        <f t="shared" si="10"/>
        <v>0</v>
      </c>
      <c r="G41" s="81">
        <f t="shared" si="10"/>
        <v>0</v>
      </c>
      <c r="H41" s="81">
        <f t="shared" si="10"/>
        <v>0</v>
      </c>
    </row>
    <row r="42" spans="1:8" ht="25.5" x14ac:dyDescent="0.25">
      <c r="A42" s="61"/>
      <c r="B42" s="146" t="s">
        <v>418</v>
      </c>
      <c r="C42" s="82">
        <v>0</v>
      </c>
      <c r="D42" s="82">
        <v>0</v>
      </c>
      <c r="E42" s="82">
        <f t="shared" ref="E42:E45" si="11">+C42+D42</f>
        <v>0</v>
      </c>
      <c r="F42" s="82">
        <v>0</v>
      </c>
      <c r="G42" s="82">
        <v>0</v>
      </c>
      <c r="H42" s="82">
        <f t="shared" ref="H42:H44" si="12">+E42-F42</f>
        <v>0</v>
      </c>
    </row>
    <row r="43" spans="1:8" ht="25.5" x14ac:dyDescent="0.25">
      <c r="A43" s="61"/>
      <c r="B43" s="146" t="s">
        <v>419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420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 t="shared" si="12"/>
        <v>0</v>
      </c>
    </row>
    <row r="45" spans="1:8" x14ac:dyDescent="0.25">
      <c r="A45" s="61"/>
      <c r="B45" s="67" t="s">
        <v>421</v>
      </c>
      <c r="C45" s="82">
        <v>0</v>
      </c>
      <c r="D45" s="82">
        <v>0</v>
      </c>
      <c r="E45" s="82">
        <f t="shared" si="11"/>
        <v>0</v>
      </c>
      <c r="F45" s="82">
        <v>0</v>
      </c>
      <c r="G45" s="82">
        <v>0</v>
      </c>
      <c r="H45" s="82">
        <f>+E45-F45</f>
        <v>0</v>
      </c>
    </row>
    <row r="46" spans="1:8" x14ac:dyDescent="0.25">
      <c r="A46" s="104"/>
      <c r="B46" s="105"/>
      <c r="C46" s="81"/>
      <c r="D46" s="81"/>
      <c r="E46" s="81"/>
      <c r="F46" s="81"/>
      <c r="G46" s="81"/>
      <c r="H46" s="81"/>
    </row>
    <row r="47" spans="1:8" x14ac:dyDescent="0.25">
      <c r="A47" s="241" t="s">
        <v>422</v>
      </c>
      <c r="B47" s="259"/>
      <c r="C47" s="81">
        <f>+C48+C58+C67+C78</f>
        <v>40567657</v>
      </c>
      <c r="D47" s="81">
        <f t="shared" ref="D47:H47" si="13">+D48+D58+D67+D78</f>
        <v>1427908</v>
      </c>
      <c r="E47" s="81">
        <f t="shared" si="13"/>
        <v>41995565</v>
      </c>
      <c r="F47" s="81">
        <f t="shared" si="13"/>
        <v>38480615</v>
      </c>
      <c r="G47" s="81">
        <f t="shared" si="13"/>
        <v>38480615</v>
      </c>
      <c r="H47" s="81">
        <f t="shared" si="13"/>
        <v>3514950</v>
      </c>
    </row>
    <row r="48" spans="1:8" x14ac:dyDescent="0.25">
      <c r="A48" s="241" t="s">
        <v>442</v>
      </c>
      <c r="B48" s="259"/>
      <c r="C48" s="81">
        <f>SUM(C49:C56)</f>
        <v>0</v>
      </c>
      <c r="D48" s="81">
        <f t="shared" ref="D48:H48" si="14">SUM(D49:D56)</f>
        <v>0</v>
      </c>
      <c r="E48" s="81">
        <f t="shared" si="14"/>
        <v>0</v>
      </c>
      <c r="F48" s="81">
        <f t="shared" si="14"/>
        <v>0</v>
      </c>
      <c r="G48" s="81">
        <f t="shared" si="14"/>
        <v>0</v>
      </c>
      <c r="H48" s="81">
        <f t="shared" si="14"/>
        <v>0</v>
      </c>
    </row>
    <row r="49" spans="1:8" x14ac:dyDescent="0.25">
      <c r="A49" s="61"/>
      <c r="B49" s="67" t="s">
        <v>394</v>
      </c>
      <c r="C49" s="82">
        <v>0</v>
      </c>
      <c r="D49" s="82">
        <v>0</v>
      </c>
      <c r="E49" s="82">
        <f>+C49+D49</f>
        <v>0</v>
      </c>
      <c r="F49" s="82">
        <v>0</v>
      </c>
      <c r="G49" s="82">
        <v>0</v>
      </c>
      <c r="H49" s="82">
        <f>+E49-F49</f>
        <v>0</v>
      </c>
    </row>
    <row r="50" spans="1:8" x14ac:dyDescent="0.25">
      <c r="A50" s="61"/>
      <c r="B50" s="67" t="s">
        <v>395</v>
      </c>
      <c r="C50" s="82">
        <v>0</v>
      </c>
      <c r="D50" s="82">
        <v>0</v>
      </c>
      <c r="E50" s="82">
        <f t="shared" ref="E50:E56" si="15">+C50+D50</f>
        <v>0</v>
      </c>
      <c r="F50" s="82">
        <v>0</v>
      </c>
      <c r="G50" s="82">
        <v>0</v>
      </c>
      <c r="H50" s="82">
        <f t="shared" ref="H50:H56" si="16">+E50-F50</f>
        <v>0</v>
      </c>
    </row>
    <row r="51" spans="1:8" x14ac:dyDescent="0.25">
      <c r="A51" s="61"/>
      <c r="B51" s="67" t="s">
        <v>396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132"/>
      <c r="B52" s="133" t="s">
        <v>397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398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399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400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61"/>
      <c r="B56" s="67" t="s">
        <v>401</v>
      </c>
      <c r="C56" s="82">
        <v>0</v>
      </c>
      <c r="D56" s="82">
        <v>0</v>
      </c>
      <c r="E56" s="82">
        <f t="shared" si="15"/>
        <v>0</v>
      </c>
      <c r="F56" s="82">
        <v>0</v>
      </c>
      <c r="G56" s="82">
        <v>0</v>
      </c>
      <c r="H56" s="82">
        <f t="shared" si="16"/>
        <v>0</v>
      </c>
    </row>
    <row r="57" spans="1:8" x14ac:dyDescent="0.25">
      <c r="A57" s="104"/>
      <c r="B57" s="105"/>
      <c r="C57" s="81"/>
      <c r="D57" s="81"/>
      <c r="E57" s="81"/>
      <c r="F57" s="81"/>
      <c r="G57" s="81"/>
      <c r="H57" s="81"/>
    </row>
    <row r="58" spans="1:8" x14ac:dyDescent="0.25">
      <c r="A58" s="241" t="s">
        <v>443</v>
      </c>
      <c r="B58" s="259"/>
      <c r="C58" s="81">
        <f>SUM(C59:C65)</f>
        <v>40567657</v>
      </c>
      <c r="D58" s="81">
        <f t="shared" ref="D58:H58" si="17">SUM(D59:D65)</f>
        <v>1427908</v>
      </c>
      <c r="E58" s="81">
        <f t="shared" si="17"/>
        <v>41995565</v>
      </c>
      <c r="F58" s="81">
        <f t="shared" si="17"/>
        <v>38480615</v>
      </c>
      <c r="G58" s="81">
        <f t="shared" si="17"/>
        <v>38480615</v>
      </c>
      <c r="H58" s="81">
        <f t="shared" si="17"/>
        <v>3514950</v>
      </c>
    </row>
    <row r="59" spans="1:8" x14ac:dyDescent="0.25">
      <c r="A59" s="61"/>
      <c r="B59" s="67" t="s">
        <v>402</v>
      </c>
      <c r="C59" s="82">
        <v>0</v>
      </c>
      <c r="D59" s="82">
        <v>0</v>
      </c>
      <c r="E59" s="82">
        <f t="shared" ref="E59:E62" si="18">+C59+D59</f>
        <v>0</v>
      </c>
      <c r="F59" s="82">
        <v>0</v>
      </c>
      <c r="G59" s="82">
        <v>0</v>
      </c>
      <c r="H59" s="82">
        <f t="shared" ref="H59:H62" si="19">+E59-F59</f>
        <v>0</v>
      </c>
    </row>
    <row r="60" spans="1:8" x14ac:dyDescent="0.25">
      <c r="A60" s="61"/>
      <c r="B60" s="67" t="s">
        <v>403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404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405</v>
      </c>
      <c r="C62" s="82">
        <v>0</v>
      </c>
      <c r="D62" s="82">
        <v>0</v>
      </c>
      <c r="E62" s="82">
        <f t="shared" si="18"/>
        <v>0</v>
      </c>
      <c r="F62" s="82">
        <v>0</v>
      </c>
      <c r="G62" s="82">
        <v>0</v>
      </c>
      <c r="H62" s="82">
        <f t="shared" si="19"/>
        <v>0</v>
      </c>
    </row>
    <row r="63" spans="1:8" x14ac:dyDescent="0.25">
      <c r="A63" s="61"/>
      <c r="B63" s="67" t="s">
        <v>406</v>
      </c>
      <c r="C63" s="82">
        <f>+'6a. EAEPED'!C83</f>
        <v>40567657</v>
      </c>
      <c r="D63" s="82">
        <v>1427908</v>
      </c>
      <c r="E63" s="82">
        <f>+C63+D63</f>
        <v>41995565</v>
      </c>
      <c r="F63" s="82">
        <v>38480615</v>
      </c>
      <c r="G63" s="82">
        <v>38480615</v>
      </c>
      <c r="H63" s="82">
        <f>+E63-F63</f>
        <v>3514950</v>
      </c>
    </row>
    <row r="64" spans="1:8" x14ac:dyDescent="0.25">
      <c r="A64" s="61"/>
      <c r="B64" s="67" t="s">
        <v>407</v>
      </c>
      <c r="C64" s="82">
        <v>0</v>
      </c>
      <c r="D64" s="82">
        <v>0</v>
      </c>
      <c r="E64" s="82">
        <f t="shared" ref="E64:E65" si="20">+C64+D64</f>
        <v>0</v>
      </c>
      <c r="F64" s="82">
        <v>0</v>
      </c>
      <c r="G64" s="82">
        <v>0</v>
      </c>
      <c r="H64" s="82">
        <f t="shared" ref="H64:H65" si="21">+E64-F64</f>
        <v>0</v>
      </c>
    </row>
    <row r="65" spans="1:8" x14ac:dyDescent="0.25">
      <c r="A65" s="61"/>
      <c r="B65" s="67" t="s">
        <v>408</v>
      </c>
      <c r="C65" s="82">
        <v>0</v>
      </c>
      <c r="D65" s="82">
        <v>0</v>
      </c>
      <c r="E65" s="82">
        <f t="shared" si="20"/>
        <v>0</v>
      </c>
      <c r="F65" s="82">
        <v>0</v>
      </c>
      <c r="G65" s="82">
        <v>0</v>
      </c>
      <c r="H65" s="82">
        <f t="shared" si="21"/>
        <v>0</v>
      </c>
    </row>
    <row r="66" spans="1:8" x14ac:dyDescent="0.25">
      <c r="A66" s="104"/>
      <c r="B66" s="105"/>
      <c r="C66" s="81"/>
      <c r="D66" s="81"/>
      <c r="E66" s="81"/>
      <c r="F66" s="81"/>
      <c r="G66" s="81"/>
      <c r="H66" s="81"/>
    </row>
    <row r="67" spans="1:8" x14ac:dyDescent="0.25">
      <c r="A67" s="241" t="s">
        <v>444</v>
      </c>
      <c r="B67" s="259"/>
      <c r="C67" s="81">
        <f>SUM(C68:C76)</f>
        <v>0</v>
      </c>
      <c r="D67" s="81">
        <f t="shared" ref="D67:H67" si="22">SUM(D68:D76)</f>
        <v>0</v>
      </c>
      <c r="E67" s="81">
        <f t="shared" si="22"/>
        <v>0</v>
      </c>
      <c r="F67" s="81">
        <f t="shared" si="22"/>
        <v>0</v>
      </c>
      <c r="G67" s="81">
        <f t="shared" si="22"/>
        <v>0</v>
      </c>
      <c r="H67" s="81">
        <f t="shared" si="22"/>
        <v>0</v>
      </c>
    </row>
    <row r="68" spans="1:8" x14ac:dyDescent="0.25">
      <c r="A68" s="61"/>
      <c r="B68" s="67" t="s">
        <v>409</v>
      </c>
      <c r="C68" s="82">
        <v>0</v>
      </c>
      <c r="D68" s="82">
        <v>0</v>
      </c>
      <c r="E68" s="82">
        <f t="shared" ref="E68:E76" si="23">+C68+D68</f>
        <v>0</v>
      </c>
      <c r="F68" s="82">
        <v>0</v>
      </c>
      <c r="G68" s="82">
        <v>0</v>
      </c>
      <c r="H68" s="82">
        <f t="shared" ref="H68:H76" si="24">+E68-F68</f>
        <v>0</v>
      </c>
    </row>
    <row r="69" spans="1:8" x14ac:dyDescent="0.25">
      <c r="A69" s="61"/>
      <c r="B69" s="67" t="s">
        <v>410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411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412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413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61"/>
      <c r="B73" s="67" t="s">
        <v>414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160"/>
      <c r="B74" s="161" t="s">
        <v>415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416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61"/>
      <c r="B76" s="67" t="s">
        <v>417</v>
      </c>
      <c r="C76" s="82">
        <v>0</v>
      </c>
      <c r="D76" s="82">
        <v>0</v>
      </c>
      <c r="E76" s="82">
        <f t="shared" si="23"/>
        <v>0</v>
      </c>
      <c r="F76" s="82">
        <v>0</v>
      </c>
      <c r="G76" s="82">
        <v>0</v>
      </c>
      <c r="H76" s="82">
        <f t="shared" si="24"/>
        <v>0</v>
      </c>
    </row>
    <row r="77" spans="1:8" x14ac:dyDescent="0.25">
      <c r="A77" s="104"/>
      <c r="B77" s="105"/>
      <c r="C77" s="81"/>
      <c r="D77" s="81"/>
      <c r="E77" s="81"/>
      <c r="F77" s="81"/>
      <c r="G77" s="81"/>
      <c r="H77" s="81"/>
    </row>
    <row r="78" spans="1:8" ht="27" customHeight="1" x14ac:dyDescent="0.25">
      <c r="A78" s="236" t="s">
        <v>445</v>
      </c>
      <c r="B78" s="278"/>
      <c r="C78" s="81">
        <f>SUM(C79:C82)</f>
        <v>0</v>
      </c>
      <c r="D78" s="81">
        <f t="shared" ref="D78:H78" si="25">SUM(D79:D82)</f>
        <v>0</v>
      </c>
      <c r="E78" s="81">
        <f t="shared" si="25"/>
        <v>0</v>
      </c>
      <c r="F78" s="81">
        <f t="shared" si="25"/>
        <v>0</v>
      </c>
      <c r="G78" s="81">
        <f t="shared" si="25"/>
        <v>0</v>
      </c>
      <c r="H78" s="81">
        <f t="shared" si="25"/>
        <v>0</v>
      </c>
    </row>
    <row r="79" spans="1:8" ht="25.5" x14ac:dyDescent="0.25">
      <c r="A79" s="61"/>
      <c r="B79" s="146" t="s">
        <v>418</v>
      </c>
      <c r="C79" s="82">
        <v>0</v>
      </c>
      <c r="D79" s="82">
        <v>0</v>
      </c>
      <c r="E79" s="82">
        <f t="shared" ref="E79:E82" si="26">+C79+D79</f>
        <v>0</v>
      </c>
      <c r="F79" s="82">
        <v>0</v>
      </c>
      <c r="G79" s="82">
        <v>0</v>
      </c>
      <c r="H79" s="82">
        <f t="shared" ref="H79:H82" si="27">+E79-F79</f>
        <v>0</v>
      </c>
    </row>
    <row r="80" spans="1:8" ht="25.5" x14ac:dyDescent="0.25">
      <c r="A80" s="61"/>
      <c r="B80" s="146" t="s">
        <v>419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420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61"/>
      <c r="B82" s="67" t="s">
        <v>421</v>
      </c>
      <c r="C82" s="82">
        <v>0</v>
      </c>
      <c r="D82" s="82">
        <v>0</v>
      </c>
      <c r="E82" s="82">
        <f t="shared" si="26"/>
        <v>0</v>
      </c>
      <c r="F82" s="82">
        <v>0</v>
      </c>
      <c r="G82" s="82">
        <v>0</v>
      </c>
      <c r="H82" s="82">
        <f t="shared" si="27"/>
        <v>0</v>
      </c>
    </row>
    <row r="83" spans="1:8" x14ac:dyDescent="0.25">
      <c r="A83" s="104"/>
      <c r="B83" s="105"/>
      <c r="C83" s="81"/>
      <c r="D83" s="81"/>
      <c r="E83" s="81"/>
      <c r="F83" s="81"/>
      <c r="G83" s="81"/>
      <c r="H83" s="81"/>
    </row>
    <row r="84" spans="1:8" x14ac:dyDescent="0.25">
      <c r="A84" s="241" t="s">
        <v>379</v>
      </c>
      <c r="B84" s="259"/>
      <c r="C84" s="81">
        <f>+C10+C47</f>
        <v>54973202</v>
      </c>
      <c r="D84" s="81">
        <f t="shared" ref="D84:G84" si="28">+D10+D47</f>
        <v>2220719</v>
      </c>
      <c r="E84" s="81">
        <f t="shared" si="28"/>
        <v>57193921</v>
      </c>
      <c r="F84" s="81">
        <f t="shared" si="28"/>
        <v>52465387</v>
      </c>
      <c r="G84" s="81">
        <f t="shared" si="28"/>
        <v>52945587</v>
      </c>
      <c r="H84" s="81">
        <f>+H10+H47</f>
        <v>4248334</v>
      </c>
    </row>
    <row r="85" spans="1:8" ht="15.75" thickBot="1" x14ac:dyDescent="0.3">
      <c r="A85" s="106"/>
      <c r="B85" s="107"/>
      <c r="C85" s="109"/>
      <c r="D85" s="109"/>
      <c r="E85" s="109"/>
      <c r="F85" s="109"/>
      <c r="G85" s="109"/>
      <c r="H85" s="109"/>
    </row>
    <row r="87" spans="1:8" x14ac:dyDescent="0.25">
      <c r="B87" s="112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B90" s="114"/>
      <c r="C90" s="113"/>
      <c r="D90" s="113"/>
      <c r="E90" s="113"/>
      <c r="F90" s="113"/>
      <c r="G90" s="113"/>
      <c r="H90" s="113"/>
    </row>
    <row r="91" spans="1:8" x14ac:dyDescent="0.25">
      <c r="A91" s="213" t="s">
        <v>450</v>
      </c>
      <c r="B91" s="213"/>
      <c r="C91" s="213"/>
      <c r="D91" s="275" t="s">
        <v>451</v>
      </c>
      <c r="E91" s="275"/>
      <c r="F91" s="275"/>
      <c r="G91" s="275"/>
      <c r="H91" s="275"/>
    </row>
    <row r="92" spans="1:8" x14ac:dyDescent="0.25">
      <c r="A92" s="213" t="s">
        <v>452</v>
      </c>
      <c r="B92" s="213"/>
      <c r="C92" s="213"/>
      <c r="D92" s="275" t="s">
        <v>453</v>
      </c>
      <c r="E92" s="275"/>
      <c r="F92" s="275"/>
      <c r="G92" s="275"/>
      <c r="H92" s="275"/>
    </row>
    <row r="97" spans="2:8" x14ac:dyDescent="0.25">
      <c r="B97" s="158" t="s">
        <v>457</v>
      </c>
      <c r="C97" s="157">
        <v>54973202</v>
      </c>
      <c r="D97" s="157">
        <v>0</v>
      </c>
      <c r="E97" s="157">
        <f>+C97+D97</f>
        <v>54973202</v>
      </c>
      <c r="F97" s="157">
        <v>32512412</v>
      </c>
      <c r="G97" s="157">
        <v>32512412</v>
      </c>
      <c r="H97" s="72">
        <f>+E97-F97</f>
        <v>22460790</v>
      </c>
    </row>
    <row r="98" spans="2:8" x14ac:dyDescent="0.25">
      <c r="C98" s="101">
        <f>+C97-C84</f>
        <v>0</v>
      </c>
      <c r="D98" s="101">
        <f>+D97-D84</f>
        <v>-2220719</v>
      </c>
      <c r="E98" s="101">
        <f>+E97-E84</f>
        <v>-2220719</v>
      </c>
      <c r="F98" s="101">
        <f>+F97-F84</f>
        <v>-19952975</v>
      </c>
      <c r="G98" s="101">
        <f>+G97-G84</f>
        <v>-20433175</v>
      </c>
    </row>
  </sheetData>
  <mergeCells count="24"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  <mergeCell ref="A58:B58"/>
    <mergeCell ref="A67:B67"/>
    <mergeCell ref="A78:B78"/>
    <mergeCell ref="A2:H2"/>
    <mergeCell ref="A3:H3"/>
    <mergeCell ref="A4:H4"/>
    <mergeCell ref="A5:H5"/>
    <mergeCell ref="A6:H6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zoomScale="85" zoomScaleNormal="85" workbookViewId="0">
      <selection activeCell="I12" sqref="I12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9" width="12.7109375" bestFit="1" customWidth="1"/>
    <col min="10" max="10" width="17.42578125" bestFit="1" customWidth="1"/>
  </cols>
  <sheetData>
    <row r="1" spans="1:11" ht="15.75" thickBot="1" x14ac:dyDescent="0.3"/>
    <row r="2" spans="1:11" x14ac:dyDescent="0.25">
      <c r="A2" s="283" t="s">
        <v>119</v>
      </c>
      <c r="B2" s="284"/>
      <c r="C2" s="284"/>
      <c r="D2" s="284"/>
      <c r="E2" s="284"/>
      <c r="F2" s="284"/>
      <c r="G2" s="285"/>
    </row>
    <row r="3" spans="1:11" x14ac:dyDescent="0.25">
      <c r="A3" s="286" t="s">
        <v>298</v>
      </c>
      <c r="B3" s="287"/>
      <c r="C3" s="287"/>
      <c r="D3" s="287"/>
      <c r="E3" s="287"/>
      <c r="F3" s="287"/>
      <c r="G3" s="288"/>
    </row>
    <row r="4" spans="1:11" x14ac:dyDescent="0.25">
      <c r="A4" s="286" t="s">
        <v>462</v>
      </c>
      <c r="B4" s="287"/>
      <c r="C4" s="287"/>
      <c r="D4" s="287"/>
      <c r="E4" s="287"/>
      <c r="F4" s="287"/>
      <c r="G4" s="288"/>
    </row>
    <row r="5" spans="1:11" x14ac:dyDescent="0.25">
      <c r="A5" s="286" t="s">
        <v>464</v>
      </c>
      <c r="B5" s="287"/>
      <c r="C5" s="287"/>
      <c r="D5" s="287"/>
      <c r="E5" s="287"/>
      <c r="F5" s="287"/>
      <c r="G5" s="288"/>
    </row>
    <row r="6" spans="1:11" ht="15.75" thickBot="1" x14ac:dyDescent="0.3">
      <c r="A6" s="289" t="s">
        <v>1</v>
      </c>
      <c r="B6" s="290"/>
      <c r="C6" s="290"/>
      <c r="D6" s="290"/>
      <c r="E6" s="290"/>
      <c r="F6" s="290"/>
      <c r="G6" s="291"/>
    </row>
    <row r="7" spans="1:11" ht="15.75" thickBot="1" x14ac:dyDescent="0.3">
      <c r="A7" s="292" t="s">
        <v>180</v>
      </c>
      <c r="B7" s="294" t="s">
        <v>300</v>
      </c>
      <c r="C7" s="295"/>
      <c r="D7" s="295"/>
      <c r="E7" s="295"/>
      <c r="F7" s="296"/>
      <c r="G7" s="297" t="s">
        <v>301</v>
      </c>
    </row>
    <row r="8" spans="1:11" ht="30.75" thickBot="1" x14ac:dyDescent="0.3">
      <c r="A8" s="293"/>
      <c r="B8" s="121" t="s">
        <v>182</v>
      </c>
      <c r="C8" s="121" t="s">
        <v>302</v>
      </c>
      <c r="D8" s="121" t="s">
        <v>303</v>
      </c>
      <c r="E8" s="121" t="s">
        <v>423</v>
      </c>
      <c r="F8" s="121" t="s">
        <v>200</v>
      </c>
      <c r="G8" s="298"/>
    </row>
    <row r="9" spans="1:11" ht="32.1" customHeight="1" x14ac:dyDescent="0.25">
      <c r="A9" s="117" t="s">
        <v>424</v>
      </c>
      <c r="B9" s="122">
        <f>+B10+B11+B12+B15+B16+B19</f>
        <v>7521000</v>
      </c>
      <c r="C9" s="122">
        <f t="shared" ref="C9:F9" si="0">+C10+C11+C12+C15+C16+C19</f>
        <v>-316049.99999999994</v>
      </c>
      <c r="D9" s="122">
        <f t="shared" si="0"/>
        <v>7204950</v>
      </c>
      <c r="E9" s="122">
        <f>+E10+E11+E12+E15+E16+E19</f>
        <v>7126376</v>
      </c>
      <c r="F9" s="122">
        <f t="shared" si="0"/>
        <v>7126376.0631999997</v>
      </c>
      <c r="G9" s="122">
        <f>+G10+G11+G12+G15+G16+G19</f>
        <v>78574</v>
      </c>
      <c r="I9" s="169"/>
    </row>
    <row r="10" spans="1:11" ht="32.1" customHeight="1" x14ac:dyDescent="0.25">
      <c r="A10" s="134" t="s">
        <v>425</v>
      </c>
      <c r="B10" s="135">
        <v>7237224</v>
      </c>
      <c r="C10" s="136">
        <v>-303407.99999999994</v>
      </c>
      <c r="D10" s="136">
        <f>+B10+C10</f>
        <v>6933816</v>
      </c>
      <c r="E10" s="136">
        <v>6841321</v>
      </c>
      <c r="F10" s="136">
        <v>6841321</v>
      </c>
      <c r="G10" s="136">
        <f>+D10-E10</f>
        <v>92495</v>
      </c>
      <c r="H10" s="137"/>
      <c r="K10" s="154"/>
    </row>
    <row r="11" spans="1:11" ht="32.1" customHeight="1" x14ac:dyDescent="0.25">
      <c r="A11" s="134" t="s">
        <v>426</v>
      </c>
      <c r="B11" s="135">
        <v>283776</v>
      </c>
      <c r="C11" s="136">
        <v>-12641.999999999998</v>
      </c>
      <c r="D11" s="136">
        <f>+B11+C11</f>
        <v>271134</v>
      </c>
      <c r="E11" s="136">
        <v>285055</v>
      </c>
      <c r="F11" s="136">
        <v>285055.06320000003</v>
      </c>
      <c r="G11" s="136">
        <f>+D11-E11</f>
        <v>-13921</v>
      </c>
      <c r="H11" s="137"/>
      <c r="J11" s="72"/>
    </row>
    <row r="12" spans="1:11" ht="32.1" customHeight="1" x14ac:dyDescent="0.25">
      <c r="A12" s="118" t="s">
        <v>427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</row>
    <row r="13" spans="1:11" ht="32.1" customHeight="1" x14ac:dyDescent="0.25">
      <c r="A13" s="118" t="s">
        <v>446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</row>
    <row r="14" spans="1:11" ht="32.1" customHeight="1" x14ac:dyDescent="0.25">
      <c r="A14" s="118" t="s">
        <v>447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1" ht="32.1" customHeight="1" x14ac:dyDescent="0.25">
      <c r="A15" s="118" t="s">
        <v>428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1" ht="49.5" customHeight="1" x14ac:dyDescent="0.25">
      <c r="A16" s="118" t="s">
        <v>429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0" ht="32.1" customHeight="1" x14ac:dyDescent="0.25">
      <c r="A17" s="119" t="s">
        <v>448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0" ht="32.1" customHeight="1" x14ac:dyDescent="0.25">
      <c r="A18" s="119" t="s">
        <v>449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0" ht="32.1" customHeight="1" x14ac:dyDescent="0.25">
      <c r="A19" s="118" t="s">
        <v>430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0" x14ac:dyDescent="0.25">
      <c r="A20" s="118"/>
      <c r="B20" s="122"/>
      <c r="C20" s="123"/>
      <c r="D20" s="123"/>
      <c r="E20" s="123"/>
      <c r="F20" s="123"/>
      <c r="G20" s="123"/>
    </row>
    <row r="21" spans="1:10" ht="32.1" customHeight="1" x14ac:dyDescent="0.25">
      <c r="A21" s="117" t="s">
        <v>431</v>
      </c>
      <c r="B21" s="164">
        <f>+B22+B23+B24+B27+B28+B31</f>
        <v>39632173</v>
      </c>
      <c r="C21" s="122">
        <f t="shared" ref="C21:F21" si="3">+C22+C23+C24+C27+C28+C31</f>
        <v>1427907.97</v>
      </c>
      <c r="D21" s="122">
        <f>+D22+D23+D24+D27+D28+D31</f>
        <v>41060080.969999999</v>
      </c>
      <c r="E21" s="122">
        <f t="shared" si="3"/>
        <v>37545131</v>
      </c>
      <c r="F21" s="122">
        <f t="shared" si="3"/>
        <v>37545131</v>
      </c>
      <c r="G21" s="122">
        <f>+G22+G23+G24+G27+G28+G31</f>
        <v>3514949.9699999988</v>
      </c>
      <c r="J21" s="154"/>
    </row>
    <row r="22" spans="1:10" ht="32.1" customHeight="1" x14ac:dyDescent="0.25">
      <c r="A22" s="134" t="s">
        <v>425</v>
      </c>
      <c r="B22" s="135">
        <v>23102165</v>
      </c>
      <c r="C22" s="136">
        <v>762147.97</v>
      </c>
      <c r="D22" s="136">
        <f>B22+C22</f>
        <v>23864312.969999999</v>
      </c>
      <c r="E22" s="136">
        <v>20908550</v>
      </c>
      <c r="F22" s="136">
        <v>20908550</v>
      </c>
      <c r="G22" s="136">
        <f>+D22-E22</f>
        <v>2955762.9699999988</v>
      </c>
      <c r="J22" s="154"/>
    </row>
    <row r="23" spans="1:10" ht="32.1" customHeight="1" x14ac:dyDescent="0.25">
      <c r="A23" s="134" t="s">
        <v>426</v>
      </c>
      <c r="B23" s="135">
        <v>16530008</v>
      </c>
      <c r="C23" s="136">
        <v>665760</v>
      </c>
      <c r="D23" s="136">
        <f>+B23+C23</f>
        <v>17195768</v>
      </c>
      <c r="E23" s="136">
        <v>16636581</v>
      </c>
      <c r="F23" s="136">
        <v>16636581</v>
      </c>
      <c r="G23" s="136">
        <f>+D23-E23</f>
        <v>559187</v>
      </c>
      <c r="H23" s="137"/>
      <c r="J23" s="154"/>
    </row>
    <row r="24" spans="1:10" ht="32.1" customHeight="1" x14ac:dyDescent="0.25">
      <c r="A24" s="118" t="s">
        <v>427</v>
      </c>
      <c r="B24" s="122">
        <f>+B25+B26</f>
        <v>0</v>
      </c>
      <c r="C24" s="122">
        <f t="shared" ref="C24:G24" si="4">+C25+C26</f>
        <v>0</v>
      </c>
      <c r="D24" s="122">
        <f t="shared" si="4"/>
        <v>0</v>
      </c>
      <c r="E24" s="122">
        <f t="shared" si="4"/>
        <v>0</v>
      </c>
      <c r="F24" s="122">
        <f t="shared" si="4"/>
        <v>0</v>
      </c>
      <c r="G24" s="122">
        <f t="shared" si="4"/>
        <v>0</v>
      </c>
      <c r="I24" s="72"/>
      <c r="J24" s="154"/>
    </row>
    <row r="25" spans="1:10" ht="32.1" customHeight="1" x14ac:dyDescent="0.25">
      <c r="A25" s="118" t="s">
        <v>446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</row>
    <row r="26" spans="1:10" ht="32.1" customHeight="1" x14ac:dyDescent="0.25">
      <c r="A26" s="118" t="s">
        <v>447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</row>
    <row r="27" spans="1:10" ht="32.1" customHeight="1" x14ac:dyDescent="0.25">
      <c r="A27" s="118" t="s">
        <v>428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</row>
    <row r="28" spans="1:10" ht="49.5" customHeight="1" x14ac:dyDescent="0.25">
      <c r="A28" s="118" t="s">
        <v>429</v>
      </c>
      <c r="B28" s="122">
        <f>+B29+B30</f>
        <v>0</v>
      </c>
      <c r="C28" s="122">
        <f t="shared" ref="C28" si="5">+C29+C30</f>
        <v>0</v>
      </c>
      <c r="D28" s="122">
        <f t="shared" ref="D28" si="6">+D29+D30</f>
        <v>0</v>
      </c>
      <c r="E28" s="122">
        <f t="shared" ref="E28" si="7">+E29+E30</f>
        <v>0</v>
      </c>
      <c r="F28" s="122">
        <f t="shared" ref="F28" si="8">+F29+F30</f>
        <v>0</v>
      </c>
      <c r="G28" s="122">
        <f t="shared" ref="G28" si="9">+G29+G30</f>
        <v>0</v>
      </c>
    </row>
    <row r="29" spans="1:10" ht="32.1" customHeight="1" x14ac:dyDescent="0.25">
      <c r="A29" s="119" t="s">
        <v>448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0" ht="32.1" customHeight="1" x14ac:dyDescent="0.25">
      <c r="A30" s="119" t="s">
        <v>449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0" ht="32.1" customHeight="1" x14ac:dyDescent="0.25">
      <c r="A31" s="118" t="s">
        <v>430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0" s="147" customFormat="1" ht="36" customHeight="1" x14ac:dyDescent="0.25">
      <c r="A32" s="117" t="s">
        <v>432</v>
      </c>
      <c r="B32" s="122">
        <f>+B9+B21</f>
        <v>47153173</v>
      </c>
      <c r="C32" s="122">
        <f>+C9+C21</f>
        <v>1111857.97</v>
      </c>
      <c r="D32" s="122">
        <f>+D9+D21</f>
        <v>48265030.969999999</v>
      </c>
      <c r="E32" s="122">
        <f t="shared" ref="E32" si="10">+E9+E21</f>
        <v>44671507</v>
      </c>
      <c r="F32" s="122">
        <f>+F9+F21</f>
        <v>44671507.063199997</v>
      </c>
      <c r="G32" s="122">
        <f>+G9+G21</f>
        <v>3593523.9699999988</v>
      </c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13" t="s">
        <v>450</v>
      </c>
      <c r="B39" s="213"/>
      <c r="C39" s="213"/>
      <c r="D39" s="275" t="s">
        <v>451</v>
      </c>
      <c r="E39" s="275"/>
      <c r="F39" s="275"/>
      <c r="G39" s="275"/>
    </row>
    <row r="40" spans="1:7" x14ac:dyDescent="0.25">
      <c r="A40" s="213" t="s">
        <v>452</v>
      </c>
      <c r="B40" s="213"/>
      <c r="C40" s="213"/>
      <c r="D40" s="275" t="s">
        <v>453</v>
      </c>
      <c r="E40" s="275"/>
      <c r="F40" s="275"/>
      <c r="G40" s="275"/>
    </row>
    <row r="46" spans="1:7" x14ac:dyDescent="0.25">
      <c r="B46" s="101">
        <v>7521000</v>
      </c>
      <c r="C46" s="101">
        <v>0</v>
      </c>
      <c r="D46" s="101">
        <v>7521000</v>
      </c>
      <c r="E46" s="101">
        <v>3949382</v>
      </c>
      <c r="F46" s="101">
        <v>3949382</v>
      </c>
      <c r="G46" s="101">
        <f>+D46-F46</f>
        <v>3571618</v>
      </c>
    </row>
    <row r="47" spans="1:7" x14ac:dyDescent="0.25">
      <c r="B47" s="101">
        <v>39632173</v>
      </c>
      <c r="C47" s="101">
        <v>0</v>
      </c>
      <c r="D47" s="101">
        <v>39632173</v>
      </c>
      <c r="E47" s="101">
        <v>23639967</v>
      </c>
      <c r="F47" s="101">
        <v>23639967</v>
      </c>
      <c r="G47" s="101">
        <f>+D47-F47</f>
        <v>15992206</v>
      </c>
    </row>
    <row r="48" spans="1:7" x14ac:dyDescent="0.25">
      <c r="B48" s="165">
        <f>+B46+B47</f>
        <v>47153173</v>
      </c>
      <c r="C48" s="165">
        <f t="shared" ref="C48:G48" si="11">+C46+C47</f>
        <v>0</v>
      </c>
      <c r="D48" s="165">
        <f t="shared" si="11"/>
        <v>47153173</v>
      </c>
      <c r="E48" s="165">
        <f t="shared" si="11"/>
        <v>27589349</v>
      </c>
      <c r="F48" s="165">
        <f t="shared" si="11"/>
        <v>27589349</v>
      </c>
      <c r="G48" s="165">
        <f t="shared" si="11"/>
        <v>19563824</v>
      </c>
    </row>
    <row r="50" spans="2:7" x14ac:dyDescent="0.25">
      <c r="B50" s="101">
        <f>+B48-B32</f>
        <v>0</v>
      </c>
      <c r="C50" s="101">
        <f t="shared" ref="C50:G50" si="12">+C48-C32</f>
        <v>-1111857.97</v>
      </c>
      <c r="D50" s="101">
        <f t="shared" si="12"/>
        <v>-1111857.9699999988</v>
      </c>
      <c r="E50" s="101">
        <f t="shared" si="12"/>
        <v>-17082158</v>
      </c>
      <c r="F50" s="101">
        <f t="shared" si="12"/>
        <v>-17082158.063199997</v>
      </c>
      <c r="G50" s="101">
        <f t="shared" si="12"/>
        <v>15970300.030000001</v>
      </c>
    </row>
  </sheetData>
  <mergeCells count="12">
    <mergeCell ref="A39:C39"/>
    <mergeCell ref="A40:C40"/>
    <mergeCell ref="D39:G39"/>
    <mergeCell ref="D40:G40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1.ESFD</vt:lpstr>
      <vt:lpstr>2. IADPOP</vt:lpstr>
      <vt:lpstr>3. IAODF</vt:lpstr>
      <vt:lpstr>4. BP</vt:lpstr>
      <vt:lpstr>5. EAID</vt:lpstr>
      <vt:lpstr>6a. EAEPED</vt:lpstr>
      <vt:lpstr>6b. EAEPED</vt:lpstr>
      <vt:lpstr>6c. EAEPED</vt:lpstr>
      <vt:lpstr>6d. CSPPC</vt:lpstr>
      <vt:lpstr>'1.ESFD'!Área_de_impresión</vt:lpstr>
      <vt:lpstr>'2. IADPOP'!Área_de_impresión</vt:lpstr>
      <vt:lpstr>'3. IAODF'!Área_de_impresión</vt:lpstr>
      <vt:lpstr>'4. BP'!Área_de_impresión</vt:lpstr>
      <vt:lpstr>'5. EAID'!Área_de_impresión</vt:lpstr>
      <vt:lpstr>'6a. EAEPED'!Área_de_impresión</vt:lpstr>
      <vt:lpstr>'6b. EAEPED'!Área_de_impresión</vt:lpstr>
      <vt:lpstr>'6c. EAEPED'!Área_de_impresión</vt:lpstr>
      <vt:lpstr>'6d. CSPPC'!Área_de_impresión</vt:lpstr>
      <vt:lpstr>'1.ESFD'!Títulos_a_imprimir</vt:lpstr>
      <vt:lpstr>'5. EAID'!Títulos_a_imprimir</vt:lpstr>
      <vt:lpstr>'6a. EAEPED'!Títulos_a_imprimir</vt:lpstr>
      <vt:lpstr>'6c. EAEPED'!Títulos_a_imprimir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2017-10-02T20:11:46Z</cp:lastPrinted>
  <dcterms:created xsi:type="dcterms:W3CDTF">2016-11-15T23:13:57Z</dcterms:created>
  <dcterms:modified xsi:type="dcterms:W3CDTF">2017-12-28T18:17:15Z</dcterms:modified>
</cp:coreProperties>
</file>