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LDF\"/>
    </mc:Choice>
  </mc:AlternateContent>
  <bookViews>
    <workbookView xWindow="0" yWindow="0" windowWidth="20490" windowHeight="7755" firstSheet="3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7" l="1"/>
  <c r="G16" i="7"/>
  <c r="G15" i="7"/>
  <c r="G14" i="7"/>
  <c r="G13" i="7"/>
  <c r="G12" i="7"/>
  <c r="F8" i="7"/>
  <c r="E8" i="7"/>
  <c r="D8" i="7"/>
  <c r="C8" i="7"/>
  <c r="B8" i="7"/>
  <c r="G22" i="7"/>
  <c r="H18" i="6" l="1"/>
  <c r="H14" i="6"/>
  <c r="H12" i="6"/>
  <c r="H10" i="6"/>
  <c r="H9" i="6"/>
  <c r="C9" i="6"/>
  <c r="G18" i="9" l="1"/>
  <c r="G17" i="9"/>
  <c r="G16" i="9" s="1"/>
  <c r="G30" i="9"/>
  <c r="G29" i="9"/>
  <c r="G28" i="9"/>
  <c r="G27" i="9"/>
  <c r="G26" i="9"/>
  <c r="G25" i="9"/>
  <c r="G24" i="9"/>
  <c r="G23" i="9"/>
  <c r="G22" i="9"/>
  <c r="G21" i="9"/>
  <c r="F18" i="9"/>
  <c r="E18" i="9"/>
  <c r="D18" i="9"/>
  <c r="C18" i="9"/>
  <c r="B18" i="9"/>
  <c r="F17" i="9"/>
  <c r="E17" i="9"/>
  <c r="D17" i="9"/>
  <c r="C17" i="9"/>
  <c r="B17" i="9"/>
  <c r="F16" i="9"/>
  <c r="E16" i="9"/>
  <c r="D16" i="9"/>
  <c r="C16" i="9"/>
  <c r="B16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F17" i="5"/>
  <c r="G17" i="5"/>
  <c r="H17" i="5"/>
  <c r="G9" i="9"/>
  <c r="F27" i="9"/>
  <c r="E27" i="9"/>
  <c r="D27" i="9"/>
  <c r="C27" i="9"/>
  <c r="F23" i="9"/>
  <c r="E23" i="9"/>
  <c r="D23" i="9"/>
  <c r="C23" i="9"/>
  <c r="B8" i="1"/>
  <c r="H17" i="6" l="1"/>
  <c r="F83" i="1"/>
  <c r="F76" i="1"/>
  <c r="F87" i="1" s="1"/>
  <c r="F71" i="1"/>
  <c r="F65" i="1"/>
  <c r="F41" i="1"/>
  <c r="F37" i="1"/>
  <c r="F30" i="1"/>
  <c r="F26" i="1"/>
  <c r="F22" i="1"/>
  <c r="F18" i="1"/>
  <c r="F8" i="1"/>
  <c r="F46" i="1" s="1"/>
  <c r="F67" i="1" s="1"/>
  <c r="F89" i="1" l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3" i="7"/>
  <c r="G32" i="7"/>
  <c r="G31" i="7"/>
  <c r="G30" i="7"/>
  <c r="G29" i="7"/>
  <c r="G28" i="7"/>
  <c r="G27" i="7"/>
  <c r="G26" i="7"/>
  <c r="G21" i="7"/>
  <c r="G20" i="7"/>
  <c r="G19" i="7"/>
  <c r="G18" i="7"/>
  <c r="G11" i="7"/>
  <c r="G10" i="7"/>
  <c r="F24" i="7"/>
  <c r="E24" i="7"/>
  <c r="D24" i="7"/>
  <c r="C24" i="7"/>
  <c r="B24" i="7"/>
  <c r="H11" i="8"/>
  <c r="G24" i="7" l="1"/>
  <c r="G8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H124" i="6" s="1"/>
  <c r="G124" i="6"/>
  <c r="G84" i="6" s="1"/>
  <c r="F124" i="6"/>
  <c r="E124" i="6"/>
  <c r="E84" i="6" s="1"/>
  <c r="D124" i="6"/>
  <c r="C124" i="6"/>
  <c r="C84" i="6" s="1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84" i="6" l="1"/>
  <c r="I66" i="5"/>
  <c r="I65" i="5"/>
  <c r="I64" i="5"/>
  <c r="I62" i="5" s="1"/>
  <c r="I63" i="5"/>
  <c r="I61" i="5"/>
  <c r="I60" i="5"/>
  <c r="I59" i="5"/>
  <c r="I58" i="5"/>
  <c r="I56" i="5"/>
  <c r="I55" i="5"/>
  <c r="I54" i="5"/>
  <c r="I53" i="5"/>
  <c r="I52" i="5"/>
  <c r="I51" i="5"/>
  <c r="I50" i="5"/>
  <c r="I48" i="5" s="1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7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/>
  <c r="D19" i="2" s="1"/>
  <c r="I43" i="5" l="1"/>
  <c r="I73" i="5" s="1"/>
  <c r="I17" i="5"/>
  <c r="I57" i="5"/>
  <c r="I68" i="5" s="1"/>
  <c r="F20" i="9"/>
  <c r="E20" i="9"/>
  <c r="C20" i="9"/>
  <c r="D20" i="9"/>
  <c r="B27" i="9"/>
  <c r="B23" i="9"/>
  <c r="G15" i="9"/>
  <c r="G14" i="9" s="1"/>
  <c r="G13" i="9" s="1"/>
  <c r="G12" i="9" s="1"/>
  <c r="F15" i="9"/>
  <c r="F14" i="9" s="1"/>
  <c r="F13" i="9" s="1"/>
  <c r="F12" i="9" s="1"/>
  <c r="E15" i="9"/>
  <c r="E14" i="9" s="1"/>
  <c r="E13" i="9" s="1"/>
  <c r="E12" i="9" s="1"/>
  <c r="E11" i="9" s="1"/>
  <c r="E10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G11" i="9"/>
  <c r="F11" i="9"/>
  <c r="D11" i="9"/>
  <c r="B15" i="9"/>
  <c r="B14" i="9" s="1"/>
  <c r="B13" i="9" s="1"/>
  <c r="B12" i="9" s="1"/>
  <c r="B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G9" i="8" s="1"/>
  <c r="G83" i="8" s="1"/>
  <c r="F10" i="8"/>
  <c r="F9" i="8" s="1"/>
  <c r="F83" i="8" s="1"/>
  <c r="E10" i="8"/>
  <c r="D10" i="8"/>
  <c r="D9" i="8" s="1"/>
  <c r="D83" i="8" s="1"/>
  <c r="C10" i="8"/>
  <c r="C9" i="8" s="1"/>
  <c r="C83" i="8" s="1"/>
  <c r="G35" i="7"/>
  <c r="F35" i="7"/>
  <c r="E35" i="7"/>
  <c r="D35" i="7"/>
  <c r="C35" i="7"/>
  <c r="B35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G17" i="6"/>
  <c r="F17" i="6"/>
  <c r="E17" i="6"/>
  <c r="D17" i="6"/>
  <c r="C17" i="6"/>
  <c r="G9" i="6"/>
  <c r="F9" i="6"/>
  <c r="E9" i="6"/>
  <c r="D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B10" i="9" l="1"/>
  <c r="B8" i="9" s="1"/>
  <c r="D10" i="9"/>
  <c r="D8" i="9" s="1"/>
  <c r="F10" i="9"/>
  <c r="F8" i="9" s="1"/>
  <c r="F31" i="9" s="1"/>
  <c r="E8" i="9"/>
  <c r="E31" i="9" s="1"/>
  <c r="G10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B20" i="9"/>
  <c r="D78" i="5"/>
  <c r="D70" i="5"/>
  <c r="D57" i="5"/>
  <c r="D48" i="5"/>
  <c r="D39" i="5"/>
  <c r="I39" i="5" s="1"/>
  <c r="H30" i="5"/>
  <c r="G30" i="5"/>
  <c r="F30" i="5"/>
  <c r="E30" i="5"/>
  <c r="D30" i="5"/>
  <c r="E17" i="5"/>
  <c r="E43" i="5" s="1"/>
  <c r="D17" i="5"/>
  <c r="E160" i="6" l="1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E8" i="1"/>
  <c r="C68" i="1"/>
  <c r="C40" i="1"/>
  <c r="C37" i="1"/>
  <c r="C30" i="1"/>
  <c r="C24" i="1"/>
  <c r="C16" i="1"/>
  <c r="C8" i="1"/>
  <c r="B68" i="1"/>
  <c r="B30" i="1"/>
  <c r="B24" i="1"/>
  <c r="B16" i="1"/>
  <c r="C46" i="1" l="1"/>
  <c r="C70" i="1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s="1"/>
</calcChain>
</file>

<file path=xl/sharedStrings.xml><?xml version="1.0" encoding="utf-8"?>
<sst xmlns="http://schemas.openxmlformats.org/spreadsheetml/2006/main" count="666" uniqueCount="467">
  <si>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</si>
  <si>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</si>
  <si>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</si>
  <si>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</si>
  <si>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</si>
  <si>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</si>
  <si>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</si>
  <si>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</si>
  <si>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</si>
  <si>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</si>
  <si>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</si>
  <si>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</si>
  <si>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</si>
  <si>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</si>
  <si>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</si>
  <si>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</si>
  <si>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</si>
  <si>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</si>
  <si>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</si>
  <si>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</si>
  <si>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</si>
  <si>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</si>
  <si>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</si>
  <si>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</si>
  <si>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</si>
  <si>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</si>
  <si>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</si>
  <si>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</si>
  <si>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</si>
  <si>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</si>
  <si>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</si>
  <si>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</si>
  <si>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</si>
  <si>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</si>
  <si>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</si>
  <si>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</si>
  <si>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</si>
  <si>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</si>
  <si>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</si>
  <si>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</si>
  <si>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</si>
  <si>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</si>
  <si>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</si>
  <si>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</si>
  <si>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</si>
  <si>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</si>
  <si>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</si>
  <si>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</si>
  <si>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</si>
  <si>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</si>
  <si>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</si>
  <si>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</si>
  <si>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</si>
  <si>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</si>
  <si>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</si>
  <si>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</si>
  <si>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</si>
  <si>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</si>
  <si>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</si>
  <si>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</si>
  <si>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</si>
  <si>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</si>
  <si>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</si>
  <si>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</si>
  <si>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</si>
  <si>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</si>
  <si>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</si>
  <si>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</si>
  <si>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</si>
  <si>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</si>
  <si>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</si>
  <si>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</si>
  <si>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</si>
  <si>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</si>
  <si>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</si>
  <si>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</si>
  <si>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</si>
  <si>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</si>
  <si>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</si>
  <si>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</si>
  <si>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</si>
  <si>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</si>
  <si>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</si>
  <si>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</si>
  <si>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</si>
  <si>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</si>
  <si>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</si>
  <si>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</si>
  <si>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</si>
  <si>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</si>
  <si>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</si>
  <si>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</si>
  <si>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</si>
  <si>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</si>
  <si>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</si>
  <si>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</si>
  <si>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</si>
  <si>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</si>
  <si>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</si>
  <si>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</si>
  <si>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</si>
  <si>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</si>
  <si>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</si>
  <si>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</si>
  <si>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</si>
  <si>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</si>
  <si>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</si>
  <si>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</si>
  <si>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</si>
  <si>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</si>
  <si>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</si>
  <si>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</si>
  <si>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</si>
  <si>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</si>
  <si>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</si>
  <si>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</si>
  <si>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</si>
  <si>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</si>
  <si>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</si>
  <si>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</si>
  <si>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</si>
  <si>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</si>
  <si>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</si>
  <si>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</si>
  <si>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</si>
  <si>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</si>
  <si>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</si>
  <si>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</si>
  <si>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</si>
  <si>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</si>
  <si>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</si>
  <si>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</si>
  <si>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</si>
  <si>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</si>
  <si>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</si>
  <si>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</si>
  <si>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</si>
  <si>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</si>
  <si>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</si>
  <si>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</si>
  <si>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</si>
  <si>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</si>
  <si>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</si>
  <si>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</si>
  <si>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</si>
  <si>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</si>
  <si>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</si>
  <si>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</si>
  <si>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</si>
  <si>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</si>
  <si>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</si>
  <si>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</si>
  <si>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</si>
  <si>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</si>
  <si>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</si>
  <si>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</si>
  <si>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</si>
  <si>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</si>
  <si>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</si>
  <si>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</si>
  <si>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</si>
  <si>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</si>
  <si>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</si>
  <si>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</si>
  <si>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</si>
  <si>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</si>
  <si>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</si>
  <si>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</si>
  <si>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</si>
  <si>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</si>
  <si>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</si>
  <si>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</si>
  <si>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</si>
  <si>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</si>
  <si>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</si>
  <si>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</si>
  <si>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</si>
  <si>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</si>
  <si>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</si>
  <si>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</si>
  <si>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</si>
  <si>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</si>
  <si>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</si>
  <si>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</si>
  <si>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</si>
  <si>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</si>
  <si>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</si>
  <si>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</si>
  <si>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</si>
  <si>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</si>
  <si>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</si>
  <si>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</si>
  <si>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</si>
  <si>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</si>
  <si>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</si>
  <si>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</si>
  <si>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</si>
  <si>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</si>
  <si>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</si>
  <si>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</si>
  <si>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</si>
  <si>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</si>
  <si>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</si>
  <si>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</si>
  <si>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</si>
  <si>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</si>
  <si>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</si>
  <si>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</si>
  <si>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</si>
  <si>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</si>
  <si>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</si>
  <si>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</si>
  <si>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</si>
  <si>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</si>
  <si>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</si>
  <si>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</si>
  <si>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</si>
  <si>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</si>
  <si>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</si>
  <si>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</si>
  <si>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</si>
  <si>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</si>
  <si>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</si>
  <si>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</si>
  <si>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</si>
  <si>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</si>
  <si>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</si>
  <si>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</si>
  <si>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</si>
  <si>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</si>
  <si>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</si>
  <si>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</si>
  <si>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</si>
  <si>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</si>
  <si>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</si>
  <si>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</si>
  <si>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</si>
  <si>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</si>
  <si>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</si>
  <si>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</si>
  <si>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</si>
  <si>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</si>
  <si>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</si>
  <si>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</si>
  <si>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</si>
  <si>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</si>
  <si>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</si>
  <si>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</si>
  <si>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</si>
  <si>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</si>
  <si>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</si>
  <si>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</si>
  <si>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</si>
  <si>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</si>
  <si>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</si>
  <si>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</si>
  <si>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</si>
  <si>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</si>
  <si>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</si>
  <si>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</si>
  <si>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</si>
  <si>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</si>
  <si>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</si>
  <si>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</si>
  <si>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</si>
  <si>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</si>
  <si>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</si>
  <si>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</si>
  <si>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</si>
  <si>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</si>
  <si>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</si>
  <si>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</si>
  <si>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</si>
  <si>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</si>
  <si>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</si>
  <si>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</si>
  <si>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</si>
  <si>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</si>
  <si>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</si>
  <si>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</si>
  <si>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</si>
  <si>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</si>
  <si>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</si>
  <si>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</si>
  <si>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</si>
  <si>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</si>
  <si>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</si>
  <si>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</si>
  <si>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</si>
  <si>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</si>
  <si>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</si>
  <si>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</si>
  <si>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</si>
  <si>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</si>
  <si>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</si>
  <si>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</si>
  <si>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</si>
  <si>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</si>
  <si>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</si>
  <si>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</si>
  <si>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</si>
  <si>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</si>
  <si>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</si>
  <si>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</si>
  <si>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</si>
  <si>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</si>
  <si>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</si>
  <si>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</si>
  <si>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</si>
  <si>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</si>
  <si>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</si>
  <si>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</si>
  <si>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</si>
  <si>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</si>
  <si>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</si>
  <si>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</si>
  <si>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</si>
  <si>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</si>
  <si>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</si>
  <si>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</si>
  <si>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</si>
  <si>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</si>
  <si>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</si>
  <si>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</si>
  <si>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</si>
  <si>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</si>
  <si>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</si>
  <si>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</si>
  <si>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</si>
  <si>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</si>
  <si>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</si>
  <si>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</si>
  <si>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</si>
  <si>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</si>
  <si>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</si>
  <si>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</si>
  <si>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</si>
  <si>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</si>
  <si>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</si>
  <si>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</si>
  <si>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</si>
  <si>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</si>
  <si>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</si>
  <si>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</si>
  <si>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</si>
  <si>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</si>
  <si>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</si>
  <si>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</si>
  <si>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</si>
  <si>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</si>
  <si>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</si>
  <si>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</si>
  <si>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</si>
  <si>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</si>
  <si>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</si>
  <si>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</si>
  <si>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</si>
  <si>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</si>
  <si>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</si>
  <si>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</si>
  <si>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</si>
  <si>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</si>
  <si>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</si>
  <si>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</si>
  <si>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</si>
  <si>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</si>
  <si>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</si>
  <si>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</si>
  <si>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</si>
  <si>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</si>
  <si>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</si>
  <si>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</si>
  <si>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</si>
  <si>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</si>
  <si>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</si>
  <si>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</si>
  <si>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</si>
  <si>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</si>
  <si>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</si>
  <si>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</si>
  <si>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</si>
  <si>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</si>
  <si>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</si>
  <si>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</si>
  <si>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</si>
  <si>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</si>
  <si>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</si>
  <si>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</si>
  <si>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</si>
  <si>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</si>
  <si>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</si>
  <si>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</si>
  <si>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</si>
  <si>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</si>
  <si>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</si>
  <si>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</si>
  <si>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</si>
  <si>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</si>
  <si>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</si>
  <si>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</si>
  <si>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</si>
  <si>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</si>
  <si>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</si>
  <si>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</si>
  <si>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</si>
  <si>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</si>
  <si>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</si>
  <si>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</si>
  <si>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</si>
  <si>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</si>
  <si>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</si>
  <si>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</si>
  <si>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</si>
  <si>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</si>
  <si>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</si>
  <si>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</si>
  <si>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</si>
  <si>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</si>
  <si>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</si>
  <si>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</si>
  <si>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</si>
  <si>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</si>
  <si>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</si>
  <si>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</si>
  <si>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</si>
  <si>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</si>
  <si>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</si>
  <si>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</si>
  <si>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</si>
  <si>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</si>
  <si>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</si>
  <si>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</si>
  <si>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</si>
  <si>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</si>
  <si>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</si>
  <si>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</si>
  <si>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</si>
  <si>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</si>
  <si>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</si>
  <si>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</si>
  <si>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</si>
  <si>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</si>
  <si>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</si>
  <si>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</si>
  <si>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</si>
  <si>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</si>
  <si>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</si>
  <si>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 xml:space="preserve"> </t>
  </si>
  <si>
    <t>Del 1 de enero al 31 de marzo de 2017</t>
  </si>
  <si>
    <t>31 de marzo 2017</t>
  </si>
  <si>
    <t>al 31 de diciembre de 2016 (d)</t>
  </si>
  <si>
    <t>Monto pagado de la inversión al 31 de marzo de 2017</t>
  </si>
  <si>
    <t>Monto pagado de la inversión actualizado al 31 de marzo de 2017</t>
  </si>
  <si>
    <t>Saldo pendiente por pagar de la inversión al 31 de marzo de 2017 (m = g – l)</t>
  </si>
  <si>
    <t>31 de diciembre de 2016</t>
  </si>
  <si>
    <t>Al 31 de marzo de 2017 y al 31 de diciembre de 2016</t>
  </si>
  <si>
    <t>C. Primera Visitaduria General Tlaxcala</t>
  </si>
  <si>
    <t>D. Segunda Visitaduria General Zacatelco</t>
  </si>
  <si>
    <t>F. Cuarta Visitaduria General Apizaco</t>
  </si>
  <si>
    <t>E. Tercera Visitaduria General Calpulalpan</t>
  </si>
  <si>
    <t>G. Quinta Visitaduria General San Pablo del Monte</t>
  </si>
  <si>
    <t>H. Sexta Visitaduria General Santa Ana Chiautempan</t>
  </si>
  <si>
    <t>I. Dirección Administrativa</t>
  </si>
  <si>
    <t>J. Dirección de Programas y Atención a la Sociedad Civil</t>
  </si>
  <si>
    <t>K. Dirección Centro de Investigación y Capacitación en Derechos Humanos</t>
  </si>
  <si>
    <t>L. Dirección de Comunicación Social</t>
  </si>
  <si>
    <t>M. Departamento de Información y Orientacion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</si>
</sst>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9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1" fillId="0" borderId="19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" fontId="1" fillId="0" borderId="7" xfId="1" applyNumberFormat="1" applyFont="1" applyBorder="1" applyAlignment="1">
      <alignment horizontal="right" vertical="center" wrapText="1"/>
    </xf>
    <xf numFmtId="1" fontId="2" fillId="0" borderId="7" xfId="1" applyNumberFormat="1" applyFont="1" applyBorder="1" applyAlignment="1">
      <alignment horizontal="right" vertical="center" wrapText="1"/>
    </xf>
    <xf numFmtId="0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horizontal="right" vertical="center"/>
    </xf>
    <xf numFmtId="0" fontId="1" fillId="0" borderId="7" xfId="0" applyNumberFormat="1" applyFont="1" applyBorder="1" applyAlignment="1">
      <alignment horizontal="right" vertical="center"/>
    </xf>
    <xf numFmtId="1" fontId="1" fillId="0" borderId="7" xfId="1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43" fontId="8" fillId="0" borderId="0" xfId="1" applyFont="1" applyFill="1" applyBorder="1" applyAlignment="1">
      <alignment horizontal="left" vertical="center" wrapText="1"/>
    </xf>
    <xf numFmtId="43" fontId="8" fillId="0" borderId="0" xfId="1" applyFont="1" applyBorder="1" applyAlignment="1">
      <alignment horizontal="left"/>
    </xf>
    <xf numFmtId="43" fontId="0" fillId="0" borderId="0" xfId="0" applyNumberFormat="1" applyBorder="1"/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workbookViewId="0">
      <selection activeCell="F82" sqref="F82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56" t="s">
        <v>436</v>
      </c>
      <c r="B1" s="157"/>
      <c r="C1" s="157"/>
      <c r="D1" s="157"/>
      <c r="E1" s="157"/>
      <c r="F1" s="158"/>
      <c r="G1" s="75"/>
    </row>
    <row r="2" spans="1:7" x14ac:dyDescent="0.25">
      <c r="A2" s="159" t="s">
        <v>0</v>
      </c>
      <c r="B2" s="160"/>
      <c r="C2" s="160"/>
      <c r="D2" s="160"/>
      <c r="E2" s="160"/>
      <c r="F2" s="161"/>
    </row>
    <row r="3" spans="1:7" x14ac:dyDescent="0.25">
      <c r="A3" s="159" t="s">
        <v>455</v>
      </c>
      <c r="B3" s="160"/>
      <c r="C3" s="160"/>
      <c r="D3" s="160"/>
      <c r="E3" s="160"/>
      <c r="F3" s="161"/>
    </row>
    <row r="4" spans="1:7" ht="15.75" thickBot="1" x14ac:dyDescent="0.3">
      <c r="A4" s="162" t="s">
        <v>1</v>
      </c>
      <c r="B4" s="163"/>
      <c r="C4" s="163"/>
      <c r="D4" s="163"/>
      <c r="E4" s="163"/>
      <c r="F4" s="164"/>
    </row>
    <row r="5" spans="1:7" ht="18.75" thickBot="1" x14ac:dyDescent="0.3">
      <c r="A5" s="7" t="s">
        <v>2</v>
      </c>
      <c r="B5" s="8" t="s">
        <v>449</v>
      </c>
      <c r="C5" s="8" t="s">
        <v>454</v>
      </c>
      <c r="D5" s="9" t="s">
        <v>2</v>
      </c>
      <c r="E5" s="8" t="s">
        <v>449</v>
      </c>
      <c r="F5" s="8" t="s">
        <v>454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12">
        <f>+B9+B10+B11+B12+B13+B14+B15</f>
        <v>1978318</v>
      </c>
      <c r="C8" s="112">
        <f>+C9+C10+C11+C12+C13+C14+C15</f>
        <v>310364</v>
      </c>
      <c r="D8" s="26" t="s">
        <v>8</v>
      </c>
      <c r="E8" s="109">
        <f>+E9+E10+E11+E12+E13+E14+E15+E16+E17</f>
        <v>136108</v>
      </c>
      <c r="F8" s="109">
        <f>+F9+F10+F11+F12+F13+F14+F15+F16+F17</f>
        <v>393058</v>
      </c>
    </row>
    <row r="9" spans="1:7" x14ac:dyDescent="0.25">
      <c r="A9" s="1" t="s">
        <v>9</v>
      </c>
      <c r="B9" s="99">
        <v>726</v>
      </c>
      <c r="C9" s="100">
        <v>0</v>
      </c>
      <c r="D9" s="26" t="s">
        <v>10</v>
      </c>
      <c r="E9" s="100">
        <v>0</v>
      </c>
      <c r="F9" s="115">
        <v>0</v>
      </c>
    </row>
    <row r="10" spans="1:7" x14ac:dyDescent="0.25">
      <c r="A10" s="1" t="s">
        <v>11</v>
      </c>
      <c r="B10" s="108">
        <v>1977592</v>
      </c>
      <c r="C10" s="109">
        <v>310364</v>
      </c>
      <c r="D10" s="26" t="s">
        <v>12</v>
      </c>
      <c r="E10" s="100">
        <v>0</v>
      </c>
      <c r="F10" s="115">
        <v>0</v>
      </c>
    </row>
    <row r="11" spans="1:7" x14ac:dyDescent="0.25">
      <c r="A11" s="1" t="s">
        <v>13</v>
      </c>
      <c r="B11" s="99">
        <v>0</v>
      </c>
      <c r="C11" s="100">
        <v>0</v>
      </c>
      <c r="D11" s="26" t="s">
        <v>14</v>
      </c>
      <c r="E11" s="100">
        <v>0</v>
      </c>
      <c r="F11" s="115">
        <v>0</v>
      </c>
    </row>
    <row r="12" spans="1:7" x14ac:dyDescent="0.25">
      <c r="A12" s="1" t="s">
        <v>15</v>
      </c>
      <c r="B12" s="99">
        <v>0</v>
      </c>
      <c r="C12" s="100">
        <v>0</v>
      </c>
      <c r="D12" s="26" t="s">
        <v>16</v>
      </c>
      <c r="E12" s="100">
        <v>0</v>
      </c>
      <c r="F12" s="115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5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5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136108</v>
      </c>
      <c r="F15" s="117">
        <v>393058</v>
      </c>
    </row>
    <row r="16" spans="1:7" x14ac:dyDescent="0.25">
      <c r="A16" s="3" t="s">
        <v>23</v>
      </c>
      <c r="B16" s="108">
        <f>+B17+B18+B19+B20+B21+B22+B23</f>
        <v>0</v>
      </c>
      <c r="C16" s="109">
        <f>+C17+C18+C19+C20+C21+C22+C23</f>
        <v>240</v>
      </c>
      <c r="D16" s="26" t="s">
        <v>24</v>
      </c>
      <c r="E16" s="100">
        <v>0</v>
      </c>
      <c r="F16" s="115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5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0</v>
      </c>
      <c r="C19" s="109">
        <v>0</v>
      </c>
      <c r="D19" s="26" t="s">
        <v>30</v>
      </c>
      <c r="E19" s="100">
        <v>0</v>
      </c>
      <c r="F19" s="115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5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5">
        <v>0</v>
      </c>
    </row>
    <row r="22" spans="1:6" x14ac:dyDescent="0.25">
      <c r="A22" s="1" t="s">
        <v>35</v>
      </c>
      <c r="B22" s="99">
        <v>0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0</v>
      </c>
      <c r="C23" s="100">
        <v>240</v>
      </c>
      <c r="D23" s="26" t="s">
        <v>38</v>
      </c>
      <c r="E23" s="100">
        <v>0</v>
      </c>
      <c r="F23" s="115">
        <v>0</v>
      </c>
    </row>
    <row r="24" spans="1:6" x14ac:dyDescent="0.25">
      <c r="A24" s="1" t="s">
        <v>39</v>
      </c>
      <c r="B24" s="99">
        <f>+B25+B26+B27+B28+B29</f>
        <v>0</v>
      </c>
      <c r="C24" s="100">
        <f>+C25+C26+C27+C28+C29</f>
        <v>0</v>
      </c>
      <c r="D24" s="26" t="s">
        <v>40</v>
      </c>
      <c r="E24" s="100">
        <v>0</v>
      </c>
      <c r="F24" s="115">
        <v>0</v>
      </c>
    </row>
    <row r="25" spans="1:6" x14ac:dyDescent="0.25">
      <c r="A25" s="1" t="s">
        <v>41</v>
      </c>
      <c r="B25" s="99">
        <v>0</v>
      </c>
      <c r="C25" s="100">
        <v>0</v>
      </c>
      <c r="D25" s="26" t="s">
        <v>42</v>
      </c>
      <c r="E25" s="100">
        <v>0</v>
      </c>
      <c r="F25" s="115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5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5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5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5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5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5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5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5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5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5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5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5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5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5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5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1978318</v>
      </c>
      <c r="C46" s="114">
        <f>+C8+C16+C24+C30+C36+C37+C40</f>
        <v>310604</v>
      </c>
      <c r="D46" s="88" t="s">
        <v>82</v>
      </c>
      <c r="E46" s="114">
        <f>+E8+E18+E22+E25+E26+E30+E37+E41</f>
        <v>136108</v>
      </c>
      <c r="F46" s="114">
        <f>+F8+F18+F22+F25+F26+F30+F37+F41</f>
        <v>393058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1140000</v>
      </c>
      <c r="C60" s="108">
        <v>1140000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2731500</v>
      </c>
      <c r="C61" s="108">
        <v>2724108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0</v>
      </c>
      <c r="C62" s="99">
        <v>0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-429738</v>
      </c>
      <c r="C63" s="108">
        <v>-429738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136108</v>
      </c>
      <c r="F67" s="111">
        <f>+F46+F65</f>
        <v>393058</v>
      </c>
    </row>
    <row r="68" spans="1:6" x14ac:dyDescent="0.25">
      <c r="A68" s="4" t="s">
        <v>93</v>
      </c>
      <c r="B68" s="111">
        <f>+B58+B59+B60+B61+B62+B63+B64+B65+B66</f>
        <v>3441762</v>
      </c>
      <c r="C68" s="110">
        <f>+C58+C59+C60+C61+C62+C63+C64+C65+C66</f>
        <v>3434370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5420080</v>
      </c>
      <c r="C70" s="110">
        <f>+C46+C68</f>
        <v>3744974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0</v>
      </c>
      <c r="F71" s="102">
        <f>+F72+F73+F74</f>
        <v>0</v>
      </c>
    </row>
    <row r="72" spans="1:6" x14ac:dyDescent="0.25">
      <c r="A72" s="1"/>
      <c r="B72" s="100"/>
      <c r="C72" s="99"/>
      <c r="D72" s="1" t="s">
        <v>106</v>
      </c>
      <c r="E72" s="99">
        <v>0</v>
      </c>
      <c r="F72" s="100">
        <v>0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0</v>
      </c>
      <c r="F74" s="100">
        <v>0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5283972</v>
      </c>
      <c r="F76" s="111">
        <f>+F77+F78+F79+F80+F81</f>
        <v>3351915</v>
      </c>
    </row>
    <row r="77" spans="1:6" x14ac:dyDescent="0.25">
      <c r="A77" s="1"/>
      <c r="B77" s="100"/>
      <c r="C77" s="99"/>
      <c r="D77" s="1" t="s">
        <v>110</v>
      </c>
      <c r="E77" s="108">
        <v>1948661</v>
      </c>
      <c r="F77" s="109">
        <v>1656</v>
      </c>
    </row>
    <row r="78" spans="1:6" x14ac:dyDescent="0.25">
      <c r="A78" s="1"/>
      <c r="B78" s="100"/>
      <c r="C78" s="99"/>
      <c r="D78" s="1" t="s">
        <v>111</v>
      </c>
      <c r="E78" s="108">
        <v>-82454</v>
      </c>
      <c r="F78" s="109">
        <v>-84111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3417765</v>
      </c>
      <c r="F81" s="109">
        <v>3434370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5283972</v>
      </c>
      <c r="F87" s="111">
        <f>+F71+F76+F83</f>
        <v>3351915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5420080</v>
      </c>
      <c r="F89" s="111">
        <f>+F67+F87</f>
        <v>3744973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E13" sqref="E13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81" t="s">
        <v>435</v>
      </c>
      <c r="B1" s="182"/>
      <c r="C1" s="182"/>
      <c r="D1" s="182"/>
      <c r="E1" s="182"/>
      <c r="F1" s="182"/>
      <c r="G1" s="182"/>
      <c r="H1" s="182"/>
      <c r="I1" s="183"/>
    </row>
    <row r="2" spans="1:10" ht="15.75" thickBot="1" x14ac:dyDescent="0.3">
      <c r="A2" s="184" t="s">
        <v>120</v>
      </c>
      <c r="B2" s="185"/>
      <c r="C2" s="185"/>
      <c r="D2" s="185"/>
      <c r="E2" s="185"/>
      <c r="F2" s="185"/>
      <c r="G2" s="185"/>
      <c r="H2" s="185"/>
      <c r="I2" s="186"/>
    </row>
    <row r="3" spans="1:10" ht="15.75" thickBot="1" x14ac:dyDescent="0.3">
      <c r="A3" s="184" t="s">
        <v>448</v>
      </c>
      <c r="B3" s="185"/>
      <c r="C3" s="185"/>
      <c r="D3" s="185"/>
      <c r="E3" s="185"/>
      <c r="F3" s="185"/>
      <c r="G3" s="185"/>
      <c r="H3" s="185"/>
      <c r="I3" s="186"/>
    </row>
    <row r="4" spans="1:10" ht="15.75" thickBot="1" x14ac:dyDescent="0.3">
      <c r="A4" s="184" t="s">
        <v>1</v>
      </c>
      <c r="B4" s="185"/>
      <c r="C4" s="185"/>
      <c r="D4" s="185"/>
      <c r="E4" s="185"/>
      <c r="F4" s="185"/>
      <c r="G4" s="185"/>
      <c r="H4" s="185"/>
      <c r="I4" s="186"/>
    </row>
    <row r="5" spans="1:10" ht="24" customHeight="1" x14ac:dyDescent="0.25">
      <c r="A5" s="187" t="s">
        <v>121</v>
      </c>
      <c r="B5" s="188"/>
      <c r="C5" s="14" t="s">
        <v>122</v>
      </c>
      <c r="D5" s="189" t="s">
        <v>123</v>
      </c>
      <c r="E5" s="189" t="s">
        <v>124</v>
      </c>
      <c r="F5" s="189" t="s">
        <v>125</v>
      </c>
      <c r="G5" s="14" t="s">
        <v>126</v>
      </c>
      <c r="H5" s="189" t="s">
        <v>128</v>
      </c>
      <c r="I5" s="189" t="s">
        <v>129</v>
      </c>
    </row>
    <row r="6" spans="1:10" ht="18.75" thickBot="1" x14ac:dyDescent="0.3">
      <c r="A6" s="162"/>
      <c r="B6" s="164"/>
      <c r="C6" s="15" t="s">
        <v>450</v>
      </c>
      <c r="D6" s="190"/>
      <c r="E6" s="190"/>
      <c r="F6" s="190"/>
      <c r="G6" s="15" t="s">
        <v>127</v>
      </c>
      <c r="H6" s="190"/>
      <c r="I6" s="190"/>
    </row>
    <row r="7" spans="1:10" x14ac:dyDescent="0.25">
      <c r="A7" s="179"/>
      <c r="B7" s="180"/>
      <c r="C7" s="5"/>
      <c r="D7" s="5"/>
      <c r="E7" s="5"/>
      <c r="F7" s="5"/>
      <c r="G7" s="5"/>
      <c r="H7" s="5"/>
      <c r="I7" s="5"/>
    </row>
    <row r="8" spans="1:10" x14ac:dyDescent="0.25">
      <c r="A8" s="171" t="s">
        <v>130</v>
      </c>
      <c r="B8" s="172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171" t="s">
        <v>131</v>
      </c>
      <c r="B9" s="172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9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171" t="s">
        <v>135</v>
      </c>
      <c r="B13" s="172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2" x14ac:dyDescent="0.25">
      <c r="A17" s="171" t="s">
        <v>139</v>
      </c>
      <c r="B17" s="172"/>
      <c r="C17" s="117">
        <v>393058</v>
      </c>
      <c r="D17" s="253">
        <v>0</v>
      </c>
      <c r="E17" s="253">
        <v>256950</v>
      </c>
      <c r="F17" s="115">
        <v>0</v>
      </c>
      <c r="G17" s="117">
        <f t="shared" si="0"/>
        <v>136108</v>
      </c>
      <c r="H17" s="115">
        <v>0</v>
      </c>
      <c r="I17" s="115">
        <v>0</v>
      </c>
      <c r="J17" s="29"/>
      <c r="K17" s="119"/>
      <c r="L17" s="153"/>
    </row>
    <row r="18" spans="1:12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2" ht="16.5" customHeight="1" x14ac:dyDescent="0.25">
      <c r="A19" s="171" t="s">
        <v>140</v>
      </c>
      <c r="B19" s="172"/>
      <c r="C19" s="121">
        <f>+C8+C17</f>
        <v>393058</v>
      </c>
      <c r="D19" s="254">
        <f>+D8+D17</f>
        <v>0</v>
      </c>
      <c r="E19" s="121">
        <f>+E8+E17</f>
        <v>256950</v>
      </c>
      <c r="F19" s="116">
        <f>+F8+F17</f>
        <v>0</v>
      </c>
      <c r="G19" s="121">
        <f t="shared" si="0"/>
        <v>136108</v>
      </c>
      <c r="H19" s="116">
        <f>+H8+H17</f>
        <v>0</v>
      </c>
      <c r="I19" s="116">
        <f>+I8+I17</f>
        <v>0</v>
      </c>
      <c r="J19" s="29"/>
    </row>
    <row r="20" spans="1:12" x14ac:dyDescent="0.25">
      <c r="A20" s="171"/>
      <c r="B20" s="172"/>
      <c r="C20" s="71"/>
      <c r="D20" s="71"/>
      <c r="E20" s="71"/>
      <c r="F20" s="71"/>
      <c r="G20" s="71"/>
      <c r="H20" s="71"/>
      <c r="I20" s="71"/>
    </row>
    <row r="21" spans="1:12" ht="16.5" customHeight="1" x14ac:dyDescent="0.25">
      <c r="A21" s="171" t="s">
        <v>148</v>
      </c>
      <c r="B21" s="172"/>
      <c r="C21" s="71"/>
      <c r="D21" s="71"/>
      <c r="E21" s="71"/>
      <c r="F21" s="71"/>
      <c r="G21" s="71"/>
      <c r="H21" s="71"/>
      <c r="I21" s="71"/>
    </row>
    <row r="22" spans="1:12" x14ac:dyDescent="0.25">
      <c r="A22" s="173" t="s">
        <v>141</v>
      </c>
      <c r="B22" s="174"/>
      <c r="C22" s="115">
        <v>0</v>
      </c>
      <c r="D22" s="115">
        <v>0</v>
      </c>
      <c r="E22" s="115">
        <v>0</v>
      </c>
      <c r="F22" s="115">
        <v>0</v>
      </c>
      <c r="G22" s="115">
        <f t="shared" ref="G22:G24" si="1">+C22+D22-E22+F22</f>
        <v>0</v>
      </c>
      <c r="H22" s="115">
        <v>0</v>
      </c>
      <c r="I22" s="115">
        <v>0</v>
      </c>
    </row>
    <row r="23" spans="1:12" x14ac:dyDescent="0.25">
      <c r="A23" s="173" t="s">
        <v>142</v>
      </c>
      <c r="B23" s="174"/>
      <c r="C23" s="115">
        <v>0</v>
      </c>
      <c r="D23" s="115">
        <v>0</v>
      </c>
      <c r="E23" s="115">
        <v>0</v>
      </c>
      <c r="F23" s="115">
        <v>0</v>
      </c>
      <c r="G23" s="115">
        <f t="shared" si="1"/>
        <v>0</v>
      </c>
      <c r="H23" s="115">
        <v>0</v>
      </c>
      <c r="I23" s="115">
        <v>0</v>
      </c>
    </row>
    <row r="24" spans="1:12" x14ac:dyDescent="0.25">
      <c r="A24" s="173" t="s">
        <v>143</v>
      </c>
      <c r="B24" s="174"/>
      <c r="C24" s="115">
        <v>0</v>
      </c>
      <c r="D24" s="115">
        <v>0</v>
      </c>
      <c r="E24" s="115">
        <v>0</v>
      </c>
      <c r="F24" s="115">
        <v>0</v>
      </c>
      <c r="G24" s="115">
        <f t="shared" si="1"/>
        <v>0</v>
      </c>
      <c r="H24" s="115">
        <v>0</v>
      </c>
      <c r="I24" s="115">
        <v>0</v>
      </c>
    </row>
    <row r="25" spans="1:12" x14ac:dyDescent="0.25">
      <c r="A25" s="177"/>
      <c r="B25" s="178"/>
      <c r="C25" s="122"/>
      <c r="D25" s="122"/>
      <c r="E25" s="122"/>
      <c r="F25" s="122"/>
      <c r="G25" s="122"/>
      <c r="H25" s="122"/>
      <c r="I25" s="122"/>
    </row>
    <row r="26" spans="1:12" ht="16.5" customHeight="1" x14ac:dyDescent="0.25">
      <c r="A26" s="171" t="s">
        <v>144</v>
      </c>
      <c r="B26" s="172"/>
      <c r="C26" s="122"/>
      <c r="D26" s="122"/>
      <c r="E26" s="122"/>
      <c r="F26" s="122"/>
      <c r="G26" s="122"/>
      <c r="H26" s="122"/>
      <c r="I26" s="122"/>
    </row>
    <row r="27" spans="1:12" x14ac:dyDescent="0.25">
      <c r="A27" s="173" t="s">
        <v>145</v>
      </c>
      <c r="B27" s="174"/>
      <c r="C27" s="115">
        <v>0</v>
      </c>
      <c r="D27" s="115">
        <v>0</v>
      </c>
      <c r="E27" s="115">
        <v>0</v>
      </c>
      <c r="F27" s="115">
        <v>0</v>
      </c>
      <c r="G27" s="115">
        <f t="shared" ref="G27:G29" si="2">+C27+D27-E27+F27</f>
        <v>0</v>
      </c>
      <c r="H27" s="115">
        <v>0</v>
      </c>
      <c r="I27" s="115">
        <v>0</v>
      </c>
    </row>
    <row r="28" spans="1:12" x14ac:dyDescent="0.25">
      <c r="A28" s="173" t="s">
        <v>146</v>
      </c>
      <c r="B28" s="174"/>
      <c r="C28" s="115">
        <v>0</v>
      </c>
      <c r="D28" s="115">
        <v>0</v>
      </c>
      <c r="E28" s="115">
        <v>0</v>
      </c>
      <c r="F28" s="115">
        <v>0</v>
      </c>
      <c r="G28" s="115">
        <f t="shared" si="2"/>
        <v>0</v>
      </c>
      <c r="H28" s="115">
        <v>0</v>
      </c>
      <c r="I28" s="115">
        <v>0</v>
      </c>
    </row>
    <row r="29" spans="1:12" x14ac:dyDescent="0.25">
      <c r="A29" s="173" t="s">
        <v>147</v>
      </c>
      <c r="B29" s="174"/>
      <c r="C29" s="115">
        <v>0</v>
      </c>
      <c r="D29" s="115">
        <v>0</v>
      </c>
      <c r="E29" s="115">
        <v>0</v>
      </c>
      <c r="F29" s="115">
        <v>0</v>
      </c>
      <c r="G29" s="115">
        <f t="shared" si="2"/>
        <v>0</v>
      </c>
      <c r="H29" s="115">
        <v>0</v>
      </c>
      <c r="I29" s="115">
        <v>0</v>
      </c>
    </row>
    <row r="30" spans="1:12" ht="15.75" thickBot="1" x14ac:dyDescent="0.3">
      <c r="A30" s="175"/>
      <c r="B30" s="176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56" t="s">
        <v>149</v>
      </c>
      <c r="B36" s="158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67"/>
      <c r="B37" s="168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69"/>
      <c r="B38" s="170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65" t="s">
        <v>160</v>
      </c>
      <c r="B39" s="166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r:id="rId1"/>
  <ignoredErrors>
    <ignoredError sqref="G8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K6" sqref="K6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81" t="s">
        <v>437</v>
      </c>
      <c r="B1" s="182"/>
      <c r="C1" s="182"/>
      <c r="D1" s="182"/>
      <c r="E1" s="182"/>
      <c r="F1" s="182"/>
      <c r="G1" s="182"/>
      <c r="H1" s="182"/>
      <c r="I1" s="182"/>
      <c r="J1" s="182"/>
      <c r="K1" s="183"/>
    </row>
    <row r="2" spans="1:11" ht="15.75" thickBot="1" x14ac:dyDescent="0.3">
      <c r="A2" s="184" t="s">
        <v>164</v>
      </c>
      <c r="B2" s="185"/>
      <c r="C2" s="185"/>
      <c r="D2" s="185"/>
      <c r="E2" s="185"/>
      <c r="F2" s="185"/>
      <c r="G2" s="185"/>
      <c r="H2" s="185"/>
      <c r="I2" s="185"/>
      <c r="J2" s="185"/>
      <c r="K2" s="186"/>
    </row>
    <row r="3" spans="1:11" ht="15.75" thickBot="1" x14ac:dyDescent="0.3">
      <c r="A3" s="184" t="s">
        <v>448</v>
      </c>
      <c r="B3" s="185"/>
      <c r="C3" s="185"/>
      <c r="D3" s="185"/>
      <c r="E3" s="185"/>
      <c r="F3" s="185"/>
      <c r="G3" s="185"/>
      <c r="H3" s="185"/>
      <c r="I3" s="185"/>
      <c r="J3" s="185"/>
      <c r="K3" s="186"/>
    </row>
    <row r="4" spans="1:11" ht="15.75" thickBot="1" x14ac:dyDescent="0.3">
      <c r="A4" s="184" t="s">
        <v>1</v>
      </c>
      <c r="B4" s="185"/>
      <c r="C4" s="185"/>
      <c r="D4" s="185"/>
      <c r="E4" s="185"/>
      <c r="F4" s="185"/>
      <c r="G4" s="185"/>
      <c r="H4" s="185"/>
      <c r="I4" s="185"/>
      <c r="J4" s="185"/>
      <c r="K4" s="186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451</v>
      </c>
      <c r="J5" s="15" t="s">
        <v>452</v>
      </c>
      <c r="K5" s="15" t="s">
        <v>453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C75" sqref="C75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56" t="s">
        <v>437</v>
      </c>
      <c r="B1" s="157"/>
      <c r="C1" s="157"/>
      <c r="D1" s="157"/>
      <c r="E1" s="158"/>
    </row>
    <row r="2" spans="1:6" ht="11.25" customHeight="1" x14ac:dyDescent="0.25">
      <c r="A2" s="167" t="s">
        <v>184</v>
      </c>
      <c r="B2" s="193"/>
      <c r="C2" s="193"/>
      <c r="D2" s="193"/>
      <c r="E2" s="168"/>
    </row>
    <row r="3" spans="1:6" x14ac:dyDescent="0.25">
      <c r="A3" s="167" t="s">
        <v>448</v>
      </c>
      <c r="B3" s="193"/>
      <c r="C3" s="193"/>
      <c r="D3" s="193"/>
      <c r="E3" s="168"/>
    </row>
    <row r="4" spans="1:6" ht="15.75" thickBot="1" x14ac:dyDescent="0.3">
      <c r="A4" s="169" t="s">
        <v>1</v>
      </c>
      <c r="B4" s="194"/>
      <c r="C4" s="194"/>
      <c r="D4" s="194"/>
      <c r="E4" s="170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197" t="s">
        <v>2</v>
      </c>
      <c r="B6" s="198"/>
      <c r="C6" s="19" t="s">
        <v>185</v>
      </c>
      <c r="D6" s="189" t="s">
        <v>187</v>
      </c>
      <c r="E6" s="19" t="s">
        <v>188</v>
      </c>
    </row>
    <row r="7" spans="1:6" ht="15.75" thickBot="1" x14ac:dyDescent="0.3">
      <c r="A7" s="199"/>
      <c r="B7" s="200"/>
      <c r="C7" s="15" t="s">
        <v>186</v>
      </c>
      <c r="D7" s="190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20089000</v>
      </c>
      <c r="D9" s="121">
        <f>+D10+D11+D12</f>
        <v>6746512</v>
      </c>
      <c r="E9" s="121">
        <f>+E10+E11+E12</f>
        <v>6746512</v>
      </c>
    </row>
    <row r="10" spans="1:6" x14ac:dyDescent="0.25">
      <c r="A10" s="32"/>
      <c r="B10" s="35" t="s">
        <v>191</v>
      </c>
      <c r="C10" s="117">
        <v>20089000</v>
      </c>
      <c r="D10" s="117">
        <v>6746512</v>
      </c>
      <c r="E10" s="117">
        <v>6746512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20089000</v>
      </c>
      <c r="D14" s="121">
        <f t="shared" ref="D14:E14" si="0">+D15+D16</f>
        <v>4821847</v>
      </c>
      <c r="E14" s="121">
        <f t="shared" si="0"/>
        <v>4795396</v>
      </c>
    </row>
    <row r="15" spans="1:6" x14ac:dyDescent="0.25">
      <c r="A15" s="32"/>
      <c r="B15" s="35" t="s">
        <v>194</v>
      </c>
      <c r="C15" s="117">
        <v>20089000</v>
      </c>
      <c r="D15" s="117">
        <v>4821847</v>
      </c>
      <c r="E15" s="117">
        <v>4795396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 t="shared" ref="D18:E18" si="1">+D19+D20</f>
        <v>0</v>
      </c>
      <c r="E18" s="124">
        <f t="shared" si="1"/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 t="shared" ref="D22:E22" si="2">+D9-D14+D18</f>
        <v>1924665</v>
      </c>
      <c r="E22" s="121">
        <f t="shared" si="2"/>
        <v>1951116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 t="shared" ref="D23:E23" si="3">+D22-D12</f>
        <v>1924665</v>
      </c>
      <c r="E23" s="121">
        <f t="shared" si="3"/>
        <v>1951116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 t="shared" ref="D24:E24" si="4">+D23-D18</f>
        <v>1924665</v>
      </c>
      <c r="E24" s="121">
        <f t="shared" si="4"/>
        <v>1951116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07" t="s">
        <v>202</v>
      </c>
      <c r="B27" s="208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 t="shared" ref="D29:E29" si="5">+D30+D31</f>
        <v>0</v>
      </c>
      <c r="E29" s="116">
        <f t="shared" si="5"/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 t="shared" ref="D33:E33" si="6">+D24+D29</f>
        <v>1924665</v>
      </c>
      <c r="E33" s="121">
        <f t="shared" si="6"/>
        <v>1951116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197" t="s">
        <v>202</v>
      </c>
      <c r="B36" s="198"/>
      <c r="C36" s="201" t="s">
        <v>209</v>
      </c>
      <c r="D36" s="201" t="s">
        <v>187</v>
      </c>
      <c r="E36" s="41" t="s">
        <v>188</v>
      </c>
    </row>
    <row r="37" spans="1:5" ht="15.75" thickBot="1" x14ac:dyDescent="0.3">
      <c r="A37" s="199"/>
      <c r="B37" s="200"/>
      <c r="C37" s="202"/>
      <c r="D37" s="202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 t="shared" ref="D39:E39" si="7">+D40+D41</f>
        <v>0</v>
      </c>
      <c r="E39" s="126">
        <f t="shared" si="7"/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 t="shared" ref="D42:E42" si="8">+D43+D44</f>
        <v>0</v>
      </c>
      <c r="E42" s="126">
        <f t="shared" si="8"/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03"/>
      <c r="B46" s="205" t="s">
        <v>216</v>
      </c>
      <c r="C46" s="191">
        <f>+C39-C42</f>
        <v>0</v>
      </c>
      <c r="D46" s="191">
        <f t="shared" ref="D46:E46" si="9">+D39-D42</f>
        <v>0</v>
      </c>
      <c r="E46" s="191">
        <f t="shared" si="9"/>
        <v>0</v>
      </c>
    </row>
    <row r="47" spans="1:5" ht="15.75" thickBot="1" x14ac:dyDescent="0.3">
      <c r="A47" s="204"/>
      <c r="B47" s="206"/>
      <c r="C47" s="192"/>
      <c r="D47" s="192"/>
      <c r="E47" s="192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197" t="s">
        <v>202</v>
      </c>
      <c r="B49" s="198"/>
      <c r="C49" s="41" t="s">
        <v>185</v>
      </c>
      <c r="D49" s="201" t="s">
        <v>187</v>
      </c>
      <c r="E49" s="41" t="s">
        <v>188</v>
      </c>
    </row>
    <row r="50" spans="1:5" ht="15.75" thickBot="1" x14ac:dyDescent="0.3">
      <c r="A50" s="199"/>
      <c r="B50" s="200"/>
      <c r="C50" s="42" t="s">
        <v>203</v>
      </c>
      <c r="D50" s="202"/>
      <c r="E50" s="42" t="s">
        <v>204</v>
      </c>
    </row>
    <row r="51" spans="1:5" x14ac:dyDescent="0.25">
      <c r="A51" s="195"/>
      <c r="B51" s="196"/>
      <c r="C51" s="44"/>
      <c r="D51" s="44"/>
      <c r="E51" s="44"/>
    </row>
    <row r="52" spans="1:5" x14ac:dyDescent="0.25">
      <c r="A52" s="43"/>
      <c r="B52" s="44" t="s">
        <v>217</v>
      </c>
      <c r="C52" s="129">
        <v>20089000</v>
      </c>
      <c r="D52" s="129">
        <v>6746512</v>
      </c>
      <c r="E52" s="129">
        <v>6746512</v>
      </c>
    </row>
    <row r="53" spans="1:5" x14ac:dyDescent="0.25">
      <c r="A53" s="43"/>
      <c r="B53" s="44" t="s">
        <v>218</v>
      </c>
      <c r="C53" s="127">
        <f>+C54-C55</f>
        <v>0</v>
      </c>
      <c r="D53" s="127">
        <f t="shared" ref="D53:E53" si="10">+D54-D55</f>
        <v>0</v>
      </c>
      <c r="E53" s="127">
        <f t="shared" si="10"/>
        <v>0</v>
      </c>
    </row>
    <row r="54" spans="1:5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5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5" x14ac:dyDescent="0.25">
      <c r="A56" s="43"/>
      <c r="B56" s="44"/>
      <c r="C56" s="127"/>
      <c r="D56" s="127"/>
      <c r="E56" s="127"/>
    </row>
    <row r="57" spans="1:5" x14ac:dyDescent="0.25">
      <c r="A57" s="43"/>
      <c r="B57" s="44" t="s">
        <v>194</v>
      </c>
      <c r="C57" s="129">
        <v>20089000</v>
      </c>
      <c r="D57" s="129">
        <v>4821848</v>
      </c>
      <c r="E57" s="129">
        <v>4795396</v>
      </c>
    </row>
    <row r="58" spans="1:5" x14ac:dyDescent="0.25">
      <c r="A58" s="43"/>
      <c r="B58" s="44"/>
      <c r="C58" s="127"/>
      <c r="D58" s="127"/>
      <c r="E58" s="127"/>
    </row>
    <row r="59" spans="1:5" x14ac:dyDescent="0.25">
      <c r="A59" s="43"/>
      <c r="B59" s="44" t="s">
        <v>197</v>
      </c>
      <c r="C59" s="128">
        <v>0</v>
      </c>
      <c r="D59" s="127">
        <v>0</v>
      </c>
      <c r="E59" s="127">
        <v>0</v>
      </c>
    </row>
    <row r="60" spans="1:5" x14ac:dyDescent="0.25">
      <c r="A60" s="43"/>
      <c r="B60" s="44"/>
      <c r="C60" s="127"/>
      <c r="D60" s="127"/>
      <c r="E60" s="127"/>
    </row>
    <row r="61" spans="1:5" x14ac:dyDescent="0.25">
      <c r="A61" s="45"/>
      <c r="B61" s="46" t="s">
        <v>219</v>
      </c>
      <c r="C61" s="126">
        <f>+C52+C53-C57+C59</f>
        <v>0</v>
      </c>
      <c r="D61" s="131">
        <f t="shared" ref="D61:E61" si="11">+D52+D53-D57+D59</f>
        <v>1924664</v>
      </c>
      <c r="E61" s="131">
        <f t="shared" si="11"/>
        <v>1951116</v>
      </c>
    </row>
    <row r="62" spans="1:5" x14ac:dyDescent="0.25">
      <c r="A62" s="45"/>
      <c r="B62" s="46" t="s">
        <v>220</v>
      </c>
      <c r="C62" s="126">
        <f>+C61-C53</f>
        <v>0</v>
      </c>
      <c r="D62" s="131">
        <f t="shared" ref="D62:E62" si="12">+D61-D53</f>
        <v>1924664</v>
      </c>
      <c r="E62" s="131">
        <f t="shared" si="12"/>
        <v>1951116</v>
      </c>
    </row>
    <row r="63" spans="1:5" ht="15.75" thickBot="1" x14ac:dyDescent="0.3">
      <c r="A63" s="48"/>
      <c r="B63" s="49"/>
      <c r="C63" s="58"/>
      <c r="D63" s="58"/>
      <c r="E63" s="58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197" t="s">
        <v>202</v>
      </c>
      <c r="B65" s="198"/>
      <c r="C65" s="201" t="s">
        <v>209</v>
      </c>
      <c r="D65" s="201" t="s">
        <v>187</v>
      </c>
      <c r="E65" s="41" t="s">
        <v>188</v>
      </c>
    </row>
    <row r="66" spans="1:5" ht="15.75" thickBot="1" x14ac:dyDescent="0.3">
      <c r="A66" s="199"/>
      <c r="B66" s="200"/>
      <c r="C66" s="202"/>
      <c r="D66" s="202"/>
      <c r="E66" s="42" t="s">
        <v>204</v>
      </c>
    </row>
    <row r="67" spans="1:5" x14ac:dyDescent="0.25">
      <c r="A67" s="195"/>
      <c r="B67" s="196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 t="shared" ref="D69:E69" si="13">+D70-D71</f>
        <v>0</v>
      </c>
      <c r="E69" s="127">
        <f t="shared" si="13"/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 t="shared" ref="E77" si="14">+E68+E69-E73+E75</f>
        <v>0</v>
      </c>
    </row>
    <row r="78" spans="1:5" x14ac:dyDescent="0.25">
      <c r="A78" s="203"/>
      <c r="B78" s="205" t="s">
        <v>224</v>
      </c>
      <c r="C78" s="191">
        <f>+C77-C69</f>
        <v>0</v>
      </c>
      <c r="D78" s="191">
        <f t="shared" ref="D78:E78" si="15">+D77-D69</f>
        <v>0</v>
      </c>
      <c r="E78" s="191">
        <f t="shared" si="15"/>
        <v>0</v>
      </c>
    </row>
    <row r="79" spans="1:5" ht="15.75" thickBot="1" x14ac:dyDescent="0.3">
      <c r="A79" s="204"/>
      <c r="B79" s="206"/>
      <c r="C79" s="192"/>
      <c r="D79" s="192"/>
      <c r="E79" s="192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I46" sqref="I46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56" t="s">
        <v>435</v>
      </c>
      <c r="B1" s="157"/>
      <c r="C1" s="157"/>
      <c r="D1" s="157"/>
      <c r="E1" s="157"/>
      <c r="F1" s="157"/>
      <c r="G1" s="157"/>
      <c r="H1" s="157"/>
      <c r="I1" s="158"/>
    </row>
    <row r="2" spans="1:9" ht="12" customHeight="1" x14ac:dyDescent="0.25">
      <c r="A2" s="167" t="s">
        <v>226</v>
      </c>
      <c r="B2" s="193"/>
      <c r="C2" s="193"/>
      <c r="D2" s="193"/>
      <c r="E2" s="193"/>
      <c r="F2" s="193"/>
      <c r="G2" s="193"/>
      <c r="H2" s="193"/>
      <c r="I2" s="168"/>
    </row>
    <row r="3" spans="1:9" ht="9" customHeight="1" x14ac:dyDescent="0.25">
      <c r="A3" s="167" t="s">
        <v>448</v>
      </c>
      <c r="B3" s="193"/>
      <c r="C3" s="193"/>
      <c r="D3" s="193"/>
      <c r="E3" s="193"/>
      <c r="F3" s="193"/>
      <c r="G3" s="193"/>
      <c r="H3" s="193"/>
      <c r="I3" s="168"/>
    </row>
    <row r="4" spans="1:9" ht="9.75" customHeight="1" thickBot="1" x14ac:dyDescent="0.3">
      <c r="A4" s="169" t="s">
        <v>1</v>
      </c>
      <c r="B4" s="194"/>
      <c r="C4" s="194"/>
      <c r="D4" s="194"/>
      <c r="E4" s="194"/>
      <c r="F4" s="194"/>
      <c r="G4" s="194"/>
      <c r="H4" s="194"/>
      <c r="I4" s="170"/>
    </row>
    <row r="5" spans="1:9" ht="15.75" thickBot="1" x14ac:dyDescent="0.3">
      <c r="A5" s="156"/>
      <c r="B5" s="157"/>
      <c r="C5" s="158"/>
      <c r="D5" s="181" t="s">
        <v>227</v>
      </c>
      <c r="E5" s="182"/>
      <c r="F5" s="182"/>
      <c r="G5" s="182"/>
      <c r="H5" s="183"/>
      <c r="I5" s="201" t="s">
        <v>228</v>
      </c>
    </row>
    <row r="6" spans="1:9" x14ac:dyDescent="0.25">
      <c r="A6" s="167" t="s">
        <v>202</v>
      </c>
      <c r="B6" s="193"/>
      <c r="C6" s="168"/>
      <c r="D6" s="201" t="s">
        <v>230</v>
      </c>
      <c r="E6" s="189" t="s">
        <v>231</v>
      </c>
      <c r="F6" s="201" t="s">
        <v>232</v>
      </c>
      <c r="G6" s="201" t="s">
        <v>187</v>
      </c>
      <c r="H6" s="201" t="s">
        <v>233</v>
      </c>
      <c r="I6" s="230"/>
    </row>
    <row r="7" spans="1:9" ht="15.75" thickBot="1" x14ac:dyDescent="0.3">
      <c r="A7" s="169" t="s">
        <v>229</v>
      </c>
      <c r="B7" s="194"/>
      <c r="C7" s="170"/>
      <c r="D7" s="202"/>
      <c r="E7" s="190"/>
      <c r="F7" s="202"/>
      <c r="G7" s="202"/>
      <c r="H7" s="202"/>
      <c r="I7" s="202"/>
    </row>
    <row r="8" spans="1:9" ht="6.75" customHeight="1" x14ac:dyDescent="0.25">
      <c r="A8" s="227"/>
      <c r="B8" s="228"/>
      <c r="C8" s="229"/>
      <c r="D8" s="141"/>
      <c r="E8" s="148"/>
      <c r="F8" s="141"/>
      <c r="G8" s="148"/>
      <c r="H8" s="141"/>
      <c r="I8" s="148"/>
    </row>
    <row r="9" spans="1:9" x14ac:dyDescent="0.25">
      <c r="A9" s="216" t="s">
        <v>234</v>
      </c>
      <c r="B9" s="217"/>
      <c r="C9" s="231"/>
      <c r="D9" s="141"/>
      <c r="E9" s="62"/>
      <c r="F9" s="141"/>
      <c r="G9" s="62"/>
      <c r="H9" s="141"/>
      <c r="I9" s="62"/>
    </row>
    <row r="10" spans="1:9" x14ac:dyDescent="0.25">
      <c r="A10" s="50"/>
      <c r="B10" s="221" t="s">
        <v>235</v>
      </c>
      <c r="C10" s="222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21" t="s">
        <v>236</v>
      </c>
      <c r="C11" s="222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21" t="s">
        <v>237</v>
      </c>
      <c r="C12" s="222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21" t="s">
        <v>238</v>
      </c>
      <c r="C13" s="222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21" t="s">
        <v>239</v>
      </c>
      <c r="C14" s="222"/>
      <c r="D14" s="142">
        <v>0</v>
      </c>
      <c r="E14" s="255">
        <v>0</v>
      </c>
      <c r="F14" s="256">
        <v>0</v>
      </c>
      <c r="G14" s="255">
        <v>0</v>
      </c>
      <c r="H14" s="256">
        <v>0</v>
      </c>
      <c r="I14" s="255">
        <f t="shared" si="0"/>
        <v>0</v>
      </c>
    </row>
    <row r="15" spans="1:9" x14ac:dyDescent="0.25">
      <c r="A15" s="50"/>
      <c r="B15" s="221" t="s">
        <v>240</v>
      </c>
      <c r="C15" s="222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21" t="s">
        <v>241</v>
      </c>
      <c r="C16" s="222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26"/>
      <c r="B17" s="92" t="s">
        <v>242</v>
      </c>
      <c r="C17" s="93"/>
      <c r="D17" s="213">
        <f t="shared" ref="D17:I17" si="1">+D19+D20+D21+D22+D23+D24+D25+D26+D27+D28+D29</f>
        <v>20089000</v>
      </c>
      <c r="E17" s="257">
        <f t="shared" si="1"/>
        <v>0</v>
      </c>
      <c r="F17" s="209">
        <f t="shared" si="1"/>
        <v>20089000</v>
      </c>
      <c r="G17" s="210">
        <f t="shared" si="1"/>
        <v>6746512</v>
      </c>
      <c r="H17" s="209">
        <f t="shared" si="1"/>
        <v>6746512</v>
      </c>
      <c r="I17" s="210">
        <f t="shared" si="1"/>
        <v>-13342488</v>
      </c>
    </row>
    <row r="18" spans="1:9" x14ac:dyDescent="0.25">
      <c r="A18" s="226"/>
      <c r="B18" s="92" t="s">
        <v>243</v>
      </c>
      <c r="C18" s="93"/>
      <c r="D18" s="213"/>
      <c r="E18" s="257"/>
      <c r="F18" s="209"/>
      <c r="G18" s="210"/>
      <c r="H18" s="209"/>
      <c r="I18" s="210"/>
    </row>
    <row r="19" spans="1:9" x14ac:dyDescent="0.25">
      <c r="A19" s="50"/>
      <c r="B19" s="51"/>
      <c r="C19" s="52" t="s">
        <v>244</v>
      </c>
      <c r="D19" s="143">
        <v>20089000</v>
      </c>
      <c r="E19" s="255">
        <v>0</v>
      </c>
      <c r="F19" s="143">
        <v>20089000</v>
      </c>
      <c r="G19" s="139">
        <v>6746512</v>
      </c>
      <c r="H19" s="143">
        <v>6746512</v>
      </c>
      <c r="I19" s="139">
        <f t="shared" si="0"/>
        <v>-13342488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21" t="s">
        <v>255</v>
      </c>
      <c r="C30" s="222"/>
      <c r="D30" s="142">
        <f>+D31+D32+D33+D34+D35</f>
        <v>0</v>
      </c>
      <c r="E30" s="130">
        <f t="shared" ref="E30:H30" si="2">+E31+E32+E33+E34+E35</f>
        <v>0</v>
      </c>
      <c r="F30" s="142">
        <f t="shared" si="2"/>
        <v>0</v>
      </c>
      <c r="G30" s="130">
        <f t="shared" si="2"/>
        <v>0</v>
      </c>
      <c r="H30" s="142">
        <f t="shared" si="2"/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21" t="s">
        <v>261</v>
      </c>
      <c r="C36" s="222"/>
      <c r="D36" s="142">
        <v>0</v>
      </c>
      <c r="E36" s="130">
        <v>0</v>
      </c>
      <c r="F36" s="142">
        <v>0</v>
      </c>
      <c r="G36" s="130">
        <v>0</v>
      </c>
      <c r="H36" s="142">
        <v>0</v>
      </c>
      <c r="I36" s="130">
        <f t="shared" si="0"/>
        <v>0</v>
      </c>
    </row>
    <row r="37" spans="1:9" x14ac:dyDescent="0.25">
      <c r="A37" s="50"/>
      <c r="B37" s="221" t="s">
        <v>262</v>
      </c>
      <c r="C37" s="222"/>
      <c r="D37" s="142">
        <v>0</v>
      </c>
      <c r="E37" s="130">
        <v>0</v>
      </c>
      <c r="F37" s="142">
        <v>0</v>
      </c>
      <c r="G37" s="130">
        <v>0</v>
      </c>
      <c r="H37" s="142">
        <v>0</v>
      </c>
      <c r="I37" s="130">
        <f t="shared" si="0"/>
        <v>0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9" x14ac:dyDescent="0.25">
      <c r="A39" s="50"/>
      <c r="B39" s="221" t="s">
        <v>264</v>
      </c>
      <c r="C39" s="222"/>
      <c r="D39" s="142">
        <f>+D40+D41</f>
        <v>0</v>
      </c>
      <c r="E39" s="130">
        <f t="shared" ref="E39:H39" si="3">+E40+E41</f>
        <v>0</v>
      </c>
      <c r="F39" s="142">
        <f t="shared" si="3"/>
        <v>0</v>
      </c>
      <c r="G39" s="130">
        <f t="shared" si="3"/>
        <v>0</v>
      </c>
      <c r="H39" s="142">
        <f t="shared" si="3"/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16" t="s">
        <v>267</v>
      </c>
      <c r="B43" s="217"/>
      <c r="C43" s="218"/>
      <c r="D43" s="211">
        <f>+D10+D11+D12+D13+D14+D15+D16+D17+D30+D36+D37+D39</f>
        <v>20089000</v>
      </c>
      <c r="E43" s="212">
        <f>+E10+E11+E12+E13+E14++E15+E17+E30+E36+E37+E39</f>
        <v>0</v>
      </c>
      <c r="F43" s="212">
        <f>+F10+F11+F12+F13+F14++F15+F17+F30+F36+F37+F39</f>
        <v>20089000</v>
      </c>
      <c r="G43" s="212">
        <f>+G10+G11+G12+G13+G14++G15+G17+G30+G36+G37+G39</f>
        <v>6746512</v>
      </c>
      <c r="H43" s="212">
        <f>+H10+H11+H12+H13+H14++H15+H17+H30+H36+H37+H39</f>
        <v>6746512</v>
      </c>
      <c r="I43" s="212">
        <f>+I10+I11+I12+I13+I14++I15+I17+I30+I36+I37+I39</f>
        <v>-13342488</v>
      </c>
    </row>
    <row r="44" spans="1:9" x14ac:dyDescent="0.25">
      <c r="A44" s="216" t="s">
        <v>268</v>
      </c>
      <c r="B44" s="217"/>
      <c r="C44" s="218"/>
      <c r="D44" s="211"/>
      <c r="E44" s="212"/>
      <c r="F44" s="212"/>
      <c r="G44" s="212"/>
      <c r="H44" s="212"/>
      <c r="I44" s="212"/>
    </row>
    <row r="45" spans="1:9" x14ac:dyDescent="0.25">
      <c r="A45" s="216" t="s">
        <v>269</v>
      </c>
      <c r="B45" s="217"/>
      <c r="C45" s="218"/>
      <c r="D45" s="145"/>
      <c r="E45" s="149"/>
      <c r="F45" s="145"/>
      <c r="G45" s="149"/>
      <c r="H45" s="145"/>
      <c r="I45" s="258">
        <v>0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16" t="s">
        <v>270</v>
      </c>
      <c r="B47" s="217"/>
      <c r="C47" s="218"/>
      <c r="D47" s="142"/>
      <c r="E47" s="130"/>
      <c r="F47" s="142"/>
      <c r="G47" s="130"/>
      <c r="H47" s="142"/>
      <c r="I47" s="130"/>
    </row>
    <row r="48" spans="1:9" x14ac:dyDescent="0.25">
      <c r="A48" s="50"/>
      <c r="B48" s="221" t="s">
        <v>271</v>
      </c>
      <c r="C48" s="222"/>
      <c r="D48" s="142">
        <f>+D49+D50+D51+D52+D53+D54+D55+D56</f>
        <v>0</v>
      </c>
      <c r="E48" s="130">
        <f t="shared" ref="E48:I48" si="4">+E49+E50+E51+E52+E53+E54+E55+E56</f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21" t="s">
        <v>280</v>
      </c>
      <c r="C57" s="222"/>
      <c r="D57" s="142">
        <f>+D58+D59+D60+D61</f>
        <v>0</v>
      </c>
      <c r="E57" s="130">
        <f t="shared" ref="E57:I57" si="6">+E58+E59+E60+E61</f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21" t="s">
        <v>285</v>
      </c>
      <c r="C62" s="222"/>
      <c r="D62" s="142">
        <f>+D63+D64</f>
        <v>0</v>
      </c>
      <c r="E62" s="130">
        <f t="shared" ref="E62:I62" si="7">+E63+E64</f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21" t="s">
        <v>288</v>
      </c>
      <c r="C65" s="222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21" t="s">
        <v>289</v>
      </c>
      <c r="C66" s="222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19"/>
      <c r="C67" s="220"/>
      <c r="D67" s="142"/>
      <c r="E67" s="130"/>
      <c r="F67" s="142"/>
      <c r="G67" s="130"/>
      <c r="H67" s="142"/>
      <c r="I67" s="130"/>
    </row>
    <row r="68" spans="1:9" x14ac:dyDescent="0.25">
      <c r="A68" s="216" t="s">
        <v>290</v>
      </c>
      <c r="B68" s="217"/>
      <c r="C68" s="218"/>
      <c r="D68" s="144">
        <f>+D48+D57+D62+D65+D66</f>
        <v>0</v>
      </c>
      <c r="E68" s="132">
        <f t="shared" ref="E68:I68" si="8">+E48+E57+E62+E65+E66</f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19"/>
      <c r="C69" s="220"/>
      <c r="D69" s="142"/>
      <c r="E69" s="130"/>
      <c r="F69" s="142"/>
      <c r="G69" s="130"/>
      <c r="H69" s="142"/>
      <c r="I69" s="130"/>
    </row>
    <row r="70" spans="1:9" x14ac:dyDescent="0.25">
      <c r="A70" s="216" t="s">
        <v>291</v>
      </c>
      <c r="B70" s="217"/>
      <c r="C70" s="218"/>
      <c r="D70" s="144">
        <f>+D71</f>
        <v>0</v>
      </c>
      <c r="E70" s="132">
        <f t="shared" ref="E70:H70" si="9">+E71</f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>+I71</f>
        <v>0</v>
      </c>
    </row>
    <row r="71" spans="1:9" x14ac:dyDescent="0.25">
      <c r="A71" s="50"/>
      <c r="B71" s="221" t="s">
        <v>292</v>
      </c>
      <c r="C71" s="222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19"/>
      <c r="C72" s="220"/>
      <c r="D72" s="142"/>
      <c r="E72" s="130"/>
      <c r="F72" s="142"/>
      <c r="G72" s="130"/>
      <c r="H72" s="142"/>
      <c r="I72" s="130"/>
    </row>
    <row r="73" spans="1:9" x14ac:dyDescent="0.25">
      <c r="A73" s="216" t="s">
        <v>293</v>
      </c>
      <c r="B73" s="217"/>
      <c r="C73" s="218"/>
      <c r="D73" s="146">
        <f t="shared" ref="D73:I73" si="10">+D43+D68+D70</f>
        <v>20089000</v>
      </c>
      <c r="E73" s="138">
        <f t="shared" si="10"/>
        <v>0</v>
      </c>
      <c r="F73" s="146">
        <f t="shared" si="10"/>
        <v>20089000</v>
      </c>
      <c r="G73" s="138">
        <f t="shared" si="10"/>
        <v>6746512</v>
      </c>
      <c r="H73" s="146">
        <f t="shared" si="10"/>
        <v>6746512</v>
      </c>
      <c r="I73" s="138">
        <f t="shared" si="10"/>
        <v>-13342488</v>
      </c>
    </row>
    <row r="74" spans="1:9" ht="4.5" customHeight="1" x14ac:dyDescent="0.25">
      <c r="A74" s="53"/>
      <c r="B74" s="219"/>
      <c r="C74" s="220"/>
      <c r="D74" s="142"/>
      <c r="E74" s="130"/>
      <c r="F74" s="142"/>
      <c r="G74" s="130"/>
      <c r="H74" s="142"/>
      <c r="I74" s="130"/>
    </row>
    <row r="75" spans="1:9" x14ac:dyDescent="0.25">
      <c r="A75" s="50"/>
      <c r="B75" s="223" t="s">
        <v>294</v>
      </c>
      <c r="C75" s="218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24" t="s">
        <v>295</v>
      </c>
      <c r="C76" s="225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24" t="s">
        <v>296</v>
      </c>
      <c r="C77" s="225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23" t="s">
        <v>297</v>
      </c>
      <c r="C78" s="218"/>
      <c r="D78" s="144">
        <f>+D76+D77</f>
        <v>0</v>
      </c>
      <c r="E78" s="132">
        <f t="shared" ref="E78:I78" si="11">+E76+E77</f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14"/>
      <c r="C79" s="215"/>
      <c r="D79" s="147"/>
      <c r="E79" s="98"/>
      <c r="F79" s="147"/>
      <c r="G79" s="98"/>
      <c r="H79" s="147"/>
      <c r="I79" s="98"/>
    </row>
  </sheetData>
  <mergeCells count="62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</mergeCells>
  <pageMargins left="0.9055118110236221" right="0" top="0.35433070866141736" bottom="0.39370078740157483" header="0" footer="0.31496062992125984"/>
  <pageSetup scale="65" orientation="portrait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selection activeCell="F9" sqref="F9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56" t="s">
        <v>437</v>
      </c>
      <c r="B1" s="157"/>
      <c r="C1" s="157"/>
      <c r="D1" s="157"/>
      <c r="E1" s="157"/>
      <c r="F1" s="157"/>
      <c r="G1" s="157"/>
      <c r="H1" s="232"/>
    </row>
    <row r="2" spans="1:8" x14ac:dyDescent="0.25">
      <c r="A2" s="167" t="s">
        <v>298</v>
      </c>
      <c r="B2" s="193"/>
      <c r="C2" s="193"/>
      <c r="D2" s="193"/>
      <c r="E2" s="193"/>
      <c r="F2" s="193"/>
      <c r="G2" s="193"/>
      <c r="H2" s="233"/>
    </row>
    <row r="3" spans="1:8" x14ac:dyDescent="0.25">
      <c r="A3" s="167" t="s">
        <v>299</v>
      </c>
      <c r="B3" s="193"/>
      <c r="C3" s="193"/>
      <c r="D3" s="193"/>
      <c r="E3" s="193"/>
      <c r="F3" s="193"/>
      <c r="G3" s="193"/>
      <c r="H3" s="233"/>
    </row>
    <row r="4" spans="1:8" x14ac:dyDescent="0.25">
      <c r="A4" s="167" t="s">
        <v>448</v>
      </c>
      <c r="B4" s="193"/>
      <c r="C4" s="193"/>
      <c r="D4" s="193"/>
      <c r="E4" s="193"/>
      <c r="F4" s="193"/>
      <c r="G4" s="193"/>
      <c r="H4" s="233"/>
    </row>
    <row r="5" spans="1:8" ht="11.25" customHeight="1" thickBot="1" x14ac:dyDescent="0.3">
      <c r="A5" s="169" t="s">
        <v>1</v>
      </c>
      <c r="B5" s="194"/>
      <c r="C5" s="194"/>
      <c r="D5" s="194"/>
      <c r="E5" s="194"/>
      <c r="F5" s="194"/>
      <c r="G5" s="194"/>
      <c r="H5" s="234"/>
    </row>
    <row r="6" spans="1:8" ht="15.75" thickBot="1" x14ac:dyDescent="0.3">
      <c r="A6" s="156" t="s">
        <v>2</v>
      </c>
      <c r="B6" s="158"/>
      <c r="C6" s="181" t="s">
        <v>300</v>
      </c>
      <c r="D6" s="182"/>
      <c r="E6" s="182"/>
      <c r="F6" s="182"/>
      <c r="G6" s="183"/>
      <c r="H6" s="201" t="s">
        <v>301</v>
      </c>
    </row>
    <row r="7" spans="1:8" ht="18.75" thickBot="1" x14ac:dyDescent="0.3">
      <c r="A7" s="169"/>
      <c r="B7" s="170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02"/>
    </row>
    <row r="8" spans="1:8" x14ac:dyDescent="0.25">
      <c r="A8" s="235" t="s">
        <v>304</v>
      </c>
      <c r="B8" s="236"/>
      <c r="C8" s="138">
        <f>+C9+C17+C27+C37+C47+C57+C61+C70+C74</f>
        <v>20089000</v>
      </c>
      <c r="D8" s="260">
        <f t="shared" ref="D8:G8" si="0">+D9+D17+D27+D37+D47+D57+D61+D70+D74</f>
        <v>0</v>
      </c>
      <c r="E8" s="138">
        <f t="shared" si="0"/>
        <v>20089000</v>
      </c>
      <c r="F8" s="138">
        <f t="shared" si="0"/>
        <v>4821848</v>
      </c>
      <c r="G8" s="138">
        <f t="shared" si="0"/>
        <v>4795396</v>
      </c>
      <c r="H8" s="131">
        <f t="shared" ref="H8:H36" si="1">+E8-F8</f>
        <v>15267152</v>
      </c>
    </row>
    <row r="9" spans="1:8" x14ac:dyDescent="0.25">
      <c r="A9" s="226" t="s">
        <v>305</v>
      </c>
      <c r="B9" s="237"/>
      <c r="C9" s="139">
        <f>+C10+C11+C12+C13+C14+C15+C16</f>
        <v>16543153</v>
      </c>
      <c r="D9" s="255">
        <f t="shared" ref="D9:G9" si="2">+D10+D11+D12+D13+D14+D15+D16</f>
        <v>0</v>
      </c>
      <c r="E9" s="139">
        <f t="shared" si="2"/>
        <v>16543153</v>
      </c>
      <c r="F9" s="139">
        <f t="shared" si="2"/>
        <v>3914022</v>
      </c>
      <c r="G9" s="139">
        <f t="shared" si="2"/>
        <v>3914022</v>
      </c>
      <c r="H9" s="129">
        <f t="shared" si="1"/>
        <v>12629131</v>
      </c>
    </row>
    <row r="10" spans="1:8" x14ac:dyDescent="0.25">
      <c r="A10" s="50"/>
      <c r="B10" s="51" t="s">
        <v>306</v>
      </c>
      <c r="C10" s="139">
        <v>5955264</v>
      </c>
      <c r="D10" s="261">
        <v>0</v>
      </c>
      <c r="E10" s="129">
        <v>5955264</v>
      </c>
      <c r="F10" s="129">
        <v>1265564</v>
      </c>
      <c r="G10" s="129">
        <v>1265564</v>
      </c>
      <c r="H10" s="129">
        <f t="shared" si="1"/>
        <v>4689700</v>
      </c>
    </row>
    <row r="11" spans="1:8" x14ac:dyDescent="0.25">
      <c r="A11" s="50"/>
      <c r="B11" s="51" t="s">
        <v>307</v>
      </c>
      <c r="C11" s="130">
        <v>0</v>
      </c>
      <c r="D11" s="261">
        <v>0</v>
      </c>
      <c r="E11" s="127">
        <v>0</v>
      </c>
      <c r="F11" s="127">
        <v>0</v>
      </c>
      <c r="G11" s="127">
        <v>0</v>
      </c>
      <c r="H11" s="127">
        <f t="shared" si="1"/>
        <v>0</v>
      </c>
    </row>
    <row r="12" spans="1:8" x14ac:dyDescent="0.25">
      <c r="A12" s="50"/>
      <c r="B12" s="51" t="s">
        <v>308</v>
      </c>
      <c r="C12" s="139">
        <v>8447889</v>
      </c>
      <c r="D12" s="259">
        <v>0</v>
      </c>
      <c r="E12" s="129">
        <v>8447889</v>
      </c>
      <c r="F12" s="129">
        <v>1928311</v>
      </c>
      <c r="G12" s="129">
        <v>1928311</v>
      </c>
      <c r="H12" s="129">
        <f t="shared" si="1"/>
        <v>6519578</v>
      </c>
    </row>
    <row r="13" spans="1:8" x14ac:dyDescent="0.25">
      <c r="A13" s="50"/>
      <c r="B13" s="51" t="s">
        <v>309</v>
      </c>
      <c r="C13" s="130">
        <v>0</v>
      </c>
      <c r="D13" s="261">
        <v>0</v>
      </c>
      <c r="E13" s="127">
        <v>0</v>
      </c>
      <c r="F13" s="127">
        <v>0</v>
      </c>
      <c r="G13" s="127">
        <v>0</v>
      </c>
      <c r="H13" s="127">
        <f t="shared" si="1"/>
        <v>0</v>
      </c>
    </row>
    <row r="14" spans="1:8" x14ac:dyDescent="0.25">
      <c r="A14" s="50"/>
      <c r="B14" s="51" t="s">
        <v>310</v>
      </c>
      <c r="C14" s="139">
        <v>2140000</v>
      </c>
      <c r="D14" s="259">
        <v>0</v>
      </c>
      <c r="E14" s="129">
        <v>2140000</v>
      </c>
      <c r="F14" s="129">
        <v>720147</v>
      </c>
      <c r="G14" s="129">
        <v>720147</v>
      </c>
      <c r="H14" s="129">
        <f t="shared" si="1"/>
        <v>1419853</v>
      </c>
    </row>
    <row r="15" spans="1:8" x14ac:dyDescent="0.25">
      <c r="A15" s="50"/>
      <c r="B15" s="51" t="s">
        <v>311</v>
      </c>
      <c r="C15" s="130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1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1"/>
        <v>0</v>
      </c>
    </row>
    <row r="17" spans="1:8" x14ac:dyDescent="0.25">
      <c r="A17" s="226" t="s">
        <v>313</v>
      </c>
      <c r="B17" s="237"/>
      <c r="C17" s="138">
        <f>+C18+C19+C20+C21+C22+C23+C24+C25+C26</f>
        <v>949500</v>
      </c>
      <c r="D17" s="258">
        <f t="shared" ref="D17:H17" si="3">+D18+D19+D20+D21+D22+D23+D24+D25+D26</f>
        <v>0</v>
      </c>
      <c r="E17" s="138">
        <f t="shared" si="3"/>
        <v>949500</v>
      </c>
      <c r="F17" s="138">
        <f t="shared" si="3"/>
        <v>252749</v>
      </c>
      <c r="G17" s="138">
        <f t="shared" si="3"/>
        <v>252749</v>
      </c>
      <c r="H17" s="138">
        <f t="shared" si="3"/>
        <v>696751</v>
      </c>
    </row>
    <row r="18" spans="1:8" x14ac:dyDescent="0.25">
      <c r="A18" s="50"/>
      <c r="B18" s="51" t="s">
        <v>314</v>
      </c>
      <c r="C18" s="139">
        <v>269200</v>
      </c>
      <c r="D18" s="259">
        <v>0</v>
      </c>
      <c r="E18" s="129">
        <v>269200</v>
      </c>
      <c r="F18" s="129">
        <v>100126</v>
      </c>
      <c r="G18" s="129">
        <v>100126</v>
      </c>
      <c r="H18" s="154">
        <f t="shared" si="1"/>
        <v>169074</v>
      </c>
    </row>
    <row r="19" spans="1:8" x14ac:dyDescent="0.25">
      <c r="A19" s="50"/>
      <c r="B19" s="51" t="s">
        <v>315</v>
      </c>
      <c r="C19" s="139">
        <v>100400</v>
      </c>
      <c r="D19" s="154">
        <v>0</v>
      </c>
      <c r="E19" s="129">
        <v>100400</v>
      </c>
      <c r="F19" s="129">
        <v>9263</v>
      </c>
      <c r="G19" s="129">
        <v>9263</v>
      </c>
      <c r="H19" s="154">
        <f t="shared" si="1"/>
        <v>91137</v>
      </c>
    </row>
    <row r="20" spans="1:8" x14ac:dyDescent="0.25">
      <c r="A20" s="50"/>
      <c r="B20" s="51" t="s">
        <v>316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27">
        <f t="shared" si="1"/>
        <v>0</v>
      </c>
    </row>
    <row r="21" spans="1:8" x14ac:dyDescent="0.25">
      <c r="A21" s="50"/>
      <c r="B21" s="51" t="s">
        <v>317</v>
      </c>
      <c r="C21" s="139">
        <v>44100</v>
      </c>
      <c r="D21" s="154">
        <v>0</v>
      </c>
      <c r="E21" s="129">
        <v>44100</v>
      </c>
      <c r="F21" s="129">
        <v>5724</v>
      </c>
      <c r="G21" s="129">
        <v>5724</v>
      </c>
      <c r="H21" s="154">
        <f t="shared" si="1"/>
        <v>38376</v>
      </c>
    </row>
    <row r="22" spans="1:8" x14ac:dyDescent="0.25">
      <c r="A22" s="50"/>
      <c r="B22" s="51" t="s">
        <v>318</v>
      </c>
      <c r="C22" s="139">
        <v>20700</v>
      </c>
      <c r="D22" s="154">
        <v>0</v>
      </c>
      <c r="E22" s="127">
        <v>20700</v>
      </c>
      <c r="F22" s="127">
        <v>6932</v>
      </c>
      <c r="G22" s="127">
        <v>6932</v>
      </c>
      <c r="H22" s="154">
        <f t="shared" si="1"/>
        <v>13768</v>
      </c>
    </row>
    <row r="23" spans="1:8" x14ac:dyDescent="0.25">
      <c r="A23" s="50"/>
      <c r="B23" s="51" t="s">
        <v>319</v>
      </c>
      <c r="C23" s="139">
        <v>420000</v>
      </c>
      <c r="D23" s="127">
        <v>0</v>
      </c>
      <c r="E23" s="129">
        <v>420000</v>
      </c>
      <c r="F23" s="129">
        <v>110000</v>
      </c>
      <c r="G23" s="129">
        <v>110000</v>
      </c>
      <c r="H23" s="154">
        <f t="shared" si="1"/>
        <v>310000</v>
      </c>
    </row>
    <row r="24" spans="1:8" x14ac:dyDescent="0.25">
      <c r="A24" s="50"/>
      <c r="B24" s="51" t="s">
        <v>320</v>
      </c>
      <c r="C24" s="139">
        <v>30000</v>
      </c>
      <c r="D24" s="127">
        <v>0</v>
      </c>
      <c r="E24" s="129">
        <v>30000</v>
      </c>
      <c r="F24" s="262">
        <v>0</v>
      </c>
      <c r="G24" s="262">
        <v>0</v>
      </c>
      <c r="H24" s="127">
        <f t="shared" si="1"/>
        <v>30000</v>
      </c>
    </row>
    <row r="25" spans="1:8" x14ac:dyDescent="0.25">
      <c r="A25" s="50"/>
      <c r="B25" s="51" t="s">
        <v>321</v>
      </c>
      <c r="C25" s="130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1"/>
        <v>0</v>
      </c>
    </row>
    <row r="26" spans="1:8" x14ac:dyDescent="0.25">
      <c r="A26" s="50"/>
      <c r="B26" s="51" t="s">
        <v>322</v>
      </c>
      <c r="C26" s="139">
        <v>65100</v>
      </c>
      <c r="D26" s="154">
        <v>0</v>
      </c>
      <c r="E26" s="129">
        <v>65100</v>
      </c>
      <c r="F26" s="129">
        <v>20704</v>
      </c>
      <c r="G26" s="129">
        <v>20704</v>
      </c>
      <c r="H26" s="127">
        <f t="shared" si="1"/>
        <v>44396</v>
      </c>
    </row>
    <row r="27" spans="1:8" x14ac:dyDescent="0.25">
      <c r="A27" s="226" t="s">
        <v>323</v>
      </c>
      <c r="B27" s="237"/>
      <c r="C27" s="138">
        <f>+C28+C29+C30+C31+C32+C33+C34+C35+C36</f>
        <v>2401347</v>
      </c>
      <c r="D27" s="260">
        <f t="shared" ref="D27:H27" si="4">+D28+D29+D30+D31+D32+D33+D34+D35+D36</f>
        <v>0</v>
      </c>
      <c r="E27" s="138">
        <f t="shared" si="4"/>
        <v>2401347</v>
      </c>
      <c r="F27" s="138">
        <f t="shared" si="4"/>
        <v>631080</v>
      </c>
      <c r="G27" s="138">
        <f t="shared" si="4"/>
        <v>604628</v>
      </c>
      <c r="H27" s="263">
        <f t="shared" si="4"/>
        <v>1770267</v>
      </c>
    </row>
    <row r="28" spans="1:8" x14ac:dyDescent="0.25">
      <c r="A28" s="50"/>
      <c r="B28" s="51" t="s">
        <v>324</v>
      </c>
      <c r="C28" s="139">
        <v>436400</v>
      </c>
      <c r="D28" s="154">
        <v>0</v>
      </c>
      <c r="E28" s="129">
        <v>436400</v>
      </c>
      <c r="F28" s="129">
        <v>89310</v>
      </c>
      <c r="G28" s="129">
        <v>89310</v>
      </c>
      <c r="H28" s="154">
        <f t="shared" si="1"/>
        <v>347090</v>
      </c>
    </row>
    <row r="29" spans="1:8" x14ac:dyDescent="0.25">
      <c r="A29" s="50"/>
      <c r="B29" s="51" t="s">
        <v>325</v>
      </c>
      <c r="C29" s="139">
        <v>269600</v>
      </c>
      <c r="D29" s="154">
        <v>0</v>
      </c>
      <c r="E29" s="129">
        <v>269600</v>
      </c>
      <c r="F29" s="129">
        <v>52570</v>
      </c>
      <c r="G29" s="129">
        <v>52570</v>
      </c>
      <c r="H29" s="154">
        <f t="shared" si="1"/>
        <v>217030</v>
      </c>
    </row>
    <row r="30" spans="1:8" x14ac:dyDescent="0.25">
      <c r="A30" s="50"/>
      <c r="B30" s="51" t="s">
        <v>326</v>
      </c>
      <c r="C30" s="139">
        <v>376192</v>
      </c>
      <c r="D30" s="154">
        <v>0</v>
      </c>
      <c r="E30" s="129">
        <v>376192</v>
      </c>
      <c r="F30" s="129">
        <v>64189</v>
      </c>
      <c r="G30" s="129">
        <v>64189</v>
      </c>
      <c r="H30" s="154">
        <f t="shared" si="1"/>
        <v>312003</v>
      </c>
    </row>
    <row r="31" spans="1:8" x14ac:dyDescent="0.25">
      <c r="A31" s="50"/>
      <c r="B31" s="51" t="s">
        <v>327</v>
      </c>
      <c r="C31" s="139">
        <v>174000</v>
      </c>
      <c r="D31" s="154">
        <v>0</v>
      </c>
      <c r="E31" s="129">
        <v>174000</v>
      </c>
      <c r="F31" s="129">
        <v>105890</v>
      </c>
      <c r="G31" s="129">
        <v>105890</v>
      </c>
      <c r="H31" s="154">
        <f t="shared" si="1"/>
        <v>68110</v>
      </c>
    </row>
    <row r="32" spans="1:8" x14ac:dyDescent="0.25">
      <c r="A32" s="50"/>
      <c r="B32" s="51" t="s">
        <v>328</v>
      </c>
      <c r="C32" s="139">
        <v>234000</v>
      </c>
      <c r="D32" s="154">
        <v>0</v>
      </c>
      <c r="E32" s="129">
        <v>234000</v>
      </c>
      <c r="F32" s="129">
        <v>86828</v>
      </c>
      <c r="G32" s="129">
        <v>86828</v>
      </c>
      <c r="H32" s="154">
        <f t="shared" si="1"/>
        <v>147172</v>
      </c>
    </row>
    <row r="33" spans="1:8" x14ac:dyDescent="0.25">
      <c r="A33" s="50"/>
      <c r="B33" s="51" t="s">
        <v>329</v>
      </c>
      <c r="C33" s="139">
        <v>298000</v>
      </c>
      <c r="D33" s="154">
        <v>0</v>
      </c>
      <c r="E33" s="129">
        <v>298000</v>
      </c>
      <c r="F33" s="129">
        <v>60395</v>
      </c>
      <c r="G33" s="129">
        <v>60395</v>
      </c>
      <c r="H33" s="154">
        <f t="shared" si="1"/>
        <v>237605</v>
      </c>
    </row>
    <row r="34" spans="1:8" x14ac:dyDescent="0.25">
      <c r="A34" s="50"/>
      <c r="B34" s="51" t="s">
        <v>330</v>
      </c>
      <c r="C34" s="139">
        <v>83600</v>
      </c>
      <c r="D34" s="154">
        <v>0</v>
      </c>
      <c r="E34" s="129">
        <v>83600</v>
      </c>
      <c r="F34" s="129">
        <v>17902</v>
      </c>
      <c r="G34" s="129">
        <v>17902</v>
      </c>
      <c r="H34" s="154">
        <f t="shared" si="1"/>
        <v>65698</v>
      </c>
    </row>
    <row r="35" spans="1:8" x14ac:dyDescent="0.25">
      <c r="A35" s="50"/>
      <c r="B35" s="51" t="s">
        <v>331</v>
      </c>
      <c r="C35" s="139">
        <v>136000</v>
      </c>
      <c r="D35" s="259">
        <v>0</v>
      </c>
      <c r="E35" s="129">
        <v>136000</v>
      </c>
      <c r="F35" s="129">
        <v>27690</v>
      </c>
      <c r="G35" s="129">
        <v>27691</v>
      </c>
      <c r="H35" s="154">
        <f t="shared" si="1"/>
        <v>108310</v>
      </c>
    </row>
    <row r="36" spans="1:8" x14ac:dyDescent="0.25">
      <c r="A36" s="50"/>
      <c r="B36" s="51" t="s">
        <v>332</v>
      </c>
      <c r="C36" s="139">
        <v>393555</v>
      </c>
      <c r="D36" s="259">
        <v>0</v>
      </c>
      <c r="E36" s="129">
        <v>393555</v>
      </c>
      <c r="F36" s="129">
        <v>126306</v>
      </c>
      <c r="G36" s="129">
        <v>99853</v>
      </c>
      <c r="H36" s="154">
        <f t="shared" si="1"/>
        <v>267249</v>
      </c>
    </row>
    <row r="37" spans="1:8" ht="22.5" customHeight="1" x14ac:dyDescent="0.25">
      <c r="A37" s="238" t="s">
        <v>333</v>
      </c>
      <c r="B37" s="239"/>
      <c r="C37" s="132">
        <f>+C38+C39+C40+C41+C42+C43+C44+C45+C46</f>
        <v>0</v>
      </c>
      <c r="D37" s="132">
        <f t="shared" ref="D37:H37" si="5">+D38+D39+D40+D41+D42+D43+D44+D45+D46</f>
        <v>0</v>
      </c>
      <c r="E37" s="132">
        <f t="shared" si="5"/>
        <v>0</v>
      </c>
      <c r="F37" s="132">
        <f t="shared" si="5"/>
        <v>0</v>
      </c>
      <c r="G37" s="132">
        <f t="shared" si="5"/>
        <v>0</v>
      </c>
      <c r="H37" s="132">
        <f t="shared" si="5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6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6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6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6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6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6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6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6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6"/>
        <v>0</v>
      </c>
    </row>
    <row r="47" spans="1:8" x14ac:dyDescent="0.25">
      <c r="A47" s="226" t="s">
        <v>343</v>
      </c>
      <c r="B47" s="237"/>
      <c r="C47" s="138">
        <f>+C48+C49+C50+C51+C52+C53+C54+C55+C56</f>
        <v>195000</v>
      </c>
      <c r="D47" s="155">
        <f t="shared" ref="D47:H47" si="7">+D48+D49+D50+D51+D52+D53+D54+D55+D56</f>
        <v>0</v>
      </c>
      <c r="E47" s="138">
        <f t="shared" si="7"/>
        <v>195000</v>
      </c>
      <c r="F47" s="138">
        <f t="shared" si="7"/>
        <v>23997</v>
      </c>
      <c r="G47" s="138">
        <f t="shared" si="7"/>
        <v>23997</v>
      </c>
      <c r="H47" s="138">
        <f t="shared" si="7"/>
        <v>171003</v>
      </c>
    </row>
    <row r="48" spans="1:8" x14ac:dyDescent="0.25">
      <c r="A48" s="50"/>
      <c r="B48" s="51" t="s">
        <v>344</v>
      </c>
      <c r="C48" s="139">
        <v>45000</v>
      </c>
      <c r="D48" s="154">
        <v>0</v>
      </c>
      <c r="E48" s="129">
        <v>45000</v>
      </c>
      <c r="F48" s="129">
        <v>23997</v>
      </c>
      <c r="G48" s="129">
        <v>23997</v>
      </c>
      <c r="H48" s="129">
        <f t="shared" si="6"/>
        <v>21003</v>
      </c>
    </row>
    <row r="49" spans="1:8" x14ac:dyDescent="0.25">
      <c r="A49" s="50"/>
      <c r="B49" s="51" t="s">
        <v>345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27">
        <f t="shared" si="6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6"/>
        <v>0</v>
      </c>
    </row>
    <row r="51" spans="1:8" x14ac:dyDescent="0.25">
      <c r="A51" s="50"/>
      <c r="B51" s="51" t="s">
        <v>347</v>
      </c>
      <c r="C51" s="264">
        <v>150000</v>
      </c>
      <c r="D51" s="264">
        <v>0</v>
      </c>
      <c r="E51" s="264">
        <v>150000</v>
      </c>
      <c r="F51" s="264">
        <v>0</v>
      </c>
      <c r="G51" s="264">
        <v>0</v>
      </c>
      <c r="H51" s="154">
        <f t="shared" si="6"/>
        <v>150000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6"/>
        <v>0</v>
      </c>
    </row>
    <row r="53" spans="1:8" x14ac:dyDescent="0.25">
      <c r="A53" s="50"/>
      <c r="B53" s="51" t="s">
        <v>349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27">
        <f t="shared" si="6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6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6"/>
        <v>0</v>
      </c>
    </row>
    <row r="56" spans="1:8" x14ac:dyDescent="0.25">
      <c r="A56" s="50"/>
      <c r="B56" s="51" t="s">
        <v>352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27">
        <f t="shared" si="6"/>
        <v>0</v>
      </c>
    </row>
    <row r="57" spans="1:8" x14ac:dyDescent="0.25">
      <c r="A57" s="226" t="s">
        <v>353</v>
      </c>
      <c r="B57" s="237"/>
      <c r="C57" s="132">
        <f>+C58+C59+C60</f>
        <v>0</v>
      </c>
      <c r="D57" s="132">
        <f t="shared" ref="D57:H57" si="8">+D58+D59+D60</f>
        <v>0</v>
      </c>
      <c r="E57" s="132">
        <f t="shared" si="8"/>
        <v>0</v>
      </c>
      <c r="F57" s="132">
        <f t="shared" si="8"/>
        <v>0</v>
      </c>
      <c r="G57" s="132">
        <f t="shared" si="8"/>
        <v>0</v>
      </c>
      <c r="H57" s="132">
        <f t="shared" si="8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6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6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6"/>
        <v>0</v>
      </c>
    </row>
    <row r="61" spans="1:8" x14ac:dyDescent="0.25">
      <c r="A61" s="226" t="s">
        <v>357</v>
      </c>
      <c r="B61" s="237"/>
      <c r="C61" s="132">
        <f>+C62+C63+C64+C65+C66+C68+C66+C69</f>
        <v>0</v>
      </c>
      <c r="D61" s="132">
        <f t="shared" ref="D61:H61" si="9">+D62+D63+D64+D65+D66+D68+D66+D69</f>
        <v>0</v>
      </c>
      <c r="E61" s="132">
        <f t="shared" si="9"/>
        <v>0</v>
      </c>
      <c r="F61" s="132">
        <f t="shared" si="9"/>
        <v>0</v>
      </c>
      <c r="G61" s="132">
        <f t="shared" si="9"/>
        <v>0</v>
      </c>
      <c r="H61" s="132">
        <f t="shared" si="9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6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6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6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6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6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6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6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6"/>
        <v>0</v>
      </c>
    </row>
    <row r="70" spans="1:8" x14ac:dyDescent="0.25">
      <c r="A70" s="226" t="s">
        <v>366</v>
      </c>
      <c r="B70" s="237"/>
      <c r="C70" s="132">
        <f>+C71+C72+C73</f>
        <v>0</v>
      </c>
      <c r="D70" s="132">
        <f t="shared" ref="D70:H70" si="10">+D71+D72+D73</f>
        <v>0</v>
      </c>
      <c r="E70" s="132">
        <f t="shared" si="10"/>
        <v>0</v>
      </c>
      <c r="F70" s="132">
        <f t="shared" si="10"/>
        <v>0</v>
      </c>
      <c r="G70" s="132">
        <f t="shared" si="10"/>
        <v>0</v>
      </c>
      <c r="H70" s="132">
        <f t="shared" si="10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6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6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6"/>
        <v>0</v>
      </c>
    </row>
    <row r="74" spans="1:8" x14ac:dyDescent="0.25">
      <c r="A74" s="226" t="s">
        <v>370</v>
      </c>
      <c r="B74" s="237"/>
      <c r="C74" s="132">
        <f>+C75+C76+C77+C78+C79+C80+C81</f>
        <v>0</v>
      </c>
      <c r="D74" s="132">
        <f t="shared" ref="D74:H74" si="11">+D75+D76+D77+D78+D79+D80+D81</f>
        <v>0</v>
      </c>
      <c r="E74" s="132">
        <f t="shared" si="11"/>
        <v>0</v>
      </c>
      <c r="F74" s="132">
        <f t="shared" si="11"/>
        <v>0</v>
      </c>
      <c r="G74" s="132">
        <f t="shared" si="11"/>
        <v>0</v>
      </c>
      <c r="H74" s="132">
        <f t="shared" si="11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6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6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6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6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6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6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6"/>
        <v>0</v>
      </c>
    </row>
    <row r="82" spans="1:8" ht="3.75" customHeight="1" thickBot="1" x14ac:dyDescent="0.3">
      <c r="A82" s="240"/>
      <c r="B82" s="241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42"/>
      <c r="B84" s="243"/>
      <c r="C84" s="244">
        <f>+C86+C94+C104+C114+C124+C134+C138+C147+C151</f>
        <v>0</v>
      </c>
      <c r="D84" s="244">
        <f t="shared" ref="D84:H84" si="12">+D86+D94+D104+D114+D124+D134+D138+D147+D151</f>
        <v>0</v>
      </c>
      <c r="E84" s="244">
        <f t="shared" si="12"/>
        <v>0</v>
      </c>
      <c r="F84" s="244">
        <f t="shared" si="12"/>
        <v>0</v>
      </c>
      <c r="G84" s="244">
        <f t="shared" si="12"/>
        <v>0</v>
      </c>
      <c r="H84" s="244">
        <f t="shared" si="12"/>
        <v>0</v>
      </c>
    </row>
    <row r="85" spans="1:8" x14ac:dyDescent="0.25">
      <c r="A85" s="216" t="s">
        <v>440</v>
      </c>
      <c r="B85" s="231"/>
      <c r="C85" s="191"/>
      <c r="D85" s="191"/>
      <c r="E85" s="191"/>
      <c r="F85" s="191"/>
      <c r="G85" s="191"/>
      <c r="H85" s="191"/>
    </row>
    <row r="86" spans="1:8" x14ac:dyDescent="0.25">
      <c r="A86" s="226" t="s">
        <v>305</v>
      </c>
      <c r="B86" s="237"/>
      <c r="C86" s="130">
        <f>+C87+C88+C89+C90+C91+C92+C93</f>
        <v>0</v>
      </c>
      <c r="D86" s="130">
        <f t="shared" ref="D86:H86" si="13">+D87+D88+D89+D90+D91+D92+D93</f>
        <v>0</v>
      </c>
      <c r="E86" s="130">
        <f t="shared" si="13"/>
        <v>0</v>
      </c>
      <c r="F86" s="130">
        <f t="shared" si="13"/>
        <v>0</v>
      </c>
      <c r="G86" s="130">
        <f t="shared" si="13"/>
        <v>0</v>
      </c>
      <c r="H86" s="130">
        <f t="shared" si="13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4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4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4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4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4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4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4"/>
        <v>0</v>
      </c>
    </row>
    <row r="94" spans="1:8" x14ac:dyDescent="0.25">
      <c r="A94" s="226" t="s">
        <v>313</v>
      </c>
      <c r="B94" s="237"/>
      <c r="C94" s="130">
        <f>+C95+C96+C97+C98+C99+C100+C101+C102+C103</f>
        <v>0</v>
      </c>
      <c r="D94" s="130">
        <f t="shared" ref="D94:H94" si="15">+D95+D96+D97+D98+D99+D100+D101+D102+D103</f>
        <v>0</v>
      </c>
      <c r="E94" s="130">
        <f t="shared" si="15"/>
        <v>0</v>
      </c>
      <c r="F94" s="130">
        <f t="shared" si="15"/>
        <v>0</v>
      </c>
      <c r="G94" s="130">
        <f t="shared" si="15"/>
        <v>0</v>
      </c>
      <c r="H94" s="130">
        <f t="shared" si="15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4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4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4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4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4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4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4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4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4"/>
        <v>0</v>
      </c>
    </row>
    <row r="104" spans="1:8" x14ac:dyDescent="0.25">
      <c r="A104" s="226" t="s">
        <v>323</v>
      </c>
      <c r="B104" s="237"/>
      <c r="C104" s="130">
        <f>+C105+C106+C107+C108+C109+C110+C111+C112+C113</f>
        <v>0</v>
      </c>
      <c r="D104" s="130">
        <f t="shared" ref="D104:H104" si="16">+D105+D106+D107+D108+D109+D110+D111+D112+D113</f>
        <v>0</v>
      </c>
      <c r="E104" s="130">
        <f t="shared" si="16"/>
        <v>0</v>
      </c>
      <c r="F104" s="130">
        <f t="shared" si="16"/>
        <v>0</v>
      </c>
      <c r="G104" s="130">
        <f t="shared" si="16"/>
        <v>0</v>
      </c>
      <c r="H104" s="130">
        <f t="shared" si="16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4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4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4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4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4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4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4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4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4"/>
        <v>0</v>
      </c>
    </row>
    <row r="114" spans="1:8" ht="21" customHeight="1" x14ac:dyDescent="0.25">
      <c r="A114" s="238" t="s">
        <v>333</v>
      </c>
      <c r="B114" s="239"/>
      <c r="C114" s="130">
        <f>+C115+C116+C117+C118+C119+C120+C121+C122+C123</f>
        <v>0</v>
      </c>
      <c r="D114" s="130">
        <f t="shared" ref="D114:H114" si="17">+D115+D116+D117+D118+D119+D120+D121+D122+D123</f>
        <v>0</v>
      </c>
      <c r="E114" s="130">
        <f t="shared" si="17"/>
        <v>0</v>
      </c>
      <c r="F114" s="130">
        <f t="shared" si="17"/>
        <v>0</v>
      </c>
      <c r="G114" s="130">
        <f t="shared" si="17"/>
        <v>0</v>
      </c>
      <c r="H114" s="130">
        <f t="shared" si="17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4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4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4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4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4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4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4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4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4"/>
        <v>0</v>
      </c>
    </row>
    <row r="124" spans="1:8" x14ac:dyDescent="0.25">
      <c r="A124" s="226" t="s">
        <v>343</v>
      </c>
      <c r="B124" s="237"/>
      <c r="C124" s="130">
        <f>+C125+C126+C127+C128+C129+C130+C131+C132+C133</f>
        <v>0</v>
      </c>
      <c r="D124" s="130">
        <f t="shared" ref="D124:H124" si="18">+D125+D126+D127+D128+D129+D130+D131+D132+D133</f>
        <v>0</v>
      </c>
      <c r="E124" s="130">
        <f t="shared" si="18"/>
        <v>0</v>
      </c>
      <c r="F124" s="130">
        <f t="shared" si="18"/>
        <v>0</v>
      </c>
      <c r="G124" s="130">
        <f t="shared" si="18"/>
        <v>0</v>
      </c>
      <c r="H124" s="130">
        <f t="shared" si="18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4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4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4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4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4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4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4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4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4"/>
        <v>0</v>
      </c>
    </row>
    <row r="134" spans="1:8" x14ac:dyDescent="0.25">
      <c r="A134" s="226" t="s">
        <v>353</v>
      </c>
      <c r="B134" s="237"/>
      <c r="C134" s="130">
        <f>+C135+C136+C137</f>
        <v>0</v>
      </c>
      <c r="D134" s="130">
        <f t="shared" ref="D134:H134" si="19">+D135+D136+D137</f>
        <v>0</v>
      </c>
      <c r="E134" s="130">
        <f t="shared" si="19"/>
        <v>0</v>
      </c>
      <c r="F134" s="130">
        <f t="shared" si="19"/>
        <v>0</v>
      </c>
      <c r="G134" s="130">
        <f t="shared" si="19"/>
        <v>0</v>
      </c>
      <c r="H134" s="130">
        <f t="shared" si="19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4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4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4"/>
        <v>0</v>
      </c>
    </row>
    <row r="138" spans="1:8" x14ac:dyDescent="0.25">
      <c r="A138" s="226" t="s">
        <v>357</v>
      </c>
      <c r="B138" s="237"/>
      <c r="C138" s="130">
        <f>+C139+C140+C141+C142+C143+C144+C145+C146</f>
        <v>0</v>
      </c>
      <c r="D138" s="130">
        <f t="shared" ref="D138:H138" si="20">+D139+D140+D141+D142+D143+D144+D145+D146</f>
        <v>0</v>
      </c>
      <c r="E138" s="130">
        <f t="shared" si="20"/>
        <v>0</v>
      </c>
      <c r="F138" s="130">
        <f t="shared" si="20"/>
        <v>0</v>
      </c>
      <c r="G138" s="130">
        <f t="shared" si="20"/>
        <v>0</v>
      </c>
      <c r="H138" s="130">
        <f t="shared" si="20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4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4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4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4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4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4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4"/>
        <v>0</v>
      </c>
    </row>
    <row r="147" spans="1:8" x14ac:dyDescent="0.25">
      <c r="A147" s="226" t="s">
        <v>366</v>
      </c>
      <c r="B147" s="237"/>
      <c r="C147" s="130">
        <f>+C148+C149+C150</f>
        <v>0</v>
      </c>
      <c r="D147" s="130">
        <f t="shared" ref="D147:H147" si="21">+D148+D149+D150</f>
        <v>0</v>
      </c>
      <c r="E147" s="130">
        <f t="shared" si="21"/>
        <v>0</v>
      </c>
      <c r="F147" s="130">
        <f t="shared" si="21"/>
        <v>0</v>
      </c>
      <c r="G147" s="130">
        <f t="shared" si="21"/>
        <v>0</v>
      </c>
      <c r="H147" s="130">
        <f t="shared" si="21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4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4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4"/>
        <v>0</v>
      </c>
    </row>
    <row r="151" spans="1:8" x14ac:dyDescent="0.25">
      <c r="A151" s="226" t="s">
        <v>370</v>
      </c>
      <c r="B151" s="237"/>
      <c r="C151" s="130">
        <f>+C152+C153+C154+C155+C156+C157+C158</f>
        <v>0</v>
      </c>
      <c r="D151" s="130">
        <f t="shared" ref="D151:H151" si="22">+D152+D153+D154+D155+D156+D157+D158</f>
        <v>0</v>
      </c>
      <c r="E151" s="130">
        <f t="shared" si="22"/>
        <v>0</v>
      </c>
      <c r="F151" s="130">
        <f t="shared" si="22"/>
        <v>0</v>
      </c>
      <c r="G151" s="130">
        <f t="shared" si="22"/>
        <v>0</v>
      </c>
      <c r="H151" s="130">
        <f t="shared" si="22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4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3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3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3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3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3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3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16" t="s">
        <v>383</v>
      </c>
      <c r="B160" s="231"/>
      <c r="C160" s="138">
        <f>+C8+C84</f>
        <v>20089000</v>
      </c>
      <c r="D160" s="260">
        <f t="shared" ref="D160:H160" si="24">+D8+D84</f>
        <v>0</v>
      </c>
      <c r="E160" s="138">
        <f t="shared" si="24"/>
        <v>20089000</v>
      </c>
      <c r="F160" s="138">
        <f t="shared" si="24"/>
        <v>4821848</v>
      </c>
      <c r="G160" s="138">
        <f t="shared" si="24"/>
        <v>4795396</v>
      </c>
      <c r="H160" s="138">
        <f t="shared" si="24"/>
        <v>15267152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F13" sqref="F13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  <col min="9" max="9" width="13.140625" bestFit="1" customWidth="1"/>
  </cols>
  <sheetData>
    <row r="1" spans="1:7" x14ac:dyDescent="0.25">
      <c r="A1" s="187" t="s">
        <v>437</v>
      </c>
      <c r="B1" s="248"/>
      <c r="C1" s="248"/>
      <c r="D1" s="248"/>
      <c r="E1" s="248"/>
      <c r="F1" s="248"/>
      <c r="G1" s="188"/>
    </row>
    <row r="2" spans="1:7" x14ac:dyDescent="0.25">
      <c r="A2" s="159" t="s">
        <v>298</v>
      </c>
      <c r="B2" s="160"/>
      <c r="C2" s="160"/>
      <c r="D2" s="160"/>
      <c r="E2" s="160"/>
      <c r="F2" s="160"/>
      <c r="G2" s="161"/>
    </row>
    <row r="3" spans="1:7" x14ac:dyDescent="0.25">
      <c r="A3" s="159" t="s">
        <v>378</v>
      </c>
      <c r="B3" s="160"/>
      <c r="C3" s="160"/>
      <c r="D3" s="160"/>
      <c r="E3" s="160"/>
      <c r="F3" s="160"/>
      <c r="G3" s="161"/>
    </row>
    <row r="4" spans="1:7" x14ac:dyDescent="0.25">
      <c r="A4" s="159" t="s">
        <v>448</v>
      </c>
      <c r="B4" s="160"/>
      <c r="C4" s="160"/>
      <c r="D4" s="160"/>
      <c r="E4" s="160"/>
      <c r="F4" s="160"/>
      <c r="G4" s="161"/>
    </row>
    <row r="5" spans="1:7" ht="15.75" thickBot="1" x14ac:dyDescent="0.3">
      <c r="A5" s="162" t="s">
        <v>1</v>
      </c>
      <c r="B5" s="163"/>
      <c r="C5" s="163"/>
      <c r="D5" s="163"/>
      <c r="E5" s="163"/>
      <c r="F5" s="163"/>
      <c r="G5" s="164"/>
    </row>
    <row r="6" spans="1:7" ht="15.75" thickBot="1" x14ac:dyDescent="0.3">
      <c r="A6" s="189" t="s">
        <v>2</v>
      </c>
      <c r="B6" s="184" t="s">
        <v>300</v>
      </c>
      <c r="C6" s="185"/>
      <c r="D6" s="185"/>
      <c r="E6" s="185"/>
      <c r="F6" s="186"/>
      <c r="G6" s="189" t="s">
        <v>301</v>
      </c>
    </row>
    <row r="7" spans="1:7" ht="18.75" thickBot="1" x14ac:dyDescent="0.3">
      <c r="A7" s="190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90"/>
    </row>
    <row r="8" spans="1:7" x14ac:dyDescent="0.25">
      <c r="A8" s="4" t="s">
        <v>379</v>
      </c>
      <c r="B8" s="246">
        <f>+B10+B11+B12+B13+B14+B15+B16+B17+B18+B19+B20+B21+B22</f>
        <v>20089000</v>
      </c>
      <c r="C8" s="266">
        <f t="shared" ref="C8:F8" si="0">+C10+C11+C12+C13+C14+C15+C16+C17+C18+C19+C20+C21+C22</f>
        <v>0</v>
      </c>
      <c r="D8" s="246">
        <f t="shared" si="0"/>
        <v>20089000</v>
      </c>
      <c r="E8" s="246">
        <f t="shared" si="0"/>
        <v>4821848</v>
      </c>
      <c r="F8" s="246">
        <f t="shared" si="0"/>
        <v>4795396</v>
      </c>
      <c r="G8" s="246">
        <f>+D8-E8</f>
        <v>15267152</v>
      </c>
    </row>
    <row r="9" spans="1:7" x14ac:dyDescent="0.25">
      <c r="A9" s="4" t="s">
        <v>380</v>
      </c>
      <c r="B9" s="247"/>
      <c r="C9" s="267"/>
      <c r="D9" s="247"/>
      <c r="E9" s="247"/>
      <c r="F9" s="247"/>
      <c r="G9" s="247"/>
    </row>
    <row r="10" spans="1:7" x14ac:dyDescent="0.25">
      <c r="A10" s="3" t="s">
        <v>438</v>
      </c>
      <c r="B10" s="117">
        <v>1939064</v>
      </c>
      <c r="C10" s="265">
        <v>0</v>
      </c>
      <c r="D10" s="117">
        <v>1939064</v>
      </c>
      <c r="E10" s="117">
        <v>474063</v>
      </c>
      <c r="F10" s="117">
        <v>474063</v>
      </c>
      <c r="G10" s="268">
        <f>+D10-E10</f>
        <v>1465001</v>
      </c>
    </row>
    <row r="11" spans="1:7" x14ac:dyDescent="0.25">
      <c r="A11" s="3" t="s">
        <v>439</v>
      </c>
      <c r="B11" s="117">
        <v>1532737</v>
      </c>
      <c r="C11" s="265">
        <v>0</v>
      </c>
      <c r="D11" s="117">
        <v>1532737</v>
      </c>
      <c r="E11" s="117">
        <v>380220</v>
      </c>
      <c r="F11" s="117">
        <v>380220</v>
      </c>
      <c r="G11" s="268">
        <f t="shared" ref="G11:G22" si="1">+D11-E11</f>
        <v>1152517</v>
      </c>
    </row>
    <row r="12" spans="1:7" x14ac:dyDescent="0.25">
      <c r="A12" s="3" t="s">
        <v>456</v>
      </c>
      <c r="B12" s="117">
        <v>1157850</v>
      </c>
      <c r="C12" s="265"/>
      <c r="D12" s="117">
        <v>1157850</v>
      </c>
      <c r="E12" s="117">
        <v>287333</v>
      </c>
      <c r="F12" s="117">
        <v>287333</v>
      </c>
      <c r="G12" s="268">
        <f t="shared" si="1"/>
        <v>870517</v>
      </c>
    </row>
    <row r="13" spans="1:7" x14ac:dyDescent="0.25">
      <c r="A13" s="3" t="s">
        <v>457</v>
      </c>
      <c r="B13" s="117">
        <v>678018</v>
      </c>
      <c r="C13" s="265"/>
      <c r="D13" s="117">
        <v>678018</v>
      </c>
      <c r="E13" s="117">
        <v>94107</v>
      </c>
      <c r="F13" s="117">
        <v>94107</v>
      </c>
      <c r="G13" s="268">
        <f t="shared" si="1"/>
        <v>583911</v>
      </c>
    </row>
    <row r="14" spans="1:7" x14ac:dyDescent="0.25">
      <c r="A14" s="3" t="s">
        <v>459</v>
      </c>
      <c r="B14" s="117">
        <v>508481</v>
      </c>
      <c r="C14" s="265"/>
      <c r="D14" s="117">
        <v>508481</v>
      </c>
      <c r="E14" s="117">
        <v>72672</v>
      </c>
      <c r="F14" s="117">
        <v>72672</v>
      </c>
      <c r="G14" s="268">
        <f t="shared" si="1"/>
        <v>435809</v>
      </c>
    </row>
    <row r="15" spans="1:7" x14ac:dyDescent="0.25">
      <c r="A15" s="3" t="s">
        <v>458</v>
      </c>
      <c r="B15" s="117">
        <v>1351624</v>
      </c>
      <c r="C15" s="265"/>
      <c r="D15" s="117">
        <v>1351624</v>
      </c>
      <c r="E15" s="117">
        <v>268750</v>
      </c>
      <c r="F15" s="117">
        <v>268750</v>
      </c>
      <c r="G15" s="268">
        <f t="shared" si="1"/>
        <v>1082874</v>
      </c>
    </row>
    <row r="16" spans="1:7" x14ac:dyDescent="0.25">
      <c r="A16" s="3" t="s">
        <v>460</v>
      </c>
      <c r="B16" s="117">
        <v>484889</v>
      </c>
      <c r="C16" s="265"/>
      <c r="D16" s="117">
        <v>484889</v>
      </c>
      <c r="E16" s="117">
        <v>99759</v>
      </c>
      <c r="F16" s="117">
        <v>99759</v>
      </c>
      <c r="G16" s="268">
        <f t="shared" si="1"/>
        <v>385130</v>
      </c>
    </row>
    <row r="17" spans="1:9" x14ac:dyDescent="0.25">
      <c r="A17" s="3" t="s">
        <v>461</v>
      </c>
      <c r="B17" s="117">
        <v>942065</v>
      </c>
      <c r="C17" s="265"/>
      <c r="D17" s="117">
        <v>942065</v>
      </c>
      <c r="E17" s="117">
        <v>200269</v>
      </c>
      <c r="F17" s="117">
        <v>200269</v>
      </c>
      <c r="G17" s="268">
        <f t="shared" si="1"/>
        <v>741796</v>
      </c>
    </row>
    <row r="18" spans="1:9" x14ac:dyDescent="0.25">
      <c r="A18" s="3" t="s">
        <v>462</v>
      </c>
      <c r="B18" s="117">
        <v>7281165</v>
      </c>
      <c r="C18" s="265">
        <v>0</v>
      </c>
      <c r="D18" s="117">
        <v>7281165</v>
      </c>
      <c r="E18" s="117">
        <v>2050558</v>
      </c>
      <c r="F18" s="117">
        <v>2024106</v>
      </c>
      <c r="G18" s="268">
        <f t="shared" si="1"/>
        <v>5230607</v>
      </c>
    </row>
    <row r="19" spans="1:9" ht="18" x14ac:dyDescent="0.25">
      <c r="A19" s="3" t="s">
        <v>463</v>
      </c>
      <c r="B19" s="117">
        <v>1717021</v>
      </c>
      <c r="C19" s="265">
        <v>0</v>
      </c>
      <c r="D19" s="117">
        <v>1717021</v>
      </c>
      <c r="E19" s="117">
        <v>371937</v>
      </c>
      <c r="F19" s="117">
        <v>371937</v>
      </c>
      <c r="G19" s="268">
        <f t="shared" si="1"/>
        <v>1345084</v>
      </c>
    </row>
    <row r="20" spans="1:9" ht="18" x14ac:dyDescent="0.25">
      <c r="A20" s="3" t="s">
        <v>464</v>
      </c>
      <c r="B20" s="117">
        <v>1256738</v>
      </c>
      <c r="C20" s="265">
        <v>0</v>
      </c>
      <c r="D20" s="117">
        <v>1256738</v>
      </c>
      <c r="E20" s="117">
        <v>222597</v>
      </c>
      <c r="F20" s="117">
        <v>222597</v>
      </c>
      <c r="G20" s="268">
        <f t="shared" si="1"/>
        <v>1034141</v>
      </c>
    </row>
    <row r="21" spans="1:9" x14ac:dyDescent="0.25">
      <c r="A21" s="3" t="s">
        <v>465</v>
      </c>
      <c r="B21" s="117">
        <v>981095</v>
      </c>
      <c r="C21" s="265">
        <v>0</v>
      </c>
      <c r="D21" s="117">
        <v>981095</v>
      </c>
      <c r="E21" s="117">
        <v>240551</v>
      </c>
      <c r="F21" s="117">
        <v>240551</v>
      </c>
      <c r="G21" s="268">
        <f t="shared" si="1"/>
        <v>740544</v>
      </c>
    </row>
    <row r="22" spans="1:9" x14ac:dyDescent="0.25">
      <c r="A22" s="3" t="s">
        <v>466</v>
      </c>
      <c r="B22" s="117">
        <v>258253</v>
      </c>
      <c r="C22" s="265">
        <v>0</v>
      </c>
      <c r="D22" s="117">
        <v>258253</v>
      </c>
      <c r="E22" s="117">
        <v>59032</v>
      </c>
      <c r="F22" s="117">
        <v>59032</v>
      </c>
      <c r="G22" s="268">
        <f t="shared" si="1"/>
        <v>199221</v>
      </c>
    </row>
    <row r="23" spans="1:9" x14ac:dyDescent="0.25">
      <c r="A23" s="3"/>
      <c r="B23" s="64"/>
      <c r="C23" s="64"/>
      <c r="D23" s="64"/>
      <c r="E23" s="64"/>
      <c r="F23" s="64"/>
      <c r="G23" s="64"/>
      <c r="I23" s="270"/>
    </row>
    <row r="24" spans="1:9" x14ac:dyDescent="0.25">
      <c r="A24" s="24" t="s">
        <v>381</v>
      </c>
      <c r="B24" s="245">
        <f>+B26+B27+B28+B29+B30+B31+B32+B33</f>
        <v>0</v>
      </c>
      <c r="C24" s="245">
        <f t="shared" ref="C24:F24" si="2">+C26+C27+C28+C29+C30+C31+C32+C33</f>
        <v>0</v>
      </c>
      <c r="D24" s="245">
        <f t="shared" si="2"/>
        <v>0</v>
      </c>
      <c r="E24" s="245">
        <f t="shared" si="2"/>
        <v>0</v>
      </c>
      <c r="F24" s="245">
        <f t="shared" si="2"/>
        <v>0</v>
      </c>
      <c r="G24" s="245">
        <f>+D24-E24</f>
        <v>0</v>
      </c>
      <c r="I24" s="270"/>
    </row>
    <row r="25" spans="1:9" x14ac:dyDescent="0.25">
      <c r="A25" s="24" t="s">
        <v>382</v>
      </c>
      <c r="B25" s="245"/>
      <c r="C25" s="245"/>
      <c r="D25" s="245"/>
      <c r="E25" s="245"/>
      <c r="F25" s="245"/>
      <c r="G25" s="245"/>
      <c r="I25" s="270"/>
    </row>
    <row r="26" spans="1:9" x14ac:dyDescent="0.25">
      <c r="A26" s="3" t="s">
        <v>438</v>
      </c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f>+D26-E26</f>
        <v>0</v>
      </c>
      <c r="I26" s="269"/>
    </row>
    <row r="27" spans="1:9" x14ac:dyDescent="0.25">
      <c r="A27" s="3" t="s">
        <v>439</v>
      </c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ref="G27:G33" si="3">+D27-E27</f>
        <v>0</v>
      </c>
      <c r="I27" s="269"/>
    </row>
    <row r="28" spans="1:9" x14ac:dyDescent="0.25">
      <c r="A28" s="3" t="s">
        <v>441</v>
      </c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  <c r="I28" s="271"/>
    </row>
    <row r="29" spans="1:9" ht="18" x14ac:dyDescent="0.25">
      <c r="A29" s="3" t="s">
        <v>442</v>
      </c>
      <c r="B29" s="115">
        <v>0</v>
      </c>
      <c r="C29" s="115">
        <v>0</v>
      </c>
      <c r="D29" s="115">
        <v>0</v>
      </c>
      <c r="E29" s="115">
        <v>0</v>
      </c>
      <c r="F29" s="115">
        <v>0</v>
      </c>
      <c r="G29" s="115">
        <f t="shared" si="3"/>
        <v>0</v>
      </c>
    </row>
    <row r="30" spans="1:9" ht="18" x14ac:dyDescent="0.25">
      <c r="A30" s="3" t="s">
        <v>443</v>
      </c>
      <c r="B30" s="115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f t="shared" si="3"/>
        <v>0</v>
      </c>
    </row>
    <row r="31" spans="1:9" x14ac:dyDescent="0.25">
      <c r="A31" s="3" t="s">
        <v>444</v>
      </c>
      <c r="B31" s="115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f t="shared" si="3"/>
        <v>0</v>
      </c>
    </row>
    <row r="32" spans="1:9" x14ac:dyDescent="0.25">
      <c r="A32" s="3" t="s">
        <v>445</v>
      </c>
      <c r="B32" s="115">
        <v>0</v>
      </c>
      <c r="C32" s="115">
        <v>0</v>
      </c>
      <c r="D32" s="115">
        <v>0</v>
      </c>
      <c r="E32" s="115">
        <v>0</v>
      </c>
      <c r="F32" s="115">
        <v>0</v>
      </c>
      <c r="G32" s="115">
        <f t="shared" si="3"/>
        <v>0</v>
      </c>
    </row>
    <row r="33" spans="1:7" x14ac:dyDescent="0.25">
      <c r="A33" s="3" t="s">
        <v>446</v>
      </c>
      <c r="B33" s="115">
        <v>0</v>
      </c>
      <c r="C33" s="115">
        <v>0</v>
      </c>
      <c r="D33" s="115">
        <v>0</v>
      </c>
      <c r="E33" s="115">
        <v>0</v>
      </c>
      <c r="F33" s="115">
        <v>0</v>
      </c>
      <c r="G33" s="115">
        <f t="shared" si="3"/>
        <v>0</v>
      </c>
    </row>
    <row r="34" spans="1:7" x14ac:dyDescent="0.25">
      <c r="A34" s="1"/>
      <c r="B34" s="64"/>
      <c r="C34" s="64"/>
      <c r="D34" s="64"/>
      <c r="E34" s="64"/>
      <c r="F34" s="64"/>
      <c r="G34" s="64"/>
    </row>
    <row r="35" spans="1:7" x14ac:dyDescent="0.25">
      <c r="A35" s="4" t="s">
        <v>383</v>
      </c>
      <c r="B35" s="121">
        <f>+B8+B24</f>
        <v>20089000</v>
      </c>
      <c r="C35" s="272">
        <f>+C8+C24</f>
        <v>0</v>
      </c>
      <c r="D35" s="121">
        <f>+D8+D24</f>
        <v>20089000</v>
      </c>
      <c r="E35" s="121">
        <f>+E8+E24</f>
        <v>4821848</v>
      </c>
      <c r="F35" s="121">
        <f>+F8+F24</f>
        <v>4795396</v>
      </c>
      <c r="G35" s="121">
        <f>+G8+G24</f>
        <v>15267152</v>
      </c>
    </row>
    <row r="36" spans="1:7" ht="15.75" thickBot="1" x14ac:dyDescent="0.3">
      <c r="A36" s="12"/>
      <c r="B36" s="65"/>
      <c r="C36" s="65"/>
      <c r="D36" s="65"/>
      <c r="E36" s="65"/>
      <c r="F36" s="65"/>
      <c r="G36" s="65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24:G25"/>
    <mergeCell ref="B8:B9"/>
    <mergeCell ref="C8:C9"/>
    <mergeCell ref="D8:D9"/>
    <mergeCell ref="E8:E9"/>
    <mergeCell ref="F8:F9"/>
    <mergeCell ref="G8:G9"/>
    <mergeCell ref="B24:B25"/>
    <mergeCell ref="C24:C25"/>
    <mergeCell ref="D24:D25"/>
    <mergeCell ref="E24:E25"/>
    <mergeCell ref="F24:F25"/>
  </mergeCells>
  <pageMargins left="0.9055118110236221" right="0" top="0.74803149606299213" bottom="0.35433070866141736" header="0" footer="0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I83" sqref="I83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56" t="s">
        <v>437</v>
      </c>
      <c r="B1" s="157"/>
      <c r="C1" s="157"/>
      <c r="D1" s="157"/>
      <c r="E1" s="157"/>
      <c r="F1" s="157"/>
      <c r="G1" s="157"/>
      <c r="H1" s="232"/>
    </row>
    <row r="2" spans="1:8" x14ac:dyDescent="0.25">
      <c r="A2" s="167" t="s">
        <v>298</v>
      </c>
      <c r="B2" s="193"/>
      <c r="C2" s="193"/>
      <c r="D2" s="193"/>
      <c r="E2" s="193"/>
      <c r="F2" s="193"/>
      <c r="G2" s="193"/>
      <c r="H2" s="233"/>
    </row>
    <row r="3" spans="1:8" x14ac:dyDescent="0.25">
      <c r="A3" s="167" t="s">
        <v>384</v>
      </c>
      <c r="B3" s="193"/>
      <c r="C3" s="193"/>
      <c r="D3" s="193"/>
      <c r="E3" s="193"/>
      <c r="F3" s="193"/>
      <c r="G3" s="193"/>
      <c r="H3" s="233"/>
    </row>
    <row r="4" spans="1:8" x14ac:dyDescent="0.25">
      <c r="A4" s="167" t="s">
        <v>448</v>
      </c>
      <c r="B4" s="193"/>
      <c r="C4" s="193"/>
      <c r="D4" s="193"/>
      <c r="E4" s="193"/>
      <c r="F4" s="193"/>
      <c r="G4" s="193"/>
      <c r="H4" s="233"/>
    </row>
    <row r="5" spans="1:8" ht="15.75" thickBot="1" x14ac:dyDescent="0.3">
      <c r="A5" s="169" t="s">
        <v>1</v>
      </c>
      <c r="B5" s="194"/>
      <c r="C5" s="194"/>
      <c r="D5" s="194"/>
      <c r="E5" s="194"/>
      <c r="F5" s="194"/>
      <c r="G5" s="194"/>
      <c r="H5" s="234"/>
    </row>
    <row r="6" spans="1:8" ht="15.75" thickBot="1" x14ac:dyDescent="0.3">
      <c r="A6" s="156" t="s">
        <v>2</v>
      </c>
      <c r="B6" s="158"/>
      <c r="C6" s="184" t="s">
        <v>300</v>
      </c>
      <c r="D6" s="185"/>
      <c r="E6" s="185"/>
      <c r="F6" s="185"/>
      <c r="G6" s="186"/>
      <c r="H6" s="189" t="s">
        <v>301</v>
      </c>
    </row>
    <row r="7" spans="1:8" ht="18.75" thickBot="1" x14ac:dyDescent="0.3">
      <c r="A7" s="169"/>
      <c r="B7" s="170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90"/>
    </row>
    <row r="8" spans="1:8" x14ac:dyDescent="0.25">
      <c r="A8" s="179"/>
      <c r="B8" s="249"/>
      <c r="C8" s="64"/>
      <c r="D8" s="64"/>
      <c r="E8" s="64"/>
      <c r="F8" s="64"/>
      <c r="G8" s="64"/>
      <c r="H8" s="64"/>
    </row>
    <row r="9" spans="1:8" ht="16.5" customHeight="1" x14ac:dyDescent="0.25">
      <c r="A9" s="250" t="s">
        <v>385</v>
      </c>
      <c r="B9" s="251"/>
      <c r="C9" s="121">
        <f>+C10+C20+C29+C40</f>
        <v>20089000</v>
      </c>
      <c r="D9" s="272">
        <f t="shared" ref="D9:G9" si="0">+D10+D20+D29+D40</f>
        <v>0</v>
      </c>
      <c r="E9" s="121">
        <f t="shared" si="0"/>
        <v>20089000</v>
      </c>
      <c r="F9" s="121">
        <f t="shared" si="0"/>
        <v>4821848</v>
      </c>
      <c r="G9" s="121">
        <f t="shared" si="0"/>
        <v>4795396</v>
      </c>
      <c r="H9" s="131">
        <f>+E9-F9</f>
        <v>15267152</v>
      </c>
    </row>
    <row r="10" spans="1:8" x14ac:dyDescent="0.25">
      <c r="A10" s="216" t="s">
        <v>386</v>
      </c>
      <c r="B10" s="231"/>
      <c r="C10" s="131">
        <f>+C11+C12+C13+C14+C15+C16+C17+C18</f>
        <v>20089000</v>
      </c>
      <c r="D10" s="273">
        <f t="shared" ref="D10:G10" si="1">+D11+D12+D13+D14+D15+D16+D17+D18</f>
        <v>0</v>
      </c>
      <c r="E10" s="131">
        <f t="shared" si="1"/>
        <v>20089000</v>
      </c>
      <c r="F10" s="131">
        <f t="shared" si="1"/>
        <v>4821848</v>
      </c>
      <c r="G10" s="131">
        <f t="shared" si="1"/>
        <v>4795396</v>
      </c>
      <c r="H10" s="131">
        <f>+E10-F10</f>
        <v>15267152</v>
      </c>
    </row>
    <row r="11" spans="1:8" x14ac:dyDescent="0.25">
      <c r="A11" s="50"/>
      <c r="B11" s="56" t="s">
        <v>387</v>
      </c>
      <c r="C11" s="127">
        <v>0</v>
      </c>
      <c r="D11" s="154">
        <v>0</v>
      </c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20089000</v>
      </c>
      <c r="D12" s="274">
        <v>0</v>
      </c>
      <c r="E12" s="129">
        <v>20089000</v>
      </c>
      <c r="F12" s="129">
        <v>4821848</v>
      </c>
      <c r="G12" s="129">
        <v>4795396</v>
      </c>
      <c r="H12" s="129">
        <f t="shared" ref="H12:H18" si="2">+E12-F12</f>
        <v>15267152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2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2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2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2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2"/>
        <v>0</v>
      </c>
    </row>
    <row r="18" spans="1:8" x14ac:dyDescent="0.25">
      <c r="A18" s="50"/>
      <c r="B18" s="56" t="s">
        <v>394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f t="shared" si="2"/>
        <v>0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16" t="s">
        <v>395</v>
      </c>
      <c r="B20" s="231"/>
      <c r="C20" s="126">
        <f>+C21+C22+C23+C24+C25+C26+C27</f>
        <v>0</v>
      </c>
      <c r="D20" s="126">
        <f t="shared" ref="D20:H20" si="3">+D21+D22+D23+D24+D25+D26+D27</f>
        <v>0</v>
      </c>
      <c r="E20" s="126">
        <f t="shared" si="3"/>
        <v>0</v>
      </c>
      <c r="F20" s="126">
        <f t="shared" si="3"/>
        <v>0</v>
      </c>
      <c r="G20" s="126">
        <f t="shared" si="3"/>
        <v>0</v>
      </c>
      <c r="H20" s="126">
        <f t="shared" si="3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4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4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4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4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4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4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16" t="s">
        <v>403</v>
      </c>
      <c r="B29" s="231"/>
      <c r="C29" s="126">
        <f>+C30+C31+C32+C33+C34+C35+C36+C37+C38</f>
        <v>0</v>
      </c>
      <c r="D29" s="126">
        <f t="shared" ref="D29:H29" si="5">+D30+D31+D32+D33+D34+D35+D36+D37+D38</f>
        <v>0</v>
      </c>
      <c r="E29" s="126">
        <f t="shared" si="5"/>
        <v>0</v>
      </c>
      <c r="F29" s="126">
        <f t="shared" si="5"/>
        <v>0</v>
      </c>
      <c r="G29" s="126">
        <f t="shared" si="5"/>
        <v>0</v>
      </c>
      <c r="H29" s="126">
        <f t="shared" si="5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6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6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6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6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6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6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6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6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50" t="s">
        <v>413</v>
      </c>
      <c r="B40" s="252"/>
      <c r="C40" s="126">
        <f>+C41+C42+C43+C44</f>
        <v>0</v>
      </c>
      <c r="D40" s="126">
        <f t="shared" ref="D40:H40" si="7">+D41+D42+D43+D44</f>
        <v>0</v>
      </c>
      <c r="E40" s="126">
        <f t="shared" si="7"/>
        <v>0</v>
      </c>
      <c r="F40" s="126">
        <f t="shared" si="7"/>
        <v>0</v>
      </c>
      <c r="G40" s="126">
        <f t="shared" si="7"/>
        <v>0</v>
      </c>
      <c r="H40" s="126">
        <f t="shared" si="7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 t="shared" si="8"/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 t="shared" si="8"/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16" t="s">
        <v>418</v>
      </c>
      <c r="B46" s="231"/>
      <c r="C46" s="126">
        <f>+C47+C57+C66+C77</f>
        <v>0</v>
      </c>
      <c r="D46" s="126">
        <f t="shared" ref="D46:H46" si="9">+D47+D57+D66+D77</f>
        <v>0</v>
      </c>
      <c r="E46" s="126">
        <f t="shared" si="9"/>
        <v>0</v>
      </c>
      <c r="F46" s="126">
        <f t="shared" si="9"/>
        <v>0</v>
      </c>
      <c r="G46" s="126">
        <f t="shared" si="9"/>
        <v>0</v>
      </c>
      <c r="H46" s="126">
        <f t="shared" si="9"/>
        <v>0</v>
      </c>
    </row>
    <row r="47" spans="1:8" x14ac:dyDescent="0.25">
      <c r="A47" s="216" t="s">
        <v>386</v>
      </c>
      <c r="B47" s="231"/>
      <c r="C47" s="126">
        <f>+C48+C49+C50+C51+C52+C53+C54+C55</f>
        <v>0</v>
      </c>
      <c r="D47" s="126">
        <f t="shared" ref="D47:H47" si="10">+D48+D49+D50+D51+D52+D53+D54+D55</f>
        <v>0</v>
      </c>
      <c r="E47" s="126">
        <f t="shared" si="10"/>
        <v>0</v>
      </c>
      <c r="F47" s="126">
        <f t="shared" si="10"/>
        <v>0</v>
      </c>
      <c r="G47" s="126">
        <f t="shared" si="10"/>
        <v>0</v>
      </c>
      <c r="H47" s="126">
        <f t="shared" si="10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11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11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11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11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11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11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11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16" t="s">
        <v>395</v>
      </c>
      <c r="B57" s="231"/>
      <c r="C57" s="126">
        <f>+C58+C59+C60+C61+C62+C63+C64</f>
        <v>0</v>
      </c>
      <c r="D57" s="126">
        <f t="shared" ref="D57:H57" si="12">+D58+D59+D60+D61+D62+D63+D64</f>
        <v>0</v>
      </c>
      <c r="E57" s="126">
        <f t="shared" si="12"/>
        <v>0</v>
      </c>
      <c r="F57" s="126">
        <f t="shared" si="12"/>
        <v>0</v>
      </c>
      <c r="G57" s="126">
        <f t="shared" si="12"/>
        <v>0</v>
      </c>
      <c r="H57" s="126">
        <f t="shared" si="12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3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3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3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3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3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3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16" t="s">
        <v>403</v>
      </c>
      <c r="B66" s="231"/>
      <c r="C66" s="126">
        <f>+C67+C68+C69+C70+C71+C72+C73+C74+C75</f>
        <v>0</v>
      </c>
      <c r="D66" s="126">
        <f t="shared" ref="D66:H66" si="14">+D67+D68+D69+D70+D71+D72+D73+D74+D75</f>
        <v>0</v>
      </c>
      <c r="E66" s="126">
        <f t="shared" si="14"/>
        <v>0</v>
      </c>
      <c r="F66" s="126">
        <f t="shared" si="14"/>
        <v>0</v>
      </c>
      <c r="G66" s="126">
        <f t="shared" si="14"/>
        <v>0</v>
      </c>
      <c r="H66" s="126">
        <f t="shared" si="14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5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5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5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5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5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5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5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5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50" t="s">
        <v>413</v>
      </c>
      <c r="B77" s="252"/>
      <c r="C77" s="126">
        <f>+C78+C79+C80+C81</f>
        <v>0</v>
      </c>
      <c r="D77" s="126">
        <f t="shared" ref="D77:H77" si="16">+D78+D79+D80+D81</f>
        <v>0</v>
      </c>
      <c r="E77" s="126">
        <f t="shared" si="16"/>
        <v>0</v>
      </c>
      <c r="F77" s="126">
        <f t="shared" si="16"/>
        <v>0</v>
      </c>
      <c r="G77" s="126">
        <f t="shared" si="16"/>
        <v>0</v>
      </c>
      <c r="H77" s="126">
        <f t="shared" si="16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 t="shared" si="17"/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 t="shared" si="17"/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16" t="s">
        <v>383</v>
      </c>
      <c r="B83" s="231"/>
      <c r="C83" s="131">
        <f>+C9+C46</f>
        <v>20089000</v>
      </c>
      <c r="D83" s="273">
        <f t="shared" ref="D83:H83" si="18">+D9+D46</f>
        <v>0</v>
      </c>
      <c r="E83" s="131">
        <f t="shared" si="18"/>
        <v>20089000</v>
      </c>
      <c r="F83" s="131">
        <f t="shared" si="18"/>
        <v>4821848</v>
      </c>
      <c r="G83" s="131">
        <f t="shared" si="18"/>
        <v>4795396</v>
      </c>
      <c r="H83" s="131">
        <f t="shared" si="18"/>
        <v>15267152</v>
      </c>
    </row>
    <row r="84" spans="1:8" ht="15.75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I10" sqref="I10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56" t="s">
        <v>434</v>
      </c>
      <c r="B1" s="157"/>
      <c r="C1" s="157"/>
      <c r="D1" s="157"/>
      <c r="E1" s="157"/>
      <c r="F1" s="157"/>
      <c r="G1" s="232"/>
    </row>
    <row r="2" spans="1:7" x14ac:dyDescent="0.25">
      <c r="A2" s="167" t="s">
        <v>298</v>
      </c>
      <c r="B2" s="193"/>
      <c r="C2" s="193"/>
      <c r="D2" s="193"/>
      <c r="E2" s="193"/>
      <c r="F2" s="193"/>
      <c r="G2" s="233"/>
    </row>
    <row r="3" spans="1:7" x14ac:dyDescent="0.25">
      <c r="A3" s="167" t="s">
        <v>419</v>
      </c>
      <c r="B3" s="193"/>
      <c r="C3" s="193"/>
      <c r="D3" s="193"/>
      <c r="E3" s="193"/>
      <c r="F3" s="193"/>
      <c r="G3" s="233"/>
    </row>
    <row r="4" spans="1:7" x14ac:dyDescent="0.25">
      <c r="A4" s="167" t="s">
        <v>448</v>
      </c>
      <c r="B4" s="193"/>
      <c r="C4" s="193"/>
      <c r="D4" s="193"/>
      <c r="E4" s="193"/>
      <c r="F4" s="193"/>
      <c r="G4" s="233"/>
    </row>
    <row r="5" spans="1:7" ht="15.75" thickBot="1" x14ac:dyDescent="0.3">
      <c r="A5" s="169" t="s">
        <v>1</v>
      </c>
      <c r="B5" s="194"/>
      <c r="C5" s="194"/>
      <c r="D5" s="194"/>
      <c r="E5" s="194"/>
      <c r="F5" s="194"/>
      <c r="G5" s="234"/>
    </row>
    <row r="6" spans="1:7" ht="15.75" thickBot="1" x14ac:dyDescent="0.3">
      <c r="A6" s="201" t="s">
        <v>2</v>
      </c>
      <c r="B6" s="184" t="s">
        <v>300</v>
      </c>
      <c r="C6" s="185"/>
      <c r="D6" s="185"/>
      <c r="E6" s="185"/>
      <c r="F6" s="186"/>
      <c r="G6" s="189" t="s">
        <v>301</v>
      </c>
    </row>
    <row r="7" spans="1:7" ht="18.75" thickBot="1" x14ac:dyDescent="0.3">
      <c r="A7" s="202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90"/>
    </row>
    <row r="8" spans="1:7" x14ac:dyDescent="0.25">
      <c r="A8" s="70" t="s">
        <v>421</v>
      </c>
      <c r="B8" s="111">
        <f>+B9+B10+B11+B14+B15+B18</f>
        <v>16543153</v>
      </c>
      <c r="C8" s="275">
        <f t="shared" ref="C8:F8" si="0">+C9+C10+C11+C14+C15+C18</f>
        <v>0</v>
      </c>
      <c r="D8" s="275">
        <f t="shared" si="0"/>
        <v>16543153</v>
      </c>
      <c r="E8" s="111">
        <f t="shared" si="0"/>
        <v>3914022</v>
      </c>
      <c r="F8" s="111">
        <f t="shared" si="0"/>
        <v>3914022</v>
      </c>
      <c r="G8" s="277">
        <f>+D8-E8</f>
        <v>12629131</v>
      </c>
    </row>
    <row r="9" spans="1:7" x14ac:dyDescent="0.25">
      <c r="A9" s="72" t="s">
        <v>422</v>
      </c>
      <c r="B9" s="109">
        <v>16543153</v>
      </c>
      <c r="C9" s="276">
        <v>0</v>
      </c>
      <c r="D9" s="276">
        <v>16543153</v>
      </c>
      <c r="E9" s="109">
        <v>3914022</v>
      </c>
      <c r="F9" s="109">
        <v>3914022</v>
      </c>
      <c r="G9" s="278">
        <f>+D9-E9</f>
        <v>12629131</v>
      </c>
    </row>
    <row r="10" spans="1:7" x14ac:dyDescent="0.25">
      <c r="A10" s="72" t="s">
        <v>423</v>
      </c>
      <c r="B10" s="100">
        <f>+B11+B12</f>
        <v>0</v>
      </c>
      <c r="C10" s="100">
        <f t="shared" ref="C10:G11" si="1">+C11+C12</f>
        <v>0</v>
      </c>
      <c r="D10" s="100">
        <f t="shared" si="1"/>
        <v>0</v>
      </c>
      <c r="E10" s="100">
        <f t="shared" si="1"/>
        <v>0</v>
      </c>
      <c r="F10" s="100">
        <f t="shared" si="1"/>
        <v>0</v>
      </c>
      <c r="G10" s="278">
        <f>+D10-E10</f>
        <v>0</v>
      </c>
    </row>
    <row r="11" spans="1:7" x14ac:dyDescent="0.25">
      <c r="A11" s="72" t="s">
        <v>424</v>
      </c>
      <c r="B11" s="100">
        <f>+B12+B13</f>
        <v>0</v>
      </c>
      <c r="C11" s="100">
        <f t="shared" si="1"/>
        <v>0</v>
      </c>
      <c r="D11" s="100">
        <f t="shared" si="1"/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</row>
    <row r="12" spans="1:7" x14ac:dyDescent="0.25">
      <c r="A12" s="72" t="s">
        <v>425</v>
      </c>
      <c r="B12" s="100">
        <f t="shared" ref="B12:G12" si="2">+B13+B14</f>
        <v>0</v>
      </c>
      <c r="C12" s="100">
        <f t="shared" si="2"/>
        <v>0</v>
      </c>
      <c r="D12" s="100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</row>
    <row r="13" spans="1:7" x14ac:dyDescent="0.25">
      <c r="A13" s="72" t="s">
        <v>426</v>
      </c>
      <c r="B13" s="100">
        <f t="shared" ref="B13:G13" si="3">+B14+B15</f>
        <v>0</v>
      </c>
      <c r="C13" s="100">
        <f t="shared" si="3"/>
        <v>0</v>
      </c>
      <c r="D13" s="100">
        <f t="shared" si="3"/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</row>
    <row r="14" spans="1:7" x14ac:dyDescent="0.25">
      <c r="A14" s="72" t="s">
        <v>427</v>
      </c>
      <c r="B14" s="100">
        <f t="shared" ref="B14:G18" si="4">+B15+B16</f>
        <v>0</v>
      </c>
      <c r="C14" s="100">
        <f t="shared" si="4"/>
        <v>0</v>
      </c>
      <c r="D14" s="100">
        <f t="shared" si="4"/>
        <v>0</v>
      </c>
      <c r="E14" s="100">
        <f t="shared" si="4"/>
        <v>0</v>
      </c>
      <c r="F14" s="100">
        <f t="shared" si="4"/>
        <v>0</v>
      </c>
      <c r="G14" s="100">
        <f t="shared" si="4"/>
        <v>0</v>
      </c>
    </row>
    <row r="15" spans="1:7" ht="18" x14ac:dyDescent="0.25">
      <c r="A15" s="72" t="s">
        <v>428</v>
      </c>
      <c r="B15" s="100">
        <f>+B16+B17</f>
        <v>0</v>
      </c>
      <c r="C15" s="100">
        <f t="shared" ref="C15:G18" si="5">+C16+C17</f>
        <v>0</v>
      </c>
      <c r="D15" s="100">
        <f t="shared" si="5"/>
        <v>0</v>
      </c>
      <c r="E15" s="100">
        <f t="shared" si="5"/>
        <v>0</v>
      </c>
      <c r="F15" s="100">
        <f t="shared" si="5"/>
        <v>0</v>
      </c>
      <c r="G15" s="100">
        <f t="shared" si="5"/>
        <v>0</v>
      </c>
    </row>
    <row r="16" spans="1:7" x14ac:dyDescent="0.25">
      <c r="A16" s="73" t="s">
        <v>429</v>
      </c>
      <c r="B16" s="100">
        <f t="shared" ref="B16:B18" si="6">+B17+B18</f>
        <v>0</v>
      </c>
      <c r="C16" s="100">
        <f t="shared" si="5"/>
        <v>0</v>
      </c>
      <c r="D16" s="100">
        <f t="shared" si="5"/>
        <v>0</v>
      </c>
      <c r="E16" s="100">
        <f t="shared" si="5"/>
        <v>0</v>
      </c>
      <c r="F16" s="100">
        <f t="shared" si="5"/>
        <v>0</v>
      </c>
      <c r="G16" s="100">
        <f t="shared" si="4"/>
        <v>0</v>
      </c>
    </row>
    <row r="17" spans="1:7" x14ac:dyDescent="0.25">
      <c r="A17" s="73" t="s">
        <v>430</v>
      </c>
      <c r="B17" s="100">
        <f t="shared" si="6"/>
        <v>0</v>
      </c>
      <c r="C17" s="100">
        <f t="shared" si="5"/>
        <v>0</v>
      </c>
      <c r="D17" s="100">
        <f t="shared" si="5"/>
        <v>0</v>
      </c>
      <c r="E17" s="100">
        <f t="shared" si="5"/>
        <v>0</v>
      </c>
      <c r="F17" s="100">
        <f t="shared" si="5"/>
        <v>0</v>
      </c>
      <c r="G17" s="100">
        <f t="shared" si="4"/>
        <v>0</v>
      </c>
    </row>
    <row r="18" spans="1:7" x14ac:dyDescent="0.25">
      <c r="A18" s="72" t="s">
        <v>431</v>
      </c>
      <c r="B18" s="100">
        <f t="shared" si="6"/>
        <v>0</v>
      </c>
      <c r="C18" s="100">
        <f t="shared" si="5"/>
        <v>0</v>
      </c>
      <c r="D18" s="100">
        <f t="shared" si="5"/>
        <v>0</v>
      </c>
      <c r="E18" s="100">
        <f t="shared" si="5"/>
        <v>0</v>
      </c>
      <c r="F18" s="100">
        <f t="shared" si="5"/>
        <v>0</v>
      </c>
      <c r="G18" s="100">
        <f t="shared" si="4"/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>+B21+B22+B23+B26+B27+B30</f>
        <v>0</v>
      </c>
      <c r="C20" s="102">
        <f t="shared" ref="C20:G20" si="7">+C21+C22+C23+C26+C27+C30</f>
        <v>0</v>
      </c>
      <c r="D20" s="102">
        <f t="shared" si="7"/>
        <v>0</v>
      </c>
      <c r="E20" s="102">
        <f t="shared" si="7"/>
        <v>0</v>
      </c>
      <c r="F20" s="102">
        <f t="shared" si="7"/>
        <v>0</v>
      </c>
      <c r="G20" s="102">
        <f t="shared" si="7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8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8"/>
        <v>0</v>
      </c>
    </row>
    <row r="23" spans="1:7" x14ac:dyDescent="0.25">
      <c r="A23" s="72" t="s">
        <v>424</v>
      </c>
      <c r="B23" s="100">
        <f>+B24+B25</f>
        <v>0</v>
      </c>
      <c r="C23" s="100">
        <f t="shared" ref="C23:F23" si="9">+C24+C25</f>
        <v>0</v>
      </c>
      <c r="D23" s="100">
        <f t="shared" si="9"/>
        <v>0</v>
      </c>
      <c r="E23" s="100">
        <f t="shared" si="9"/>
        <v>0</v>
      </c>
      <c r="F23" s="100">
        <f t="shared" si="9"/>
        <v>0</v>
      </c>
      <c r="G23" s="100">
        <f t="shared" si="8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8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8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8"/>
        <v>0</v>
      </c>
    </row>
    <row r="27" spans="1:7" ht="18" x14ac:dyDescent="0.25">
      <c r="A27" s="72" t="s">
        <v>428</v>
      </c>
      <c r="B27" s="100">
        <f>+B28+B29</f>
        <v>0</v>
      </c>
      <c r="C27" s="100">
        <f t="shared" ref="C27:F27" si="10">+C28+C29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8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8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8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8"/>
        <v>0</v>
      </c>
    </row>
    <row r="31" spans="1:7" x14ac:dyDescent="0.25">
      <c r="A31" s="70" t="s">
        <v>433</v>
      </c>
      <c r="B31" s="111">
        <f>+B8+B20</f>
        <v>16543153</v>
      </c>
      <c r="C31" s="111">
        <f t="shared" ref="C31:G31" si="11">+C8+C20</f>
        <v>0</v>
      </c>
      <c r="D31" s="111">
        <f t="shared" si="11"/>
        <v>16543153</v>
      </c>
      <c r="E31" s="111">
        <f t="shared" si="11"/>
        <v>3914022</v>
      </c>
      <c r="F31" s="111">
        <f t="shared" si="11"/>
        <v>3914022</v>
      </c>
      <c r="G31" s="102">
        <f t="shared" si="11"/>
        <v>12629131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  <row r="33" spans="9:9" x14ac:dyDescent="0.25">
      <c r="I33" t="s">
        <v>447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cp:lastPrinted>2017-04-18T16:57:11Z</cp:lastPrinted>
  <dcterms:created xsi:type="dcterms:W3CDTF">2016-11-23T22:01:49Z</dcterms:created>
  <dcterms:modified xsi:type="dcterms:W3CDTF">2017-04-18T17:17:24Z</dcterms:modified>
</cp:coreProperties>
</file>