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9810" firstSheet="2" activeTab="3"/>
  </bookViews>
  <sheets>
    <sheet name="F1-ESF" sheetId="1" r:id="rId1"/>
    <sheet name="F2_IADPOP" sheetId="2" r:id="rId2"/>
    <sheet name="F3_IAODF" sheetId="3" r:id="rId3"/>
    <sheet name="F4_BP" sheetId="4" r:id="rId4"/>
    <sheet name="F5_EAID" sheetId="5" r:id="rId5"/>
    <sheet name="F6A_COG" sheetId="6" r:id="rId6"/>
    <sheet name="F6B_CA" sheetId="7" r:id="rId7"/>
    <sheet name="F6C_CF" sheetId="8" r:id="rId8"/>
    <sheet name="F6D_CSPC" sheetId="9" r:id="rId9"/>
    <sheet name="Hoja1" sheetId="12" r:id="rId10"/>
  </sheets>
  <calcPr calcId="145621"/>
</workbook>
</file>

<file path=xl/calcChain.xml><?xml version="1.0" encoding="utf-8"?>
<calcChain xmlns="http://schemas.openxmlformats.org/spreadsheetml/2006/main">
  <c r="E43" i="4" l="1"/>
  <c r="D43" i="4"/>
  <c r="E42" i="4"/>
  <c r="D42" i="4"/>
  <c r="E16" i="4"/>
  <c r="D16" i="4"/>
  <c r="C16" i="4"/>
  <c r="E15" i="4"/>
  <c r="D15" i="4"/>
  <c r="C15" i="4"/>
  <c r="E12" i="4"/>
  <c r="D12" i="4"/>
  <c r="C12" i="4"/>
  <c r="E11" i="4"/>
  <c r="D11" i="4"/>
  <c r="C11" i="4"/>
  <c r="E10" i="4"/>
  <c r="D10" i="4"/>
  <c r="C10" i="4"/>
  <c r="C106" i="6"/>
  <c r="D18" i="6" l="1"/>
  <c r="G10" i="6"/>
  <c r="F10" i="6"/>
  <c r="G18" i="6" l="1"/>
  <c r="F18" i="6"/>
  <c r="D47" i="6"/>
  <c r="D9" i="6"/>
  <c r="E13" i="7"/>
  <c r="F13" i="7"/>
  <c r="B24" i="7"/>
  <c r="E45" i="6"/>
  <c r="E18" i="6"/>
  <c r="D23" i="7"/>
  <c r="C25" i="9" l="1"/>
  <c r="F10" i="9"/>
  <c r="G79" i="5"/>
  <c r="F79" i="5"/>
  <c r="D79" i="5"/>
  <c r="C79" i="5"/>
  <c r="H78" i="5"/>
  <c r="E78" i="5"/>
  <c r="H77" i="5"/>
  <c r="H79" i="5" s="1"/>
  <c r="E77" i="5"/>
  <c r="E79" i="5" s="1"/>
  <c r="H72" i="5"/>
  <c r="E72" i="5"/>
  <c r="H71" i="5"/>
  <c r="G71" i="5"/>
  <c r="F71" i="5"/>
  <c r="E71" i="5"/>
  <c r="D71" i="5"/>
  <c r="C71" i="5"/>
  <c r="H67" i="5"/>
  <c r="E67" i="5"/>
  <c r="H66" i="5"/>
  <c r="E66" i="5"/>
  <c r="H65" i="5"/>
  <c r="E65" i="5"/>
  <c r="H64" i="5"/>
  <c r="E64" i="5"/>
  <c r="H63" i="5"/>
  <c r="G63" i="5"/>
  <c r="F63" i="5"/>
  <c r="E63" i="5"/>
  <c r="D63" i="5"/>
  <c r="C63" i="5"/>
  <c r="H62" i="5"/>
  <c r="E62" i="5"/>
  <c r="H61" i="5"/>
  <c r="E61" i="5"/>
  <c r="H60" i="5"/>
  <c r="E60" i="5"/>
  <c r="H59" i="5"/>
  <c r="E59" i="5"/>
  <c r="H58" i="5"/>
  <c r="G58" i="5"/>
  <c r="F58" i="5"/>
  <c r="E58" i="5"/>
  <c r="D58" i="5"/>
  <c r="C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H69" i="5" s="1"/>
  <c r="G49" i="5"/>
  <c r="G69" i="5" s="1"/>
  <c r="F49" i="5"/>
  <c r="F69" i="5" s="1"/>
  <c r="E49" i="5"/>
  <c r="E69" i="5" s="1"/>
  <c r="D49" i="5"/>
  <c r="D69" i="5" s="1"/>
  <c r="C49" i="5"/>
  <c r="C69" i="5" s="1"/>
  <c r="H42" i="5"/>
  <c r="E42" i="5"/>
  <c r="H41" i="5"/>
  <c r="E41" i="5"/>
  <c r="H40" i="5"/>
  <c r="G40" i="5"/>
  <c r="F40" i="5"/>
  <c r="E40" i="5"/>
  <c r="D40" i="5"/>
  <c r="C40" i="5"/>
  <c r="H39" i="5"/>
  <c r="E39" i="5"/>
  <c r="H38" i="5"/>
  <c r="G38" i="5"/>
  <c r="F38" i="5"/>
  <c r="E38" i="5"/>
  <c r="D38" i="5"/>
  <c r="C38" i="5"/>
  <c r="H37" i="5"/>
  <c r="E37" i="5"/>
  <c r="H36" i="5"/>
  <c r="E36" i="5"/>
  <c r="H35" i="5"/>
  <c r="G35" i="5"/>
  <c r="F35" i="5"/>
  <c r="D35" i="5"/>
  <c r="C35" i="5"/>
  <c r="E35" i="5" s="1"/>
  <c r="H34" i="5"/>
  <c r="E34" i="5"/>
  <c r="H33" i="5"/>
  <c r="E33" i="5"/>
  <c r="H32" i="5"/>
  <c r="E32" i="5"/>
  <c r="H31" i="5"/>
  <c r="E31" i="5"/>
  <c r="H30" i="5"/>
  <c r="E30" i="5"/>
  <c r="H29" i="5"/>
  <c r="G29" i="5"/>
  <c r="F29" i="5"/>
  <c r="E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G17" i="5"/>
  <c r="G44" i="5" s="1"/>
  <c r="G74" i="5" s="1"/>
  <c r="F17" i="5"/>
  <c r="F44" i="5" s="1"/>
  <c r="F74" i="5" s="1"/>
  <c r="E17" i="5"/>
  <c r="D17" i="5"/>
  <c r="D44" i="5" s="1"/>
  <c r="D74" i="5" s="1"/>
  <c r="C17" i="5"/>
  <c r="C44" i="5" s="1"/>
  <c r="C74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H44" i="5" s="1"/>
  <c r="H74" i="5" s="1"/>
  <c r="E10" i="5"/>
  <c r="E44" i="5" s="1"/>
  <c r="E74" i="5" s="1"/>
  <c r="E80" i="4"/>
  <c r="D80" i="4"/>
  <c r="E78" i="4"/>
  <c r="D78" i="4"/>
  <c r="C78" i="4"/>
  <c r="E76" i="4"/>
  <c r="D76" i="4"/>
  <c r="C76" i="4"/>
  <c r="E75" i="4"/>
  <c r="D75" i="4"/>
  <c r="C75" i="4"/>
  <c r="D74" i="4"/>
  <c r="E72" i="4"/>
  <c r="D72" i="4"/>
  <c r="D82" i="4" s="1"/>
  <c r="D84" i="4" s="1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E64" i="4" s="1"/>
  <c r="E66" i="4" s="1"/>
  <c r="D54" i="4"/>
  <c r="C54" i="4"/>
  <c r="E44" i="4"/>
  <c r="D44" i="4"/>
  <c r="C44" i="4"/>
  <c r="E41" i="4"/>
  <c r="E48" i="4" s="1"/>
  <c r="E9" i="4" s="1"/>
  <c r="D41" i="4"/>
  <c r="C41" i="4"/>
  <c r="C48" i="4" s="1"/>
  <c r="C9" i="4" s="1"/>
  <c r="E31" i="4"/>
  <c r="D31" i="4"/>
  <c r="C31" i="4"/>
  <c r="E18" i="4"/>
  <c r="D18" i="4"/>
  <c r="E14" i="4"/>
  <c r="D14" i="4"/>
  <c r="C14" i="4"/>
  <c r="L20" i="3"/>
  <c r="L19" i="3"/>
  <c r="L18" i="3"/>
  <c r="L17" i="3"/>
  <c r="L16" i="3"/>
  <c r="L15" i="3" s="1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/>
  <c r="L21" i="3" s="1"/>
  <c r="K9" i="3"/>
  <c r="K21" i="3" s="1"/>
  <c r="J9" i="3"/>
  <c r="J21" i="3" s="1"/>
  <c r="I9" i="3"/>
  <c r="I21" i="3" s="1"/>
  <c r="H9" i="3"/>
  <c r="H21" i="3" s="1"/>
  <c r="G9" i="3"/>
  <c r="G21" i="3" s="1"/>
  <c r="F9" i="3"/>
  <c r="F21" i="3" s="1"/>
  <c r="E9" i="3"/>
  <c r="E21" i="3" s="1"/>
  <c r="D9" i="3"/>
  <c r="D21" i="3" s="1"/>
  <c r="C9" i="3"/>
  <c r="C21" i="3" s="1"/>
  <c r="G36" i="2"/>
  <c r="F36" i="2"/>
  <c r="E36" i="2"/>
  <c r="D36" i="2"/>
  <c r="C36" i="2"/>
  <c r="G29" i="2"/>
  <c r="G28" i="2"/>
  <c r="G27" i="2"/>
  <c r="G26" i="2" s="1"/>
  <c r="I26" i="2"/>
  <c r="H26" i="2"/>
  <c r="F26" i="2"/>
  <c r="E26" i="2"/>
  <c r="D26" i="2"/>
  <c r="C26" i="2"/>
  <c r="G24" i="2"/>
  <c r="G23" i="2"/>
  <c r="G22" i="2"/>
  <c r="G21" i="2" s="1"/>
  <c r="I21" i="2"/>
  <c r="H21" i="2"/>
  <c r="F21" i="2"/>
  <c r="E21" i="2"/>
  <c r="D21" i="2"/>
  <c r="C21" i="2"/>
  <c r="I13" i="2"/>
  <c r="H13" i="2"/>
  <c r="F13" i="2"/>
  <c r="E13" i="2"/>
  <c r="D13" i="2"/>
  <c r="C13" i="2"/>
  <c r="I9" i="2"/>
  <c r="H9" i="2"/>
  <c r="H8" i="2" s="1"/>
  <c r="H19" i="2" s="1"/>
  <c r="G9" i="2"/>
  <c r="F9" i="2"/>
  <c r="F8" i="2" s="1"/>
  <c r="F19" i="2" s="1"/>
  <c r="E9" i="2"/>
  <c r="D9" i="2"/>
  <c r="D8" i="2" s="1"/>
  <c r="D19" i="2" s="1"/>
  <c r="C9" i="2"/>
  <c r="I8" i="2"/>
  <c r="I19" i="2" s="1"/>
  <c r="G8" i="2"/>
  <c r="G19" i="2" s="1"/>
  <c r="E8" i="2"/>
  <c r="E19" i="2" s="1"/>
  <c r="C8" i="2"/>
  <c r="C19" i="2" s="1"/>
  <c r="G75" i="1"/>
  <c r="F75" i="1"/>
  <c r="G68" i="1"/>
  <c r="F68" i="1"/>
  <c r="G63" i="1"/>
  <c r="G79" i="1" s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G47" i="1" s="1"/>
  <c r="G59" i="1" s="1"/>
  <c r="G81" i="1" s="1"/>
  <c r="F9" i="1"/>
  <c r="F47" i="1" s="1"/>
  <c r="F59" i="1" s="1"/>
  <c r="F81" i="1" s="1"/>
  <c r="D9" i="1"/>
  <c r="D47" i="1" s="1"/>
  <c r="D62" i="1" s="1"/>
  <c r="C9" i="1"/>
  <c r="C47" i="1" s="1"/>
  <c r="C62" i="1" s="1"/>
  <c r="C10" i="9"/>
  <c r="G25" i="8"/>
  <c r="F25" i="8"/>
  <c r="F20" i="8"/>
  <c r="G20" i="8"/>
  <c r="F9" i="6"/>
  <c r="E82" i="4" l="1"/>
  <c r="E84" i="4" s="1"/>
  <c r="E74" i="4"/>
  <c r="D48" i="4"/>
  <c r="D9" i="4" s="1"/>
  <c r="C82" i="4"/>
  <c r="C84" i="4" s="1"/>
  <c r="C74" i="4"/>
  <c r="D64" i="4"/>
  <c r="D66" i="4" s="1"/>
  <c r="E22" i="4"/>
  <c r="E24" i="4" s="1"/>
  <c r="E26" i="4" s="1"/>
  <c r="E35" i="4" s="1"/>
  <c r="D22" i="4"/>
  <c r="D24" i="4" s="1"/>
  <c r="D26" i="4" s="1"/>
  <c r="D35" i="4" s="1"/>
  <c r="C64" i="4"/>
  <c r="C66" i="4" s="1"/>
  <c r="C22" i="4"/>
  <c r="C24" i="4" s="1"/>
  <c r="C26" i="4" s="1"/>
  <c r="C35" i="4" s="1"/>
  <c r="E10" i="9"/>
  <c r="D12" i="9"/>
  <c r="G12" i="9" s="1"/>
  <c r="D13" i="9"/>
  <c r="G13" i="9" s="1"/>
  <c r="B10" i="9"/>
  <c r="D28" i="9"/>
  <c r="G28" i="9" s="1"/>
  <c r="D27" i="9"/>
  <c r="G27" i="9" s="1"/>
  <c r="D26" i="9"/>
  <c r="F25" i="9"/>
  <c r="E25" i="9"/>
  <c r="B25" i="9"/>
  <c r="D25" i="9" l="1"/>
  <c r="G26" i="9"/>
  <c r="G25" i="9" s="1"/>
  <c r="D11" i="9" l="1"/>
  <c r="C33" i="9"/>
  <c r="D33" i="9"/>
  <c r="E33" i="9"/>
  <c r="E23" i="9" s="1"/>
  <c r="F33" i="9"/>
  <c r="G33" i="9"/>
  <c r="B33" i="9"/>
  <c r="C29" i="9"/>
  <c r="D29" i="9"/>
  <c r="D23" i="9" s="1"/>
  <c r="E29" i="9"/>
  <c r="F29" i="9"/>
  <c r="F23" i="9" s="1"/>
  <c r="G29" i="9"/>
  <c r="B29" i="9"/>
  <c r="C23" i="9"/>
  <c r="G23" i="9"/>
  <c r="B23" i="9"/>
  <c r="G18" i="9"/>
  <c r="F18" i="9"/>
  <c r="E18" i="9"/>
  <c r="D18" i="9"/>
  <c r="C18" i="9"/>
  <c r="B18" i="9"/>
  <c r="B8" i="9" s="1"/>
  <c r="G14" i="9"/>
  <c r="F14" i="9"/>
  <c r="E14" i="9"/>
  <c r="D14" i="9"/>
  <c r="C14" i="9"/>
  <c r="C8" i="9" s="1"/>
  <c r="B14" i="9"/>
  <c r="F8" i="9"/>
  <c r="E8" i="9"/>
  <c r="E62" i="8"/>
  <c r="H62" i="8" s="1"/>
  <c r="E25" i="8"/>
  <c r="H25" i="8" s="1"/>
  <c r="H23" i="8"/>
  <c r="D20" i="8"/>
  <c r="D10" i="8" s="1"/>
  <c r="C20" i="8"/>
  <c r="C10" i="8" s="1"/>
  <c r="H81" i="8"/>
  <c r="H80" i="8"/>
  <c r="H79" i="8"/>
  <c r="H78" i="8"/>
  <c r="H77" i="8"/>
  <c r="G77" i="8"/>
  <c r="F77" i="8"/>
  <c r="E77" i="8"/>
  <c r="D77" i="8"/>
  <c r="H75" i="8"/>
  <c r="H74" i="8"/>
  <c r="H73" i="8"/>
  <c r="H72" i="8"/>
  <c r="H71" i="8"/>
  <c r="H70" i="8"/>
  <c r="H69" i="8"/>
  <c r="H68" i="8"/>
  <c r="H67" i="8"/>
  <c r="H66" i="8"/>
  <c r="G66" i="8"/>
  <c r="F66" i="8"/>
  <c r="E66" i="8"/>
  <c r="D66" i="8"/>
  <c r="H64" i="8"/>
  <c r="H63" i="8"/>
  <c r="H61" i="8"/>
  <c r="H60" i="8"/>
  <c r="H59" i="8"/>
  <c r="H58" i="8"/>
  <c r="G57" i="8"/>
  <c r="G46" i="8" s="1"/>
  <c r="F57" i="8"/>
  <c r="E57" i="8"/>
  <c r="H57" i="8" s="1"/>
  <c r="D57" i="8"/>
  <c r="H48" i="8"/>
  <c r="H49" i="8"/>
  <c r="H50" i="8"/>
  <c r="H51" i="8"/>
  <c r="H52" i="8"/>
  <c r="H53" i="8"/>
  <c r="H54" i="8"/>
  <c r="H55" i="8"/>
  <c r="H47" i="8"/>
  <c r="G47" i="8"/>
  <c r="F47" i="8"/>
  <c r="E47" i="8"/>
  <c r="D47" i="8"/>
  <c r="E46" i="8"/>
  <c r="H44" i="8"/>
  <c r="H43" i="8"/>
  <c r="H42" i="8"/>
  <c r="H41" i="8"/>
  <c r="G40" i="8"/>
  <c r="F40" i="8"/>
  <c r="E40" i="8"/>
  <c r="H40" i="8" s="1"/>
  <c r="D40" i="8"/>
  <c r="H38" i="8"/>
  <c r="H37" i="8"/>
  <c r="H36" i="8"/>
  <c r="H35" i="8"/>
  <c r="H34" i="8"/>
  <c r="H33" i="8"/>
  <c r="H32" i="8"/>
  <c r="H31" i="8"/>
  <c r="H30" i="8"/>
  <c r="G29" i="8"/>
  <c r="F29" i="8"/>
  <c r="E29" i="8"/>
  <c r="H29" i="8" s="1"/>
  <c r="D29" i="8"/>
  <c r="H27" i="8"/>
  <c r="H26" i="8"/>
  <c r="H24" i="8"/>
  <c r="F10" i="8"/>
  <c r="F9" i="8" s="1"/>
  <c r="C47" i="8"/>
  <c r="C77" i="8"/>
  <c r="C66" i="8"/>
  <c r="C57" i="8"/>
  <c r="C46" i="8" s="1"/>
  <c r="C40" i="8"/>
  <c r="C29" i="8"/>
  <c r="D11" i="7"/>
  <c r="G11" i="7" s="1"/>
  <c r="D12" i="7"/>
  <c r="D13" i="7"/>
  <c r="D14" i="7"/>
  <c r="D10" i="7"/>
  <c r="G10" i="7" s="1"/>
  <c r="D22" i="7"/>
  <c r="D24" i="7"/>
  <c r="D25" i="7"/>
  <c r="D21" i="7"/>
  <c r="G21" i="7" s="1"/>
  <c r="G25" i="7"/>
  <c r="G24" i="7"/>
  <c r="G23" i="7"/>
  <c r="G22" i="7"/>
  <c r="F19" i="7"/>
  <c r="E19" i="7"/>
  <c r="C19" i="7"/>
  <c r="B19" i="7"/>
  <c r="G14" i="7"/>
  <c r="G13" i="7"/>
  <c r="G12" i="7"/>
  <c r="F8" i="7"/>
  <c r="E8" i="7"/>
  <c r="H8" i="7" s="1"/>
  <c r="C8" i="7"/>
  <c r="B8" i="7"/>
  <c r="G9" i="6"/>
  <c r="G17" i="6"/>
  <c r="H155" i="6"/>
  <c r="H136" i="6"/>
  <c r="H126" i="6"/>
  <c r="H60" i="6"/>
  <c r="H40" i="6"/>
  <c r="H20" i="6"/>
  <c r="H15" i="6"/>
  <c r="F11" i="6"/>
  <c r="H11" i="6" s="1"/>
  <c r="E157" i="6"/>
  <c r="H157" i="6" s="1"/>
  <c r="E156" i="6"/>
  <c r="H156" i="6" s="1"/>
  <c r="E155" i="6"/>
  <c r="E154" i="6"/>
  <c r="H154" i="6" s="1"/>
  <c r="E153" i="6"/>
  <c r="H153" i="6" s="1"/>
  <c r="E152" i="6"/>
  <c r="H152" i="6" s="1"/>
  <c r="E151" i="6"/>
  <c r="H151" i="6" s="1"/>
  <c r="E149" i="6"/>
  <c r="H149" i="6" s="1"/>
  <c r="E148" i="6"/>
  <c r="H148" i="6" s="1"/>
  <c r="E147" i="6"/>
  <c r="H147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6" i="6"/>
  <c r="E135" i="6"/>
  <c r="H135" i="6" s="1"/>
  <c r="E134" i="6"/>
  <c r="H134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E125" i="6"/>
  <c r="H125" i="6" s="1"/>
  <c r="E124" i="6"/>
  <c r="H124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H114" i="6" s="1"/>
  <c r="E112" i="6"/>
  <c r="H112" i="6" s="1"/>
  <c r="E111" i="6"/>
  <c r="H111" i="6" s="1"/>
  <c r="E110" i="6"/>
  <c r="H110" i="6" s="1"/>
  <c r="E109" i="6"/>
  <c r="H109" i="6" s="1"/>
  <c r="E108" i="6"/>
  <c r="H108" i="6" s="1"/>
  <c r="E107" i="6"/>
  <c r="H107" i="6" s="1"/>
  <c r="E106" i="6"/>
  <c r="H106" i="6" s="1"/>
  <c r="E105" i="6"/>
  <c r="H105" i="6" s="1"/>
  <c r="E104" i="6"/>
  <c r="H104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E94" i="6"/>
  <c r="H94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3" i="6"/>
  <c r="H73" i="6" s="1"/>
  <c r="E72" i="6"/>
  <c r="H72" i="6" s="1"/>
  <c r="E71" i="6"/>
  <c r="H71" i="6" s="1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0" i="6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E46" i="6"/>
  <c r="H46" i="6" s="1"/>
  <c r="H45" i="6"/>
  <c r="E44" i="6"/>
  <c r="H44" i="6" s="1"/>
  <c r="E43" i="6"/>
  <c r="H43" i="6" s="1"/>
  <c r="E42" i="6"/>
  <c r="H42" i="6" s="1"/>
  <c r="E41" i="6"/>
  <c r="H41" i="6" s="1"/>
  <c r="E40" i="6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H28" i="6" s="1"/>
  <c r="E26" i="6"/>
  <c r="H26" i="6" s="1"/>
  <c r="E25" i="6"/>
  <c r="H25" i="6" s="1"/>
  <c r="E24" i="6"/>
  <c r="E23" i="6"/>
  <c r="H23" i="6" s="1"/>
  <c r="E22" i="6"/>
  <c r="H22" i="6" s="1"/>
  <c r="E21" i="6"/>
  <c r="H21" i="6" s="1"/>
  <c r="E20" i="6"/>
  <c r="E19" i="6"/>
  <c r="H19" i="6" s="1"/>
  <c r="H18" i="6"/>
  <c r="E16" i="6"/>
  <c r="E15" i="6"/>
  <c r="E14" i="6"/>
  <c r="H14" i="6" s="1"/>
  <c r="E13" i="6"/>
  <c r="H13" i="6" s="1"/>
  <c r="E12" i="6"/>
  <c r="H12" i="6" s="1"/>
  <c r="E11" i="6"/>
  <c r="G11" i="6" s="1"/>
  <c r="E10" i="6"/>
  <c r="H10" i="6" s="1"/>
  <c r="G150" i="6"/>
  <c r="F150" i="6"/>
  <c r="D150" i="6"/>
  <c r="G146" i="6"/>
  <c r="F146" i="6"/>
  <c r="D146" i="6"/>
  <c r="G137" i="6"/>
  <c r="F137" i="6"/>
  <c r="D137" i="6"/>
  <c r="G133" i="6"/>
  <c r="F133" i="6"/>
  <c r="D133" i="6"/>
  <c r="G123" i="6"/>
  <c r="F123" i="6"/>
  <c r="D123" i="6"/>
  <c r="G113" i="6"/>
  <c r="F113" i="6"/>
  <c r="D113" i="6"/>
  <c r="G103" i="6"/>
  <c r="F103" i="6"/>
  <c r="D103" i="6"/>
  <c r="G93" i="6"/>
  <c r="F93" i="6"/>
  <c r="D93" i="6"/>
  <c r="G85" i="6"/>
  <c r="F85" i="6"/>
  <c r="D85" i="6"/>
  <c r="G74" i="6"/>
  <c r="F74" i="6"/>
  <c r="D74" i="6"/>
  <c r="G70" i="6"/>
  <c r="F70" i="6"/>
  <c r="D70" i="6"/>
  <c r="G61" i="6"/>
  <c r="F61" i="6"/>
  <c r="D61" i="6"/>
  <c r="G57" i="6"/>
  <c r="F57" i="6"/>
  <c r="D57" i="6"/>
  <c r="G37" i="6"/>
  <c r="F37" i="6"/>
  <c r="D37" i="6"/>
  <c r="G27" i="6"/>
  <c r="F27" i="6"/>
  <c r="D27" i="6"/>
  <c r="D17" i="6"/>
  <c r="C150" i="6"/>
  <c r="E150" i="6" s="1"/>
  <c r="C146" i="6"/>
  <c r="E146" i="6" s="1"/>
  <c r="H146" i="6" s="1"/>
  <c r="C137" i="6"/>
  <c r="E137" i="6" s="1"/>
  <c r="H137" i="6" s="1"/>
  <c r="C133" i="6"/>
  <c r="E133" i="6" s="1"/>
  <c r="C123" i="6"/>
  <c r="C113" i="6"/>
  <c r="E113" i="6" s="1"/>
  <c r="C103" i="6"/>
  <c r="C93" i="6"/>
  <c r="E93" i="6" s="1"/>
  <c r="C85" i="6"/>
  <c r="C74" i="6"/>
  <c r="C70" i="6"/>
  <c r="C61" i="6"/>
  <c r="C57" i="6"/>
  <c r="E57" i="6" s="1"/>
  <c r="H57" i="6" s="1"/>
  <c r="C47" i="6"/>
  <c r="C37" i="6"/>
  <c r="E37" i="6" s="1"/>
  <c r="H37" i="6" s="1"/>
  <c r="C27" i="6"/>
  <c r="C17" i="6"/>
  <c r="C9" i="6"/>
  <c r="E30" i="7" l="1"/>
  <c r="F30" i="7"/>
  <c r="B30" i="7"/>
  <c r="C30" i="7"/>
  <c r="D19" i="7"/>
  <c r="G19" i="7" s="1"/>
  <c r="D8" i="7"/>
  <c r="G8" i="7" s="1"/>
  <c r="G11" i="9"/>
  <c r="G10" i="9" s="1"/>
  <c r="G8" i="9" s="1"/>
  <c r="G37" i="9" s="1"/>
  <c r="D10" i="9"/>
  <c r="D8" i="9" s="1"/>
  <c r="D37" i="9" s="1"/>
  <c r="E37" i="9"/>
  <c r="F37" i="9"/>
  <c r="C37" i="9"/>
  <c r="B37" i="9"/>
  <c r="D46" i="8"/>
  <c r="F46" i="8"/>
  <c r="H46" i="8" s="1"/>
  <c r="C9" i="8"/>
  <c r="C83" i="8" s="1"/>
  <c r="E20" i="8"/>
  <c r="H20" i="8" s="1"/>
  <c r="H22" i="8"/>
  <c r="H21" i="8"/>
  <c r="D9" i="8"/>
  <c r="D83" i="8" s="1"/>
  <c r="H150" i="6"/>
  <c r="H133" i="6"/>
  <c r="E123" i="6"/>
  <c r="H123" i="6" s="1"/>
  <c r="H113" i="6"/>
  <c r="E103" i="6"/>
  <c r="H103" i="6" s="1"/>
  <c r="G84" i="6"/>
  <c r="H93" i="6"/>
  <c r="F84" i="6"/>
  <c r="D84" i="6"/>
  <c r="C84" i="6"/>
  <c r="E85" i="6"/>
  <c r="H85" i="6" s="1"/>
  <c r="E74" i="6"/>
  <c r="H74" i="6" s="1"/>
  <c r="E70" i="6"/>
  <c r="H70" i="6" s="1"/>
  <c r="E61" i="6"/>
  <c r="H61" i="6" s="1"/>
  <c r="E47" i="6"/>
  <c r="H47" i="6" s="1"/>
  <c r="E27" i="6"/>
  <c r="H27" i="6" s="1"/>
  <c r="F17" i="6"/>
  <c r="H24" i="6"/>
  <c r="E17" i="6"/>
  <c r="H17" i="6" s="1"/>
  <c r="C8" i="6"/>
  <c r="H16" i="6"/>
  <c r="E9" i="6"/>
  <c r="H9" i="6" s="1"/>
  <c r="G8" i="6"/>
  <c r="D8" i="6"/>
  <c r="G30" i="7" l="1"/>
  <c r="D30" i="7"/>
  <c r="F83" i="8"/>
  <c r="H18" i="8"/>
  <c r="F8" i="6"/>
  <c r="E84" i="6"/>
  <c r="H84" i="6" s="1"/>
  <c r="D159" i="6"/>
  <c r="G159" i="6"/>
  <c r="C159" i="6"/>
  <c r="E8" i="6"/>
  <c r="F159" i="6" l="1"/>
  <c r="H17" i="8"/>
  <c r="H8" i="6"/>
  <c r="H159" i="6" s="1"/>
  <c r="E159" i="6"/>
  <c r="H16" i="8" l="1"/>
  <c r="H15" i="8" l="1"/>
  <c r="H14" i="8" l="1"/>
  <c r="H13" i="8" l="1"/>
  <c r="E10" i="8"/>
  <c r="H12" i="8" l="1"/>
  <c r="E9" i="8"/>
  <c r="H9" i="8" l="1"/>
  <c r="E83" i="8"/>
  <c r="H83" i="8" s="1"/>
  <c r="G10" i="8"/>
  <c r="H11" i="8"/>
  <c r="G9" i="8" l="1"/>
  <c r="G83" i="8" s="1"/>
  <c r="H10" i="8"/>
</calcChain>
</file>

<file path=xl/sharedStrings.xml><?xml version="1.0" encoding="utf-8"?>
<sst xmlns="http://schemas.openxmlformats.org/spreadsheetml/2006/main" count="711" uniqueCount="493">
  <si>
    <t>NOMBRE DEL ENTE PÚBLICO (a)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</si>
  <si>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</si>
  <si>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</si>
  <si>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</si>
  <si>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</si>
  <si>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</si>
  <si>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</si>
  <si>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</si>
  <si>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</si>
  <si>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</si>
  <si>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</si>
  <si>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</si>
  <si>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</si>
  <si>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</si>
  <si>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</si>
  <si>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</si>
  <si>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</si>
  <si>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</si>
  <si>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</si>
  <si>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</si>
  <si>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</si>
  <si>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</si>
  <si>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</si>
  <si>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</si>
  <si>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</si>
  <si>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</si>
  <si>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</si>
  <si>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</si>
  <si>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</si>
  <si>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</si>
  <si>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</si>
  <si>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</si>
  <si>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</si>
  <si>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</si>
  <si>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</si>
  <si>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</si>
  <si>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</si>
  <si>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</si>
  <si>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</si>
  <si>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</si>
  <si>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</si>
  <si>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</si>
  <si>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</si>
  <si>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</si>
  <si>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</si>
  <si>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</si>
  <si>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</si>
  <si>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</si>
  <si>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</si>
  <si>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</si>
  <si>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</si>
  <si>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</si>
  <si>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</si>
  <si>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</si>
  <si>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</si>
  <si>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</si>
  <si>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</si>
  <si>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</si>
  <si>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</si>
  <si>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</si>
  <si>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</si>
  <si>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</si>
  <si>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</si>
  <si>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</si>
  <si>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</si>
  <si>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</si>
  <si>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</si>
  <si>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</si>
  <si>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</si>
  <si>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</si>
  <si>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</si>
  <si>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</si>
  <si>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</si>
  <si>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</si>
  <si>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</si>
  <si>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</si>
  <si>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</si>
  <si>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</si>
  <si>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</si>
  <si>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</si>
  <si>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</si>
  <si>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</si>
  <si>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</si>
  <si>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</si>
  <si>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</si>
  <si>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</si>
  <si>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</si>
  <si>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</si>
  <si>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</si>
  <si>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</si>
  <si>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</si>
  <si>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</si>
  <si>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</si>
  <si>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</si>
  <si>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</si>
  <si>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</si>
  <si>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</si>
  <si>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</si>
  <si>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</si>
  <si>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</si>
  <si>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</si>
  <si>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</si>
  <si>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</si>
  <si>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</si>
  <si>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</si>
  <si>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</si>
  <si>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</si>
  <si>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</si>
  <si>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</si>
  <si>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</si>
  <si>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</si>
  <si>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</si>
  <si>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</si>
  <si>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</si>
  <si>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</si>
  <si>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</si>
  <si>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</si>
  <si>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</si>
  <si>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</si>
  <si>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</si>
  <si>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</si>
  <si>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TECNOLOGICO SUPERIOR DE TLAXCO</t>
  </si>
  <si>
    <t>Informe Analítico de la Deuda Pública y Otros Pasivos - LDF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</si>
  <si>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</si>
  <si>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</si>
  <si>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</si>
  <si>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</si>
  <si>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</si>
  <si>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</si>
  <si>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</si>
  <si>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</si>
  <si>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</si>
  <si>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</si>
  <si>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</si>
  <si>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</si>
  <si>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</si>
  <si>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</si>
  <si>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5. Valor de Instrumentos Bono Cupón Cero 2 (Informativo)</t>
  </si>
  <si>
    <t>A. Instrumento Bono Cupón Cero 1</t>
  </si>
  <si>
    <t>B. Instrumento Bono Cupón Cero 2</t>
  </si>
  <si>
    <t>4. Deuda Contingente 1 (informativo)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</si>
  <si>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</si>
  <si>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</si>
  <si>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</si>
  <si>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</si>
  <si>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</si>
  <si>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</si>
  <si>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</si>
  <si>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</si>
  <si>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</si>
  <si>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</si>
  <si>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</si>
  <si>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</si>
  <si>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</si>
  <si>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</si>
  <si>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</si>
  <si>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</si>
  <si>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</si>
  <si>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</si>
  <si>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</si>
  <si>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</si>
  <si>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</si>
  <si>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</si>
  <si>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</si>
  <si>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</si>
  <si>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</si>
  <si>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</si>
  <si>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</si>
  <si>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</si>
  <si>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</si>
  <si>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</si>
  <si>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</si>
  <si>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</si>
  <si>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</si>
  <si>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</si>
  <si>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</si>
  <si>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</si>
  <si>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</si>
  <si>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</si>
  <si>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</si>
  <si>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</si>
  <si>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</si>
  <si>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</si>
  <si>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</si>
  <si>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</si>
  <si>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</si>
  <si>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</si>
  <si>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</si>
  <si>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</si>
  <si>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</si>
  <si>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</si>
  <si>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</si>
  <si>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</si>
  <si>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</si>
  <si>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</si>
  <si>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</si>
  <si>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</si>
  <si>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</si>
  <si>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</si>
  <si>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</si>
  <si>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</si>
  <si>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</si>
  <si>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</si>
  <si>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</si>
  <si>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</si>
  <si>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</si>
  <si>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</si>
  <si>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</si>
  <si>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</si>
  <si>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</si>
  <si>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</si>
  <si>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</si>
  <si>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</si>
  <si>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</si>
  <si>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</si>
  <si>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</si>
  <si>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</si>
  <si>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</si>
  <si>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</si>
  <si>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</si>
  <si>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</si>
  <si>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</si>
  <si>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</si>
  <si>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</si>
  <si>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</si>
  <si>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</si>
  <si>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</si>
  <si>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</si>
  <si>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</si>
  <si>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</si>
  <si>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</si>
  <si>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</si>
  <si>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</si>
  <si>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</si>
  <si>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</si>
  <si>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</si>
  <si>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</si>
  <si>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</si>
  <si>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</si>
  <si>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</si>
  <si>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</si>
  <si>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</si>
  <si>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</si>
  <si>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</si>
  <si>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</si>
  <si>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</si>
  <si>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</si>
  <si>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</si>
  <si>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</si>
  <si>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</si>
  <si>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</si>
  <si>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</si>
  <si>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</si>
  <si>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</si>
  <si>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</si>
  <si>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</si>
  <si>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</si>
  <si>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</si>
  <si>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</si>
  <si>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</si>
  <si>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</si>
  <si>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</si>
  <si>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</si>
  <si>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</si>
  <si>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</si>
  <si>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</si>
  <si>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</si>
  <si>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</si>
  <si>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</si>
  <si>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</si>
  <si>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</si>
  <si>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</si>
  <si>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</si>
  <si>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</si>
  <si>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</si>
  <si>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</si>
  <si>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</si>
  <si>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</si>
  <si>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</si>
  <si>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</si>
  <si>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</si>
  <si>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</si>
  <si>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</si>
  <si>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</si>
  <si>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</si>
  <si>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</si>
  <si>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</si>
  <si>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</si>
  <si>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</si>
  <si>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</si>
  <si>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</si>
  <si>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</si>
  <si>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</si>
  <si>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</si>
  <si>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</si>
  <si>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</si>
  <si>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</si>
  <si>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</si>
  <si>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</si>
  <si>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</si>
  <si>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</si>
  <si>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</si>
  <si>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</si>
  <si>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</si>
  <si>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</si>
  <si>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</si>
  <si>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</si>
  <si>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</si>
  <si>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</si>
  <si>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</si>
  <si>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</si>
  <si>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</si>
  <si>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</si>
  <si>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</si>
  <si>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</si>
  <si>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</si>
  <si>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</si>
  <si>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</si>
  <si>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</si>
  <si>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</si>
  <si>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</si>
  <si>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</si>
  <si>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</si>
  <si>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</si>
  <si>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</si>
  <si>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</si>
  <si>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</si>
  <si>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</si>
  <si>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</si>
  <si>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</si>
  <si>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</si>
  <si>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</si>
  <si>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</si>
  <si>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</si>
  <si>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</si>
  <si>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</si>
  <si>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</si>
  <si>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</si>
  <si>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</si>
  <si>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</si>
  <si>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</si>
  <si>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</si>
  <si>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</si>
  <si>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</si>
  <si>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</si>
  <si>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</si>
  <si>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</si>
  <si>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</si>
  <si>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</si>
  <si>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</si>
  <si>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</si>
  <si>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</si>
  <si>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</si>
  <si>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</si>
  <si>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</si>
  <si>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</si>
  <si>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</si>
  <si>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</si>
  <si>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</si>
  <si>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</si>
  <si>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</si>
  <si>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</si>
  <si>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</si>
  <si>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</si>
  <si>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</si>
  <si>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</si>
  <si>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</si>
  <si>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</si>
  <si>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</si>
  <si>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</si>
  <si>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</si>
  <si>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</si>
  <si>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</si>
  <si>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</si>
  <si>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</si>
  <si>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</si>
  <si>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</si>
  <si>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</si>
  <si>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</si>
  <si>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</si>
  <si>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</si>
  <si>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</si>
  <si>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</si>
  <si>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</si>
  <si>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</si>
  <si>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</si>
  <si>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</si>
  <si>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</si>
  <si>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</si>
  <si>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</si>
  <si>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</si>
  <si>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Académico</t>
  </si>
  <si>
    <t>Planeación</t>
  </si>
  <si>
    <t>Calidad</t>
  </si>
  <si>
    <t>Gestión de los recursos</t>
  </si>
  <si>
    <t>Vinculación</t>
  </si>
  <si>
    <t>b3) Docentes</t>
  </si>
  <si>
    <t xml:space="preserve">b2) Personal Administrativo </t>
  </si>
  <si>
    <t>b1) Personal Directivo</t>
  </si>
  <si>
    <t>C.P. Aníbal George Haro</t>
  </si>
  <si>
    <t>C.P. Maricruz Vázquez Cruz</t>
  </si>
  <si>
    <t>Director General</t>
  </si>
  <si>
    <t>Subdirectora de Servicios Administrativos</t>
  </si>
  <si>
    <t>Cuenta Pública 2017</t>
  </si>
  <si>
    <t>Sector Paraestatal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</si>
  <si>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</si>
  <si>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</si>
  <si>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</si>
  <si>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</si>
  <si>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</si>
  <si>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APORTACIÓN FEDERAL 2015</t>
  </si>
  <si>
    <t>BBVA BANCOMER</t>
  </si>
  <si>
    <t>xxxxxx2884</t>
  </si>
  <si>
    <t>AHORRO FEDERAL 2014</t>
  </si>
  <si>
    <t>xxxxxx3295</t>
  </si>
  <si>
    <t>CONSOLIDACIÓN PLANTA DOCENTE</t>
  </si>
  <si>
    <t>xxxxxx3829</t>
  </si>
  <si>
    <t>PRODET</t>
  </si>
  <si>
    <t>BANAMEX</t>
  </si>
  <si>
    <t>xxx3933</t>
  </si>
  <si>
    <t>APORTACIÓN FEDERAL 2016</t>
  </si>
  <si>
    <t>xxx6593</t>
  </si>
  <si>
    <t>APORTACIÓN FEDERAL 2017</t>
  </si>
  <si>
    <t>xxx7888</t>
  </si>
  <si>
    <t xml:space="preserve">Del 1 de enero al 31 de marzo de 2017 </t>
  </si>
  <si>
    <t xml:space="preserve">Del 1 de enero Al 31 de marzo de 2016 </t>
  </si>
  <si>
    <t>Instituto Tecnologico Superior de Tlaxco</t>
  </si>
  <si>
    <t>Al 31 de diciembre de 2016 y al 31 de Marzo de 2017 (b)</t>
  </si>
  <si>
    <t>2017 (b)</t>
  </si>
  <si>
    <t>31 de diciembre de 2016 (e)</t>
  </si>
  <si>
    <t>Del 1 de Enero al 31 de Marzo de 2017 (b)</t>
  </si>
  <si>
    <t>Denominación de la Deuda Pública y Otros Pasivos</t>
  </si>
  <si>
    <t>Saldo al 31 de diciembre de 2016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</si>
  <si>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</si>
  <si>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</si>
  <si>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</si>
  <si>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</si>
  <si>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</si>
  <si>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</si>
  <si>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(d)</t>
  </si>
  <si>
    <t>(e)</t>
  </si>
  <si>
    <t>(f)</t>
  </si>
  <si>
    <t>(g)</t>
  </si>
  <si>
    <t>(i)</t>
  </si>
  <si>
    <t>(j)</t>
  </si>
  <si>
    <t>C. Deuda Contingente XX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</si>
  <si>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</si>
  <si>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</si>
  <si>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</si>
  <si>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</si>
  <si>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</si>
  <si>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</si>
  <si>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</si>
  <si>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</si>
  <si>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</si>
  <si>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</si>
  <si>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</si>
  <si>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</si>
  <si>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</si>
  <si>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</si>
  <si>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</si>
  <si>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</si>
  <si>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</si>
  <si>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</si>
  <si>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</si>
  <si>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</si>
  <si>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</si>
  <si>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</si>
  <si>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</si>
  <si>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</si>
  <si>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</si>
  <si>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</si>
  <si>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</si>
  <si>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d) APP XX</t>
  </si>
  <si>
    <t>d) Otro Instrumento XX</t>
  </si>
  <si>
    <t>Monto pagado de la inversión al 31 de Marzo de 2017</t>
  </si>
  <si>
    <t>Monto pagado de la inversión actualizado al 31 de Marzo de 2017</t>
  </si>
  <si>
    <t>Saldo pendiente por pagar de la inversión al 31 de Marzo de 2017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</si>
  <si>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</si>
  <si>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I. Balance Presupuestario (I = A – B + C)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</si>
  <si>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</si>
  <si>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</si>
  <si>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</si>
  <si>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</si>
  <si>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</si>
  <si>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</si>
  <si>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</si>
  <si>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</si>
  <si>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H. Participaciones   (H=h1+h2+h3+h4+h5+h6+h7+h8+h9+h10+h11)</t>
  </si>
  <si>
    <t xml:space="preserve">j1) Estatales </t>
  </si>
  <si>
    <t>j2) Propios</t>
  </si>
  <si>
    <t>I. Total de Ingresos de Libre Disposición  (I=A+B+C+D+E+F+G+H+I+J+K+L)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</si>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</sst>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278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3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" fillId="0" borderId="7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9" fillId="4" borderId="0" xfId="0" applyFont="1" applyFill="1" applyBorder="1" applyAlignment="1">
      <alignment vertical="top"/>
    </xf>
    <xf numFmtId="43" fontId="9" fillId="4" borderId="0" xfId="2" applyFont="1" applyFill="1" applyBorder="1"/>
    <xf numFmtId="0" fontId="9" fillId="4" borderId="0" xfId="0" applyFont="1" applyFill="1" applyBorder="1" applyAlignment="1">
      <alignment horizontal="right"/>
    </xf>
    <xf numFmtId="0" fontId="8" fillId="4" borderId="0" xfId="0" applyFont="1" applyFill="1" applyBorder="1" applyAlignment="1" applyProtection="1">
      <protection locked="0"/>
    </xf>
    <xf numFmtId="0" fontId="9" fillId="4" borderId="0" xfId="0" applyFont="1" applyFill="1" applyBorder="1" applyAlignment="1" applyProtection="1">
      <alignment vertical="top" wrapText="1"/>
      <protection locked="0"/>
    </xf>
    <xf numFmtId="3" fontId="8" fillId="4" borderId="0" xfId="0" applyNumberFormat="1" applyFont="1" applyFill="1" applyBorder="1"/>
    <xf numFmtId="0" fontId="10" fillId="6" borderId="0" xfId="0" applyFont="1" applyFill="1"/>
    <xf numFmtId="0" fontId="10" fillId="0" borderId="0" xfId="0" applyFont="1"/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164" fontId="12" fillId="0" borderId="7" xfId="0" applyNumberFormat="1" applyFont="1" applyFill="1" applyBorder="1" applyAlignment="1">
      <alignment horizontal="right" vertical="center" wrapText="1"/>
    </xf>
    <xf numFmtId="3" fontId="5" fillId="5" borderId="11" xfId="0" applyNumberFormat="1" applyFont="1" applyFill="1" applyBorder="1" applyAlignment="1">
      <alignment horizontal="right" vertical="center"/>
    </xf>
    <xf numFmtId="3" fontId="5" fillId="5" borderId="11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 indent="2"/>
    </xf>
    <xf numFmtId="164" fontId="14" fillId="0" borderId="7" xfId="0" applyNumberFormat="1" applyFont="1" applyBorder="1" applyAlignment="1">
      <alignment horizontal="right" vertical="center" wrapText="1"/>
    </xf>
    <xf numFmtId="164" fontId="14" fillId="0" borderId="7" xfId="0" applyNumberFormat="1" applyFont="1" applyBorder="1" applyAlignment="1">
      <alignment horizontal="left" vertical="center" wrapText="1" indent="2"/>
    </xf>
    <xf numFmtId="164" fontId="12" fillId="0" borderId="7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2"/>
    </xf>
    <xf numFmtId="164" fontId="12" fillId="0" borderId="7" xfId="0" applyNumberFormat="1" applyFont="1" applyBorder="1" applyAlignment="1">
      <alignment horizontal="left" vertical="center" wrapText="1" indent="2"/>
    </xf>
    <xf numFmtId="0" fontId="12" fillId="0" borderId="5" xfId="0" applyFont="1" applyBorder="1" applyAlignment="1">
      <alignment horizontal="left" vertical="center" wrapText="1" indent="4"/>
    </xf>
    <xf numFmtId="164" fontId="12" fillId="0" borderId="5" xfId="0" applyNumberFormat="1" applyFont="1" applyBorder="1" applyAlignment="1">
      <alignment horizontal="left" vertical="center" wrapText="1" indent="4"/>
    </xf>
    <xf numFmtId="164" fontId="12" fillId="0" borderId="5" xfId="0" applyNumberFormat="1" applyFont="1" applyBorder="1" applyAlignment="1">
      <alignment horizontal="left" vertical="center" indent="4"/>
    </xf>
    <xf numFmtId="164" fontId="15" fillId="0" borderId="7" xfId="0" applyNumberFormat="1" applyFont="1" applyBorder="1" applyAlignment="1">
      <alignment horizontal="left" vertical="center" wrapText="1" indent="2"/>
    </xf>
    <xf numFmtId="0" fontId="12" fillId="0" borderId="8" xfId="0" applyFont="1" applyBorder="1" applyAlignment="1">
      <alignment horizontal="left" vertical="center" wrapText="1" indent="2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left" vertical="center" wrapText="1" indent="2"/>
    </xf>
    <xf numFmtId="164" fontId="12" fillId="0" borderId="11" xfId="0" applyNumberFormat="1" applyFont="1" applyBorder="1" applyAlignment="1">
      <alignment horizontal="right" vertical="center" wrapText="1"/>
    </xf>
    <xf numFmtId="0" fontId="9" fillId="4" borderId="27" xfId="0" applyFont="1" applyFill="1" applyBorder="1"/>
    <xf numFmtId="0" fontId="8" fillId="4" borderId="0" xfId="0" applyFont="1" applyFill="1" applyBorder="1" applyAlignment="1" applyProtection="1">
      <alignment horizontal="center"/>
      <protection locked="0"/>
    </xf>
    <xf numFmtId="0" fontId="16" fillId="0" borderId="0" xfId="0" applyFont="1"/>
    <xf numFmtId="0" fontId="17" fillId="7" borderId="8" xfId="0" applyFont="1" applyFill="1" applyBorder="1" applyAlignment="1">
      <alignment horizontal="center" vertical="center"/>
    </xf>
    <xf numFmtId="164" fontId="18" fillId="0" borderId="5" xfId="0" applyNumberFormat="1" applyFont="1" applyBorder="1" applyAlignment="1">
      <alignment horizontal="justify" vertical="center" wrapText="1"/>
    </xf>
    <xf numFmtId="164" fontId="18" fillId="0" borderId="7" xfId="0" applyNumberFormat="1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left" vertical="center" wrapText="1" indent="2"/>
    </xf>
    <xf numFmtId="164" fontId="16" fillId="0" borderId="7" xfId="0" applyNumberFormat="1" applyFont="1" applyBorder="1" applyAlignment="1">
      <alignment horizontal="right" vertical="center" wrapText="1"/>
    </xf>
    <xf numFmtId="164" fontId="16" fillId="2" borderId="7" xfId="0" applyNumberFormat="1" applyFont="1" applyFill="1" applyBorder="1" applyAlignment="1">
      <alignment horizontal="right" vertical="center" wrapText="1"/>
    </xf>
    <xf numFmtId="164" fontId="16" fillId="0" borderId="7" xfId="0" applyNumberFormat="1" applyFont="1" applyFill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justify" vertical="center" wrapText="1"/>
    </xf>
    <xf numFmtId="164" fontId="18" fillId="0" borderId="5" xfId="0" applyNumberFormat="1" applyFont="1" applyBorder="1" applyAlignment="1">
      <alignment horizontal="justify" vertical="center"/>
    </xf>
    <xf numFmtId="164" fontId="19" fillId="0" borderId="5" xfId="0" applyNumberFormat="1" applyFont="1" applyBorder="1" applyAlignment="1">
      <alignment horizontal="justify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164" fontId="19" fillId="0" borderId="8" xfId="0" applyNumberFormat="1" applyFont="1" applyBorder="1" applyAlignment="1">
      <alignment horizontal="justify" vertical="center" wrapText="1"/>
    </xf>
    <xf numFmtId="164" fontId="19" fillId="0" borderId="11" xfId="0" applyNumberFormat="1" applyFont="1" applyBorder="1" applyAlignment="1">
      <alignment horizontal="right" vertical="center" wrapText="1"/>
    </xf>
    <xf numFmtId="164" fontId="20" fillId="0" borderId="0" xfId="0" applyNumberFormat="1" applyFont="1" applyAlignment="1">
      <alignment vertical="center"/>
    </xf>
    <xf numFmtId="164" fontId="16" fillId="0" borderId="0" xfId="0" applyNumberFormat="1" applyFont="1"/>
    <xf numFmtId="164" fontId="19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Alignment="1">
      <alignment vertical="center"/>
    </xf>
    <xf numFmtId="164" fontId="17" fillId="7" borderId="4" xfId="0" applyNumberFormat="1" applyFont="1" applyFill="1" applyBorder="1" applyAlignment="1">
      <alignment horizontal="center" vertical="center" wrapText="1"/>
    </xf>
    <xf numFmtId="164" fontId="17" fillId="7" borderId="11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left" vertical="center" wrapText="1"/>
    </xf>
    <xf numFmtId="164" fontId="16" fillId="0" borderId="8" xfId="0" applyNumberFormat="1" applyFont="1" applyBorder="1" applyAlignment="1">
      <alignment horizontal="justify" vertical="center" wrapText="1"/>
    </xf>
    <xf numFmtId="164" fontId="16" fillId="0" borderId="11" xfId="0" applyNumberFormat="1" applyFont="1" applyBorder="1" applyAlignment="1">
      <alignment horizontal="right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justify" vertical="center" wrapText="1"/>
    </xf>
    <xf numFmtId="164" fontId="18" fillId="0" borderId="11" xfId="0" applyNumberFormat="1" applyFont="1" applyBorder="1" applyAlignment="1">
      <alignment horizontal="justify" vertical="center" wrapText="1"/>
    </xf>
    <xf numFmtId="0" fontId="12" fillId="0" borderId="10" xfId="0" applyFont="1" applyBorder="1" applyAlignment="1">
      <alignment vertical="center"/>
    </xf>
    <xf numFmtId="0" fontId="13" fillId="7" borderId="7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164" fontId="14" fillId="0" borderId="5" xfId="0" applyNumberFormat="1" applyFont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12" fillId="0" borderId="5" xfId="0" applyNumberFormat="1" applyFont="1" applyBorder="1" applyAlignment="1">
      <alignment horizontal="left" vertical="center" wrapText="1" indent="5"/>
    </xf>
    <xf numFmtId="164" fontId="12" fillId="0" borderId="7" xfId="0" applyNumberFormat="1" applyFont="1" applyBorder="1" applyAlignment="1">
      <alignment vertical="center" wrapText="1"/>
    </xf>
    <xf numFmtId="164" fontId="12" fillId="0" borderId="5" xfId="0" applyNumberFormat="1" applyFont="1" applyBorder="1" applyAlignment="1">
      <alignment vertical="center" wrapText="1"/>
    </xf>
    <xf numFmtId="164" fontId="12" fillId="2" borderId="7" xfId="0" applyNumberFormat="1" applyFont="1" applyFill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164" fontId="13" fillId="7" borderId="28" xfId="0" applyNumberFormat="1" applyFont="1" applyFill="1" applyBorder="1" applyAlignment="1">
      <alignment horizontal="center" vertical="center"/>
    </xf>
    <xf numFmtId="164" fontId="13" fillId="7" borderId="14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164" fontId="14" fillId="0" borderId="8" xfId="0" applyNumberFormat="1" applyFont="1" applyBorder="1" applyAlignment="1">
      <alignment vertical="center" wrapText="1"/>
    </xf>
    <xf numFmtId="164" fontId="14" fillId="0" borderId="11" xfId="0" applyNumberFormat="1" applyFont="1" applyBorder="1" applyAlignment="1">
      <alignment vertical="center" wrapText="1"/>
    </xf>
    <xf numFmtId="164" fontId="12" fillId="0" borderId="0" xfId="0" applyNumberFormat="1" applyFont="1"/>
    <xf numFmtId="164" fontId="13" fillId="7" borderId="4" xfId="0" applyNumberFormat="1" applyFont="1" applyFill="1" applyBorder="1" applyAlignment="1">
      <alignment horizontal="center" vertical="center"/>
    </xf>
    <xf numFmtId="164" fontId="13" fillId="7" borderId="1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164" fontId="14" fillId="0" borderId="7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horizontal="left" vertical="center" indent="5"/>
    </xf>
    <xf numFmtId="164" fontId="12" fillId="0" borderId="5" xfId="0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4" fontId="14" fillId="0" borderId="11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horizontal="justify" vertical="center"/>
    </xf>
    <xf numFmtId="164" fontId="12" fillId="0" borderId="5" xfId="0" applyNumberFormat="1" applyFont="1" applyBorder="1" applyAlignment="1">
      <alignment horizontal="left" vertical="center" indent="1"/>
    </xf>
    <xf numFmtId="164" fontId="12" fillId="3" borderId="7" xfId="0" applyNumberFormat="1" applyFont="1" applyFill="1" applyBorder="1" applyAlignment="1">
      <alignment vertical="center"/>
    </xf>
    <xf numFmtId="164" fontId="14" fillId="0" borderId="5" xfId="0" applyNumberFormat="1" applyFont="1" applyBorder="1" applyAlignment="1">
      <alignment horizontal="left" vertical="center" indent="1"/>
    </xf>
    <xf numFmtId="164" fontId="14" fillId="0" borderId="5" xfId="0" applyNumberFormat="1" applyFont="1" applyBorder="1" applyAlignment="1">
      <alignment horizontal="left" vertical="center" wrapText="1" indent="1"/>
    </xf>
    <xf numFmtId="164" fontId="14" fillId="7" borderId="4" xfId="0" applyNumberFormat="1" applyFont="1" applyFill="1" applyBorder="1" applyAlignment="1">
      <alignment horizontal="center" vertical="center"/>
    </xf>
    <xf numFmtId="164" fontId="14" fillId="7" borderId="11" xfId="0" applyNumberFormat="1" applyFont="1" applyFill="1" applyBorder="1" applyAlignment="1">
      <alignment horizontal="center" vertical="center"/>
    </xf>
    <xf numFmtId="164" fontId="12" fillId="0" borderId="5" xfId="0" applyNumberFormat="1" applyFont="1" applyBorder="1" applyAlignment="1">
      <alignment horizontal="left" vertical="center" wrapText="1" indent="1"/>
    </xf>
    <xf numFmtId="0" fontId="12" fillId="0" borderId="0" xfId="0" applyFont="1" applyAlignment="1">
      <alignment horizontal="right"/>
    </xf>
    <xf numFmtId="0" fontId="13" fillId="7" borderId="2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right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5" xfId="0" applyNumberFormat="1" applyFont="1" applyBorder="1" applyAlignment="1">
      <alignment horizontal="left" vertical="center" indent="3"/>
    </xf>
    <xf numFmtId="164" fontId="12" fillId="0" borderId="5" xfId="0" applyNumberFormat="1" applyFont="1" applyBorder="1" applyAlignment="1">
      <alignment horizontal="left" vertical="center" wrapText="1" indent="3"/>
    </xf>
    <xf numFmtId="164" fontId="12" fillId="0" borderId="5" xfId="0" applyNumberFormat="1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right" vertical="center"/>
    </xf>
    <xf numFmtId="164" fontId="14" fillId="0" borderId="17" xfId="0" applyNumberFormat="1" applyFont="1" applyBorder="1" applyAlignment="1">
      <alignment horizontal="right" vertical="center"/>
    </xf>
    <xf numFmtId="164" fontId="12" fillId="0" borderId="5" xfId="0" applyNumberFormat="1" applyFont="1" applyBorder="1" applyAlignment="1">
      <alignment horizontal="right" vertical="center"/>
    </xf>
    <xf numFmtId="164" fontId="12" fillId="2" borderId="7" xfId="0" applyNumberFormat="1" applyFont="1" applyFill="1" applyBorder="1" applyAlignment="1">
      <alignment horizontal="right" vertical="center"/>
    </xf>
    <xf numFmtId="164" fontId="12" fillId="2" borderId="7" xfId="0" applyNumberFormat="1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justify" vertical="center"/>
    </xf>
    <xf numFmtId="164" fontId="12" fillId="0" borderId="29" xfId="0" applyNumberFormat="1" applyFont="1" applyBorder="1" applyAlignment="1">
      <alignment horizontal="left" vertical="center" indent="1"/>
    </xf>
    <xf numFmtId="164" fontId="12" fillId="0" borderId="30" xfId="0" applyNumberFormat="1" applyFont="1" applyBorder="1" applyAlignment="1">
      <alignment horizontal="right" vertical="center"/>
    </xf>
    <xf numFmtId="164" fontId="12" fillId="0" borderId="30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left" vertical="center" wrapText="1"/>
    </xf>
    <xf numFmtId="164" fontId="12" fillId="0" borderId="8" xfId="0" applyNumberFormat="1" applyFont="1" applyBorder="1" applyAlignment="1">
      <alignment horizontal="left" vertical="center" wrapText="1"/>
    </xf>
    <xf numFmtId="164" fontId="12" fillId="0" borderId="11" xfId="0" applyNumberFormat="1" applyFont="1" applyBorder="1" applyAlignment="1">
      <alignment horizontal="right" vertical="center"/>
    </xf>
    <xf numFmtId="164" fontId="12" fillId="0" borderId="11" xfId="0" applyNumberFormat="1" applyFont="1" applyBorder="1" applyAlignment="1">
      <alignment horizontal="justify" vertical="center"/>
    </xf>
    <xf numFmtId="3" fontId="0" fillId="0" borderId="0" xfId="0" applyNumberFormat="1"/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left" vertical="top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4" fontId="17" fillId="7" borderId="8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vertical="center"/>
    </xf>
    <xf numFmtId="164" fontId="14" fillId="7" borderId="8" xfId="0" applyNumberFormat="1" applyFont="1" applyFill="1" applyBorder="1" applyAlignment="1">
      <alignment vertical="center"/>
    </xf>
    <xf numFmtId="164" fontId="14" fillId="7" borderId="1" xfId="0" applyNumberFormat="1" applyFont="1" applyFill="1" applyBorder="1" applyAlignment="1">
      <alignment horizontal="center" vertical="center" wrapText="1"/>
    </xf>
    <xf numFmtId="164" fontId="14" fillId="7" borderId="8" xfId="0" applyNumberFormat="1" applyFont="1" applyFill="1" applyBorder="1" applyAlignment="1">
      <alignment horizontal="center" vertical="center" wrapText="1"/>
    </xf>
    <xf numFmtId="164" fontId="14" fillId="7" borderId="1" xfId="0" applyNumberFormat="1" applyFont="1" applyFill="1" applyBorder="1" applyAlignment="1">
      <alignment horizontal="center" vertical="center"/>
    </xf>
    <xf numFmtId="164" fontId="14" fillId="7" borderId="8" xfId="0" applyNumberFormat="1" applyFont="1" applyFill="1" applyBorder="1" applyAlignment="1">
      <alignment horizontal="center" vertical="center"/>
    </xf>
    <xf numFmtId="164" fontId="12" fillId="0" borderId="13" xfId="0" applyNumberFormat="1" applyFont="1" applyBorder="1" applyAlignment="1">
      <alignment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7" borderId="9" xfId="0" applyNumberFormat="1" applyFont="1" applyFill="1" applyBorder="1" applyAlignment="1">
      <alignment horizontal="center" vertical="center"/>
    </xf>
    <xf numFmtId="164" fontId="13" fillId="7" borderId="1" xfId="0" applyNumberFormat="1" applyFont="1" applyFill="1" applyBorder="1" applyAlignment="1">
      <alignment horizontal="center" vertical="center" wrapText="1"/>
    </xf>
    <xf numFmtId="164" fontId="13" fillId="7" borderId="8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164" fontId="13" fillId="7" borderId="8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9"/>
  <sheetViews>
    <sheetView view="pageBreakPreview" zoomScale="60" zoomScaleNormal="100" workbookViewId="0">
      <selection activeCell="C10" sqref="C10:C11"/>
    </sheetView>
  </sheetViews>
  <sheetFormatPr baseColWidth="10" defaultRowHeight="12.75" x14ac:dyDescent="0.2"/>
  <cols>
    <col min="1" max="1" width="1.28515625" style="62" customWidth="1"/>
    <col min="2" max="2" width="56.42578125" style="62" customWidth="1"/>
    <col min="3" max="3" width="14.7109375" style="63" customWidth="1"/>
    <col min="4" max="4" width="15" style="63" customWidth="1"/>
    <col min="5" max="5" width="59.42578125" style="62" customWidth="1"/>
    <col min="6" max="6" width="12.28515625" style="63" customWidth="1"/>
    <col min="7" max="7" width="15.140625" style="63" customWidth="1"/>
    <col min="8" max="256" width="11.42578125" style="62"/>
    <col min="257" max="257" width="1.28515625" style="62" customWidth="1"/>
    <col min="258" max="258" width="56.42578125" style="62" customWidth="1"/>
    <col min="259" max="259" width="14.7109375" style="62" customWidth="1"/>
    <col min="260" max="260" width="15" style="62" customWidth="1"/>
    <col min="261" max="261" width="59.42578125" style="62" customWidth="1"/>
    <col min="262" max="262" width="12.28515625" style="62" customWidth="1"/>
    <col min="263" max="263" width="15.140625" style="62" customWidth="1"/>
    <col min="264" max="512" width="11.42578125" style="62"/>
    <col min="513" max="513" width="1.28515625" style="62" customWidth="1"/>
    <col min="514" max="514" width="56.42578125" style="62" customWidth="1"/>
    <col min="515" max="515" width="14.7109375" style="62" customWidth="1"/>
    <col min="516" max="516" width="15" style="62" customWidth="1"/>
    <col min="517" max="517" width="59.42578125" style="62" customWidth="1"/>
    <col min="518" max="518" width="12.28515625" style="62" customWidth="1"/>
    <col min="519" max="519" width="15.140625" style="62" customWidth="1"/>
    <col min="520" max="768" width="11.42578125" style="62"/>
    <col min="769" max="769" width="1.28515625" style="62" customWidth="1"/>
    <col min="770" max="770" width="56.42578125" style="62" customWidth="1"/>
    <col min="771" max="771" width="14.7109375" style="62" customWidth="1"/>
    <col min="772" max="772" width="15" style="62" customWidth="1"/>
    <col min="773" max="773" width="59.42578125" style="62" customWidth="1"/>
    <col min="774" max="774" width="12.28515625" style="62" customWidth="1"/>
    <col min="775" max="775" width="15.140625" style="62" customWidth="1"/>
    <col min="776" max="1024" width="11.42578125" style="62"/>
    <col min="1025" max="1025" width="1.28515625" style="62" customWidth="1"/>
    <col min="1026" max="1026" width="56.42578125" style="62" customWidth="1"/>
    <col min="1027" max="1027" width="14.7109375" style="62" customWidth="1"/>
    <col min="1028" max="1028" width="15" style="62" customWidth="1"/>
    <col min="1029" max="1029" width="59.42578125" style="62" customWidth="1"/>
    <col min="1030" max="1030" width="12.28515625" style="62" customWidth="1"/>
    <col min="1031" max="1031" width="15.140625" style="62" customWidth="1"/>
    <col min="1032" max="1280" width="11.42578125" style="62"/>
    <col min="1281" max="1281" width="1.28515625" style="62" customWidth="1"/>
    <col min="1282" max="1282" width="56.42578125" style="62" customWidth="1"/>
    <col min="1283" max="1283" width="14.7109375" style="62" customWidth="1"/>
    <col min="1284" max="1284" width="15" style="62" customWidth="1"/>
    <col min="1285" max="1285" width="59.42578125" style="62" customWidth="1"/>
    <col min="1286" max="1286" width="12.28515625" style="62" customWidth="1"/>
    <col min="1287" max="1287" width="15.140625" style="62" customWidth="1"/>
    <col min="1288" max="1536" width="11.42578125" style="62"/>
    <col min="1537" max="1537" width="1.28515625" style="62" customWidth="1"/>
    <col min="1538" max="1538" width="56.42578125" style="62" customWidth="1"/>
    <col min="1539" max="1539" width="14.7109375" style="62" customWidth="1"/>
    <col min="1540" max="1540" width="15" style="62" customWidth="1"/>
    <col min="1541" max="1541" width="59.42578125" style="62" customWidth="1"/>
    <col min="1542" max="1542" width="12.28515625" style="62" customWidth="1"/>
    <col min="1543" max="1543" width="15.140625" style="62" customWidth="1"/>
    <col min="1544" max="1792" width="11.42578125" style="62"/>
    <col min="1793" max="1793" width="1.28515625" style="62" customWidth="1"/>
    <col min="1794" max="1794" width="56.42578125" style="62" customWidth="1"/>
    <col min="1795" max="1795" width="14.7109375" style="62" customWidth="1"/>
    <col min="1796" max="1796" width="15" style="62" customWidth="1"/>
    <col min="1797" max="1797" width="59.42578125" style="62" customWidth="1"/>
    <col min="1798" max="1798" width="12.28515625" style="62" customWidth="1"/>
    <col min="1799" max="1799" width="15.140625" style="62" customWidth="1"/>
    <col min="1800" max="2048" width="11.42578125" style="62"/>
    <col min="2049" max="2049" width="1.28515625" style="62" customWidth="1"/>
    <col min="2050" max="2050" width="56.42578125" style="62" customWidth="1"/>
    <col min="2051" max="2051" width="14.7109375" style="62" customWidth="1"/>
    <col min="2052" max="2052" width="15" style="62" customWidth="1"/>
    <col min="2053" max="2053" width="59.42578125" style="62" customWidth="1"/>
    <col min="2054" max="2054" width="12.28515625" style="62" customWidth="1"/>
    <col min="2055" max="2055" width="15.140625" style="62" customWidth="1"/>
    <col min="2056" max="2304" width="11.42578125" style="62"/>
    <col min="2305" max="2305" width="1.28515625" style="62" customWidth="1"/>
    <col min="2306" max="2306" width="56.42578125" style="62" customWidth="1"/>
    <col min="2307" max="2307" width="14.7109375" style="62" customWidth="1"/>
    <col min="2308" max="2308" width="15" style="62" customWidth="1"/>
    <col min="2309" max="2309" width="59.42578125" style="62" customWidth="1"/>
    <col min="2310" max="2310" width="12.28515625" style="62" customWidth="1"/>
    <col min="2311" max="2311" width="15.140625" style="62" customWidth="1"/>
    <col min="2312" max="2560" width="11.42578125" style="62"/>
    <col min="2561" max="2561" width="1.28515625" style="62" customWidth="1"/>
    <col min="2562" max="2562" width="56.42578125" style="62" customWidth="1"/>
    <col min="2563" max="2563" width="14.7109375" style="62" customWidth="1"/>
    <col min="2564" max="2564" width="15" style="62" customWidth="1"/>
    <col min="2565" max="2565" width="59.42578125" style="62" customWidth="1"/>
    <col min="2566" max="2566" width="12.28515625" style="62" customWidth="1"/>
    <col min="2567" max="2567" width="15.140625" style="62" customWidth="1"/>
    <col min="2568" max="2816" width="11.42578125" style="62"/>
    <col min="2817" max="2817" width="1.28515625" style="62" customWidth="1"/>
    <col min="2818" max="2818" width="56.42578125" style="62" customWidth="1"/>
    <col min="2819" max="2819" width="14.7109375" style="62" customWidth="1"/>
    <col min="2820" max="2820" width="15" style="62" customWidth="1"/>
    <col min="2821" max="2821" width="59.42578125" style="62" customWidth="1"/>
    <col min="2822" max="2822" width="12.28515625" style="62" customWidth="1"/>
    <col min="2823" max="2823" width="15.140625" style="62" customWidth="1"/>
    <col min="2824" max="3072" width="11.42578125" style="62"/>
    <col min="3073" max="3073" width="1.28515625" style="62" customWidth="1"/>
    <col min="3074" max="3074" width="56.42578125" style="62" customWidth="1"/>
    <col min="3075" max="3075" width="14.7109375" style="62" customWidth="1"/>
    <col min="3076" max="3076" width="15" style="62" customWidth="1"/>
    <col min="3077" max="3077" width="59.42578125" style="62" customWidth="1"/>
    <col min="3078" max="3078" width="12.28515625" style="62" customWidth="1"/>
    <col min="3079" max="3079" width="15.140625" style="62" customWidth="1"/>
    <col min="3080" max="3328" width="11.42578125" style="62"/>
    <col min="3329" max="3329" width="1.28515625" style="62" customWidth="1"/>
    <col min="3330" max="3330" width="56.42578125" style="62" customWidth="1"/>
    <col min="3331" max="3331" width="14.7109375" style="62" customWidth="1"/>
    <col min="3332" max="3332" width="15" style="62" customWidth="1"/>
    <col min="3333" max="3333" width="59.42578125" style="62" customWidth="1"/>
    <col min="3334" max="3334" width="12.28515625" style="62" customWidth="1"/>
    <col min="3335" max="3335" width="15.140625" style="62" customWidth="1"/>
    <col min="3336" max="3584" width="11.42578125" style="62"/>
    <col min="3585" max="3585" width="1.28515625" style="62" customWidth="1"/>
    <col min="3586" max="3586" width="56.42578125" style="62" customWidth="1"/>
    <col min="3587" max="3587" width="14.7109375" style="62" customWidth="1"/>
    <col min="3588" max="3588" width="15" style="62" customWidth="1"/>
    <col min="3589" max="3589" width="59.42578125" style="62" customWidth="1"/>
    <col min="3590" max="3590" width="12.28515625" style="62" customWidth="1"/>
    <col min="3591" max="3591" width="15.140625" style="62" customWidth="1"/>
    <col min="3592" max="3840" width="11.42578125" style="62"/>
    <col min="3841" max="3841" width="1.28515625" style="62" customWidth="1"/>
    <col min="3842" max="3842" width="56.42578125" style="62" customWidth="1"/>
    <col min="3843" max="3843" width="14.7109375" style="62" customWidth="1"/>
    <col min="3844" max="3844" width="15" style="62" customWidth="1"/>
    <col min="3845" max="3845" width="59.42578125" style="62" customWidth="1"/>
    <col min="3846" max="3846" width="12.28515625" style="62" customWidth="1"/>
    <col min="3847" max="3847" width="15.140625" style="62" customWidth="1"/>
    <col min="3848" max="4096" width="11.42578125" style="62"/>
    <col min="4097" max="4097" width="1.28515625" style="62" customWidth="1"/>
    <col min="4098" max="4098" width="56.42578125" style="62" customWidth="1"/>
    <col min="4099" max="4099" width="14.7109375" style="62" customWidth="1"/>
    <col min="4100" max="4100" width="15" style="62" customWidth="1"/>
    <col min="4101" max="4101" width="59.42578125" style="62" customWidth="1"/>
    <col min="4102" max="4102" width="12.28515625" style="62" customWidth="1"/>
    <col min="4103" max="4103" width="15.140625" style="62" customWidth="1"/>
    <col min="4104" max="4352" width="11.42578125" style="62"/>
    <col min="4353" max="4353" width="1.28515625" style="62" customWidth="1"/>
    <col min="4354" max="4354" width="56.42578125" style="62" customWidth="1"/>
    <col min="4355" max="4355" width="14.7109375" style="62" customWidth="1"/>
    <col min="4356" max="4356" width="15" style="62" customWidth="1"/>
    <col min="4357" max="4357" width="59.42578125" style="62" customWidth="1"/>
    <col min="4358" max="4358" width="12.28515625" style="62" customWidth="1"/>
    <col min="4359" max="4359" width="15.140625" style="62" customWidth="1"/>
    <col min="4360" max="4608" width="11.42578125" style="62"/>
    <col min="4609" max="4609" width="1.28515625" style="62" customWidth="1"/>
    <col min="4610" max="4610" width="56.42578125" style="62" customWidth="1"/>
    <col min="4611" max="4611" width="14.7109375" style="62" customWidth="1"/>
    <col min="4612" max="4612" width="15" style="62" customWidth="1"/>
    <col min="4613" max="4613" width="59.42578125" style="62" customWidth="1"/>
    <col min="4614" max="4614" width="12.28515625" style="62" customWidth="1"/>
    <col min="4615" max="4615" width="15.140625" style="62" customWidth="1"/>
    <col min="4616" max="4864" width="11.42578125" style="62"/>
    <col min="4865" max="4865" width="1.28515625" style="62" customWidth="1"/>
    <col min="4866" max="4866" width="56.42578125" style="62" customWidth="1"/>
    <col min="4867" max="4867" width="14.7109375" style="62" customWidth="1"/>
    <col min="4868" max="4868" width="15" style="62" customWidth="1"/>
    <col min="4869" max="4869" width="59.42578125" style="62" customWidth="1"/>
    <col min="4870" max="4870" width="12.28515625" style="62" customWidth="1"/>
    <col min="4871" max="4871" width="15.140625" style="62" customWidth="1"/>
    <col min="4872" max="5120" width="11.42578125" style="62"/>
    <col min="5121" max="5121" width="1.28515625" style="62" customWidth="1"/>
    <col min="5122" max="5122" width="56.42578125" style="62" customWidth="1"/>
    <col min="5123" max="5123" width="14.7109375" style="62" customWidth="1"/>
    <col min="5124" max="5124" width="15" style="62" customWidth="1"/>
    <col min="5125" max="5125" width="59.42578125" style="62" customWidth="1"/>
    <col min="5126" max="5126" width="12.28515625" style="62" customWidth="1"/>
    <col min="5127" max="5127" width="15.140625" style="62" customWidth="1"/>
    <col min="5128" max="5376" width="11.42578125" style="62"/>
    <col min="5377" max="5377" width="1.28515625" style="62" customWidth="1"/>
    <col min="5378" max="5378" width="56.42578125" style="62" customWidth="1"/>
    <col min="5379" max="5379" width="14.7109375" style="62" customWidth="1"/>
    <col min="5380" max="5380" width="15" style="62" customWidth="1"/>
    <col min="5381" max="5381" width="59.42578125" style="62" customWidth="1"/>
    <col min="5382" max="5382" width="12.28515625" style="62" customWidth="1"/>
    <col min="5383" max="5383" width="15.140625" style="62" customWidth="1"/>
    <col min="5384" max="5632" width="11.42578125" style="62"/>
    <col min="5633" max="5633" width="1.28515625" style="62" customWidth="1"/>
    <col min="5634" max="5634" width="56.42578125" style="62" customWidth="1"/>
    <col min="5635" max="5635" width="14.7109375" style="62" customWidth="1"/>
    <col min="5636" max="5636" width="15" style="62" customWidth="1"/>
    <col min="5637" max="5637" width="59.42578125" style="62" customWidth="1"/>
    <col min="5638" max="5638" width="12.28515625" style="62" customWidth="1"/>
    <col min="5639" max="5639" width="15.140625" style="62" customWidth="1"/>
    <col min="5640" max="5888" width="11.42578125" style="62"/>
    <col min="5889" max="5889" width="1.28515625" style="62" customWidth="1"/>
    <col min="5890" max="5890" width="56.42578125" style="62" customWidth="1"/>
    <col min="5891" max="5891" width="14.7109375" style="62" customWidth="1"/>
    <col min="5892" max="5892" width="15" style="62" customWidth="1"/>
    <col min="5893" max="5893" width="59.42578125" style="62" customWidth="1"/>
    <col min="5894" max="5894" width="12.28515625" style="62" customWidth="1"/>
    <col min="5895" max="5895" width="15.140625" style="62" customWidth="1"/>
    <col min="5896" max="6144" width="11.42578125" style="62"/>
    <col min="6145" max="6145" width="1.28515625" style="62" customWidth="1"/>
    <col min="6146" max="6146" width="56.42578125" style="62" customWidth="1"/>
    <col min="6147" max="6147" width="14.7109375" style="62" customWidth="1"/>
    <col min="6148" max="6148" width="15" style="62" customWidth="1"/>
    <col min="6149" max="6149" width="59.42578125" style="62" customWidth="1"/>
    <col min="6150" max="6150" width="12.28515625" style="62" customWidth="1"/>
    <col min="6151" max="6151" width="15.140625" style="62" customWidth="1"/>
    <col min="6152" max="6400" width="11.42578125" style="62"/>
    <col min="6401" max="6401" width="1.28515625" style="62" customWidth="1"/>
    <col min="6402" max="6402" width="56.42578125" style="62" customWidth="1"/>
    <col min="6403" max="6403" width="14.7109375" style="62" customWidth="1"/>
    <col min="6404" max="6404" width="15" style="62" customWidth="1"/>
    <col min="6405" max="6405" width="59.42578125" style="62" customWidth="1"/>
    <col min="6406" max="6406" width="12.28515625" style="62" customWidth="1"/>
    <col min="6407" max="6407" width="15.140625" style="62" customWidth="1"/>
    <col min="6408" max="6656" width="11.42578125" style="62"/>
    <col min="6657" max="6657" width="1.28515625" style="62" customWidth="1"/>
    <col min="6658" max="6658" width="56.42578125" style="62" customWidth="1"/>
    <col min="6659" max="6659" width="14.7109375" style="62" customWidth="1"/>
    <col min="6660" max="6660" width="15" style="62" customWidth="1"/>
    <col min="6661" max="6661" width="59.42578125" style="62" customWidth="1"/>
    <col min="6662" max="6662" width="12.28515625" style="62" customWidth="1"/>
    <col min="6663" max="6663" width="15.140625" style="62" customWidth="1"/>
    <col min="6664" max="6912" width="11.42578125" style="62"/>
    <col min="6913" max="6913" width="1.28515625" style="62" customWidth="1"/>
    <col min="6914" max="6914" width="56.42578125" style="62" customWidth="1"/>
    <col min="6915" max="6915" width="14.7109375" style="62" customWidth="1"/>
    <col min="6916" max="6916" width="15" style="62" customWidth="1"/>
    <col min="6917" max="6917" width="59.42578125" style="62" customWidth="1"/>
    <col min="6918" max="6918" width="12.28515625" style="62" customWidth="1"/>
    <col min="6919" max="6919" width="15.140625" style="62" customWidth="1"/>
    <col min="6920" max="7168" width="11.42578125" style="62"/>
    <col min="7169" max="7169" width="1.28515625" style="62" customWidth="1"/>
    <col min="7170" max="7170" width="56.42578125" style="62" customWidth="1"/>
    <col min="7171" max="7171" width="14.7109375" style="62" customWidth="1"/>
    <col min="7172" max="7172" width="15" style="62" customWidth="1"/>
    <col min="7173" max="7173" width="59.42578125" style="62" customWidth="1"/>
    <col min="7174" max="7174" width="12.28515625" style="62" customWidth="1"/>
    <col min="7175" max="7175" width="15.140625" style="62" customWidth="1"/>
    <col min="7176" max="7424" width="11.42578125" style="62"/>
    <col min="7425" max="7425" width="1.28515625" style="62" customWidth="1"/>
    <col min="7426" max="7426" width="56.42578125" style="62" customWidth="1"/>
    <col min="7427" max="7427" width="14.7109375" style="62" customWidth="1"/>
    <col min="7428" max="7428" width="15" style="62" customWidth="1"/>
    <col min="7429" max="7429" width="59.42578125" style="62" customWidth="1"/>
    <col min="7430" max="7430" width="12.28515625" style="62" customWidth="1"/>
    <col min="7431" max="7431" width="15.140625" style="62" customWidth="1"/>
    <col min="7432" max="7680" width="11.42578125" style="62"/>
    <col min="7681" max="7681" width="1.28515625" style="62" customWidth="1"/>
    <col min="7682" max="7682" width="56.42578125" style="62" customWidth="1"/>
    <col min="7683" max="7683" width="14.7109375" style="62" customWidth="1"/>
    <col min="7684" max="7684" width="15" style="62" customWidth="1"/>
    <col min="7685" max="7685" width="59.42578125" style="62" customWidth="1"/>
    <col min="7686" max="7686" width="12.28515625" style="62" customWidth="1"/>
    <col min="7687" max="7687" width="15.140625" style="62" customWidth="1"/>
    <col min="7688" max="7936" width="11.42578125" style="62"/>
    <col min="7937" max="7937" width="1.28515625" style="62" customWidth="1"/>
    <col min="7938" max="7938" width="56.42578125" style="62" customWidth="1"/>
    <col min="7939" max="7939" width="14.7109375" style="62" customWidth="1"/>
    <col min="7940" max="7940" width="15" style="62" customWidth="1"/>
    <col min="7941" max="7941" width="59.42578125" style="62" customWidth="1"/>
    <col min="7942" max="7942" width="12.28515625" style="62" customWidth="1"/>
    <col min="7943" max="7943" width="15.140625" style="62" customWidth="1"/>
    <col min="7944" max="8192" width="11.42578125" style="62"/>
    <col min="8193" max="8193" width="1.28515625" style="62" customWidth="1"/>
    <col min="8194" max="8194" width="56.42578125" style="62" customWidth="1"/>
    <col min="8195" max="8195" width="14.7109375" style="62" customWidth="1"/>
    <col min="8196" max="8196" width="15" style="62" customWidth="1"/>
    <col min="8197" max="8197" width="59.42578125" style="62" customWidth="1"/>
    <col min="8198" max="8198" width="12.28515625" style="62" customWidth="1"/>
    <col min="8199" max="8199" width="15.140625" style="62" customWidth="1"/>
    <col min="8200" max="8448" width="11.42578125" style="62"/>
    <col min="8449" max="8449" width="1.28515625" style="62" customWidth="1"/>
    <col min="8450" max="8450" width="56.42578125" style="62" customWidth="1"/>
    <col min="8451" max="8451" width="14.7109375" style="62" customWidth="1"/>
    <col min="8452" max="8452" width="15" style="62" customWidth="1"/>
    <col min="8453" max="8453" width="59.42578125" style="62" customWidth="1"/>
    <col min="8454" max="8454" width="12.28515625" style="62" customWidth="1"/>
    <col min="8455" max="8455" width="15.140625" style="62" customWidth="1"/>
    <col min="8456" max="8704" width="11.42578125" style="62"/>
    <col min="8705" max="8705" width="1.28515625" style="62" customWidth="1"/>
    <col min="8706" max="8706" width="56.42578125" style="62" customWidth="1"/>
    <col min="8707" max="8707" width="14.7109375" style="62" customWidth="1"/>
    <col min="8708" max="8708" width="15" style="62" customWidth="1"/>
    <col min="8709" max="8709" width="59.42578125" style="62" customWidth="1"/>
    <col min="8710" max="8710" width="12.28515625" style="62" customWidth="1"/>
    <col min="8711" max="8711" width="15.140625" style="62" customWidth="1"/>
    <col min="8712" max="8960" width="11.42578125" style="62"/>
    <col min="8961" max="8961" width="1.28515625" style="62" customWidth="1"/>
    <col min="8962" max="8962" width="56.42578125" style="62" customWidth="1"/>
    <col min="8963" max="8963" width="14.7109375" style="62" customWidth="1"/>
    <col min="8964" max="8964" width="15" style="62" customWidth="1"/>
    <col min="8965" max="8965" width="59.42578125" style="62" customWidth="1"/>
    <col min="8966" max="8966" width="12.28515625" style="62" customWidth="1"/>
    <col min="8967" max="8967" width="15.140625" style="62" customWidth="1"/>
    <col min="8968" max="9216" width="11.42578125" style="62"/>
    <col min="9217" max="9217" width="1.28515625" style="62" customWidth="1"/>
    <col min="9218" max="9218" width="56.42578125" style="62" customWidth="1"/>
    <col min="9219" max="9219" width="14.7109375" style="62" customWidth="1"/>
    <col min="9220" max="9220" width="15" style="62" customWidth="1"/>
    <col min="9221" max="9221" width="59.42578125" style="62" customWidth="1"/>
    <col min="9222" max="9222" width="12.28515625" style="62" customWidth="1"/>
    <col min="9223" max="9223" width="15.140625" style="62" customWidth="1"/>
    <col min="9224" max="9472" width="11.42578125" style="62"/>
    <col min="9473" max="9473" width="1.28515625" style="62" customWidth="1"/>
    <col min="9474" max="9474" width="56.42578125" style="62" customWidth="1"/>
    <col min="9475" max="9475" width="14.7109375" style="62" customWidth="1"/>
    <col min="9476" max="9476" width="15" style="62" customWidth="1"/>
    <col min="9477" max="9477" width="59.42578125" style="62" customWidth="1"/>
    <col min="9478" max="9478" width="12.28515625" style="62" customWidth="1"/>
    <col min="9479" max="9479" width="15.140625" style="62" customWidth="1"/>
    <col min="9480" max="9728" width="11.42578125" style="62"/>
    <col min="9729" max="9729" width="1.28515625" style="62" customWidth="1"/>
    <col min="9730" max="9730" width="56.42578125" style="62" customWidth="1"/>
    <col min="9731" max="9731" width="14.7109375" style="62" customWidth="1"/>
    <col min="9732" max="9732" width="15" style="62" customWidth="1"/>
    <col min="9733" max="9733" width="59.42578125" style="62" customWidth="1"/>
    <col min="9734" max="9734" width="12.28515625" style="62" customWidth="1"/>
    <col min="9735" max="9735" width="15.140625" style="62" customWidth="1"/>
    <col min="9736" max="9984" width="11.42578125" style="62"/>
    <col min="9985" max="9985" width="1.28515625" style="62" customWidth="1"/>
    <col min="9986" max="9986" width="56.42578125" style="62" customWidth="1"/>
    <col min="9987" max="9987" width="14.7109375" style="62" customWidth="1"/>
    <col min="9988" max="9988" width="15" style="62" customWidth="1"/>
    <col min="9989" max="9989" width="59.42578125" style="62" customWidth="1"/>
    <col min="9990" max="9990" width="12.28515625" style="62" customWidth="1"/>
    <col min="9991" max="9991" width="15.140625" style="62" customWidth="1"/>
    <col min="9992" max="10240" width="11.42578125" style="62"/>
    <col min="10241" max="10241" width="1.28515625" style="62" customWidth="1"/>
    <col min="10242" max="10242" width="56.42578125" style="62" customWidth="1"/>
    <col min="10243" max="10243" width="14.7109375" style="62" customWidth="1"/>
    <col min="10244" max="10244" width="15" style="62" customWidth="1"/>
    <col min="10245" max="10245" width="59.42578125" style="62" customWidth="1"/>
    <col min="10246" max="10246" width="12.28515625" style="62" customWidth="1"/>
    <col min="10247" max="10247" width="15.140625" style="62" customWidth="1"/>
    <col min="10248" max="10496" width="11.42578125" style="62"/>
    <col min="10497" max="10497" width="1.28515625" style="62" customWidth="1"/>
    <col min="10498" max="10498" width="56.42578125" style="62" customWidth="1"/>
    <col min="10499" max="10499" width="14.7109375" style="62" customWidth="1"/>
    <col min="10500" max="10500" width="15" style="62" customWidth="1"/>
    <col min="10501" max="10501" width="59.42578125" style="62" customWidth="1"/>
    <col min="10502" max="10502" width="12.28515625" style="62" customWidth="1"/>
    <col min="10503" max="10503" width="15.140625" style="62" customWidth="1"/>
    <col min="10504" max="10752" width="11.42578125" style="62"/>
    <col min="10753" max="10753" width="1.28515625" style="62" customWidth="1"/>
    <col min="10754" max="10754" width="56.42578125" style="62" customWidth="1"/>
    <col min="10755" max="10755" width="14.7109375" style="62" customWidth="1"/>
    <col min="10756" max="10756" width="15" style="62" customWidth="1"/>
    <col min="10757" max="10757" width="59.42578125" style="62" customWidth="1"/>
    <col min="10758" max="10758" width="12.28515625" style="62" customWidth="1"/>
    <col min="10759" max="10759" width="15.140625" style="62" customWidth="1"/>
    <col min="10760" max="11008" width="11.42578125" style="62"/>
    <col min="11009" max="11009" width="1.28515625" style="62" customWidth="1"/>
    <col min="11010" max="11010" width="56.42578125" style="62" customWidth="1"/>
    <col min="11011" max="11011" width="14.7109375" style="62" customWidth="1"/>
    <col min="11012" max="11012" width="15" style="62" customWidth="1"/>
    <col min="11013" max="11013" width="59.42578125" style="62" customWidth="1"/>
    <col min="11014" max="11014" width="12.28515625" style="62" customWidth="1"/>
    <col min="11015" max="11015" width="15.140625" style="62" customWidth="1"/>
    <col min="11016" max="11264" width="11.42578125" style="62"/>
    <col min="11265" max="11265" width="1.28515625" style="62" customWidth="1"/>
    <col min="11266" max="11266" width="56.42578125" style="62" customWidth="1"/>
    <col min="11267" max="11267" width="14.7109375" style="62" customWidth="1"/>
    <col min="11268" max="11268" width="15" style="62" customWidth="1"/>
    <col min="11269" max="11269" width="59.42578125" style="62" customWidth="1"/>
    <col min="11270" max="11270" width="12.28515625" style="62" customWidth="1"/>
    <col min="11271" max="11271" width="15.140625" style="62" customWidth="1"/>
    <col min="11272" max="11520" width="11.42578125" style="62"/>
    <col min="11521" max="11521" width="1.28515625" style="62" customWidth="1"/>
    <col min="11522" max="11522" width="56.42578125" style="62" customWidth="1"/>
    <col min="11523" max="11523" width="14.7109375" style="62" customWidth="1"/>
    <col min="11524" max="11524" width="15" style="62" customWidth="1"/>
    <col min="11525" max="11525" width="59.42578125" style="62" customWidth="1"/>
    <col min="11526" max="11526" width="12.28515625" style="62" customWidth="1"/>
    <col min="11527" max="11527" width="15.140625" style="62" customWidth="1"/>
    <col min="11528" max="11776" width="11.42578125" style="62"/>
    <col min="11777" max="11777" width="1.28515625" style="62" customWidth="1"/>
    <col min="11778" max="11778" width="56.42578125" style="62" customWidth="1"/>
    <col min="11779" max="11779" width="14.7109375" style="62" customWidth="1"/>
    <col min="11780" max="11780" width="15" style="62" customWidth="1"/>
    <col min="11781" max="11781" width="59.42578125" style="62" customWidth="1"/>
    <col min="11782" max="11782" width="12.28515625" style="62" customWidth="1"/>
    <col min="11783" max="11783" width="15.140625" style="62" customWidth="1"/>
    <col min="11784" max="12032" width="11.42578125" style="62"/>
    <col min="12033" max="12033" width="1.28515625" style="62" customWidth="1"/>
    <col min="12034" max="12034" width="56.42578125" style="62" customWidth="1"/>
    <col min="12035" max="12035" width="14.7109375" style="62" customWidth="1"/>
    <col min="12036" max="12036" width="15" style="62" customWidth="1"/>
    <col min="12037" max="12037" width="59.42578125" style="62" customWidth="1"/>
    <col min="12038" max="12038" width="12.28515625" style="62" customWidth="1"/>
    <col min="12039" max="12039" width="15.140625" style="62" customWidth="1"/>
    <col min="12040" max="12288" width="11.42578125" style="62"/>
    <col min="12289" max="12289" width="1.28515625" style="62" customWidth="1"/>
    <col min="12290" max="12290" width="56.42578125" style="62" customWidth="1"/>
    <col min="12291" max="12291" width="14.7109375" style="62" customWidth="1"/>
    <col min="12292" max="12292" width="15" style="62" customWidth="1"/>
    <col min="12293" max="12293" width="59.42578125" style="62" customWidth="1"/>
    <col min="12294" max="12294" width="12.28515625" style="62" customWidth="1"/>
    <col min="12295" max="12295" width="15.140625" style="62" customWidth="1"/>
    <col min="12296" max="12544" width="11.42578125" style="62"/>
    <col min="12545" max="12545" width="1.28515625" style="62" customWidth="1"/>
    <col min="12546" max="12546" width="56.42578125" style="62" customWidth="1"/>
    <col min="12547" max="12547" width="14.7109375" style="62" customWidth="1"/>
    <col min="12548" max="12548" width="15" style="62" customWidth="1"/>
    <col min="12549" max="12549" width="59.42578125" style="62" customWidth="1"/>
    <col min="12550" max="12550" width="12.28515625" style="62" customWidth="1"/>
    <col min="12551" max="12551" width="15.140625" style="62" customWidth="1"/>
    <col min="12552" max="12800" width="11.42578125" style="62"/>
    <col min="12801" max="12801" width="1.28515625" style="62" customWidth="1"/>
    <col min="12802" max="12802" width="56.42578125" style="62" customWidth="1"/>
    <col min="12803" max="12803" width="14.7109375" style="62" customWidth="1"/>
    <col min="12804" max="12804" width="15" style="62" customWidth="1"/>
    <col min="12805" max="12805" width="59.42578125" style="62" customWidth="1"/>
    <col min="12806" max="12806" width="12.28515625" style="62" customWidth="1"/>
    <col min="12807" max="12807" width="15.140625" style="62" customWidth="1"/>
    <col min="12808" max="13056" width="11.42578125" style="62"/>
    <col min="13057" max="13057" width="1.28515625" style="62" customWidth="1"/>
    <col min="13058" max="13058" width="56.42578125" style="62" customWidth="1"/>
    <col min="13059" max="13059" width="14.7109375" style="62" customWidth="1"/>
    <col min="13060" max="13060" width="15" style="62" customWidth="1"/>
    <col min="13061" max="13061" width="59.42578125" style="62" customWidth="1"/>
    <col min="13062" max="13062" width="12.28515625" style="62" customWidth="1"/>
    <col min="13063" max="13063" width="15.140625" style="62" customWidth="1"/>
    <col min="13064" max="13312" width="11.42578125" style="62"/>
    <col min="13313" max="13313" width="1.28515625" style="62" customWidth="1"/>
    <col min="13314" max="13314" width="56.42578125" style="62" customWidth="1"/>
    <col min="13315" max="13315" width="14.7109375" style="62" customWidth="1"/>
    <col min="13316" max="13316" width="15" style="62" customWidth="1"/>
    <col min="13317" max="13317" width="59.42578125" style="62" customWidth="1"/>
    <col min="13318" max="13318" width="12.28515625" style="62" customWidth="1"/>
    <col min="13319" max="13319" width="15.140625" style="62" customWidth="1"/>
    <col min="13320" max="13568" width="11.42578125" style="62"/>
    <col min="13569" max="13569" width="1.28515625" style="62" customWidth="1"/>
    <col min="13570" max="13570" width="56.42578125" style="62" customWidth="1"/>
    <col min="13571" max="13571" width="14.7109375" style="62" customWidth="1"/>
    <col min="13572" max="13572" width="15" style="62" customWidth="1"/>
    <col min="13573" max="13573" width="59.42578125" style="62" customWidth="1"/>
    <col min="13574" max="13574" width="12.28515625" style="62" customWidth="1"/>
    <col min="13575" max="13575" width="15.140625" style="62" customWidth="1"/>
    <col min="13576" max="13824" width="11.42578125" style="62"/>
    <col min="13825" max="13825" width="1.28515625" style="62" customWidth="1"/>
    <col min="13826" max="13826" width="56.42578125" style="62" customWidth="1"/>
    <col min="13827" max="13827" width="14.7109375" style="62" customWidth="1"/>
    <col min="13828" max="13828" width="15" style="62" customWidth="1"/>
    <col min="13829" max="13829" width="59.42578125" style="62" customWidth="1"/>
    <col min="13830" max="13830" width="12.28515625" style="62" customWidth="1"/>
    <col min="13831" max="13831" width="15.140625" style="62" customWidth="1"/>
    <col min="13832" max="14080" width="11.42578125" style="62"/>
    <col min="14081" max="14081" width="1.28515625" style="62" customWidth="1"/>
    <col min="14082" max="14082" width="56.42578125" style="62" customWidth="1"/>
    <col min="14083" max="14083" width="14.7109375" style="62" customWidth="1"/>
    <col min="14084" max="14084" width="15" style="62" customWidth="1"/>
    <col min="14085" max="14085" width="59.42578125" style="62" customWidth="1"/>
    <col min="14086" max="14086" width="12.28515625" style="62" customWidth="1"/>
    <col min="14087" max="14087" width="15.140625" style="62" customWidth="1"/>
    <col min="14088" max="14336" width="11.42578125" style="62"/>
    <col min="14337" max="14337" width="1.28515625" style="62" customWidth="1"/>
    <col min="14338" max="14338" width="56.42578125" style="62" customWidth="1"/>
    <col min="14339" max="14339" width="14.7109375" style="62" customWidth="1"/>
    <col min="14340" max="14340" width="15" style="62" customWidth="1"/>
    <col min="14341" max="14341" width="59.42578125" style="62" customWidth="1"/>
    <col min="14342" max="14342" width="12.28515625" style="62" customWidth="1"/>
    <col min="14343" max="14343" width="15.140625" style="62" customWidth="1"/>
    <col min="14344" max="14592" width="11.42578125" style="62"/>
    <col min="14593" max="14593" width="1.28515625" style="62" customWidth="1"/>
    <col min="14594" max="14594" width="56.42578125" style="62" customWidth="1"/>
    <col min="14595" max="14595" width="14.7109375" style="62" customWidth="1"/>
    <col min="14596" max="14596" width="15" style="62" customWidth="1"/>
    <col min="14597" max="14597" width="59.42578125" style="62" customWidth="1"/>
    <col min="14598" max="14598" width="12.28515625" style="62" customWidth="1"/>
    <col min="14599" max="14599" width="15.140625" style="62" customWidth="1"/>
    <col min="14600" max="14848" width="11.42578125" style="62"/>
    <col min="14849" max="14849" width="1.28515625" style="62" customWidth="1"/>
    <col min="14850" max="14850" width="56.42578125" style="62" customWidth="1"/>
    <col min="14851" max="14851" width="14.7109375" style="62" customWidth="1"/>
    <col min="14852" max="14852" width="15" style="62" customWidth="1"/>
    <col min="14853" max="14853" width="59.42578125" style="62" customWidth="1"/>
    <col min="14854" max="14854" width="12.28515625" style="62" customWidth="1"/>
    <col min="14855" max="14855" width="15.140625" style="62" customWidth="1"/>
    <col min="14856" max="15104" width="11.42578125" style="62"/>
    <col min="15105" max="15105" width="1.28515625" style="62" customWidth="1"/>
    <col min="15106" max="15106" width="56.42578125" style="62" customWidth="1"/>
    <col min="15107" max="15107" width="14.7109375" style="62" customWidth="1"/>
    <col min="15108" max="15108" width="15" style="62" customWidth="1"/>
    <col min="15109" max="15109" width="59.42578125" style="62" customWidth="1"/>
    <col min="15110" max="15110" width="12.28515625" style="62" customWidth="1"/>
    <col min="15111" max="15111" width="15.140625" style="62" customWidth="1"/>
    <col min="15112" max="15360" width="11.42578125" style="62"/>
    <col min="15361" max="15361" width="1.28515625" style="62" customWidth="1"/>
    <col min="15362" max="15362" width="56.42578125" style="62" customWidth="1"/>
    <col min="15363" max="15363" width="14.7109375" style="62" customWidth="1"/>
    <col min="15364" max="15364" width="15" style="62" customWidth="1"/>
    <col min="15365" max="15365" width="59.42578125" style="62" customWidth="1"/>
    <col min="15366" max="15366" width="12.28515625" style="62" customWidth="1"/>
    <col min="15367" max="15367" width="15.140625" style="62" customWidth="1"/>
    <col min="15368" max="15616" width="11.42578125" style="62"/>
    <col min="15617" max="15617" width="1.28515625" style="62" customWidth="1"/>
    <col min="15618" max="15618" width="56.42578125" style="62" customWidth="1"/>
    <col min="15619" max="15619" width="14.7109375" style="62" customWidth="1"/>
    <col min="15620" max="15620" width="15" style="62" customWidth="1"/>
    <col min="15621" max="15621" width="59.42578125" style="62" customWidth="1"/>
    <col min="15622" max="15622" width="12.28515625" style="62" customWidth="1"/>
    <col min="15623" max="15623" width="15.140625" style="62" customWidth="1"/>
    <col min="15624" max="15872" width="11.42578125" style="62"/>
    <col min="15873" max="15873" width="1.28515625" style="62" customWidth="1"/>
    <col min="15874" max="15874" width="56.42578125" style="62" customWidth="1"/>
    <col min="15875" max="15875" width="14.7109375" style="62" customWidth="1"/>
    <col min="15876" max="15876" width="15" style="62" customWidth="1"/>
    <col min="15877" max="15877" width="59.42578125" style="62" customWidth="1"/>
    <col min="15878" max="15878" width="12.28515625" style="62" customWidth="1"/>
    <col min="15879" max="15879" width="15.140625" style="62" customWidth="1"/>
    <col min="15880" max="16128" width="11.42578125" style="62"/>
    <col min="16129" max="16129" width="1.28515625" style="62" customWidth="1"/>
    <col min="16130" max="16130" width="56.42578125" style="62" customWidth="1"/>
    <col min="16131" max="16131" width="14.7109375" style="62" customWidth="1"/>
    <col min="16132" max="16132" width="15" style="62" customWidth="1"/>
    <col min="16133" max="16133" width="59.42578125" style="62" customWidth="1"/>
    <col min="16134" max="16134" width="12.28515625" style="62" customWidth="1"/>
    <col min="16135" max="16135" width="15.140625" style="62" customWidth="1"/>
    <col min="16136" max="16384" width="11.42578125" style="62"/>
  </cols>
  <sheetData>
    <row r="1" spans="2:8" ht="13.5" thickBot="1" x14ac:dyDescent="0.25"/>
    <row r="2" spans="2:8" x14ac:dyDescent="0.2">
      <c r="B2" s="173" t="s">
        <v>426</v>
      </c>
      <c r="C2" s="174"/>
      <c r="D2" s="174"/>
      <c r="E2" s="174"/>
      <c r="F2" s="174"/>
      <c r="G2" s="175"/>
    </row>
    <row r="3" spans="2:8" x14ac:dyDescent="0.2">
      <c r="B3" s="176" t="s">
        <v>1</v>
      </c>
      <c r="C3" s="177"/>
      <c r="D3" s="177"/>
      <c r="E3" s="177"/>
      <c r="F3" s="177"/>
      <c r="G3" s="178"/>
    </row>
    <row r="4" spans="2:8" x14ac:dyDescent="0.2">
      <c r="B4" s="176" t="s">
        <v>427</v>
      </c>
      <c r="C4" s="177"/>
      <c r="D4" s="177"/>
      <c r="E4" s="177"/>
      <c r="F4" s="177"/>
      <c r="G4" s="178"/>
      <c r="H4" s="56"/>
    </row>
    <row r="5" spans="2:8" ht="13.5" thickBot="1" x14ac:dyDescent="0.25">
      <c r="B5" s="179" t="s">
        <v>2</v>
      </c>
      <c r="C5" s="180"/>
      <c r="D5" s="180"/>
      <c r="E5" s="180"/>
      <c r="F5" s="180"/>
      <c r="G5" s="181"/>
    </row>
    <row r="6" spans="2:8" ht="26.25" thickBot="1" x14ac:dyDescent="0.25">
      <c r="B6" s="64" t="s">
        <v>3</v>
      </c>
      <c r="C6" s="65" t="s">
        <v>428</v>
      </c>
      <c r="D6" s="65" t="s">
        <v>429</v>
      </c>
      <c r="E6" s="65" t="s">
        <v>3</v>
      </c>
      <c r="F6" s="65" t="s">
        <v>428</v>
      </c>
      <c r="G6" s="65" t="s">
        <v>429</v>
      </c>
    </row>
    <row r="7" spans="2:8" x14ac:dyDescent="0.2">
      <c r="B7" s="66" t="s">
        <v>4</v>
      </c>
      <c r="C7" s="67"/>
      <c r="D7" s="67"/>
      <c r="E7" s="68" t="s">
        <v>5</v>
      </c>
      <c r="F7" s="67"/>
      <c r="G7" s="67"/>
    </row>
    <row r="8" spans="2:8" x14ac:dyDescent="0.2">
      <c r="B8" s="66" t="s">
        <v>6</v>
      </c>
      <c r="C8" s="69"/>
      <c r="D8" s="69"/>
      <c r="E8" s="68" t="s">
        <v>7</v>
      </c>
      <c r="F8" s="69"/>
      <c r="G8" s="69"/>
    </row>
    <row r="9" spans="2:8" x14ac:dyDescent="0.2">
      <c r="B9" s="70" t="s">
        <v>8</v>
      </c>
      <c r="C9" s="69">
        <f>SUM(C10:C16)</f>
        <v>22924083</v>
      </c>
      <c r="D9" s="69">
        <f>SUM(D10:D16)</f>
        <v>21389609</v>
      </c>
      <c r="E9" s="71" t="s">
        <v>9</v>
      </c>
      <c r="F9" s="69">
        <f>SUM(F10:F18)</f>
        <v>63669</v>
      </c>
      <c r="G9" s="69">
        <f>SUM(G10:G18)</f>
        <v>92442</v>
      </c>
    </row>
    <row r="10" spans="2:8" x14ac:dyDescent="0.2">
      <c r="B10" s="72" t="s">
        <v>10</v>
      </c>
      <c r="C10" s="69">
        <v>0</v>
      </c>
      <c r="D10" s="69">
        <v>0</v>
      </c>
      <c r="E10" s="73" t="s">
        <v>11</v>
      </c>
      <c r="F10" s="69">
        <v>466</v>
      </c>
      <c r="G10" s="69">
        <v>0</v>
      </c>
    </row>
    <row r="11" spans="2:8" x14ac:dyDescent="0.2">
      <c r="B11" s="72" t="s">
        <v>12</v>
      </c>
      <c r="C11" s="69">
        <v>22924083</v>
      </c>
      <c r="D11" s="69">
        <v>21389609</v>
      </c>
      <c r="E11" s="73" t="s">
        <v>13</v>
      </c>
      <c r="F11" s="69">
        <v>0</v>
      </c>
      <c r="G11" s="69">
        <v>0</v>
      </c>
    </row>
    <row r="12" spans="2:8" x14ac:dyDescent="0.2">
      <c r="B12" s="72" t="s">
        <v>14</v>
      </c>
      <c r="C12" s="69">
        <v>0</v>
      </c>
      <c r="D12" s="69">
        <v>0</v>
      </c>
      <c r="E12" s="73" t="s">
        <v>15</v>
      </c>
      <c r="F12" s="69">
        <v>0</v>
      </c>
      <c r="G12" s="69">
        <v>0</v>
      </c>
    </row>
    <row r="13" spans="2:8" x14ac:dyDescent="0.2">
      <c r="B13" s="72" t="s">
        <v>16</v>
      </c>
      <c r="C13" s="69">
        <v>0</v>
      </c>
      <c r="D13" s="69">
        <v>0</v>
      </c>
      <c r="E13" s="73" t="s">
        <v>17</v>
      </c>
      <c r="F13" s="69">
        <v>0</v>
      </c>
      <c r="G13" s="69">
        <v>0</v>
      </c>
    </row>
    <row r="14" spans="2:8" x14ac:dyDescent="0.2">
      <c r="B14" s="72" t="s">
        <v>18</v>
      </c>
      <c r="C14" s="69">
        <v>0</v>
      </c>
      <c r="D14" s="69">
        <v>0</v>
      </c>
      <c r="E14" s="73" t="s">
        <v>19</v>
      </c>
      <c r="F14" s="69">
        <v>0</v>
      </c>
      <c r="G14" s="69">
        <v>0</v>
      </c>
    </row>
    <row r="15" spans="2:8" ht="25.5" x14ac:dyDescent="0.2">
      <c r="B15" s="72" t="s">
        <v>20</v>
      </c>
      <c r="C15" s="69">
        <v>0</v>
      </c>
      <c r="D15" s="69">
        <v>0</v>
      </c>
      <c r="E15" s="73" t="s">
        <v>21</v>
      </c>
      <c r="F15" s="69">
        <v>0</v>
      </c>
      <c r="G15" s="69">
        <v>0</v>
      </c>
    </row>
    <row r="16" spans="2:8" x14ac:dyDescent="0.2">
      <c r="B16" s="72" t="s">
        <v>22</v>
      </c>
      <c r="C16" s="69">
        <v>0</v>
      </c>
      <c r="D16" s="69">
        <v>0</v>
      </c>
      <c r="E16" s="73" t="s">
        <v>23</v>
      </c>
      <c r="F16" s="69">
        <v>63203</v>
      </c>
      <c r="G16" s="69">
        <v>92442</v>
      </c>
    </row>
    <row r="17" spans="2:7" x14ac:dyDescent="0.2">
      <c r="B17" s="70" t="s">
        <v>24</v>
      </c>
      <c r="C17" s="69">
        <f>SUM(C18:C24)</f>
        <v>4455</v>
      </c>
      <c r="D17" s="69">
        <f>SUM(D18:D24)</f>
        <v>576</v>
      </c>
      <c r="E17" s="73" t="s">
        <v>25</v>
      </c>
      <c r="F17" s="69">
        <v>0</v>
      </c>
      <c r="G17" s="69">
        <v>0</v>
      </c>
    </row>
    <row r="18" spans="2:7" x14ac:dyDescent="0.2">
      <c r="B18" s="72" t="s">
        <v>26</v>
      </c>
      <c r="C18" s="69">
        <v>0</v>
      </c>
      <c r="D18" s="57">
        <v>0</v>
      </c>
      <c r="E18" s="73" t="s">
        <v>27</v>
      </c>
      <c r="F18" s="69">
        <v>0</v>
      </c>
      <c r="G18" s="69">
        <v>0</v>
      </c>
    </row>
    <row r="19" spans="2:7" x14ac:dyDescent="0.2">
      <c r="B19" s="72" t="s">
        <v>28</v>
      </c>
      <c r="C19" s="69">
        <v>0</v>
      </c>
      <c r="D19" s="57">
        <v>0</v>
      </c>
      <c r="E19" s="71" t="s">
        <v>29</v>
      </c>
      <c r="F19" s="69">
        <f>SUM(F20:F22)</f>
        <v>0</v>
      </c>
      <c r="G19" s="69">
        <f>SUM(G20:G22)</f>
        <v>0</v>
      </c>
    </row>
    <row r="20" spans="2:7" x14ac:dyDescent="0.2">
      <c r="B20" s="72" t="s">
        <v>30</v>
      </c>
      <c r="C20" s="69">
        <v>3220</v>
      </c>
      <c r="D20" s="57">
        <v>0</v>
      </c>
      <c r="E20" s="73" t="s">
        <v>31</v>
      </c>
      <c r="F20" s="69">
        <v>0</v>
      </c>
      <c r="G20" s="69">
        <v>0</v>
      </c>
    </row>
    <row r="21" spans="2:7" x14ac:dyDescent="0.2">
      <c r="B21" s="72" t="s">
        <v>32</v>
      </c>
      <c r="C21" s="69">
        <v>0</v>
      </c>
      <c r="D21" s="69">
        <v>0</v>
      </c>
      <c r="E21" s="74" t="s">
        <v>33</v>
      </c>
      <c r="F21" s="69">
        <v>0</v>
      </c>
      <c r="G21" s="69">
        <v>0</v>
      </c>
    </row>
    <row r="22" spans="2:7" x14ac:dyDescent="0.2">
      <c r="B22" s="72" t="s">
        <v>34</v>
      </c>
      <c r="C22" s="69">
        <v>0</v>
      </c>
      <c r="D22" s="69">
        <v>0</v>
      </c>
      <c r="E22" s="73" t="s">
        <v>35</v>
      </c>
      <c r="F22" s="69">
        <v>0</v>
      </c>
      <c r="G22" s="69">
        <v>0</v>
      </c>
    </row>
    <row r="23" spans="2:7" x14ac:dyDescent="0.2">
      <c r="B23" s="72" t="s">
        <v>36</v>
      </c>
      <c r="C23" s="69">
        <v>0</v>
      </c>
      <c r="D23" s="69">
        <v>0</v>
      </c>
      <c r="E23" s="71" t="s">
        <v>37</v>
      </c>
      <c r="F23" s="69">
        <f>SUM(F24:F25)</f>
        <v>0</v>
      </c>
      <c r="G23" s="69">
        <f>SUM(G24:G25)</f>
        <v>0</v>
      </c>
    </row>
    <row r="24" spans="2:7" x14ac:dyDescent="0.2">
      <c r="B24" s="72" t="s">
        <v>38</v>
      </c>
      <c r="C24" s="69">
        <v>1235</v>
      </c>
      <c r="D24" s="69">
        <v>576</v>
      </c>
      <c r="E24" s="73" t="s">
        <v>39</v>
      </c>
      <c r="F24" s="69">
        <v>0</v>
      </c>
      <c r="G24" s="69">
        <v>0</v>
      </c>
    </row>
    <row r="25" spans="2:7" x14ac:dyDescent="0.2">
      <c r="B25" s="70" t="s">
        <v>40</v>
      </c>
      <c r="C25" s="69">
        <f>SUM(C26:C30)</f>
        <v>0</v>
      </c>
      <c r="D25" s="69">
        <f>SUM(D26:D30)</f>
        <v>0</v>
      </c>
      <c r="E25" s="73" t="s">
        <v>41</v>
      </c>
      <c r="F25" s="69">
        <v>0</v>
      </c>
      <c r="G25" s="69">
        <v>0</v>
      </c>
    </row>
    <row r="26" spans="2:7" ht="25.5" x14ac:dyDescent="0.2">
      <c r="B26" s="72" t="s">
        <v>42</v>
      </c>
      <c r="C26" s="69">
        <v>0</v>
      </c>
      <c r="D26" s="69">
        <v>0</v>
      </c>
      <c r="E26" s="71" t="s">
        <v>43</v>
      </c>
      <c r="F26" s="69">
        <v>0</v>
      </c>
      <c r="G26" s="69">
        <v>0</v>
      </c>
    </row>
    <row r="27" spans="2:7" ht="25.5" x14ac:dyDescent="0.2">
      <c r="B27" s="72" t="s">
        <v>44</v>
      </c>
      <c r="C27" s="69">
        <v>0</v>
      </c>
      <c r="D27" s="69">
        <v>0</v>
      </c>
      <c r="E27" s="71" t="s">
        <v>45</v>
      </c>
      <c r="F27" s="69">
        <f>SUM(F28:F30)</f>
        <v>0</v>
      </c>
      <c r="G27" s="69">
        <f>SUM(G28:G30)</f>
        <v>0</v>
      </c>
    </row>
    <row r="28" spans="2:7" ht="25.5" x14ac:dyDescent="0.2">
      <c r="B28" s="72" t="s">
        <v>46</v>
      </c>
      <c r="C28" s="69">
        <v>0</v>
      </c>
      <c r="D28" s="69">
        <v>0</v>
      </c>
      <c r="E28" s="73" t="s">
        <v>47</v>
      </c>
      <c r="F28" s="69">
        <v>0</v>
      </c>
      <c r="G28" s="69">
        <v>0</v>
      </c>
    </row>
    <row r="29" spans="2:7" x14ac:dyDescent="0.2">
      <c r="B29" s="72" t="s">
        <v>48</v>
      </c>
      <c r="C29" s="69">
        <v>0</v>
      </c>
      <c r="D29" s="69">
        <v>0</v>
      </c>
      <c r="E29" s="73" t="s">
        <v>49</v>
      </c>
      <c r="F29" s="69">
        <v>0</v>
      </c>
      <c r="G29" s="69">
        <v>0</v>
      </c>
    </row>
    <row r="30" spans="2:7" x14ac:dyDescent="0.2">
      <c r="B30" s="72" t="s">
        <v>50</v>
      </c>
      <c r="C30" s="69">
        <v>0</v>
      </c>
      <c r="D30" s="69">
        <v>0</v>
      </c>
      <c r="E30" s="73" t="s">
        <v>51</v>
      </c>
      <c r="F30" s="69">
        <v>0</v>
      </c>
      <c r="G30" s="69">
        <v>0</v>
      </c>
    </row>
    <row r="31" spans="2:7" ht="25.5" x14ac:dyDescent="0.2">
      <c r="B31" s="70" t="s">
        <v>52</v>
      </c>
      <c r="C31" s="69">
        <f>SUM(C32:C36)</f>
        <v>0</v>
      </c>
      <c r="D31" s="69">
        <f>SUM(D32:D36)</f>
        <v>0</v>
      </c>
      <c r="E31" s="71" t="s">
        <v>53</v>
      </c>
      <c r="F31" s="69">
        <f>SUM(F32:F37)</f>
        <v>145212</v>
      </c>
      <c r="G31" s="69">
        <f>SUM(G32:G37)</f>
        <v>90894</v>
      </c>
    </row>
    <row r="32" spans="2:7" x14ac:dyDescent="0.2">
      <c r="B32" s="72" t="s">
        <v>54</v>
      </c>
      <c r="C32" s="69">
        <v>0</v>
      </c>
      <c r="D32" s="69">
        <v>0</v>
      </c>
      <c r="E32" s="73" t="s">
        <v>55</v>
      </c>
      <c r="F32" s="69">
        <v>0</v>
      </c>
      <c r="G32" s="69">
        <v>0</v>
      </c>
    </row>
    <row r="33" spans="2:7" x14ac:dyDescent="0.2">
      <c r="B33" s="72" t="s">
        <v>56</v>
      </c>
      <c r="C33" s="69">
        <v>0</v>
      </c>
      <c r="D33" s="69">
        <v>0</v>
      </c>
      <c r="E33" s="73" t="s">
        <v>57</v>
      </c>
      <c r="F33" s="69">
        <v>145212</v>
      </c>
      <c r="G33" s="69">
        <v>90894</v>
      </c>
    </row>
    <row r="34" spans="2:7" x14ac:dyDescent="0.2">
      <c r="B34" s="72" t="s">
        <v>58</v>
      </c>
      <c r="C34" s="69">
        <v>0</v>
      </c>
      <c r="D34" s="69">
        <v>0</v>
      </c>
      <c r="E34" s="73" t="s">
        <v>59</v>
      </c>
      <c r="F34" s="69">
        <v>0</v>
      </c>
      <c r="G34" s="69">
        <v>0</v>
      </c>
    </row>
    <row r="35" spans="2:7" ht="25.5" x14ac:dyDescent="0.2">
      <c r="B35" s="72" t="s">
        <v>60</v>
      </c>
      <c r="C35" s="69">
        <v>0</v>
      </c>
      <c r="D35" s="69">
        <v>0</v>
      </c>
      <c r="E35" s="73" t="s">
        <v>61</v>
      </c>
      <c r="F35" s="69">
        <v>0</v>
      </c>
      <c r="G35" s="69">
        <v>0</v>
      </c>
    </row>
    <row r="36" spans="2:7" x14ac:dyDescent="0.2">
      <c r="B36" s="72" t="s">
        <v>62</v>
      </c>
      <c r="C36" s="69">
        <v>0</v>
      </c>
      <c r="D36" s="69">
        <v>0</v>
      </c>
      <c r="E36" s="73" t="s">
        <v>63</v>
      </c>
      <c r="F36" s="69">
        <v>0</v>
      </c>
      <c r="G36" s="69">
        <v>0</v>
      </c>
    </row>
    <row r="37" spans="2:7" x14ac:dyDescent="0.2">
      <c r="B37" s="70" t="s">
        <v>64</v>
      </c>
      <c r="C37" s="69">
        <v>0</v>
      </c>
      <c r="D37" s="69">
        <v>0</v>
      </c>
      <c r="E37" s="73" t="s">
        <v>65</v>
      </c>
      <c r="F37" s="69">
        <v>0</v>
      </c>
      <c r="G37" s="69">
        <v>0</v>
      </c>
    </row>
    <row r="38" spans="2:7" x14ac:dyDescent="0.2">
      <c r="B38" s="70" t="s">
        <v>66</v>
      </c>
      <c r="C38" s="69">
        <f>SUM(C39:C40)</f>
        <v>0</v>
      </c>
      <c r="D38" s="69">
        <f>SUM(D39:D40)</f>
        <v>0</v>
      </c>
      <c r="E38" s="71" t="s">
        <v>67</v>
      </c>
      <c r="F38" s="69">
        <f>SUM(F39:F41)</f>
        <v>0</v>
      </c>
      <c r="G38" s="69">
        <f>SUM(G39:G41)</f>
        <v>0</v>
      </c>
    </row>
    <row r="39" spans="2:7" ht="25.5" x14ac:dyDescent="0.2">
      <c r="B39" s="72" t="s">
        <v>68</v>
      </c>
      <c r="C39" s="69">
        <v>0</v>
      </c>
      <c r="D39" s="69">
        <v>0</v>
      </c>
      <c r="E39" s="73" t="s">
        <v>69</v>
      </c>
      <c r="F39" s="69">
        <v>0</v>
      </c>
      <c r="G39" s="69">
        <v>0</v>
      </c>
    </row>
    <row r="40" spans="2:7" x14ac:dyDescent="0.2">
      <c r="B40" s="72" t="s">
        <v>70</v>
      </c>
      <c r="C40" s="69">
        <v>0</v>
      </c>
      <c r="D40" s="69">
        <v>0</v>
      </c>
      <c r="E40" s="73" t="s">
        <v>71</v>
      </c>
      <c r="F40" s="69">
        <v>0</v>
      </c>
      <c r="G40" s="69">
        <v>0</v>
      </c>
    </row>
    <row r="41" spans="2:7" x14ac:dyDescent="0.2">
      <c r="B41" s="70" t="s">
        <v>72</v>
      </c>
      <c r="C41" s="69">
        <f>SUM(C42:C45)</f>
        <v>0</v>
      </c>
      <c r="D41" s="69">
        <f>SUM(D42:D45)</f>
        <v>0</v>
      </c>
      <c r="E41" s="73" t="s">
        <v>73</v>
      </c>
      <c r="F41" s="69">
        <v>0</v>
      </c>
      <c r="G41" s="69">
        <v>0</v>
      </c>
    </row>
    <row r="42" spans="2:7" x14ac:dyDescent="0.2">
      <c r="B42" s="72" t="s">
        <v>74</v>
      </c>
      <c r="C42" s="69">
        <v>0</v>
      </c>
      <c r="D42" s="69">
        <v>0</v>
      </c>
      <c r="E42" s="71" t="s">
        <v>75</v>
      </c>
      <c r="F42" s="69">
        <f>SUM(F43:F45)</f>
        <v>0</v>
      </c>
      <c r="G42" s="69">
        <f>SUM(G43:G45)</f>
        <v>0</v>
      </c>
    </row>
    <row r="43" spans="2:7" x14ac:dyDescent="0.2">
      <c r="B43" s="72" t="s">
        <v>76</v>
      </c>
      <c r="C43" s="69">
        <v>0</v>
      </c>
      <c r="D43" s="69">
        <v>0</v>
      </c>
      <c r="E43" s="73" t="s">
        <v>77</v>
      </c>
      <c r="F43" s="69">
        <v>0</v>
      </c>
      <c r="G43" s="69">
        <v>0</v>
      </c>
    </row>
    <row r="44" spans="2:7" ht="25.5" x14ac:dyDescent="0.2">
      <c r="B44" s="72" t="s">
        <v>78</v>
      </c>
      <c r="C44" s="69">
        <v>0</v>
      </c>
      <c r="D44" s="69">
        <v>0</v>
      </c>
      <c r="E44" s="73" t="s">
        <v>79</v>
      </c>
      <c r="F44" s="69">
        <v>0</v>
      </c>
      <c r="G44" s="69">
        <v>0</v>
      </c>
    </row>
    <row r="45" spans="2:7" x14ac:dyDescent="0.2">
      <c r="B45" s="72" t="s">
        <v>80</v>
      </c>
      <c r="C45" s="69">
        <v>0</v>
      </c>
      <c r="D45" s="69">
        <v>0</v>
      </c>
      <c r="E45" s="73" t="s">
        <v>81</v>
      </c>
      <c r="F45" s="69">
        <v>0</v>
      </c>
      <c r="G45" s="69">
        <v>0</v>
      </c>
    </row>
    <row r="46" spans="2:7" x14ac:dyDescent="0.2">
      <c r="B46" s="70"/>
      <c r="C46" s="69"/>
      <c r="D46" s="69"/>
      <c r="E46" s="71"/>
      <c r="F46" s="69"/>
      <c r="G46" s="69"/>
    </row>
    <row r="47" spans="2:7" x14ac:dyDescent="0.2">
      <c r="B47" s="66" t="s">
        <v>82</v>
      </c>
      <c r="C47" s="69">
        <f>C9+C17+C25+C31+C37+C38+C41</f>
        <v>22928538</v>
      </c>
      <c r="D47" s="69">
        <f>D9+D17+D25+D31+D37+D38+D41</f>
        <v>21390185</v>
      </c>
      <c r="E47" s="68" t="s">
        <v>83</v>
      </c>
      <c r="F47" s="69">
        <f>F9+F19+F23+F26+F27+F31+F38+F42</f>
        <v>208881</v>
      </c>
      <c r="G47" s="69">
        <f>G9+G19+G23+G26+G27+G31+G38+G42</f>
        <v>183336</v>
      </c>
    </row>
    <row r="48" spans="2:7" x14ac:dyDescent="0.2">
      <c r="B48" s="66"/>
      <c r="C48" s="69"/>
      <c r="D48" s="69"/>
      <c r="E48" s="68"/>
      <c r="F48" s="69"/>
      <c r="G48" s="69"/>
    </row>
    <row r="49" spans="2:7" x14ac:dyDescent="0.2">
      <c r="B49" s="66" t="s">
        <v>84</v>
      </c>
      <c r="C49" s="69"/>
      <c r="D49" s="69"/>
      <c r="E49" s="68" t="s">
        <v>85</v>
      </c>
      <c r="F49" s="69"/>
      <c r="G49" s="69"/>
    </row>
    <row r="50" spans="2:7" x14ac:dyDescent="0.2">
      <c r="B50" s="70" t="s">
        <v>86</v>
      </c>
      <c r="C50" s="69">
        <v>0</v>
      </c>
      <c r="D50" s="69">
        <v>0</v>
      </c>
      <c r="E50" s="71" t="s">
        <v>87</v>
      </c>
      <c r="F50" s="69">
        <v>0</v>
      </c>
      <c r="G50" s="69">
        <v>0</v>
      </c>
    </row>
    <row r="51" spans="2:7" x14ac:dyDescent="0.2">
      <c r="B51" s="70" t="s">
        <v>88</v>
      </c>
      <c r="C51" s="69">
        <v>0</v>
      </c>
      <c r="D51" s="69">
        <v>0</v>
      </c>
      <c r="E51" s="71" t="s">
        <v>89</v>
      </c>
      <c r="F51" s="69">
        <v>0</v>
      </c>
      <c r="G51" s="69">
        <v>0</v>
      </c>
    </row>
    <row r="52" spans="2:7" x14ac:dyDescent="0.2">
      <c r="B52" s="70" t="s">
        <v>90</v>
      </c>
      <c r="C52" s="69">
        <v>21762918</v>
      </c>
      <c r="D52" s="69">
        <v>21762917.800000001</v>
      </c>
      <c r="E52" s="71" t="s">
        <v>91</v>
      </c>
      <c r="F52" s="69">
        <v>0</v>
      </c>
      <c r="G52" s="69">
        <v>0</v>
      </c>
    </row>
    <row r="53" spans="2:7" x14ac:dyDescent="0.2">
      <c r="B53" s="70" t="s">
        <v>92</v>
      </c>
      <c r="C53" s="69">
        <v>22621039</v>
      </c>
      <c r="D53" s="69">
        <v>22621039</v>
      </c>
      <c r="E53" s="71" t="s">
        <v>93</v>
      </c>
      <c r="F53" s="69">
        <v>0</v>
      </c>
      <c r="G53" s="69">
        <v>0</v>
      </c>
    </row>
    <row r="54" spans="2:7" x14ac:dyDescent="0.2">
      <c r="B54" s="70" t="s">
        <v>94</v>
      </c>
      <c r="C54" s="69">
        <v>602961</v>
      </c>
      <c r="D54" s="69">
        <v>599275</v>
      </c>
      <c r="E54" s="71" t="s">
        <v>95</v>
      </c>
      <c r="F54" s="69">
        <v>0</v>
      </c>
      <c r="G54" s="69">
        <v>0</v>
      </c>
    </row>
    <row r="55" spans="2:7" x14ac:dyDescent="0.2">
      <c r="B55" s="70" t="s">
        <v>96</v>
      </c>
      <c r="C55" s="69">
        <v>0</v>
      </c>
      <c r="D55" s="69">
        <v>0</v>
      </c>
      <c r="E55" s="71" t="s">
        <v>97</v>
      </c>
      <c r="F55" s="69">
        <v>0</v>
      </c>
      <c r="G55" s="69">
        <v>0</v>
      </c>
    </row>
    <row r="56" spans="2:7" x14ac:dyDescent="0.2">
      <c r="B56" s="70" t="s">
        <v>98</v>
      </c>
      <c r="C56" s="69">
        <v>0</v>
      </c>
      <c r="D56" s="69">
        <v>0</v>
      </c>
      <c r="E56" s="68"/>
      <c r="F56" s="69"/>
      <c r="G56" s="69"/>
    </row>
    <row r="57" spans="2:7" x14ac:dyDescent="0.2">
      <c r="B57" s="70" t="s">
        <v>99</v>
      </c>
      <c r="C57" s="69">
        <v>0</v>
      </c>
      <c r="D57" s="69">
        <v>0</v>
      </c>
      <c r="E57" s="68" t="s">
        <v>100</v>
      </c>
      <c r="F57" s="69">
        <f>SUM(F50:F55)</f>
        <v>0</v>
      </c>
      <c r="G57" s="69">
        <f>SUM(G50:G55)</f>
        <v>0</v>
      </c>
    </row>
    <row r="58" spans="2:7" x14ac:dyDescent="0.2">
      <c r="B58" s="70" t="s">
        <v>101</v>
      </c>
      <c r="C58" s="69">
        <v>0</v>
      </c>
      <c r="D58" s="69">
        <v>0</v>
      </c>
      <c r="E58" s="75"/>
      <c r="F58" s="69"/>
      <c r="G58" s="69"/>
    </row>
    <row r="59" spans="2:7" x14ac:dyDescent="0.2">
      <c r="B59" s="70"/>
      <c r="C59" s="69"/>
      <c r="D59" s="69"/>
      <c r="E59" s="68" t="s">
        <v>102</v>
      </c>
      <c r="F59" s="69">
        <f>F47+F57</f>
        <v>208881</v>
      </c>
      <c r="G59" s="69">
        <f>G47+G57</f>
        <v>183336</v>
      </c>
    </row>
    <row r="60" spans="2:7" ht="25.5" x14ac:dyDescent="0.2">
      <c r="B60" s="66" t="s">
        <v>103</v>
      </c>
      <c r="C60" s="69">
        <f>SUM(C50:C58)</f>
        <v>44986918</v>
      </c>
      <c r="D60" s="69">
        <f>SUM(D50:D58)</f>
        <v>44983231.799999997</v>
      </c>
      <c r="E60" s="71"/>
      <c r="F60" s="69"/>
      <c r="G60" s="69"/>
    </row>
    <row r="61" spans="2:7" x14ac:dyDescent="0.2">
      <c r="B61" s="70"/>
      <c r="C61" s="69"/>
      <c r="D61" s="69"/>
      <c r="E61" s="68" t="s">
        <v>104</v>
      </c>
      <c r="F61" s="69"/>
      <c r="G61" s="69"/>
    </row>
    <row r="62" spans="2:7" x14ac:dyDescent="0.2">
      <c r="B62" s="66" t="s">
        <v>105</v>
      </c>
      <c r="C62" s="69">
        <f>C47+C60</f>
        <v>67915456</v>
      </c>
      <c r="D62" s="69">
        <f>D47+D60</f>
        <v>66373416.799999997</v>
      </c>
      <c r="E62" s="68"/>
      <c r="F62" s="69"/>
      <c r="G62" s="69"/>
    </row>
    <row r="63" spans="2:7" x14ac:dyDescent="0.2">
      <c r="B63" s="70"/>
      <c r="C63" s="69"/>
      <c r="D63" s="69"/>
      <c r="E63" s="68" t="s">
        <v>106</v>
      </c>
      <c r="F63" s="69">
        <f>SUM(F64:F66)</f>
        <v>36114188</v>
      </c>
      <c r="G63" s="69">
        <f>SUM(G64:G66)</f>
        <v>36114188</v>
      </c>
    </row>
    <row r="64" spans="2:7" x14ac:dyDescent="0.2">
      <c r="B64" s="70"/>
      <c r="C64" s="69"/>
      <c r="D64" s="69"/>
      <c r="E64" s="71" t="s">
        <v>107</v>
      </c>
      <c r="F64" s="69">
        <v>34176721</v>
      </c>
      <c r="G64" s="69">
        <v>34176721</v>
      </c>
    </row>
    <row r="65" spans="2:7" x14ac:dyDescent="0.2">
      <c r="B65" s="70"/>
      <c r="C65" s="69"/>
      <c r="D65" s="69"/>
      <c r="E65" s="71" t="s">
        <v>108</v>
      </c>
      <c r="F65" s="69">
        <v>1937467</v>
      </c>
      <c r="G65" s="69">
        <v>1937467</v>
      </c>
    </row>
    <row r="66" spans="2:7" x14ac:dyDescent="0.2">
      <c r="B66" s="70"/>
      <c r="C66" s="69"/>
      <c r="D66" s="69"/>
      <c r="E66" s="71" t="s">
        <v>109</v>
      </c>
      <c r="F66" s="69">
        <v>0</v>
      </c>
      <c r="G66" s="69">
        <v>0</v>
      </c>
    </row>
    <row r="67" spans="2:7" x14ac:dyDescent="0.2">
      <c r="B67" s="70"/>
      <c r="C67" s="69"/>
      <c r="D67" s="69"/>
      <c r="E67" s="71"/>
      <c r="F67" s="69"/>
      <c r="G67" s="69"/>
    </row>
    <row r="68" spans="2:7" x14ac:dyDescent="0.2">
      <c r="B68" s="70"/>
      <c r="C68" s="69"/>
      <c r="D68" s="69"/>
      <c r="E68" s="68" t="s">
        <v>110</v>
      </c>
      <c r="F68" s="69">
        <f>SUM(F69:F73)</f>
        <v>31592386</v>
      </c>
      <c r="G68" s="69">
        <f>SUM(G69:G73)</f>
        <v>30075893</v>
      </c>
    </row>
    <row r="69" spans="2:7" x14ac:dyDescent="0.2">
      <c r="B69" s="70"/>
      <c r="C69" s="69"/>
      <c r="D69" s="69"/>
      <c r="E69" s="71" t="s">
        <v>111</v>
      </c>
      <c r="F69" s="69">
        <v>1516547</v>
      </c>
      <c r="G69" s="69">
        <v>2384806</v>
      </c>
    </row>
    <row r="70" spans="2:7" x14ac:dyDescent="0.2">
      <c r="B70" s="70"/>
      <c r="C70" s="69"/>
      <c r="D70" s="69"/>
      <c r="E70" s="71" t="s">
        <v>112</v>
      </c>
      <c r="F70" s="69">
        <v>30075839</v>
      </c>
      <c r="G70" s="69">
        <v>27691087</v>
      </c>
    </row>
    <row r="71" spans="2:7" x14ac:dyDescent="0.2">
      <c r="B71" s="70"/>
      <c r="C71" s="69"/>
      <c r="D71" s="69"/>
      <c r="E71" s="71" t="s">
        <v>113</v>
      </c>
      <c r="F71" s="69">
        <v>0</v>
      </c>
      <c r="G71" s="69">
        <v>0</v>
      </c>
    </row>
    <row r="72" spans="2:7" x14ac:dyDescent="0.2">
      <c r="B72" s="70"/>
      <c r="C72" s="69"/>
      <c r="D72" s="69"/>
      <c r="E72" s="71" t="s">
        <v>114</v>
      </c>
      <c r="F72" s="69">
        <v>0</v>
      </c>
      <c r="G72" s="69">
        <v>0</v>
      </c>
    </row>
    <row r="73" spans="2:7" x14ac:dyDescent="0.2">
      <c r="B73" s="70"/>
      <c r="C73" s="69"/>
      <c r="D73" s="69"/>
      <c r="E73" s="71" t="s">
        <v>115</v>
      </c>
      <c r="F73" s="69">
        <v>0</v>
      </c>
      <c r="G73" s="69">
        <v>0</v>
      </c>
    </row>
    <row r="74" spans="2:7" x14ac:dyDescent="0.2">
      <c r="B74" s="70"/>
      <c r="C74" s="69"/>
      <c r="D74" s="69"/>
      <c r="E74" s="71"/>
      <c r="F74" s="69"/>
      <c r="G74" s="69"/>
    </row>
    <row r="75" spans="2:7" ht="25.5" x14ac:dyDescent="0.2">
      <c r="B75" s="70"/>
      <c r="C75" s="69"/>
      <c r="D75" s="69"/>
      <c r="E75" s="68" t="s">
        <v>116</v>
      </c>
      <c r="F75" s="69">
        <f>SUM(F76:F77)</f>
        <v>0</v>
      </c>
      <c r="G75" s="69">
        <f>SUM(G76:G77)</f>
        <v>0</v>
      </c>
    </row>
    <row r="76" spans="2:7" x14ac:dyDescent="0.2">
      <c r="B76" s="70"/>
      <c r="C76" s="69"/>
      <c r="D76" s="69"/>
      <c r="E76" s="71" t="s">
        <v>117</v>
      </c>
      <c r="F76" s="69">
        <v>0</v>
      </c>
      <c r="G76" s="69">
        <v>0</v>
      </c>
    </row>
    <row r="77" spans="2:7" x14ac:dyDescent="0.2">
      <c r="B77" s="70"/>
      <c r="C77" s="69"/>
      <c r="D77" s="69"/>
      <c r="E77" s="71" t="s">
        <v>118</v>
      </c>
      <c r="F77" s="69">
        <v>0</v>
      </c>
      <c r="G77" s="69">
        <v>0</v>
      </c>
    </row>
    <row r="78" spans="2:7" x14ac:dyDescent="0.2">
      <c r="B78" s="70"/>
      <c r="C78" s="69"/>
      <c r="D78" s="69"/>
      <c r="E78" s="71"/>
      <c r="F78" s="69"/>
      <c r="G78" s="69"/>
    </row>
    <row r="79" spans="2:7" x14ac:dyDescent="0.2">
      <c r="B79" s="70"/>
      <c r="C79" s="69"/>
      <c r="D79" s="69"/>
      <c r="E79" s="68" t="s">
        <v>119</v>
      </c>
      <c r="F79" s="69">
        <f>F63+F68+F75</f>
        <v>67706574</v>
      </c>
      <c r="G79" s="69">
        <f>G63+G68+G75</f>
        <v>66190081</v>
      </c>
    </row>
    <row r="80" spans="2:7" x14ac:dyDescent="0.2">
      <c r="B80" s="70"/>
      <c r="C80" s="69"/>
      <c r="D80" s="69"/>
      <c r="E80" s="71"/>
      <c r="F80" s="69"/>
      <c r="G80" s="69"/>
    </row>
    <row r="81" spans="2:7" x14ac:dyDescent="0.2">
      <c r="B81" s="70"/>
      <c r="C81" s="69"/>
      <c r="D81" s="69"/>
      <c r="E81" s="68" t="s">
        <v>120</v>
      </c>
      <c r="F81" s="69">
        <f>F59+F79</f>
        <v>67915455</v>
      </c>
      <c r="G81" s="69">
        <f>G59+G79</f>
        <v>66373417</v>
      </c>
    </row>
    <row r="82" spans="2:7" ht="13.5" thickBot="1" x14ac:dyDescent="0.25">
      <c r="B82" s="76"/>
      <c r="C82" s="77"/>
      <c r="D82" s="77"/>
      <c r="E82" s="78"/>
      <c r="F82" s="79"/>
      <c r="G82" s="79"/>
    </row>
    <row r="87" spans="2:7" ht="15" x14ac:dyDescent="0.25">
      <c r="B87"/>
      <c r="C87" s="47"/>
      <c r="D87" s="42"/>
      <c r="E87" s="80"/>
      <c r="F87" s="43"/>
      <c r="G87" s="43"/>
    </row>
    <row r="88" spans="2:7" x14ac:dyDescent="0.2">
      <c r="B88" s="54" t="s">
        <v>399</v>
      </c>
      <c r="C88" s="45"/>
      <c r="D88" s="45"/>
      <c r="E88" s="81" t="s">
        <v>400</v>
      </c>
      <c r="F88" s="45"/>
      <c r="G88" s="45"/>
    </row>
    <row r="89" spans="2:7" ht="12.75" customHeight="1" x14ac:dyDescent="0.2">
      <c r="B89" s="55" t="s">
        <v>401</v>
      </c>
      <c r="C89" s="46"/>
      <c r="D89" s="44"/>
      <c r="E89" s="55" t="s">
        <v>402</v>
      </c>
      <c r="F89" s="46"/>
      <c r="G89" s="46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view="pageBreakPreview" zoomScale="60" zoomScaleNormal="100" workbookViewId="0">
      <selection activeCell="C6" sqref="C6"/>
    </sheetView>
  </sheetViews>
  <sheetFormatPr baseColWidth="10" defaultRowHeight="12.75" x14ac:dyDescent="0.2"/>
  <cols>
    <col min="1" max="1" width="5" style="82" customWidth="1"/>
    <col min="2" max="2" width="43" style="82" customWidth="1"/>
    <col min="3" max="3" width="12.85546875" style="82" customWidth="1"/>
    <col min="4" max="4" width="13.28515625" style="82" customWidth="1"/>
    <col min="5" max="5" width="15" style="82" customWidth="1"/>
    <col min="6" max="6" width="16.5703125" style="82" customWidth="1"/>
    <col min="7" max="7" width="13.42578125" style="82" customWidth="1"/>
    <col min="8" max="8" width="14" style="82" customWidth="1"/>
    <col min="9" max="9" width="15" style="82" customWidth="1"/>
    <col min="10" max="256" width="11.42578125" style="82"/>
    <col min="257" max="257" width="5" style="82" customWidth="1"/>
    <col min="258" max="258" width="43" style="82" customWidth="1"/>
    <col min="259" max="259" width="12.85546875" style="82" customWidth="1"/>
    <col min="260" max="260" width="13.28515625" style="82" customWidth="1"/>
    <col min="261" max="261" width="15" style="82" customWidth="1"/>
    <col min="262" max="262" width="16.5703125" style="82" customWidth="1"/>
    <col min="263" max="263" width="13.42578125" style="82" customWidth="1"/>
    <col min="264" max="264" width="14" style="82" customWidth="1"/>
    <col min="265" max="265" width="15" style="82" customWidth="1"/>
    <col min="266" max="512" width="11.42578125" style="82"/>
    <col min="513" max="513" width="5" style="82" customWidth="1"/>
    <col min="514" max="514" width="43" style="82" customWidth="1"/>
    <col min="515" max="515" width="12.85546875" style="82" customWidth="1"/>
    <col min="516" max="516" width="13.28515625" style="82" customWidth="1"/>
    <col min="517" max="517" width="15" style="82" customWidth="1"/>
    <col min="518" max="518" width="16.5703125" style="82" customWidth="1"/>
    <col min="519" max="519" width="13.42578125" style="82" customWidth="1"/>
    <col min="520" max="520" width="14" style="82" customWidth="1"/>
    <col min="521" max="521" width="15" style="82" customWidth="1"/>
    <col min="522" max="768" width="11.42578125" style="82"/>
    <col min="769" max="769" width="5" style="82" customWidth="1"/>
    <col min="770" max="770" width="43" style="82" customWidth="1"/>
    <col min="771" max="771" width="12.85546875" style="82" customWidth="1"/>
    <col min="772" max="772" width="13.28515625" style="82" customWidth="1"/>
    <col min="773" max="773" width="15" style="82" customWidth="1"/>
    <col min="774" max="774" width="16.5703125" style="82" customWidth="1"/>
    <col min="775" max="775" width="13.42578125" style="82" customWidth="1"/>
    <col min="776" max="776" width="14" style="82" customWidth="1"/>
    <col min="777" max="777" width="15" style="82" customWidth="1"/>
    <col min="778" max="1024" width="11.42578125" style="82"/>
    <col min="1025" max="1025" width="5" style="82" customWidth="1"/>
    <col min="1026" max="1026" width="43" style="82" customWidth="1"/>
    <col min="1027" max="1027" width="12.85546875" style="82" customWidth="1"/>
    <col min="1028" max="1028" width="13.28515625" style="82" customWidth="1"/>
    <col min="1029" max="1029" width="15" style="82" customWidth="1"/>
    <col min="1030" max="1030" width="16.5703125" style="82" customWidth="1"/>
    <col min="1031" max="1031" width="13.42578125" style="82" customWidth="1"/>
    <col min="1032" max="1032" width="14" style="82" customWidth="1"/>
    <col min="1033" max="1033" width="15" style="82" customWidth="1"/>
    <col min="1034" max="1280" width="11.42578125" style="82"/>
    <col min="1281" max="1281" width="5" style="82" customWidth="1"/>
    <col min="1282" max="1282" width="43" style="82" customWidth="1"/>
    <col min="1283" max="1283" width="12.85546875" style="82" customWidth="1"/>
    <col min="1284" max="1284" width="13.28515625" style="82" customWidth="1"/>
    <col min="1285" max="1285" width="15" style="82" customWidth="1"/>
    <col min="1286" max="1286" width="16.5703125" style="82" customWidth="1"/>
    <col min="1287" max="1287" width="13.42578125" style="82" customWidth="1"/>
    <col min="1288" max="1288" width="14" style="82" customWidth="1"/>
    <col min="1289" max="1289" width="15" style="82" customWidth="1"/>
    <col min="1290" max="1536" width="11.42578125" style="82"/>
    <col min="1537" max="1537" width="5" style="82" customWidth="1"/>
    <col min="1538" max="1538" width="43" style="82" customWidth="1"/>
    <col min="1539" max="1539" width="12.85546875" style="82" customWidth="1"/>
    <col min="1540" max="1540" width="13.28515625" style="82" customWidth="1"/>
    <col min="1541" max="1541" width="15" style="82" customWidth="1"/>
    <col min="1542" max="1542" width="16.5703125" style="82" customWidth="1"/>
    <col min="1543" max="1543" width="13.42578125" style="82" customWidth="1"/>
    <col min="1544" max="1544" width="14" style="82" customWidth="1"/>
    <col min="1545" max="1545" width="15" style="82" customWidth="1"/>
    <col min="1546" max="1792" width="11.42578125" style="82"/>
    <col min="1793" max="1793" width="5" style="82" customWidth="1"/>
    <col min="1794" max="1794" width="43" style="82" customWidth="1"/>
    <col min="1795" max="1795" width="12.85546875" style="82" customWidth="1"/>
    <col min="1796" max="1796" width="13.28515625" style="82" customWidth="1"/>
    <col min="1797" max="1797" width="15" style="82" customWidth="1"/>
    <col min="1798" max="1798" width="16.5703125" style="82" customWidth="1"/>
    <col min="1799" max="1799" width="13.42578125" style="82" customWidth="1"/>
    <col min="1800" max="1800" width="14" style="82" customWidth="1"/>
    <col min="1801" max="1801" width="15" style="82" customWidth="1"/>
    <col min="1802" max="2048" width="11.42578125" style="82"/>
    <col min="2049" max="2049" width="5" style="82" customWidth="1"/>
    <col min="2050" max="2050" width="43" style="82" customWidth="1"/>
    <col min="2051" max="2051" width="12.85546875" style="82" customWidth="1"/>
    <col min="2052" max="2052" width="13.28515625" style="82" customWidth="1"/>
    <col min="2053" max="2053" width="15" style="82" customWidth="1"/>
    <col min="2054" max="2054" width="16.5703125" style="82" customWidth="1"/>
    <col min="2055" max="2055" width="13.42578125" style="82" customWidth="1"/>
    <col min="2056" max="2056" width="14" style="82" customWidth="1"/>
    <col min="2057" max="2057" width="15" style="82" customWidth="1"/>
    <col min="2058" max="2304" width="11.42578125" style="82"/>
    <col min="2305" max="2305" width="5" style="82" customWidth="1"/>
    <col min="2306" max="2306" width="43" style="82" customWidth="1"/>
    <col min="2307" max="2307" width="12.85546875" style="82" customWidth="1"/>
    <col min="2308" max="2308" width="13.28515625" style="82" customWidth="1"/>
    <col min="2309" max="2309" width="15" style="82" customWidth="1"/>
    <col min="2310" max="2310" width="16.5703125" style="82" customWidth="1"/>
    <col min="2311" max="2311" width="13.42578125" style="82" customWidth="1"/>
    <col min="2312" max="2312" width="14" style="82" customWidth="1"/>
    <col min="2313" max="2313" width="15" style="82" customWidth="1"/>
    <col min="2314" max="2560" width="11.42578125" style="82"/>
    <col min="2561" max="2561" width="5" style="82" customWidth="1"/>
    <col min="2562" max="2562" width="43" style="82" customWidth="1"/>
    <col min="2563" max="2563" width="12.85546875" style="82" customWidth="1"/>
    <col min="2564" max="2564" width="13.28515625" style="82" customWidth="1"/>
    <col min="2565" max="2565" width="15" style="82" customWidth="1"/>
    <col min="2566" max="2566" width="16.5703125" style="82" customWidth="1"/>
    <col min="2567" max="2567" width="13.42578125" style="82" customWidth="1"/>
    <col min="2568" max="2568" width="14" style="82" customWidth="1"/>
    <col min="2569" max="2569" width="15" style="82" customWidth="1"/>
    <col min="2570" max="2816" width="11.42578125" style="82"/>
    <col min="2817" max="2817" width="5" style="82" customWidth="1"/>
    <col min="2818" max="2818" width="43" style="82" customWidth="1"/>
    <col min="2819" max="2819" width="12.85546875" style="82" customWidth="1"/>
    <col min="2820" max="2820" width="13.28515625" style="82" customWidth="1"/>
    <col min="2821" max="2821" width="15" style="82" customWidth="1"/>
    <col min="2822" max="2822" width="16.5703125" style="82" customWidth="1"/>
    <col min="2823" max="2823" width="13.42578125" style="82" customWidth="1"/>
    <col min="2824" max="2824" width="14" style="82" customWidth="1"/>
    <col min="2825" max="2825" width="15" style="82" customWidth="1"/>
    <col min="2826" max="3072" width="11.42578125" style="82"/>
    <col min="3073" max="3073" width="5" style="82" customWidth="1"/>
    <col min="3074" max="3074" width="43" style="82" customWidth="1"/>
    <col min="3075" max="3075" width="12.85546875" style="82" customWidth="1"/>
    <col min="3076" max="3076" width="13.28515625" style="82" customWidth="1"/>
    <col min="3077" max="3077" width="15" style="82" customWidth="1"/>
    <col min="3078" max="3078" width="16.5703125" style="82" customWidth="1"/>
    <col min="3079" max="3079" width="13.42578125" style="82" customWidth="1"/>
    <col min="3080" max="3080" width="14" style="82" customWidth="1"/>
    <col min="3081" max="3081" width="15" style="82" customWidth="1"/>
    <col min="3082" max="3328" width="11.42578125" style="82"/>
    <col min="3329" max="3329" width="5" style="82" customWidth="1"/>
    <col min="3330" max="3330" width="43" style="82" customWidth="1"/>
    <col min="3331" max="3331" width="12.85546875" style="82" customWidth="1"/>
    <col min="3332" max="3332" width="13.28515625" style="82" customWidth="1"/>
    <col min="3333" max="3333" width="15" style="82" customWidth="1"/>
    <col min="3334" max="3334" width="16.5703125" style="82" customWidth="1"/>
    <col min="3335" max="3335" width="13.42578125" style="82" customWidth="1"/>
    <col min="3336" max="3336" width="14" style="82" customWidth="1"/>
    <col min="3337" max="3337" width="15" style="82" customWidth="1"/>
    <col min="3338" max="3584" width="11.42578125" style="82"/>
    <col min="3585" max="3585" width="5" style="82" customWidth="1"/>
    <col min="3586" max="3586" width="43" style="82" customWidth="1"/>
    <col min="3587" max="3587" width="12.85546875" style="82" customWidth="1"/>
    <col min="3588" max="3588" width="13.28515625" style="82" customWidth="1"/>
    <col min="3589" max="3589" width="15" style="82" customWidth="1"/>
    <col min="3590" max="3590" width="16.5703125" style="82" customWidth="1"/>
    <col min="3591" max="3591" width="13.42578125" style="82" customWidth="1"/>
    <col min="3592" max="3592" width="14" style="82" customWidth="1"/>
    <col min="3593" max="3593" width="15" style="82" customWidth="1"/>
    <col min="3594" max="3840" width="11.42578125" style="82"/>
    <col min="3841" max="3841" width="5" style="82" customWidth="1"/>
    <col min="3842" max="3842" width="43" style="82" customWidth="1"/>
    <col min="3843" max="3843" width="12.85546875" style="82" customWidth="1"/>
    <col min="3844" max="3844" width="13.28515625" style="82" customWidth="1"/>
    <col min="3845" max="3845" width="15" style="82" customWidth="1"/>
    <col min="3846" max="3846" width="16.5703125" style="82" customWidth="1"/>
    <col min="3847" max="3847" width="13.42578125" style="82" customWidth="1"/>
    <col min="3848" max="3848" width="14" style="82" customWidth="1"/>
    <col min="3849" max="3849" width="15" style="82" customWidth="1"/>
    <col min="3850" max="4096" width="11.42578125" style="82"/>
    <col min="4097" max="4097" width="5" style="82" customWidth="1"/>
    <col min="4098" max="4098" width="43" style="82" customWidth="1"/>
    <col min="4099" max="4099" width="12.85546875" style="82" customWidth="1"/>
    <col min="4100" max="4100" width="13.28515625" style="82" customWidth="1"/>
    <col min="4101" max="4101" width="15" style="82" customWidth="1"/>
    <col min="4102" max="4102" width="16.5703125" style="82" customWidth="1"/>
    <col min="4103" max="4103" width="13.42578125" style="82" customWidth="1"/>
    <col min="4104" max="4104" width="14" style="82" customWidth="1"/>
    <col min="4105" max="4105" width="15" style="82" customWidth="1"/>
    <col min="4106" max="4352" width="11.42578125" style="82"/>
    <col min="4353" max="4353" width="5" style="82" customWidth="1"/>
    <col min="4354" max="4354" width="43" style="82" customWidth="1"/>
    <col min="4355" max="4355" width="12.85546875" style="82" customWidth="1"/>
    <col min="4356" max="4356" width="13.28515625" style="82" customWidth="1"/>
    <col min="4357" max="4357" width="15" style="82" customWidth="1"/>
    <col min="4358" max="4358" width="16.5703125" style="82" customWidth="1"/>
    <col min="4359" max="4359" width="13.42578125" style="82" customWidth="1"/>
    <col min="4360" max="4360" width="14" style="82" customWidth="1"/>
    <col min="4361" max="4361" width="15" style="82" customWidth="1"/>
    <col min="4362" max="4608" width="11.42578125" style="82"/>
    <col min="4609" max="4609" width="5" style="82" customWidth="1"/>
    <col min="4610" max="4610" width="43" style="82" customWidth="1"/>
    <col min="4611" max="4611" width="12.85546875" style="82" customWidth="1"/>
    <col min="4612" max="4612" width="13.28515625" style="82" customWidth="1"/>
    <col min="4613" max="4613" width="15" style="82" customWidth="1"/>
    <col min="4614" max="4614" width="16.5703125" style="82" customWidth="1"/>
    <col min="4615" max="4615" width="13.42578125" style="82" customWidth="1"/>
    <col min="4616" max="4616" width="14" style="82" customWidth="1"/>
    <col min="4617" max="4617" width="15" style="82" customWidth="1"/>
    <col min="4618" max="4864" width="11.42578125" style="82"/>
    <col min="4865" max="4865" width="5" style="82" customWidth="1"/>
    <col min="4866" max="4866" width="43" style="82" customWidth="1"/>
    <col min="4867" max="4867" width="12.85546875" style="82" customWidth="1"/>
    <col min="4868" max="4868" width="13.28515625" style="82" customWidth="1"/>
    <col min="4869" max="4869" width="15" style="82" customWidth="1"/>
    <col min="4870" max="4870" width="16.5703125" style="82" customWidth="1"/>
    <col min="4871" max="4871" width="13.42578125" style="82" customWidth="1"/>
    <col min="4872" max="4872" width="14" style="82" customWidth="1"/>
    <col min="4873" max="4873" width="15" style="82" customWidth="1"/>
    <col min="4874" max="5120" width="11.42578125" style="82"/>
    <col min="5121" max="5121" width="5" style="82" customWidth="1"/>
    <col min="5122" max="5122" width="43" style="82" customWidth="1"/>
    <col min="5123" max="5123" width="12.85546875" style="82" customWidth="1"/>
    <col min="5124" max="5124" width="13.28515625" style="82" customWidth="1"/>
    <col min="5125" max="5125" width="15" style="82" customWidth="1"/>
    <col min="5126" max="5126" width="16.5703125" style="82" customWidth="1"/>
    <col min="5127" max="5127" width="13.42578125" style="82" customWidth="1"/>
    <col min="5128" max="5128" width="14" style="82" customWidth="1"/>
    <col min="5129" max="5129" width="15" style="82" customWidth="1"/>
    <col min="5130" max="5376" width="11.42578125" style="82"/>
    <col min="5377" max="5377" width="5" style="82" customWidth="1"/>
    <col min="5378" max="5378" width="43" style="82" customWidth="1"/>
    <col min="5379" max="5379" width="12.85546875" style="82" customWidth="1"/>
    <col min="5380" max="5380" width="13.28515625" style="82" customWidth="1"/>
    <col min="5381" max="5381" width="15" style="82" customWidth="1"/>
    <col min="5382" max="5382" width="16.5703125" style="82" customWidth="1"/>
    <col min="5383" max="5383" width="13.42578125" style="82" customWidth="1"/>
    <col min="5384" max="5384" width="14" style="82" customWidth="1"/>
    <col min="5385" max="5385" width="15" style="82" customWidth="1"/>
    <col min="5386" max="5632" width="11.42578125" style="82"/>
    <col min="5633" max="5633" width="5" style="82" customWidth="1"/>
    <col min="5634" max="5634" width="43" style="82" customWidth="1"/>
    <col min="5635" max="5635" width="12.85546875" style="82" customWidth="1"/>
    <col min="5636" max="5636" width="13.28515625" style="82" customWidth="1"/>
    <col min="5637" max="5637" width="15" style="82" customWidth="1"/>
    <col min="5638" max="5638" width="16.5703125" style="82" customWidth="1"/>
    <col min="5639" max="5639" width="13.42578125" style="82" customWidth="1"/>
    <col min="5640" max="5640" width="14" style="82" customWidth="1"/>
    <col min="5641" max="5641" width="15" style="82" customWidth="1"/>
    <col min="5642" max="5888" width="11.42578125" style="82"/>
    <col min="5889" max="5889" width="5" style="82" customWidth="1"/>
    <col min="5890" max="5890" width="43" style="82" customWidth="1"/>
    <col min="5891" max="5891" width="12.85546875" style="82" customWidth="1"/>
    <col min="5892" max="5892" width="13.28515625" style="82" customWidth="1"/>
    <col min="5893" max="5893" width="15" style="82" customWidth="1"/>
    <col min="5894" max="5894" width="16.5703125" style="82" customWidth="1"/>
    <col min="5895" max="5895" width="13.42578125" style="82" customWidth="1"/>
    <col min="5896" max="5896" width="14" style="82" customWidth="1"/>
    <col min="5897" max="5897" width="15" style="82" customWidth="1"/>
    <col min="5898" max="6144" width="11.42578125" style="82"/>
    <col min="6145" max="6145" width="5" style="82" customWidth="1"/>
    <col min="6146" max="6146" width="43" style="82" customWidth="1"/>
    <col min="6147" max="6147" width="12.85546875" style="82" customWidth="1"/>
    <col min="6148" max="6148" width="13.28515625" style="82" customWidth="1"/>
    <col min="6149" max="6149" width="15" style="82" customWidth="1"/>
    <col min="6150" max="6150" width="16.5703125" style="82" customWidth="1"/>
    <col min="6151" max="6151" width="13.42578125" style="82" customWidth="1"/>
    <col min="6152" max="6152" width="14" style="82" customWidth="1"/>
    <col min="6153" max="6153" width="15" style="82" customWidth="1"/>
    <col min="6154" max="6400" width="11.42578125" style="82"/>
    <col min="6401" max="6401" width="5" style="82" customWidth="1"/>
    <col min="6402" max="6402" width="43" style="82" customWidth="1"/>
    <col min="6403" max="6403" width="12.85546875" style="82" customWidth="1"/>
    <col min="6404" max="6404" width="13.28515625" style="82" customWidth="1"/>
    <col min="6405" max="6405" width="15" style="82" customWidth="1"/>
    <col min="6406" max="6406" width="16.5703125" style="82" customWidth="1"/>
    <col min="6407" max="6407" width="13.42578125" style="82" customWidth="1"/>
    <col min="6408" max="6408" width="14" style="82" customWidth="1"/>
    <col min="6409" max="6409" width="15" style="82" customWidth="1"/>
    <col min="6410" max="6656" width="11.42578125" style="82"/>
    <col min="6657" max="6657" width="5" style="82" customWidth="1"/>
    <col min="6658" max="6658" width="43" style="82" customWidth="1"/>
    <col min="6659" max="6659" width="12.85546875" style="82" customWidth="1"/>
    <col min="6660" max="6660" width="13.28515625" style="82" customWidth="1"/>
    <col min="6661" max="6661" width="15" style="82" customWidth="1"/>
    <col min="6662" max="6662" width="16.5703125" style="82" customWidth="1"/>
    <col min="6663" max="6663" width="13.42578125" style="82" customWidth="1"/>
    <col min="6664" max="6664" width="14" style="82" customWidth="1"/>
    <col min="6665" max="6665" width="15" style="82" customWidth="1"/>
    <col min="6666" max="6912" width="11.42578125" style="82"/>
    <col min="6913" max="6913" width="5" style="82" customWidth="1"/>
    <col min="6914" max="6914" width="43" style="82" customWidth="1"/>
    <col min="6915" max="6915" width="12.85546875" style="82" customWidth="1"/>
    <col min="6916" max="6916" width="13.28515625" style="82" customWidth="1"/>
    <col min="6917" max="6917" width="15" style="82" customWidth="1"/>
    <col min="6918" max="6918" width="16.5703125" style="82" customWidth="1"/>
    <col min="6919" max="6919" width="13.42578125" style="82" customWidth="1"/>
    <col min="6920" max="6920" width="14" style="82" customWidth="1"/>
    <col min="6921" max="6921" width="15" style="82" customWidth="1"/>
    <col min="6922" max="7168" width="11.42578125" style="82"/>
    <col min="7169" max="7169" width="5" style="82" customWidth="1"/>
    <col min="7170" max="7170" width="43" style="82" customWidth="1"/>
    <col min="7171" max="7171" width="12.85546875" style="82" customWidth="1"/>
    <col min="7172" max="7172" width="13.28515625" style="82" customWidth="1"/>
    <col min="7173" max="7173" width="15" style="82" customWidth="1"/>
    <col min="7174" max="7174" width="16.5703125" style="82" customWidth="1"/>
    <col min="7175" max="7175" width="13.42578125" style="82" customWidth="1"/>
    <col min="7176" max="7176" width="14" style="82" customWidth="1"/>
    <col min="7177" max="7177" width="15" style="82" customWidth="1"/>
    <col min="7178" max="7424" width="11.42578125" style="82"/>
    <col min="7425" max="7425" width="5" style="82" customWidth="1"/>
    <col min="7426" max="7426" width="43" style="82" customWidth="1"/>
    <col min="7427" max="7427" width="12.85546875" style="82" customWidth="1"/>
    <col min="7428" max="7428" width="13.28515625" style="82" customWidth="1"/>
    <col min="7429" max="7429" width="15" style="82" customWidth="1"/>
    <col min="7430" max="7430" width="16.5703125" style="82" customWidth="1"/>
    <col min="7431" max="7431" width="13.42578125" style="82" customWidth="1"/>
    <col min="7432" max="7432" width="14" style="82" customWidth="1"/>
    <col min="7433" max="7433" width="15" style="82" customWidth="1"/>
    <col min="7434" max="7680" width="11.42578125" style="82"/>
    <col min="7681" max="7681" width="5" style="82" customWidth="1"/>
    <col min="7682" max="7682" width="43" style="82" customWidth="1"/>
    <col min="7683" max="7683" width="12.85546875" style="82" customWidth="1"/>
    <col min="7684" max="7684" width="13.28515625" style="82" customWidth="1"/>
    <col min="7685" max="7685" width="15" style="82" customWidth="1"/>
    <col min="7686" max="7686" width="16.5703125" style="82" customWidth="1"/>
    <col min="7687" max="7687" width="13.42578125" style="82" customWidth="1"/>
    <col min="7688" max="7688" width="14" style="82" customWidth="1"/>
    <col min="7689" max="7689" width="15" style="82" customWidth="1"/>
    <col min="7690" max="7936" width="11.42578125" style="82"/>
    <col min="7937" max="7937" width="5" style="82" customWidth="1"/>
    <col min="7938" max="7938" width="43" style="82" customWidth="1"/>
    <col min="7939" max="7939" width="12.85546875" style="82" customWidth="1"/>
    <col min="7940" max="7940" width="13.28515625" style="82" customWidth="1"/>
    <col min="7941" max="7941" width="15" style="82" customWidth="1"/>
    <col min="7942" max="7942" width="16.5703125" style="82" customWidth="1"/>
    <col min="7943" max="7943" width="13.42578125" style="82" customWidth="1"/>
    <col min="7944" max="7944" width="14" style="82" customWidth="1"/>
    <col min="7945" max="7945" width="15" style="82" customWidth="1"/>
    <col min="7946" max="8192" width="11.42578125" style="82"/>
    <col min="8193" max="8193" width="5" style="82" customWidth="1"/>
    <col min="8194" max="8194" width="43" style="82" customWidth="1"/>
    <col min="8195" max="8195" width="12.85546875" style="82" customWidth="1"/>
    <col min="8196" max="8196" width="13.28515625" style="82" customWidth="1"/>
    <col min="8197" max="8197" width="15" style="82" customWidth="1"/>
    <col min="8198" max="8198" width="16.5703125" style="82" customWidth="1"/>
    <col min="8199" max="8199" width="13.42578125" style="82" customWidth="1"/>
    <col min="8200" max="8200" width="14" style="82" customWidth="1"/>
    <col min="8201" max="8201" width="15" style="82" customWidth="1"/>
    <col min="8202" max="8448" width="11.42578125" style="82"/>
    <col min="8449" max="8449" width="5" style="82" customWidth="1"/>
    <col min="8450" max="8450" width="43" style="82" customWidth="1"/>
    <col min="8451" max="8451" width="12.85546875" style="82" customWidth="1"/>
    <col min="8452" max="8452" width="13.28515625" style="82" customWidth="1"/>
    <col min="8453" max="8453" width="15" style="82" customWidth="1"/>
    <col min="8454" max="8454" width="16.5703125" style="82" customWidth="1"/>
    <col min="8455" max="8455" width="13.42578125" style="82" customWidth="1"/>
    <col min="8456" max="8456" width="14" style="82" customWidth="1"/>
    <col min="8457" max="8457" width="15" style="82" customWidth="1"/>
    <col min="8458" max="8704" width="11.42578125" style="82"/>
    <col min="8705" max="8705" width="5" style="82" customWidth="1"/>
    <col min="8706" max="8706" width="43" style="82" customWidth="1"/>
    <col min="8707" max="8707" width="12.85546875" style="82" customWidth="1"/>
    <col min="8708" max="8708" width="13.28515625" style="82" customWidth="1"/>
    <col min="8709" max="8709" width="15" style="82" customWidth="1"/>
    <col min="8710" max="8710" width="16.5703125" style="82" customWidth="1"/>
    <col min="8711" max="8711" width="13.42578125" style="82" customWidth="1"/>
    <col min="8712" max="8712" width="14" style="82" customWidth="1"/>
    <col min="8713" max="8713" width="15" style="82" customWidth="1"/>
    <col min="8714" max="8960" width="11.42578125" style="82"/>
    <col min="8961" max="8961" width="5" style="82" customWidth="1"/>
    <col min="8962" max="8962" width="43" style="82" customWidth="1"/>
    <col min="8963" max="8963" width="12.85546875" style="82" customWidth="1"/>
    <col min="8964" max="8964" width="13.28515625" style="82" customWidth="1"/>
    <col min="8965" max="8965" width="15" style="82" customWidth="1"/>
    <col min="8966" max="8966" width="16.5703125" style="82" customWidth="1"/>
    <col min="8967" max="8967" width="13.42578125" style="82" customWidth="1"/>
    <col min="8968" max="8968" width="14" style="82" customWidth="1"/>
    <col min="8969" max="8969" width="15" style="82" customWidth="1"/>
    <col min="8970" max="9216" width="11.42578125" style="82"/>
    <col min="9217" max="9217" width="5" style="82" customWidth="1"/>
    <col min="9218" max="9218" width="43" style="82" customWidth="1"/>
    <col min="9219" max="9219" width="12.85546875" style="82" customWidth="1"/>
    <col min="9220" max="9220" width="13.28515625" style="82" customWidth="1"/>
    <col min="9221" max="9221" width="15" style="82" customWidth="1"/>
    <col min="9222" max="9222" width="16.5703125" style="82" customWidth="1"/>
    <col min="9223" max="9223" width="13.42578125" style="82" customWidth="1"/>
    <col min="9224" max="9224" width="14" style="82" customWidth="1"/>
    <col min="9225" max="9225" width="15" style="82" customWidth="1"/>
    <col min="9226" max="9472" width="11.42578125" style="82"/>
    <col min="9473" max="9473" width="5" style="82" customWidth="1"/>
    <col min="9474" max="9474" width="43" style="82" customWidth="1"/>
    <col min="9475" max="9475" width="12.85546875" style="82" customWidth="1"/>
    <col min="9476" max="9476" width="13.28515625" style="82" customWidth="1"/>
    <col min="9477" max="9477" width="15" style="82" customWidth="1"/>
    <col min="9478" max="9478" width="16.5703125" style="82" customWidth="1"/>
    <col min="9479" max="9479" width="13.42578125" style="82" customWidth="1"/>
    <col min="9480" max="9480" width="14" style="82" customWidth="1"/>
    <col min="9481" max="9481" width="15" style="82" customWidth="1"/>
    <col min="9482" max="9728" width="11.42578125" style="82"/>
    <col min="9729" max="9729" width="5" style="82" customWidth="1"/>
    <col min="9730" max="9730" width="43" style="82" customWidth="1"/>
    <col min="9731" max="9731" width="12.85546875" style="82" customWidth="1"/>
    <col min="9732" max="9732" width="13.28515625" style="82" customWidth="1"/>
    <col min="9733" max="9733" width="15" style="82" customWidth="1"/>
    <col min="9734" max="9734" width="16.5703125" style="82" customWidth="1"/>
    <col min="9735" max="9735" width="13.42578125" style="82" customWidth="1"/>
    <col min="9736" max="9736" width="14" style="82" customWidth="1"/>
    <col min="9737" max="9737" width="15" style="82" customWidth="1"/>
    <col min="9738" max="9984" width="11.42578125" style="82"/>
    <col min="9985" max="9985" width="5" style="82" customWidth="1"/>
    <col min="9986" max="9986" width="43" style="82" customWidth="1"/>
    <col min="9987" max="9987" width="12.85546875" style="82" customWidth="1"/>
    <col min="9988" max="9988" width="13.28515625" style="82" customWidth="1"/>
    <col min="9989" max="9989" width="15" style="82" customWidth="1"/>
    <col min="9990" max="9990" width="16.5703125" style="82" customWidth="1"/>
    <col min="9991" max="9991" width="13.42578125" style="82" customWidth="1"/>
    <col min="9992" max="9992" width="14" style="82" customWidth="1"/>
    <col min="9993" max="9993" width="15" style="82" customWidth="1"/>
    <col min="9994" max="10240" width="11.42578125" style="82"/>
    <col min="10241" max="10241" width="5" style="82" customWidth="1"/>
    <col min="10242" max="10242" width="43" style="82" customWidth="1"/>
    <col min="10243" max="10243" width="12.85546875" style="82" customWidth="1"/>
    <col min="10244" max="10244" width="13.28515625" style="82" customWidth="1"/>
    <col min="10245" max="10245" width="15" style="82" customWidth="1"/>
    <col min="10246" max="10246" width="16.5703125" style="82" customWidth="1"/>
    <col min="10247" max="10247" width="13.42578125" style="82" customWidth="1"/>
    <col min="10248" max="10248" width="14" style="82" customWidth="1"/>
    <col min="10249" max="10249" width="15" style="82" customWidth="1"/>
    <col min="10250" max="10496" width="11.42578125" style="82"/>
    <col min="10497" max="10497" width="5" style="82" customWidth="1"/>
    <col min="10498" max="10498" width="43" style="82" customWidth="1"/>
    <col min="10499" max="10499" width="12.85546875" style="82" customWidth="1"/>
    <col min="10500" max="10500" width="13.28515625" style="82" customWidth="1"/>
    <col min="10501" max="10501" width="15" style="82" customWidth="1"/>
    <col min="10502" max="10502" width="16.5703125" style="82" customWidth="1"/>
    <col min="10503" max="10503" width="13.42578125" style="82" customWidth="1"/>
    <col min="10504" max="10504" width="14" style="82" customWidth="1"/>
    <col min="10505" max="10505" width="15" style="82" customWidth="1"/>
    <col min="10506" max="10752" width="11.42578125" style="82"/>
    <col min="10753" max="10753" width="5" style="82" customWidth="1"/>
    <col min="10754" max="10754" width="43" style="82" customWidth="1"/>
    <col min="10755" max="10755" width="12.85546875" style="82" customWidth="1"/>
    <col min="10756" max="10756" width="13.28515625" style="82" customWidth="1"/>
    <col min="10757" max="10757" width="15" style="82" customWidth="1"/>
    <col min="10758" max="10758" width="16.5703125" style="82" customWidth="1"/>
    <col min="10759" max="10759" width="13.42578125" style="82" customWidth="1"/>
    <col min="10760" max="10760" width="14" style="82" customWidth="1"/>
    <col min="10761" max="10761" width="15" style="82" customWidth="1"/>
    <col min="10762" max="11008" width="11.42578125" style="82"/>
    <col min="11009" max="11009" width="5" style="82" customWidth="1"/>
    <col min="11010" max="11010" width="43" style="82" customWidth="1"/>
    <col min="11011" max="11011" width="12.85546875" style="82" customWidth="1"/>
    <col min="11012" max="11012" width="13.28515625" style="82" customWidth="1"/>
    <col min="11013" max="11013" width="15" style="82" customWidth="1"/>
    <col min="11014" max="11014" width="16.5703125" style="82" customWidth="1"/>
    <col min="11015" max="11015" width="13.42578125" style="82" customWidth="1"/>
    <col min="11016" max="11016" width="14" style="82" customWidth="1"/>
    <col min="11017" max="11017" width="15" style="82" customWidth="1"/>
    <col min="11018" max="11264" width="11.42578125" style="82"/>
    <col min="11265" max="11265" width="5" style="82" customWidth="1"/>
    <col min="11266" max="11266" width="43" style="82" customWidth="1"/>
    <col min="11267" max="11267" width="12.85546875" style="82" customWidth="1"/>
    <col min="11268" max="11268" width="13.28515625" style="82" customWidth="1"/>
    <col min="11269" max="11269" width="15" style="82" customWidth="1"/>
    <col min="11270" max="11270" width="16.5703125" style="82" customWidth="1"/>
    <col min="11271" max="11271" width="13.42578125" style="82" customWidth="1"/>
    <col min="11272" max="11272" width="14" style="82" customWidth="1"/>
    <col min="11273" max="11273" width="15" style="82" customWidth="1"/>
    <col min="11274" max="11520" width="11.42578125" style="82"/>
    <col min="11521" max="11521" width="5" style="82" customWidth="1"/>
    <col min="11522" max="11522" width="43" style="82" customWidth="1"/>
    <col min="11523" max="11523" width="12.85546875" style="82" customWidth="1"/>
    <col min="11524" max="11524" width="13.28515625" style="82" customWidth="1"/>
    <col min="11525" max="11525" width="15" style="82" customWidth="1"/>
    <col min="11526" max="11526" width="16.5703125" style="82" customWidth="1"/>
    <col min="11527" max="11527" width="13.42578125" style="82" customWidth="1"/>
    <col min="11528" max="11528" width="14" style="82" customWidth="1"/>
    <col min="11529" max="11529" width="15" style="82" customWidth="1"/>
    <col min="11530" max="11776" width="11.42578125" style="82"/>
    <col min="11777" max="11777" width="5" style="82" customWidth="1"/>
    <col min="11778" max="11778" width="43" style="82" customWidth="1"/>
    <col min="11779" max="11779" width="12.85546875" style="82" customWidth="1"/>
    <col min="11780" max="11780" width="13.28515625" style="82" customWidth="1"/>
    <col min="11781" max="11781" width="15" style="82" customWidth="1"/>
    <col min="11782" max="11782" width="16.5703125" style="82" customWidth="1"/>
    <col min="11783" max="11783" width="13.42578125" style="82" customWidth="1"/>
    <col min="11784" max="11784" width="14" style="82" customWidth="1"/>
    <col min="11785" max="11785" width="15" style="82" customWidth="1"/>
    <col min="11786" max="12032" width="11.42578125" style="82"/>
    <col min="12033" max="12033" width="5" style="82" customWidth="1"/>
    <col min="12034" max="12034" width="43" style="82" customWidth="1"/>
    <col min="12035" max="12035" width="12.85546875" style="82" customWidth="1"/>
    <col min="12036" max="12036" width="13.28515625" style="82" customWidth="1"/>
    <col min="12037" max="12037" width="15" style="82" customWidth="1"/>
    <col min="12038" max="12038" width="16.5703125" style="82" customWidth="1"/>
    <col min="12039" max="12039" width="13.42578125" style="82" customWidth="1"/>
    <col min="12040" max="12040" width="14" style="82" customWidth="1"/>
    <col min="12041" max="12041" width="15" style="82" customWidth="1"/>
    <col min="12042" max="12288" width="11.42578125" style="82"/>
    <col min="12289" max="12289" width="5" style="82" customWidth="1"/>
    <col min="12290" max="12290" width="43" style="82" customWidth="1"/>
    <col min="12291" max="12291" width="12.85546875" style="82" customWidth="1"/>
    <col min="12292" max="12292" width="13.28515625" style="82" customWidth="1"/>
    <col min="12293" max="12293" width="15" style="82" customWidth="1"/>
    <col min="12294" max="12294" width="16.5703125" style="82" customWidth="1"/>
    <col min="12295" max="12295" width="13.42578125" style="82" customWidth="1"/>
    <col min="12296" max="12296" width="14" style="82" customWidth="1"/>
    <col min="12297" max="12297" width="15" style="82" customWidth="1"/>
    <col min="12298" max="12544" width="11.42578125" style="82"/>
    <col min="12545" max="12545" width="5" style="82" customWidth="1"/>
    <col min="12546" max="12546" width="43" style="82" customWidth="1"/>
    <col min="12547" max="12547" width="12.85546875" style="82" customWidth="1"/>
    <col min="12548" max="12548" width="13.28515625" style="82" customWidth="1"/>
    <col min="12549" max="12549" width="15" style="82" customWidth="1"/>
    <col min="12550" max="12550" width="16.5703125" style="82" customWidth="1"/>
    <col min="12551" max="12551" width="13.42578125" style="82" customWidth="1"/>
    <col min="12552" max="12552" width="14" style="82" customWidth="1"/>
    <col min="12553" max="12553" width="15" style="82" customWidth="1"/>
    <col min="12554" max="12800" width="11.42578125" style="82"/>
    <col min="12801" max="12801" width="5" style="82" customWidth="1"/>
    <col min="12802" max="12802" width="43" style="82" customWidth="1"/>
    <col min="12803" max="12803" width="12.85546875" style="82" customWidth="1"/>
    <col min="12804" max="12804" width="13.28515625" style="82" customWidth="1"/>
    <col min="12805" max="12805" width="15" style="82" customWidth="1"/>
    <col min="12806" max="12806" width="16.5703125" style="82" customWidth="1"/>
    <col min="12807" max="12807" width="13.42578125" style="82" customWidth="1"/>
    <col min="12808" max="12808" width="14" style="82" customWidth="1"/>
    <col min="12809" max="12809" width="15" style="82" customWidth="1"/>
    <col min="12810" max="13056" width="11.42578125" style="82"/>
    <col min="13057" max="13057" width="5" style="82" customWidth="1"/>
    <col min="13058" max="13058" width="43" style="82" customWidth="1"/>
    <col min="13059" max="13059" width="12.85546875" style="82" customWidth="1"/>
    <col min="13060" max="13060" width="13.28515625" style="82" customWidth="1"/>
    <col min="13061" max="13061" width="15" style="82" customWidth="1"/>
    <col min="13062" max="13062" width="16.5703125" style="82" customWidth="1"/>
    <col min="13063" max="13063" width="13.42578125" style="82" customWidth="1"/>
    <col min="13064" max="13064" width="14" style="82" customWidth="1"/>
    <col min="13065" max="13065" width="15" style="82" customWidth="1"/>
    <col min="13066" max="13312" width="11.42578125" style="82"/>
    <col min="13313" max="13313" width="5" style="82" customWidth="1"/>
    <col min="13314" max="13314" width="43" style="82" customWidth="1"/>
    <col min="13315" max="13315" width="12.85546875" style="82" customWidth="1"/>
    <col min="13316" max="13316" width="13.28515625" style="82" customWidth="1"/>
    <col min="13317" max="13317" width="15" style="82" customWidth="1"/>
    <col min="13318" max="13318" width="16.5703125" style="82" customWidth="1"/>
    <col min="13319" max="13319" width="13.42578125" style="82" customWidth="1"/>
    <col min="13320" max="13320" width="14" style="82" customWidth="1"/>
    <col min="13321" max="13321" width="15" style="82" customWidth="1"/>
    <col min="13322" max="13568" width="11.42578125" style="82"/>
    <col min="13569" max="13569" width="5" style="82" customWidth="1"/>
    <col min="13570" max="13570" width="43" style="82" customWidth="1"/>
    <col min="13571" max="13571" width="12.85546875" style="82" customWidth="1"/>
    <col min="13572" max="13572" width="13.28515625" style="82" customWidth="1"/>
    <col min="13573" max="13573" width="15" style="82" customWidth="1"/>
    <col min="13574" max="13574" width="16.5703125" style="82" customWidth="1"/>
    <col min="13575" max="13575" width="13.42578125" style="82" customWidth="1"/>
    <col min="13576" max="13576" width="14" style="82" customWidth="1"/>
    <col min="13577" max="13577" width="15" style="82" customWidth="1"/>
    <col min="13578" max="13824" width="11.42578125" style="82"/>
    <col min="13825" max="13825" width="5" style="82" customWidth="1"/>
    <col min="13826" max="13826" width="43" style="82" customWidth="1"/>
    <col min="13827" max="13827" width="12.85546875" style="82" customWidth="1"/>
    <col min="13828" max="13828" width="13.28515625" style="82" customWidth="1"/>
    <col min="13829" max="13829" width="15" style="82" customWidth="1"/>
    <col min="13830" max="13830" width="16.5703125" style="82" customWidth="1"/>
    <col min="13831" max="13831" width="13.42578125" style="82" customWidth="1"/>
    <col min="13832" max="13832" width="14" style="82" customWidth="1"/>
    <col min="13833" max="13833" width="15" style="82" customWidth="1"/>
    <col min="13834" max="14080" width="11.42578125" style="82"/>
    <col min="14081" max="14081" width="5" style="82" customWidth="1"/>
    <col min="14082" max="14082" width="43" style="82" customWidth="1"/>
    <col min="14083" max="14083" width="12.85546875" style="82" customWidth="1"/>
    <col min="14084" max="14084" width="13.28515625" style="82" customWidth="1"/>
    <col min="14085" max="14085" width="15" style="82" customWidth="1"/>
    <col min="14086" max="14086" width="16.5703125" style="82" customWidth="1"/>
    <col min="14087" max="14087" width="13.42578125" style="82" customWidth="1"/>
    <col min="14088" max="14088" width="14" style="82" customWidth="1"/>
    <col min="14089" max="14089" width="15" style="82" customWidth="1"/>
    <col min="14090" max="14336" width="11.42578125" style="82"/>
    <col min="14337" max="14337" width="5" style="82" customWidth="1"/>
    <col min="14338" max="14338" width="43" style="82" customWidth="1"/>
    <col min="14339" max="14339" width="12.85546875" style="82" customWidth="1"/>
    <col min="14340" max="14340" width="13.28515625" style="82" customWidth="1"/>
    <col min="14341" max="14341" width="15" style="82" customWidth="1"/>
    <col min="14342" max="14342" width="16.5703125" style="82" customWidth="1"/>
    <col min="14343" max="14343" width="13.42578125" style="82" customWidth="1"/>
    <col min="14344" max="14344" width="14" style="82" customWidth="1"/>
    <col min="14345" max="14345" width="15" style="82" customWidth="1"/>
    <col min="14346" max="14592" width="11.42578125" style="82"/>
    <col min="14593" max="14593" width="5" style="82" customWidth="1"/>
    <col min="14594" max="14594" width="43" style="82" customWidth="1"/>
    <col min="14595" max="14595" width="12.85546875" style="82" customWidth="1"/>
    <col min="14596" max="14596" width="13.28515625" style="82" customWidth="1"/>
    <col min="14597" max="14597" width="15" style="82" customWidth="1"/>
    <col min="14598" max="14598" width="16.5703125" style="82" customWidth="1"/>
    <col min="14599" max="14599" width="13.42578125" style="82" customWidth="1"/>
    <col min="14600" max="14600" width="14" style="82" customWidth="1"/>
    <col min="14601" max="14601" width="15" style="82" customWidth="1"/>
    <col min="14602" max="14848" width="11.42578125" style="82"/>
    <col min="14849" max="14849" width="5" style="82" customWidth="1"/>
    <col min="14850" max="14850" width="43" style="82" customWidth="1"/>
    <col min="14851" max="14851" width="12.85546875" style="82" customWidth="1"/>
    <col min="14852" max="14852" width="13.28515625" style="82" customWidth="1"/>
    <col min="14853" max="14853" width="15" style="82" customWidth="1"/>
    <col min="14854" max="14854" width="16.5703125" style="82" customWidth="1"/>
    <col min="14855" max="14855" width="13.42578125" style="82" customWidth="1"/>
    <col min="14856" max="14856" width="14" style="82" customWidth="1"/>
    <col min="14857" max="14857" width="15" style="82" customWidth="1"/>
    <col min="14858" max="15104" width="11.42578125" style="82"/>
    <col min="15105" max="15105" width="5" style="82" customWidth="1"/>
    <col min="15106" max="15106" width="43" style="82" customWidth="1"/>
    <col min="15107" max="15107" width="12.85546875" style="82" customWidth="1"/>
    <col min="15108" max="15108" width="13.28515625" style="82" customWidth="1"/>
    <col min="15109" max="15109" width="15" style="82" customWidth="1"/>
    <col min="15110" max="15110" width="16.5703125" style="82" customWidth="1"/>
    <col min="15111" max="15111" width="13.42578125" style="82" customWidth="1"/>
    <col min="15112" max="15112" width="14" style="82" customWidth="1"/>
    <col min="15113" max="15113" width="15" style="82" customWidth="1"/>
    <col min="15114" max="15360" width="11.42578125" style="82"/>
    <col min="15361" max="15361" width="5" style="82" customWidth="1"/>
    <col min="15362" max="15362" width="43" style="82" customWidth="1"/>
    <col min="15363" max="15363" width="12.85546875" style="82" customWidth="1"/>
    <col min="15364" max="15364" width="13.28515625" style="82" customWidth="1"/>
    <col min="15365" max="15365" width="15" style="82" customWidth="1"/>
    <col min="15366" max="15366" width="16.5703125" style="82" customWidth="1"/>
    <col min="15367" max="15367" width="13.42578125" style="82" customWidth="1"/>
    <col min="15368" max="15368" width="14" style="82" customWidth="1"/>
    <col min="15369" max="15369" width="15" style="82" customWidth="1"/>
    <col min="15370" max="15616" width="11.42578125" style="82"/>
    <col min="15617" max="15617" width="5" style="82" customWidth="1"/>
    <col min="15618" max="15618" width="43" style="82" customWidth="1"/>
    <col min="15619" max="15619" width="12.85546875" style="82" customWidth="1"/>
    <col min="15620" max="15620" width="13.28515625" style="82" customWidth="1"/>
    <col min="15621" max="15621" width="15" style="82" customWidth="1"/>
    <col min="15622" max="15622" width="16.5703125" style="82" customWidth="1"/>
    <col min="15623" max="15623" width="13.42578125" style="82" customWidth="1"/>
    <col min="15624" max="15624" width="14" style="82" customWidth="1"/>
    <col min="15625" max="15625" width="15" style="82" customWidth="1"/>
    <col min="15626" max="15872" width="11.42578125" style="82"/>
    <col min="15873" max="15873" width="5" style="82" customWidth="1"/>
    <col min="15874" max="15874" width="43" style="82" customWidth="1"/>
    <col min="15875" max="15875" width="12.85546875" style="82" customWidth="1"/>
    <col min="15876" max="15876" width="13.28515625" style="82" customWidth="1"/>
    <col min="15877" max="15877" width="15" style="82" customWidth="1"/>
    <col min="15878" max="15878" width="16.5703125" style="82" customWidth="1"/>
    <col min="15879" max="15879" width="13.42578125" style="82" customWidth="1"/>
    <col min="15880" max="15880" width="14" style="82" customWidth="1"/>
    <col min="15881" max="15881" width="15" style="82" customWidth="1"/>
    <col min="15882" max="16128" width="11.42578125" style="82"/>
    <col min="16129" max="16129" width="5" style="82" customWidth="1"/>
    <col min="16130" max="16130" width="43" style="82" customWidth="1"/>
    <col min="16131" max="16131" width="12.85546875" style="82" customWidth="1"/>
    <col min="16132" max="16132" width="13.28515625" style="82" customWidth="1"/>
    <col min="16133" max="16133" width="15" style="82" customWidth="1"/>
    <col min="16134" max="16134" width="16.5703125" style="82" customWidth="1"/>
    <col min="16135" max="16135" width="13.42578125" style="82" customWidth="1"/>
    <col min="16136" max="16136" width="14" style="82" customWidth="1"/>
    <col min="16137" max="16137" width="15" style="82" customWidth="1"/>
    <col min="16138" max="16384" width="11.42578125" style="82"/>
  </cols>
  <sheetData>
    <row r="1" spans="2:9" ht="13.5" thickBot="1" x14ac:dyDescent="0.25"/>
    <row r="2" spans="2:9" x14ac:dyDescent="0.2">
      <c r="B2" s="182" t="s">
        <v>426</v>
      </c>
      <c r="C2" s="183"/>
      <c r="D2" s="183"/>
      <c r="E2" s="183"/>
      <c r="F2" s="183"/>
      <c r="G2" s="183"/>
      <c r="H2" s="183"/>
      <c r="I2" s="184"/>
    </row>
    <row r="3" spans="2:9" x14ac:dyDescent="0.2">
      <c r="B3" s="185" t="s">
        <v>122</v>
      </c>
      <c r="C3" s="186"/>
      <c r="D3" s="186"/>
      <c r="E3" s="186"/>
      <c r="F3" s="186"/>
      <c r="G3" s="186"/>
      <c r="H3" s="186"/>
      <c r="I3" s="187"/>
    </row>
    <row r="4" spans="2:9" x14ac:dyDescent="0.2">
      <c r="B4" s="185" t="s">
        <v>430</v>
      </c>
      <c r="C4" s="186"/>
      <c r="D4" s="186"/>
      <c r="E4" s="186"/>
      <c r="F4" s="186"/>
      <c r="G4" s="186"/>
      <c r="H4" s="186"/>
      <c r="I4" s="187"/>
    </row>
    <row r="5" spans="2:9" ht="13.5" thickBot="1" x14ac:dyDescent="0.25">
      <c r="B5" s="188" t="s">
        <v>2</v>
      </c>
      <c r="C5" s="189"/>
      <c r="D5" s="189"/>
      <c r="E5" s="189"/>
      <c r="F5" s="189"/>
      <c r="G5" s="189"/>
      <c r="H5" s="189"/>
      <c r="I5" s="190"/>
    </row>
    <row r="6" spans="2:9" ht="76.5" x14ac:dyDescent="0.2">
      <c r="B6" s="105" t="s">
        <v>431</v>
      </c>
      <c r="C6" s="105" t="s">
        <v>432</v>
      </c>
      <c r="D6" s="105" t="s">
        <v>433</v>
      </c>
      <c r="E6" s="105" t="s">
        <v>434</v>
      </c>
      <c r="F6" s="105" t="s">
        <v>435</v>
      </c>
      <c r="G6" s="105" t="s">
        <v>436</v>
      </c>
      <c r="H6" s="105" t="s">
        <v>437</v>
      </c>
      <c r="I6" s="105" t="s">
        <v>438</v>
      </c>
    </row>
    <row r="7" spans="2:9" ht="13.5" thickBot="1" x14ac:dyDescent="0.25">
      <c r="B7" s="83" t="s">
        <v>186</v>
      </c>
      <c r="C7" s="83" t="s">
        <v>439</v>
      </c>
      <c r="D7" s="83" t="s">
        <v>440</v>
      </c>
      <c r="E7" s="83" t="s">
        <v>441</v>
      </c>
      <c r="F7" s="83" t="s">
        <v>442</v>
      </c>
      <c r="G7" s="83" t="s">
        <v>123</v>
      </c>
      <c r="H7" s="83" t="s">
        <v>443</v>
      </c>
      <c r="I7" s="83" t="s">
        <v>444</v>
      </c>
    </row>
    <row r="8" spans="2:9" ht="12.75" customHeight="1" x14ac:dyDescent="0.2">
      <c r="B8" s="84" t="s">
        <v>124</v>
      </c>
      <c r="C8" s="85">
        <f t="shared" ref="C8:I8" si="0">C9+C13</f>
        <v>0</v>
      </c>
      <c r="D8" s="85">
        <f t="shared" si="0"/>
        <v>0</v>
      </c>
      <c r="E8" s="85">
        <f t="shared" si="0"/>
        <v>0</v>
      </c>
      <c r="F8" s="85">
        <f t="shared" si="0"/>
        <v>0</v>
      </c>
      <c r="G8" s="85">
        <f t="shared" si="0"/>
        <v>0</v>
      </c>
      <c r="H8" s="85">
        <f t="shared" si="0"/>
        <v>0</v>
      </c>
      <c r="I8" s="85">
        <f t="shared" si="0"/>
        <v>0</v>
      </c>
    </row>
    <row r="9" spans="2:9" ht="12.75" customHeight="1" x14ac:dyDescent="0.2">
      <c r="B9" s="84" t="s">
        <v>125</v>
      </c>
      <c r="C9" s="85">
        <f t="shared" ref="C9:I9" si="1">SUM(C10:C12)</f>
        <v>0</v>
      </c>
      <c r="D9" s="85">
        <f t="shared" si="1"/>
        <v>0</v>
      </c>
      <c r="E9" s="85">
        <f t="shared" si="1"/>
        <v>0</v>
      </c>
      <c r="F9" s="85">
        <f t="shared" si="1"/>
        <v>0</v>
      </c>
      <c r="G9" s="85">
        <f t="shared" si="1"/>
        <v>0</v>
      </c>
      <c r="H9" s="85">
        <f t="shared" si="1"/>
        <v>0</v>
      </c>
      <c r="I9" s="85">
        <f t="shared" si="1"/>
        <v>0</v>
      </c>
    </row>
    <row r="10" spans="2:9" x14ac:dyDescent="0.2">
      <c r="B10" s="86" t="s">
        <v>126</v>
      </c>
      <c r="C10" s="85">
        <v>0</v>
      </c>
      <c r="D10" s="85">
        <v>0</v>
      </c>
      <c r="E10" s="85">
        <v>0</v>
      </c>
      <c r="F10" s="85"/>
      <c r="G10" s="87">
        <v>0</v>
      </c>
      <c r="H10" s="85">
        <v>0</v>
      </c>
      <c r="I10" s="85">
        <v>0</v>
      </c>
    </row>
    <row r="11" spans="2:9" x14ac:dyDescent="0.2">
      <c r="B11" s="86" t="s">
        <v>127</v>
      </c>
      <c r="C11" s="87">
        <v>0</v>
      </c>
      <c r="D11" s="87">
        <v>0</v>
      </c>
      <c r="E11" s="87">
        <v>0</v>
      </c>
      <c r="F11" s="87"/>
      <c r="G11" s="87">
        <v>0</v>
      </c>
      <c r="H11" s="87">
        <v>0</v>
      </c>
      <c r="I11" s="87">
        <v>0</v>
      </c>
    </row>
    <row r="12" spans="2:9" x14ac:dyDescent="0.2">
      <c r="B12" s="86" t="s">
        <v>128</v>
      </c>
      <c r="C12" s="87">
        <v>0</v>
      </c>
      <c r="D12" s="87">
        <v>0</v>
      </c>
      <c r="E12" s="87">
        <v>0</v>
      </c>
      <c r="F12" s="87"/>
      <c r="G12" s="87">
        <v>0</v>
      </c>
      <c r="H12" s="87">
        <v>0</v>
      </c>
      <c r="I12" s="87">
        <v>0</v>
      </c>
    </row>
    <row r="13" spans="2:9" ht="12.75" customHeight="1" x14ac:dyDescent="0.2">
      <c r="B13" s="84" t="s">
        <v>129</v>
      </c>
      <c r="C13" s="85">
        <f>SUM(C14:C16)</f>
        <v>0</v>
      </c>
      <c r="D13" s="85">
        <f>SUM(D14:D16)</f>
        <v>0</v>
      </c>
      <c r="E13" s="85">
        <f>SUM(E14:E16)</f>
        <v>0</v>
      </c>
      <c r="F13" s="85">
        <f>SUM(F14:F16)</f>
        <v>0</v>
      </c>
      <c r="G13" s="87"/>
      <c r="H13" s="85">
        <f>SUM(H14:H16)</f>
        <v>0</v>
      </c>
      <c r="I13" s="85">
        <f>SUM(I14:I16)</f>
        <v>0</v>
      </c>
    </row>
    <row r="14" spans="2:9" x14ac:dyDescent="0.2">
      <c r="B14" s="86" t="s">
        <v>130</v>
      </c>
      <c r="C14" s="85">
        <v>0</v>
      </c>
      <c r="D14" s="85">
        <v>0</v>
      </c>
      <c r="E14" s="85">
        <v>0</v>
      </c>
      <c r="F14" s="85"/>
      <c r="G14" s="87">
        <v>0</v>
      </c>
      <c r="H14" s="85">
        <v>0</v>
      </c>
      <c r="I14" s="85">
        <v>0</v>
      </c>
    </row>
    <row r="15" spans="2:9" x14ac:dyDescent="0.2">
      <c r="B15" s="86" t="s">
        <v>131</v>
      </c>
      <c r="C15" s="87">
        <v>0</v>
      </c>
      <c r="D15" s="87">
        <v>0</v>
      </c>
      <c r="E15" s="87">
        <v>0</v>
      </c>
      <c r="F15" s="87"/>
      <c r="G15" s="87">
        <v>0</v>
      </c>
      <c r="H15" s="87">
        <v>0</v>
      </c>
      <c r="I15" s="87">
        <v>0</v>
      </c>
    </row>
    <row r="16" spans="2:9" x14ac:dyDescent="0.2">
      <c r="B16" s="86" t="s">
        <v>132</v>
      </c>
      <c r="C16" s="87">
        <v>0</v>
      </c>
      <c r="D16" s="87">
        <v>0</v>
      </c>
      <c r="E16" s="87">
        <v>0</v>
      </c>
      <c r="F16" s="87"/>
      <c r="G16" s="87">
        <v>0</v>
      </c>
      <c r="H16" s="87">
        <v>0</v>
      </c>
      <c r="I16" s="87">
        <v>0</v>
      </c>
    </row>
    <row r="17" spans="2:9" x14ac:dyDescent="0.2">
      <c r="B17" s="84" t="s">
        <v>133</v>
      </c>
      <c r="C17" s="85">
        <v>183336.04</v>
      </c>
      <c r="D17" s="88">
        <v>4903970.13</v>
      </c>
      <c r="E17" s="88">
        <v>4878425.04</v>
      </c>
      <c r="F17" s="88"/>
      <c r="G17" s="89">
        <v>208881.13</v>
      </c>
      <c r="H17" s="88">
        <v>0</v>
      </c>
      <c r="I17" s="88">
        <v>0</v>
      </c>
    </row>
    <row r="18" spans="2:9" x14ac:dyDescent="0.2">
      <c r="B18" s="90"/>
      <c r="C18" s="87"/>
      <c r="D18" s="87"/>
      <c r="E18" s="87"/>
      <c r="F18" s="87"/>
      <c r="G18" s="87"/>
      <c r="H18" s="87"/>
      <c r="I18" s="87"/>
    </row>
    <row r="19" spans="2:9" ht="12.75" customHeight="1" x14ac:dyDescent="0.2">
      <c r="B19" s="91" t="s">
        <v>134</v>
      </c>
      <c r="C19" s="85">
        <f>C8+C17</f>
        <v>183336.04</v>
      </c>
      <c r="D19" s="85">
        <f t="shared" ref="D19:I19" si="2">D8+D17</f>
        <v>4903970.13</v>
      </c>
      <c r="E19" s="85">
        <f t="shared" si="2"/>
        <v>4878425.04</v>
      </c>
      <c r="F19" s="85">
        <f t="shared" si="2"/>
        <v>0</v>
      </c>
      <c r="G19" s="85">
        <f t="shared" si="2"/>
        <v>208881.13</v>
      </c>
      <c r="H19" s="85">
        <f t="shared" si="2"/>
        <v>0</v>
      </c>
      <c r="I19" s="85">
        <f t="shared" si="2"/>
        <v>0</v>
      </c>
    </row>
    <row r="20" spans="2:9" x14ac:dyDescent="0.2">
      <c r="B20" s="84"/>
      <c r="C20" s="85"/>
      <c r="D20" s="85"/>
      <c r="E20" s="85"/>
      <c r="F20" s="85"/>
      <c r="G20" s="85"/>
      <c r="H20" s="85"/>
      <c r="I20" s="85"/>
    </row>
    <row r="21" spans="2:9" ht="12.75" customHeight="1" x14ac:dyDescent="0.2">
      <c r="B21" s="84" t="s">
        <v>140</v>
      </c>
      <c r="C21" s="85">
        <f t="shared" ref="C21:I21" si="3">SUM(C22:C24)</f>
        <v>0</v>
      </c>
      <c r="D21" s="85">
        <f t="shared" si="3"/>
        <v>0</v>
      </c>
      <c r="E21" s="85">
        <f t="shared" si="3"/>
        <v>0</v>
      </c>
      <c r="F21" s="85">
        <f t="shared" si="3"/>
        <v>0</v>
      </c>
      <c r="G21" s="85">
        <f t="shared" si="3"/>
        <v>0</v>
      </c>
      <c r="H21" s="85">
        <f t="shared" si="3"/>
        <v>0</v>
      </c>
      <c r="I21" s="85">
        <f t="shared" si="3"/>
        <v>0</v>
      </c>
    </row>
    <row r="22" spans="2:9" ht="12.75" customHeight="1" x14ac:dyDescent="0.2">
      <c r="B22" s="90" t="s">
        <v>135</v>
      </c>
      <c r="C22" s="87"/>
      <c r="D22" s="87"/>
      <c r="E22" s="87"/>
      <c r="F22" s="87"/>
      <c r="G22" s="87">
        <f>C22+D22-E22+F22</f>
        <v>0</v>
      </c>
      <c r="H22" s="87"/>
      <c r="I22" s="87"/>
    </row>
    <row r="23" spans="2:9" ht="12.75" customHeight="1" x14ac:dyDescent="0.2">
      <c r="B23" s="90" t="s">
        <v>136</v>
      </c>
      <c r="C23" s="87"/>
      <c r="D23" s="87"/>
      <c r="E23" s="87"/>
      <c r="F23" s="87"/>
      <c r="G23" s="87">
        <f>C23+D23-E23+F23</f>
        <v>0</v>
      </c>
      <c r="H23" s="87"/>
      <c r="I23" s="87"/>
    </row>
    <row r="24" spans="2:9" ht="12.75" customHeight="1" x14ac:dyDescent="0.2">
      <c r="B24" s="90" t="s">
        <v>445</v>
      </c>
      <c r="C24" s="87"/>
      <c r="D24" s="87"/>
      <c r="E24" s="87"/>
      <c r="F24" s="87"/>
      <c r="G24" s="87">
        <f>C24+D24-E24+F24</f>
        <v>0</v>
      </c>
      <c r="H24" s="87"/>
      <c r="I24" s="87"/>
    </row>
    <row r="25" spans="2:9" x14ac:dyDescent="0.2">
      <c r="B25" s="92"/>
      <c r="C25" s="93"/>
      <c r="D25" s="93"/>
      <c r="E25" s="93"/>
      <c r="F25" s="93"/>
      <c r="G25" s="93"/>
      <c r="H25" s="93"/>
      <c r="I25" s="93"/>
    </row>
    <row r="26" spans="2:9" ht="25.5" x14ac:dyDescent="0.2">
      <c r="B26" s="91" t="s">
        <v>137</v>
      </c>
      <c r="C26" s="85">
        <f t="shared" ref="C26:I26" si="4">SUM(C27:C29)</f>
        <v>0</v>
      </c>
      <c r="D26" s="85">
        <f t="shared" si="4"/>
        <v>0</v>
      </c>
      <c r="E26" s="85">
        <f t="shared" si="4"/>
        <v>0</v>
      </c>
      <c r="F26" s="85">
        <f t="shared" si="4"/>
        <v>0</v>
      </c>
      <c r="G26" s="85">
        <f t="shared" si="4"/>
        <v>0</v>
      </c>
      <c r="H26" s="85">
        <f t="shared" si="4"/>
        <v>0</v>
      </c>
      <c r="I26" s="85">
        <f t="shared" si="4"/>
        <v>0</v>
      </c>
    </row>
    <row r="27" spans="2:9" ht="12.75" customHeight="1" x14ac:dyDescent="0.2">
      <c r="B27" s="90" t="s">
        <v>138</v>
      </c>
      <c r="C27" s="87"/>
      <c r="D27" s="87"/>
      <c r="E27" s="87"/>
      <c r="F27" s="87"/>
      <c r="G27" s="87">
        <f>C27+D27-E27+F27</f>
        <v>0</v>
      </c>
      <c r="H27" s="87"/>
      <c r="I27" s="87"/>
    </row>
    <row r="28" spans="2:9" ht="12.75" customHeight="1" x14ac:dyDescent="0.2">
      <c r="B28" s="90" t="s">
        <v>139</v>
      </c>
      <c r="C28" s="87"/>
      <c r="D28" s="87"/>
      <c r="E28" s="87"/>
      <c r="F28" s="87"/>
      <c r="G28" s="87">
        <f>C28+D28-E28+F28</f>
        <v>0</v>
      </c>
      <c r="H28" s="87"/>
      <c r="I28" s="87"/>
    </row>
    <row r="29" spans="2:9" ht="12.75" customHeight="1" x14ac:dyDescent="0.2">
      <c r="B29" s="90" t="s">
        <v>446</v>
      </c>
      <c r="C29" s="87"/>
      <c r="D29" s="87"/>
      <c r="E29" s="87"/>
      <c r="F29" s="87"/>
      <c r="G29" s="87">
        <f>C29+D29-E29+F29</f>
        <v>0</v>
      </c>
      <c r="H29" s="87"/>
      <c r="I29" s="87"/>
    </row>
    <row r="30" spans="2:9" ht="13.5" thickBot="1" x14ac:dyDescent="0.25">
      <c r="B30" s="94"/>
      <c r="C30" s="95"/>
      <c r="D30" s="95"/>
      <c r="E30" s="95"/>
      <c r="F30" s="95"/>
      <c r="G30" s="95"/>
      <c r="H30" s="95"/>
      <c r="I30" s="95"/>
    </row>
    <row r="31" spans="2:9" ht="18.75" customHeight="1" x14ac:dyDescent="0.2">
      <c r="B31" s="191" t="s">
        <v>447</v>
      </c>
      <c r="C31" s="191"/>
      <c r="D31" s="191"/>
      <c r="E31" s="191"/>
      <c r="F31" s="191"/>
      <c r="G31" s="191"/>
      <c r="H31" s="191"/>
      <c r="I31" s="191"/>
    </row>
    <row r="32" spans="2:9" x14ac:dyDescent="0.2">
      <c r="B32" s="96" t="s">
        <v>448</v>
      </c>
      <c r="C32" s="97"/>
      <c r="D32" s="98"/>
      <c r="E32" s="98"/>
      <c r="F32" s="98"/>
      <c r="G32" s="98"/>
      <c r="H32" s="98"/>
      <c r="I32" s="98"/>
    </row>
    <row r="33" spans="2:9" ht="13.5" thickBot="1" x14ac:dyDescent="0.25">
      <c r="B33" s="99"/>
      <c r="C33" s="97"/>
      <c r="D33" s="97"/>
      <c r="E33" s="97"/>
      <c r="F33" s="97"/>
      <c r="G33" s="97"/>
      <c r="H33" s="97"/>
      <c r="I33" s="97"/>
    </row>
    <row r="34" spans="2:9" ht="38.25" customHeight="1" x14ac:dyDescent="0.2">
      <c r="B34" s="192" t="s">
        <v>449</v>
      </c>
      <c r="C34" s="192" t="s">
        <v>450</v>
      </c>
      <c r="D34" s="192" t="s">
        <v>451</v>
      </c>
      <c r="E34" s="100" t="s">
        <v>452</v>
      </c>
      <c r="F34" s="192" t="s">
        <v>453</v>
      </c>
      <c r="G34" s="100" t="s">
        <v>454</v>
      </c>
      <c r="H34" s="97"/>
      <c r="I34" s="97"/>
    </row>
    <row r="35" spans="2:9" ht="15.75" customHeight="1" thickBot="1" x14ac:dyDescent="0.25">
      <c r="B35" s="193"/>
      <c r="C35" s="193"/>
      <c r="D35" s="193"/>
      <c r="E35" s="101" t="s">
        <v>455</v>
      </c>
      <c r="F35" s="193"/>
      <c r="G35" s="101" t="s">
        <v>456</v>
      </c>
      <c r="H35" s="97"/>
      <c r="I35" s="97"/>
    </row>
    <row r="36" spans="2:9" x14ac:dyDescent="0.2">
      <c r="B36" s="102" t="s">
        <v>457</v>
      </c>
      <c r="C36" s="85">
        <f>SUM(C37:C39)</f>
        <v>0</v>
      </c>
      <c r="D36" s="85">
        <f>SUM(D37:D39)</f>
        <v>0</v>
      </c>
      <c r="E36" s="85">
        <f>SUM(E37:E39)</f>
        <v>0</v>
      </c>
      <c r="F36" s="85">
        <f>SUM(F37:F39)</f>
        <v>0</v>
      </c>
      <c r="G36" s="85">
        <f>SUM(G37:G39)</f>
        <v>0</v>
      </c>
      <c r="H36" s="97"/>
      <c r="I36" s="97"/>
    </row>
    <row r="37" spans="2:9" x14ac:dyDescent="0.2">
      <c r="B37" s="90" t="s">
        <v>458</v>
      </c>
      <c r="C37" s="87"/>
      <c r="D37" s="87"/>
      <c r="E37" s="87"/>
      <c r="F37" s="87"/>
      <c r="G37" s="87"/>
      <c r="H37" s="97"/>
      <c r="I37" s="97"/>
    </row>
    <row r="38" spans="2:9" x14ac:dyDescent="0.2">
      <c r="B38" s="90" t="s">
        <v>459</v>
      </c>
      <c r="C38" s="87"/>
      <c r="D38" s="87"/>
      <c r="E38" s="87"/>
      <c r="F38" s="87"/>
      <c r="G38" s="87"/>
      <c r="H38" s="97"/>
      <c r="I38" s="97"/>
    </row>
    <row r="39" spans="2:9" ht="13.5" thickBot="1" x14ac:dyDescent="0.25">
      <c r="B39" s="103" t="s">
        <v>460</v>
      </c>
      <c r="C39" s="104"/>
      <c r="D39" s="104"/>
      <c r="E39" s="104"/>
      <c r="F39" s="104"/>
      <c r="G39" s="104"/>
      <c r="H39" s="97"/>
      <c r="I39" s="97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0866141732283472" right="0.51181102362204722" top="0.94488188976377963" bottom="0.74803149606299213" header="0.31496062992125984" footer="0.31496062992125984"/>
  <pageSetup paperSize="9" scale="6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view="pageBreakPreview" zoomScale="60" zoomScaleNormal="100" workbookViewId="0">
      <selection activeCell="C9" sqref="C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x14ac:dyDescent="0.25">
      <c r="B2" s="182" t="s">
        <v>426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15.75" customHeight="1" x14ac:dyDescent="0.25">
      <c r="B3" s="185" t="s">
        <v>141</v>
      </c>
      <c r="C3" s="186"/>
      <c r="D3" s="186"/>
      <c r="E3" s="186"/>
      <c r="F3" s="186"/>
      <c r="G3" s="186"/>
      <c r="H3" s="186"/>
      <c r="I3" s="186"/>
      <c r="J3" s="186"/>
      <c r="K3" s="186"/>
      <c r="L3" s="187"/>
    </row>
    <row r="4" spans="2:12" ht="15.75" customHeight="1" x14ac:dyDescent="0.25">
      <c r="B4" s="185" t="s">
        <v>430</v>
      </c>
      <c r="C4" s="186"/>
      <c r="D4" s="186"/>
      <c r="E4" s="186"/>
      <c r="F4" s="186"/>
      <c r="G4" s="186"/>
      <c r="H4" s="186"/>
      <c r="I4" s="186"/>
      <c r="J4" s="186"/>
      <c r="K4" s="186"/>
      <c r="L4" s="187"/>
    </row>
    <row r="5" spans="2:12" ht="15.75" thickBot="1" x14ac:dyDescent="0.3">
      <c r="B5" s="188" t="s">
        <v>2</v>
      </c>
      <c r="C5" s="189"/>
      <c r="D5" s="189"/>
      <c r="E5" s="189"/>
      <c r="F5" s="189"/>
      <c r="G5" s="189"/>
      <c r="H5" s="189"/>
      <c r="I5" s="189"/>
      <c r="J5" s="189"/>
      <c r="K5" s="189"/>
      <c r="L5" s="190"/>
    </row>
    <row r="6" spans="2:12" ht="102" x14ac:dyDescent="0.25">
      <c r="B6" s="105" t="s">
        <v>461</v>
      </c>
      <c r="C6" s="106" t="s">
        <v>462</v>
      </c>
      <c r="D6" s="106" t="s">
        <v>463</v>
      </c>
      <c r="E6" s="106" t="s">
        <v>464</v>
      </c>
      <c r="F6" s="106" t="s">
        <v>465</v>
      </c>
      <c r="G6" s="106" t="s">
        <v>466</v>
      </c>
      <c r="H6" s="106" t="s">
        <v>467</v>
      </c>
      <c r="I6" s="106" t="s">
        <v>468</v>
      </c>
      <c r="J6" s="106" t="s">
        <v>475</v>
      </c>
      <c r="K6" s="106" t="s">
        <v>476</v>
      </c>
      <c r="L6" s="106" t="s">
        <v>477</v>
      </c>
    </row>
    <row r="7" spans="2:12" ht="15.75" thickBot="1" x14ac:dyDescent="0.3">
      <c r="B7" s="83" t="s">
        <v>186</v>
      </c>
      <c r="C7" s="83" t="s">
        <v>439</v>
      </c>
      <c r="D7" s="83" t="s">
        <v>440</v>
      </c>
      <c r="E7" s="83" t="s">
        <v>441</v>
      </c>
      <c r="F7" s="83" t="s">
        <v>442</v>
      </c>
      <c r="G7" s="83" t="s">
        <v>469</v>
      </c>
      <c r="H7" s="83" t="s">
        <v>443</v>
      </c>
      <c r="I7" s="83" t="s">
        <v>444</v>
      </c>
      <c r="J7" s="83" t="s">
        <v>470</v>
      </c>
      <c r="K7" s="83" t="s">
        <v>471</v>
      </c>
      <c r="L7" s="83" t="s">
        <v>472</v>
      </c>
    </row>
    <row r="8" spans="2:12" x14ac:dyDescent="0.25"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2:12" ht="25.5" x14ac:dyDescent="0.25">
      <c r="B9" s="109" t="s">
        <v>142</v>
      </c>
      <c r="C9" s="85">
        <f>SUM(C10:C13)</f>
        <v>0</v>
      </c>
      <c r="D9" s="85">
        <f t="shared" ref="D9:L9" si="0">SUM(D10:D13)</f>
        <v>0</v>
      </c>
      <c r="E9" s="85">
        <f t="shared" si="0"/>
        <v>0</v>
      </c>
      <c r="F9" s="85">
        <f t="shared" si="0"/>
        <v>0</v>
      </c>
      <c r="G9" s="85">
        <f t="shared" si="0"/>
        <v>0</v>
      </c>
      <c r="H9" s="85">
        <f t="shared" si="0"/>
        <v>0</v>
      </c>
      <c r="I9" s="85">
        <f t="shared" si="0"/>
        <v>0</v>
      </c>
      <c r="J9" s="85">
        <f t="shared" si="0"/>
        <v>0</v>
      </c>
      <c r="K9" s="85">
        <f t="shared" si="0"/>
        <v>0</v>
      </c>
      <c r="L9" s="85">
        <f t="shared" si="0"/>
        <v>0</v>
      </c>
    </row>
    <row r="10" spans="2:12" x14ac:dyDescent="0.25">
      <c r="B10" s="110" t="s">
        <v>143</v>
      </c>
      <c r="C10" s="87"/>
      <c r="D10" s="87"/>
      <c r="E10" s="87"/>
      <c r="F10" s="87"/>
      <c r="G10" s="87"/>
      <c r="H10" s="87"/>
      <c r="I10" s="87"/>
      <c r="J10" s="87"/>
      <c r="K10" s="87"/>
      <c r="L10" s="87">
        <f>F10-K10</f>
        <v>0</v>
      </c>
    </row>
    <row r="11" spans="2:12" x14ac:dyDescent="0.25">
      <c r="B11" s="110" t="s">
        <v>144</v>
      </c>
      <c r="C11" s="87"/>
      <c r="D11" s="87"/>
      <c r="E11" s="87"/>
      <c r="F11" s="87"/>
      <c r="G11" s="87"/>
      <c r="H11" s="87"/>
      <c r="I11" s="87"/>
      <c r="J11" s="87"/>
      <c r="K11" s="87"/>
      <c r="L11" s="87">
        <f t="shared" ref="L11:L20" si="1">F11-K11</f>
        <v>0</v>
      </c>
    </row>
    <row r="12" spans="2:12" x14ac:dyDescent="0.25">
      <c r="B12" s="110" t="s">
        <v>145</v>
      </c>
      <c r="C12" s="87"/>
      <c r="D12" s="87"/>
      <c r="E12" s="87"/>
      <c r="F12" s="87"/>
      <c r="G12" s="87"/>
      <c r="H12" s="87"/>
      <c r="I12" s="87"/>
      <c r="J12" s="87"/>
      <c r="K12" s="87"/>
      <c r="L12" s="87">
        <f t="shared" si="1"/>
        <v>0</v>
      </c>
    </row>
    <row r="13" spans="2:12" x14ac:dyDescent="0.25">
      <c r="B13" s="110" t="s">
        <v>473</v>
      </c>
      <c r="C13" s="87"/>
      <c r="D13" s="87"/>
      <c r="E13" s="87"/>
      <c r="F13" s="87"/>
      <c r="G13" s="87"/>
      <c r="H13" s="87"/>
      <c r="I13" s="87"/>
      <c r="J13" s="87"/>
      <c r="K13" s="87"/>
      <c r="L13" s="87">
        <f t="shared" si="1"/>
        <v>0</v>
      </c>
    </row>
    <row r="14" spans="2:12" x14ac:dyDescent="0.25">
      <c r="B14" s="111"/>
      <c r="C14" s="87"/>
      <c r="D14" s="87"/>
      <c r="E14" s="87"/>
      <c r="F14" s="87"/>
      <c r="G14" s="87"/>
      <c r="H14" s="87"/>
      <c r="I14" s="87"/>
      <c r="J14" s="87"/>
      <c r="K14" s="87"/>
      <c r="L14" s="87">
        <f t="shared" si="1"/>
        <v>0</v>
      </c>
    </row>
    <row r="15" spans="2:12" x14ac:dyDescent="0.25">
      <c r="B15" s="109" t="s">
        <v>146</v>
      </c>
      <c r="C15" s="85">
        <f>SUM(C16:C19)</f>
        <v>0</v>
      </c>
      <c r="D15" s="85">
        <f t="shared" ref="D15:L15" si="2">SUM(D16:D19)</f>
        <v>0</v>
      </c>
      <c r="E15" s="85">
        <f t="shared" si="2"/>
        <v>0</v>
      </c>
      <c r="F15" s="85">
        <f t="shared" si="2"/>
        <v>0</v>
      </c>
      <c r="G15" s="85">
        <f t="shared" si="2"/>
        <v>0</v>
      </c>
      <c r="H15" s="85">
        <f t="shared" si="2"/>
        <v>0</v>
      </c>
      <c r="I15" s="85">
        <f t="shared" si="2"/>
        <v>0</v>
      </c>
      <c r="J15" s="85">
        <f t="shared" si="2"/>
        <v>0</v>
      </c>
      <c r="K15" s="85">
        <f t="shared" si="2"/>
        <v>0</v>
      </c>
      <c r="L15" s="85">
        <f t="shared" si="2"/>
        <v>0</v>
      </c>
    </row>
    <row r="16" spans="2:12" x14ac:dyDescent="0.25">
      <c r="B16" s="110" t="s">
        <v>147</v>
      </c>
      <c r="C16" s="87"/>
      <c r="D16" s="87"/>
      <c r="E16" s="87"/>
      <c r="F16" s="87"/>
      <c r="G16" s="87"/>
      <c r="H16" s="87"/>
      <c r="I16" s="87"/>
      <c r="J16" s="87"/>
      <c r="K16" s="87"/>
      <c r="L16" s="87">
        <f t="shared" si="1"/>
        <v>0</v>
      </c>
    </row>
    <row r="17" spans="2:12" x14ac:dyDescent="0.25">
      <c r="B17" s="110" t="s">
        <v>148</v>
      </c>
      <c r="C17" s="87"/>
      <c r="D17" s="87"/>
      <c r="E17" s="87"/>
      <c r="F17" s="87"/>
      <c r="G17" s="87"/>
      <c r="H17" s="87"/>
      <c r="I17" s="87"/>
      <c r="J17" s="87"/>
      <c r="K17" s="87"/>
      <c r="L17" s="87">
        <f t="shared" si="1"/>
        <v>0</v>
      </c>
    </row>
    <row r="18" spans="2:12" x14ac:dyDescent="0.25">
      <c r="B18" s="110" t="s">
        <v>149</v>
      </c>
      <c r="C18" s="87"/>
      <c r="D18" s="87"/>
      <c r="E18" s="87"/>
      <c r="F18" s="87"/>
      <c r="G18" s="87"/>
      <c r="H18" s="87"/>
      <c r="I18" s="87"/>
      <c r="J18" s="87"/>
      <c r="K18" s="87"/>
      <c r="L18" s="87">
        <f t="shared" si="1"/>
        <v>0</v>
      </c>
    </row>
    <row r="19" spans="2:12" x14ac:dyDescent="0.25">
      <c r="B19" s="110" t="s">
        <v>474</v>
      </c>
      <c r="C19" s="87"/>
      <c r="D19" s="87"/>
      <c r="E19" s="87"/>
      <c r="F19" s="87"/>
      <c r="G19" s="87"/>
      <c r="H19" s="87"/>
      <c r="I19" s="87"/>
      <c r="J19" s="87"/>
      <c r="K19" s="87"/>
      <c r="L19" s="87">
        <f t="shared" si="1"/>
        <v>0</v>
      </c>
    </row>
    <row r="20" spans="2:12" x14ac:dyDescent="0.25">
      <c r="B20" s="111"/>
      <c r="C20" s="87"/>
      <c r="D20" s="87"/>
      <c r="E20" s="87"/>
      <c r="F20" s="87"/>
      <c r="G20" s="87"/>
      <c r="H20" s="87"/>
      <c r="I20" s="87"/>
      <c r="J20" s="87"/>
      <c r="K20" s="87"/>
      <c r="L20" s="87">
        <f t="shared" si="1"/>
        <v>0</v>
      </c>
    </row>
    <row r="21" spans="2:12" ht="38.25" x14ac:dyDescent="0.25">
      <c r="B21" s="109" t="s">
        <v>150</v>
      </c>
      <c r="C21" s="85">
        <f>C9+C15</f>
        <v>0</v>
      </c>
      <c r="D21" s="85">
        <f t="shared" ref="D21:L21" si="3">D9+D15</f>
        <v>0</v>
      </c>
      <c r="E21" s="85">
        <f t="shared" si="3"/>
        <v>0</v>
      </c>
      <c r="F21" s="85">
        <f t="shared" si="3"/>
        <v>0</v>
      </c>
      <c r="G21" s="85">
        <f t="shared" si="3"/>
        <v>0</v>
      </c>
      <c r="H21" s="85">
        <f t="shared" si="3"/>
        <v>0</v>
      </c>
      <c r="I21" s="85">
        <f t="shared" si="3"/>
        <v>0</v>
      </c>
      <c r="J21" s="85">
        <f t="shared" si="3"/>
        <v>0</v>
      </c>
      <c r="K21" s="85">
        <f t="shared" si="3"/>
        <v>0</v>
      </c>
      <c r="L21" s="85">
        <f t="shared" si="3"/>
        <v>0</v>
      </c>
    </row>
    <row r="22" spans="2:12" ht="15.75" thickBot="1" x14ac:dyDescent="0.3"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</sheetData>
  <mergeCells count="4">
    <mergeCell ref="B2:L2"/>
    <mergeCell ref="B3:L3"/>
    <mergeCell ref="B4:L4"/>
    <mergeCell ref="B5:L5"/>
  </mergeCells>
  <pageMargins left="0.51181102362204722" right="0.70866141732283472" top="0.74803149606299213" bottom="0.74803149606299213" header="0.31496062992125984" footer="0.31496062992125984"/>
  <pageSetup scale="67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5"/>
  <sheetViews>
    <sheetView tabSelected="1" workbookViewId="0">
      <selection activeCell="E1" sqref="E1"/>
    </sheetView>
  </sheetViews>
  <sheetFormatPr baseColWidth="10" defaultRowHeight="12.75" x14ac:dyDescent="0.2"/>
  <cols>
    <col min="1" max="1" width="4.85546875" style="62" customWidth="1"/>
    <col min="2" max="2" width="69.7109375" style="62" bestFit="1" customWidth="1"/>
    <col min="3" max="3" width="17.7109375" style="62" customWidth="1"/>
    <col min="4" max="4" width="18" style="62" customWidth="1"/>
    <col min="5" max="5" width="20.85546875" style="62" customWidth="1"/>
    <col min="6" max="256" width="11.42578125" style="62"/>
    <col min="257" max="257" width="4.85546875" style="62" customWidth="1"/>
    <col min="258" max="258" width="69.7109375" style="62" bestFit="1" customWidth="1"/>
    <col min="259" max="259" width="17.7109375" style="62" customWidth="1"/>
    <col min="260" max="260" width="18" style="62" customWidth="1"/>
    <col min="261" max="261" width="20.85546875" style="62" customWidth="1"/>
    <col min="262" max="512" width="11.42578125" style="62"/>
    <col min="513" max="513" width="4.85546875" style="62" customWidth="1"/>
    <col min="514" max="514" width="69.7109375" style="62" bestFit="1" customWidth="1"/>
    <col min="515" max="515" width="17.7109375" style="62" customWidth="1"/>
    <col min="516" max="516" width="18" style="62" customWidth="1"/>
    <col min="517" max="517" width="20.85546875" style="62" customWidth="1"/>
    <col min="518" max="768" width="11.42578125" style="62"/>
    <col min="769" max="769" width="4.85546875" style="62" customWidth="1"/>
    <col min="770" max="770" width="69.7109375" style="62" bestFit="1" customWidth="1"/>
    <col min="771" max="771" width="17.7109375" style="62" customWidth="1"/>
    <col min="772" max="772" width="18" style="62" customWidth="1"/>
    <col min="773" max="773" width="20.85546875" style="62" customWidth="1"/>
    <col min="774" max="1024" width="11.42578125" style="62"/>
    <col min="1025" max="1025" width="4.85546875" style="62" customWidth="1"/>
    <col min="1026" max="1026" width="69.7109375" style="62" bestFit="1" customWidth="1"/>
    <col min="1027" max="1027" width="17.7109375" style="62" customWidth="1"/>
    <col min="1028" max="1028" width="18" style="62" customWidth="1"/>
    <col min="1029" max="1029" width="20.85546875" style="62" customWidth="1"/>
    <col min="1030" max="1280" width="11.42578125" style="62"/>
    <col min="1281" max="1281" width="4.85546875" style="62" customWidth="1"/>
    <col min="1282" max="1282" width="69.7109375" style="62" bestFit="1" customWidth="1"/>
    <col min="1283" max="1283" width="17.7109375" style="62" customWidth="1"/>
    <col min="1284" max="1284" width="18" style="62" customWidth="1"/>
    <col min="1285" max="1285" width="20.85546875" style="62" customWidth="1"/>
    <col min="1286" max="1536" width="11.42578125" style="62"/>
    <col min="1537" max="1537" width="4.85546875" style="62" customWidth="1"/>
    <col min="1538" max="1538" width="69.7109375" style="62" bestFit="1" customWidth="1"/>
    <col min="1539" max="1539" width="17.7109375" style="62" customWidth="1"/>
    <col min="1540" max="1540" width="18" style="62" customWidth="1"/>
    <col min="1541" max="1541" width="20.85546875" style="62" customWidth="1"/>
    <col min="1542" max="1792" width="11.42578125" style="62"/>
    <col min="1793" max="1793" width="4.85546875" style="62" customWidth="1"/>
    <col min="1794" max="1794" width="69.7109375" style="62" bestFit="1" customWidth="1"/>
    <col min="1795" max="1795" width="17.7109375" style="62" customWidth="1"/>
    <col min="1796" max="1796" width="18" style="62" customWidth="1"/>
    <col min="1797" max="1797" width="20.85546875" style="62" customWidth="1"/>
    <col min="1798" max="2048" width="11.42578125" style="62"/>
    <col min="2049" max="2049" width="4.85546875" style="62" customWidth="1"/>
    <col min="2050" max="2050" width="69.7109375" style="62" bestFit="1" customWidth="1"/>
    <col min="2051" max="2051" width="17.7109375" style="62" customWidth="1"/>
    <col min="2052" max="2052" width="18" style="62" customWidth="1"/>
    <col min="2053" max="2053" width="20.85546875" style="62" customWidth="1"/>
    <col min="2054" max="2304" width="11.42578125" style="62"/>
    <col min="2305" max="2305" width="4.85546875" style="62" customWidth="1"/>
    <col min="2306" max="2306" width="69.7109375" style="62" bestFit="1" customWidth="1"/>
    <col min="2307" max="2307" width="17.7109375" style="62" customWidth="1"/>
    <col min="2308" max="2308" width="18" style="62" customWidth="1"/>
    <col min="2309" max="2309" width="20.85546875" style="62" customWidth="1"/>
    <col min="2310" max="2560" width="11.42578125" style="62"/>
    <col min="2561" max="2561" width="4.85546875" style="62" customWidth="1"/>
    <col min="2562" max="2562" width="69.7109375" style="62" bestFit="1" customWidth="1"/>
    <col min="2563" max="2563" width="17.7109375" style="62" customWidth="1"/>
    <col min="2564" max="2564" width="18" style="62" customWidth="1"/>
    <col min="2565" max="2565" width="20.85546875" style="62" customWidth="1"/>
    <col min="2566" max="2816" width="11.42578125" style="62"/>
    <col min="2817" max="2817" width="4.85546875" style="62" customWidth="1"/>
    <col min="2818" max="2818" width="69.7109375" style="62" bestFit="1" customWidth="1"/>
    <col min="2819" max="2819" width="17.7109375" style="62" customWidth="1"/>
    <col min="2820" max="2820" width="18" style="62" customWidth="1"/>
    <col min="2821" max="2821" width="20.85546875" style="62" customWidth="1"/>
    <col min="2822" max="3072" width="11.42578125" style="62"/>
    <col min="3073" max="3073" width="4.85546875" style="62" customWidth="1"/>
    <col min="3074" max="3074" width="69.7109375" style="62" bestFit="1" customWidth="1"/>
    <col min="3075" max="3075" width="17.7109375" style="62" customWidth="1"/>
    <col min="3076" max="3076" width="18" style="62" customWidth="1"/>
    <col min="3077" max="3077" width="20.85546875" style="62" customWidth="1"/>
    <col min="3078" max="3328" width="11.42578125" style="62"/>
    <col min="3329" max="3329" width="4.85546875" style="62" customWidth="1"/>
    <col min="3330" max="3330" width="69.7109375" style="62" bestFit="1" customWidth="1"/>
    <col min="3331" max="3331" width="17.7109375" style="62" customWidth="1"/>
    <col min="3332" max="3332" width="18" style="62" customWidth="1"/>
    <col min="3333" max="3333" width="20.85546875" style="62" customWidth="1"/>
    <col min="3334" max="3584" width="11.42578125" style="62"/>
    <col min="3585" max="3585" width="4.85546875" style="62" customWidth="1"/>
    <col min="3586" max="3586" width="69.7109375" style="62" bestFit="1" customWidth="1"/>
    <col min="3587" max="3587" width="17.7109375" style="62" customWidth="1"/>
    <col min="3588" max="3588" width="18" style="62" customWidth="1"/>
    <col min="3589" max="3589" width="20.85546875" style="62" customWidth="1"/>
    <col min="3590" max="3840" width="11.42578125" style="62"/>
    <col min="3841" max="3841" width="4.85546875" style="62" customWidth="1"/>
    <col min="3842" max="3842" width="69.7109375" style="62" bestFit="1" customWidth="1"/>
    <col min="3843" max="3843" width="17.7109375" style="62" customWidth="1"/>
    <col min="3844" max="3844" width="18" style="62" customWidth="1"/>
    <col min="3845" max="3845" width="20.85546875" style="62" customWidth="1"/>
    <col min="3846" max="4096" width="11.42578125" style="62"/>
    <col min="4097" max="4097" width="4.85546875" style="62" customWidth="1"/>
    <col min="4098" max="4098" width="69.7109375" style="62" bestFit="1" customWidth="1"/>
    <col min="4099" max="4099" width="17.7109375" style="62" customWidth="1"/>
    <col min="4100" max="4100" width="18" style="62" customWidth="1"/>
    <col min="4101" max="4101" width="20.85546875" style="62" customWidth="1"/>
    <col min="4102" max="4352" width="11.42578125" style="62"/>
    <col min="4353" max="4353" width="4.85546875" style="62" customWidth="1"/>
    <col min="4354" max="4354" width="69.7109375" style="62" bestFit="1" customWidth="1"/>
    <col min="4355" max="4355" width="17.7109375" style="62" customWidth="1"/>
    <col min="4356" max="4356" width="18" style="62" customWidth="1"/>
    <col min="4357" max="4357" width="20.85546875" style="62" customWidth="1"/>
    <col min="4358" max="4608" width="11.42578125" style="62"/>
    <col min="4609" max="4609" width="4.85546875" style="62" customWidth="1"/>
    <col min="4610" max="4610" width="69.7109375" style="62" bestFit="1" customWidth="1"/>
    <col min="4611" max="4611" width="17.7109375" style="62" customWidth="1"/>
    <col min="4612" max="4612" width="18" style="62" customWidth="1"/>
    <col min="4613" max="4613" width="20.85546875" style="62" customWidth="1"/>
    <col min="4614" max="4864" width="11.42578125" style="62"/>
    <col min="4865" max="4865" width="4.85546875" style="62" customWidth="1"/>
    <col min="4866" max="4866" width="69.7109375" style="62" bestFit="1" customWidth="1"/>
    <col min="4867" max="4867" width="17.7109375" style="62" customWidth="1"/>
    <col min="4868" max="4868" width="18" style="62" customWidth="1"/>
    <col min="4869" max="4869" width="20.85546875" style="62" customWidth="1"/>
    <col min="4870" max="5120" width="11.42578125" style="62"/>
    <col min="5121" max="5121" width="4.85546875" style="62" customWidth="1"/>
    <col min="5122" max="5122" width="69.7109375" style="62" bestFit="1" customWidth="1"/>
    <col min="5123" max="5123" width="17.7109375" style="62" customWidth="1"/>
    <col min="5124" max="5124" width="18" style="62" customWidth="1"/>
    <col min="5125" max="5125" width="20.85546875" style="62" customWidth="1"/>
    <col min="5126" max="5376" width="11.42578125" style="62"/>
    <col min="5377" max="5377" width="4.85546875" style="62" customWidth="1"/>
    <col min="5378" max="5378" width="69.7109375" style="62" bestFit="1" customWidth="1"/>
    <col min="5379" max="5379" width="17.7109375" style="62" customWidth="1"/>
    <col min="5380" max="5380" width="18" style="62" customWidth="1"/>
    <col min="5381" max="5381" width="20.85546875" style="62" customWidth="1"/>
    <col min="5382" max="5632" width="11.42578125" style="62"/>
    <col min="5633" max="5633" width="4.85546875" style="62" customWidth="1"/>
    <col min="5634" max="5634" width="69.7109375" style="62" bestFit="1" customWidth="1"/>
    <col min="5635" max="5635" width="17.7109375" style="62" customWidth="1"/>
    <col min="5636" max="5636" width="18" style="62" customWidth="1"/>
    <col min="5637" max="5637" width="20.85546875" style="62" customWidth="1"/>
    <col min="5638" max="5888" width="11.42578125" style="62"/>
    <col min="5889" max="5889" width="4.85546875" style="62" customWidth="1"/>
    <col min="5890" max="5890" width="69.7109375" style="62" bestFit="1" customWidth="1"/>
    <col min="5891" max="5891" width="17.7109375" style="62" customWidth="1"/>
    <col min="5892" max="5892" width="18" style="62" customWidth="1"/>
    <col min="5893" max="5893" width="20.85546875" style="62" customWidth="1"/>
    <col min="5894" max="6144" width="11.42578125" style="62"/>
    <col min="6145" max="6145" width="4.85546875" style="62" customWidth="1"/>
    <col min="6146" max="6146" width="69.7109375" style="62" bestFit="1" customWidth="1"/>
    <col min="6147" max="6147" width="17.7109375" style="62" customWidth="1"/>
    <col min="6148" max="6148" width="18" style="62" customWidth="1"/>
    <col min="6149" max="6149" width="20.85546875" style="62" customWidth="1"/>
    <col min="6150" max="6400" width="11.42578125" style="62"/>
    <col min="6401" max="6401" width="4.85546875" style="62" customWidth="1"/>
    <col min="6402" max="6402" width="69.7109375" style="62" bestFit="1" customWidth="1"/>
    <col min="6403" max="6403" width="17.7109375" style="62" customWidth="1"/>
    <col min="6404" max="6404" width="18" style="62" customWidth="1"/>
    <col min="6405" max="6405" width="20.85546875" style="62" customWidth="1"/>
    <col min="6406" max="6656" width="11.42578125" style="62"/>
    <col min="6657" max="6657" width="4.85546875" style="62" customWidth="1"/>
    <col min="6658" max="6658" width="69.7109375" style="62" bestFit="1" customWidth="1"/>
    <col min="6659" max="6659" width="17.7109375" style="62" customWidth="1"/>
    <col min="6660" max="6660" width="18" style="62" customWidth="1"/>
    <col min="6661" max="6661" width="20.85546875" style="62" customWidth="1"/>
    <col min="6662" max="6912" width="11.42578125" style="62"/>
    <col min="6913" max="6913" width="4.85546875" style="62" customWidth="1"/>
    <col min="6914" max="6914" width="69.7109375" style="62" bestFit="1" customWidth="1"/>
    <col min="6915" max="6915" width="17.7109375" style="62" customWidth="1"/>
    <col min="6916" max="6916" width="18" style="62" customWidth="1"/>
    <col min="6917" max="6917" width="20.85546875" style="62" customWidth="1"/>
    <col min="6918" max="7168" width="11.42578125" style="62"/>
    <col min="7169" max="7169" width="4.85546875" style="62" customWidth="1"/>
    <col min="7170" max="7170" width="69.7109375" style="62" bestFit="1" customWidth="1"/>
    <col min="7171" max="7171" width="17.7109375" style="62" customWidth="1"/>
    <col min="7172" max="7172" width="18" style="62" customWidth="1"/>
    <col min="7173" max="7173" width="20.85546875" style="62" customWidth="1"/>
    <col min="7174" max="7424" width="11.42578125" style="62"/>
    <col min="7425" max="7425" width="4.85546875" style="62" customWidth="1"/>
    <col min="7426" max="7426" width="69.7109375" style="62" bestFit="1" customWidth="1"/>
    <col min="7427" max="7427" width="17.7109375" style="62" customWidth="1"/>
    <col min="7428" max="7428" width="18" style="62" customWidth="1"/>
    <col min="7429" max="7429" width="20.85546875" style="62" customWidth="1"/>
    <col min="7430" max="7680" width="11.42578125" style="62"/>
    <col min="7681" max="7681" width="4.85546875" style="62" customWidth="1"/>
    <col min="7682" max="7682" width="69.7109375" style="62" bestFit="1" customWidth="1"/>
    <col min="7683" max="7683" width="17.7109375" style="62" customWidth="1"/>
    <col min="7684" max="7684" width="18" style="62" customWidth="1"/>
    <col min="7685" max="7685" width="20.85546875" style="62" customWidth="1"/>
    <col min="7686" max="7936" width="11.42578125" style="62"/>
    <col min="7937" max="7937" width="4.85546875" style="62" customWidth="1"/>
    <col min="7938" max="7938" width="69.7109375" style="62" bestFit="1" customWidth="1"/>
    <col min="7939" max="7939" width="17.7109375" style="62" customWidth="1"/>
    <col min="7940" max="7940" width="18" style="62" customWidth="1"/>
    <col min="7941" max="7941" width="20.85546875" style="62" customWidth="1"/>
    <col min="7942" max="8192" width="11.42578125" style="62"/>
    <col min="8193" max="8193" width="4.85546875" style="62" customWidth="1"/>
    <col min="8194" max="8194" width="69.7109375" style="62" bestFit="1" customWidth="1"/>
    <col min="8195" max="8195" width="17.7109375" style="62" customWidth="1"/>
    <col min="8196" max="8196" width="18" style="62" customWidth="1"/>
    <col min="8197" max="8197" width="20.85546875" style="62" customWidth="1"/>
    <col min="8198" max="8448" width="11.42578125" style="62"/>
    <col min="8449" max="8449" width="4.85546875" style="62" customWidth="1"/>
    <col min="8450" max="8450" width="69.7109375" style="62" bestFit="1" customWidth="1"/>
    <col min="8451" max="8451" width="17.7109375" style="62" customWidth="1"/>
    <col min="8452" max="8452" width="18" style="62" customWidth="1"/>
    <col min="8453" max="8453" width="20.85546875" style="62" customWidth="1"/>
    <col min="8454" max="8704" width="11.42578125" style="62"/>
    <col min="8705" max="8705" width="4.85546875" style="62" customWidth="1"/>
    <col min="8706" max="8706" width="69.7109375" style="62" bestFit="1" customWidth="1"/>
    <col min="8707" max="8707" width="17.7109375" style="62" customWidth="1"/>
    <col min="8708" max="8708" width="18" style="62" customWidth="1"/>
    <col min="8709" max="8709" width="20.85546875" style="62" customWidth="1"/>
    <col min="8710" max="8960" width="11.42578125" style="62"/>
    <col min="8961" max="8961" width="4.85546875" style="62" customWidth="1"/>
    <col min="8962" max="8962" width="69.7109375" style="62" bestFit="1" customWidth="1"/>
    <col min="8963" max="8963" width="17.7109375" style="62" customWidth="1"/>
    <col min="8964" max="8964" width="18" style="62" customWidth="1"/>
    <col min="8965" max="8965" width="20.85546875" style="62" customWidth="1"/>
    <col min="8966" max="9216" width="11.42578125" style="62"/>
    <col min="9217" max="9217" width="4.85546875" style="62" customWidth="1"/>
    <col min="9218" max="9218" width="69.7109375" style="62" bestFit="1" customWidth="1"/>
    <col min="9219" max="9219" width="17.7109375" style="62" customWidth="1"/>
    <col min="9220" max="9220" width="18" style="62" customWidth="1"/>
    <col min="9221" max="9221" width="20.85546875" style="62" customWidth="1"/>
    <col min="9222" max="9472" width="11.42578125" style="62"/>
    <col min="9473" max="9473" width="4.85546875" style="62" customWidth="1"/>
    <col min="9474" max="9474" width="69.7109375" style="62" bestFit="1" customWidth="1"/>
    <col min="9475" max="9475" width="17.7109375" style="62" customWidth="1"/>
    <col min="9476" max="9476" width="18" style="62" customWidth="1"/>
    <col min="9477" max="9477" width="20.85546875" style="62" customWidth="1"/>
    <col min="9478" max="9728" width="11.42578125" style="62"/>
    <col min="9729" max="9729" width="4.85546875" style="62" customWidth="1"/>
    <col min="9730" max="9730" width="69.7109375" style="62" bestFit="1" customWidth="1"/>
    <col min="9731" max="9731" width="17.7109375" style="62" customWidth="1"/>
    <col min="9732" max="9732" width="18" style="62" customWidth="1"/>
    <col min="9733" max="9733" width="20.85546875" style="62" customWidth="1"/>
    <col min="9734" max="9984" width="11.42578125" style="62"/>
    <col min="9985" max="9985" width="4.85546875" style="62" customWidth="1"/>
    <col min="9986" max="9986" width="69.7109375" style="62" bestFit="1" customWidth="1"/>
    <col min="9987" max="9987" width="17.7109375" style="62" customWidth="1"/>
    <col min="9988" max="9988" width="18" style="62" customWidth="1"/>
    <col min="9989" max="9989" width="20.85546875" style="62" customWidth="1"/>
    <col min="9990" max="10240" width="11.42578125" style="62"/>
    <col min="10241" max="10241" width="4.85546875" style="62" customWidth="1"/>
    <col min="10242" max="10242" width="69.7109375" style="62" bestFit="1" customWidth="1"/>
    <col min="10243" max="10243" width="17.7109375" style="62" customWidth="1"/>
    <col min="10244" max="10244" width="18" style="62" customWidth="1"/>
    <col min="10245" max="10245" width="20.85546875" style="62" customWidth="1"/>
    <col min="10246" max="10496" width="11.42578125" style="62"/>
    <col min="10497" max="10497" width="4.85546875" style="62" customWidth="1"/>
    <col min="10498" max="10498" width="69.7109375" style="62" bestFit="1" customWidth="1"/>
    <col min="10499" max="10499" width="17.7109375" style="62" customWidth="1"/>
    <col min="10500" max="10500" width="18" style="62" customWidth="1"/>
    <col min="10501" max="10501" width="20.85546875" style="62" customWidth="1"/>
    <col min="10502" max="10752" width="11.42578125" style="62"/>
    <col min="10753" max="10753" width="4.85546875" style="62" customWidth="1"/>
    <col min="10754" max="10754" width="69.7109375" style="62" bestFit="1" customWidth="1"/>
    <col min="10755" max="10755" width="17.7109375" style="62" customWidth="1"/>
    <col min="10756" max="10756" width="18" style="62" customWidth="1"/>
    <col min="10757" max="10757" width="20.85546875" style="62" customWidth="1"/>
    <col min="10758" max="11008" width="11.42578125" style="62"/>
    <col min="11009" max="11009" width="4.85546875" style="62" customWidth="1"/>
    <col min="11010" max="11010" width="69.7109375" style="62" bestFit="1" customWidth="1"/>
    <col min="11011" max="11011" width="17.7109375" style="62" customWidth="1"/>
    <col min="11012" max="11012" width="18" style="62" customWidth="1"/>
    <col min="11013" max="11013" width="20.85546875" style="62" customWidth="1"/>
    <col min="11014" max="11264" width="11.42578125" style="62"/>
    <col min="11265" max="11265" width="4.85546875" style="62" customWidth="1"/>
    <col min="11266" max="11266" width="69.7109375" style="62" bestFit="1" customWidth="1"/>
    <col min="11267" max="11267" width="17.7109375" style="62" customWidth="1"/>
    <col min="11268" max="11268" width="18" style="62" customWidth="1"/>
    <col min="11269" max="11269" width="20.85546875" style="62" customWidth="1"/>
    <col min="11270" max="11520" width="11.42578125" style="62"/>
    <col min="11521" max="11521" width="4.85546875" style="62" customWidth="1"/>
    <col min="11522" max="11522" width="69.7109375" style="62" bestFit="1" customWidth="1"/>
    <col min="11523" max="11523" width="17.7109375" style="62" customWidth="1"/>
    <col min="11524" max="11524" width="18" style="62" customWidth="1"/>
    <col min="11525" max="11525" width="20.85546875" style="62" customWidth="1"/>
    <col min="11526" max="11776" width="11.42578125" style="62"/>
    <col min="11777" max="11777" width="4.85546875" style="62" customWidth="1"/>
    <col min="11778" max="11778" width="69.7109375" style="62" bestFit="1" customWidth="1"/>
    <col min="11779" max="11779" width="17.7109375" style="62" customWidth="1"/>
    <col min="11780" max="11780" width="18" style="62" customWidth="1"/>
    <col min="11781" max="11781" width="20.85546875" style="62" customWidth="1"/>
    <col min="11782" max="12032" width="11.42578125" style="62"/>
    <col min="12033" max="12033" width="4.85546875" style="62" customWidth="1"/>
    <col min="12034" max="12034" width="69.7109375" style="62" bestFit="1" customWidth="1"/>
    <col min="12035" max="12035" width="17.7109375" style="62" customWidth="1"/>
    <col min="12036" max="12036" width="18" style="62" customWidth="1"/>
    <col min="12037" max="12037" width="20.85546875" style="62" customWidth="1"/>
    <col min="12038" max="12288" width="11.42578125" style="62"/>
    <col min="12289" max="12289" width="4.85546875" style="62" customWidth="1"/>
    <col min="12290" max="12290" width="69.7109375" style="62" bestFit="1" customWidth="1"/>
    <col min="12291" max="12291" width="17.7109375" style="62" customWidth="1"/>
    <col min="12292" max="12292" width="18" style="62" customWidth="1"/>
    <col min="12293" max="12293" width="20.85546875" style="62" customWidth="1"/>
    <col min="12294" max="12544" width="11.42578125" style="62"/>
    <col min="12545" max="12545" width="4.85546875" style="62" customWidth="1"/>
    <col min="12546" max="12546" width="69.7109375" style="62" bestFit="1" customWidth="1"/>
    <col min="12547" max="12547" width="17.7109375" style="62" customWidth="1"/>
    <col min="12548" max="12548" width="18" style="62" customWidth="1"/>
    <col min="12549" max="12549" width="20.85546875" style="62" customWidth="1"/>
    <col min="12550" max="12800" width="11.42578125" style="62"/>
    <col min="12801" max="12801" width="4.85546875" style="62" customWidth="1"/>
    <col min="12802" max="12802" width="69.7109375" style="62" bestFit="1" customWidth="1"/>
    <col min="12803" max="12803" width="17.7109375" style="62" customWidth="1"/>
    <col min="12804" max="12804" width="18" style="62" customWidth="1"/>
    <col min="12805" max="12805" width="20.85546875" style="62" customWidth="1"/>
    <col min="12806" max="13056" width="11.42578125" style="62"/>
    <col min="13057" max="13057" width="4.85546875" style="62" customWidth="1"/>
    <col min="13058" max="13058" width="69.7109375" style="62" bestFit="1" customWidth="1"/>
    <col min="13059" max="13059" width="17.7109375" style="62" customWidth="1"/>
    <col min="13060" max="13060" width="18" style="62" customWidth="1"/>
    <col min="13061" max="13061" width="20.85546875" style="62" customWidth="1"/>
    <col min="13062" max="13312" width="11.42578125" style="62"/>
    <col min="13313" max="13313" width="4.85546875" style="62" customWidth="1"/>
    <col min="13314" max="13314" width="69.7109375" style="62" bestFit="1" customWidth="1"/>
    <col min="13315" max="13315" width="17.7109375" style="62" customWidth="1"/>
    <col min="13316" max="13316" width="18" style="62" customWidth="1"/>
    <col min="13317" max="13317" width="20.85546875" style="62" customWidth="1"/>
    <col min="13318" max="13568" width="11.42578125" style="62"/>
    <col min="13569" max="13569" width="4.85546875" style="62" customWidth="1"/>
    <col min="13570" max="13570" width="69.7109375" style="62" bestFit="1" customWidth="1"/>
    <col min="13571" max="13571" width="17.7109375" style="62" customWidth="1"/>
    <col min="13572" max="13572" width="18" style="62" customWidth="1"/>
    <col min="13573" max="13573" width="20.85546875" style="62" customWidth="1"/>
    <col min="13574" max="13824" width="11.42578125" style="62"/>
    <col min="13825" max="13825" width="4.85546875" style="62" customWidth="1"/>
    <col min="13826" max="13826" width="69.7109375" style="62" bestFit="1" customWidth="1"/>
    <col min="13827" max="13827" width="17.7109375" style="62" customWidth="1"/>
    <col min="13828" max="13828" width="18" style="62" customWidth="1"/>
    <col min="13829" max="13829" width="20.85546875" style="62" customWidth="1"/>
    <col min="13830" max="14080" width="11.42578125" style="62"/>
    <col min="14081" max="14081" width="4.85546875" style="62" customWidth="1"/>
    <col min="14082" max="14082" width="69.7109375" style="62" bestFit="1" customWidth="1"/>
    <col min="14083" max="14083" width="17.7109375" style="62" customWidth="1"/>
    <col min="14084" max="14084" width="18" style="62" customWidth="1"/>
    <col min="14085" max="14085" width="20.85546875" style="62" customWidth="1"/>
    <col min="14086" max="14336" width="11.42578125" style="62"/>
    <col min="14337" max="14337" width="4.85546875" style="62" customWidth="1"/>
    <col min="14338" max="14338" width="69.7109375" style="62" bestFit="1" customWidth="1"/>
    <col min="14339" max="14339" width="17.7109375" style="62" customWidth="1"/>
    <col min="14340" max="14340" width="18" style="62" customWidth="1"/>
    <col min="14341" max="14341" width="20.85546875" style="62" customWidth="1"/>
    <col min="14342" max="14592" width="11.42578125" style="62"/>
    <col min="14593" max="14593" width="4.85546875" style="62" customWidth="1"/>
    <col min="14594" max="14594" width="69.7109375" style="62" bestFit="1" customWidth="1"/>
    <col min="14595" max="14595" width="17.7109375" style="62" customWidth="1"/>
    <col min="14596" max="14596" width="18" style="62" customWidth="1"/>
    <col min="14597" max="14597" width="20.85546875" style="62" customWidth="1"/>
    <col min="14598" max="14848" width="11.42578125" style="62"/>
    <col min="14849" max="14849" width="4.85546875" style="62" customWidth="1"/>
    <col min="14850" max="14850" width="69.7109375" style="62" bestFit="1" customWidth="1"/>
    <col min="14851" max="14851" width="17.7109375" style="62" customWidth="1"/>
    <col min="14852" max="14852" width="18" style="62" customWidth="1"/>
    <col min="14853" max="14853" width="20.85546875" style="62" customWidth="1"/>
    <col min="14854" max="15104" width="11.42578125" style="62"/>
    <col min="15105" max="15105" width="4.85546875" style="62" customWidth="1"/>
    <col min="15106" max="15106" width="69.7109375" style="62" bestFit="1" customWidth="1"/>
    <col min="15107" max="15107" width="17.7109375" style="62" customWidth="1"/>
    <col min="15108" max="15108" width="18" style="62" customWidth="1"/>
    <col min="15109" max="15109" width="20.85546875" style="62" customWidth="1"/>
    <col min="15110" max="15360" width="11.42578125" style="62"/>
    <col min="15361" max="15361" width="4.85546875" style="62" customWidth="1"/>
    <col min="15362" max="15362" width="69.7109375" style="62" bestFit="1" customWidth="1"/>
    <col min="15363" max="15363" width="17.7109375" style="62" customWidth="1"/>
    <col min="15364" max="15364" width="18" style="62" customWidth="1"/>
    <col min="15365" max="15365" width="20.85546875" style="62" customWidth="1"/>
    <col min="15366" max="15616" width="11.42578125" style="62"/>
    <col min="15617" max="15617" width="4.85546875" style="62" customWidth="1"/>
    <col min="15618" max="15618" width="69.7109375" style="62" bestFit="1" customWidth="1"/>
    <col min="15619" max="15619" width="17.7109375" style="62" customWidth="1"/>
    <col min="15620" max="15620" width="18" style="62" customWidth="1"/>
    <col min="15621" max="15621" width="20.85546875" style="62" customWidth="1"/>
    <col min="15622" max="15872" width="11.42578125" style="62"/>
    <col min="15873" max="15873" width="4.85546875" style="62" customWidth="1"/>
    <col min="15874" max="15874" width="69.7109375" style="62" bestFit="1" customWidth="1"/>
    <col min="15875" max="15875" width="17.7109375" style="62" customWidth="1"/>
    <col min="15876" max="15876" width="18" style="62" customWidth="1"/>
    <col min="15877" max="15877" width="20.85546875" style="62" customWidth="1"/>
    <col min="15878" max="16128" width="11.42578125" style="62"/>
    <col min="16129" max="16129" width="4.85546875" style="62" customWidth="1"/>
    <col min="16130" max="16130" width="69.7109375" style="62" bestFit="1" customWidth="1"/>
    <col min="16131" max="16131" width="17.7109375" style="62" customWidth="1"/>
    <col min="16132" max="16132" width="18" style="62" customWidth="1"/>
    <col min="16133" max="16133" width="20.85546875" style="62" customWidth="1"/>
    <col min="16134" max="16384" width="11.42578125" style="62"/>
  </cols>
  <sheetData>
    <row r="1" spans="2:5" ht="13.5" thickBot="1" x14ac:dyDescent="0.25"/>
    <row r="2" spans="2:5" x14ac:dyDescent="0.2">
      <c r="B2" s="173" t="s">
        <v>426</v>
      </c>
      <c r="C2" s="174"/>
      <c r="D2" s="174"/>
      <c r="E2" s="175"/>
    </row>
    <row r="3" spans="2:5" x14ac:dyDescent="0.2">
      <c r="B3" s="194" t="s">
        <v>151</v>
      </c>
      <c r="C3" s="195"/>
      <c r="D3" s="195"/>
      <c r="E3" s="196"/>
    </row>
    <row r="4" spans="2:5" x14ac:dyDescent="0.2">
      <c r="B4" s="194" t="s">
        <v>430</v>
      </c>
      <c r="C4" s="195"/>
      <c r="D4" s="195"/>
      <c r="E4" s="196"/>
    </row>
    <row r="5" spans="2:5" ht="13.5" thickBot="1" x14ac:dyDescent="0.25">
      <c r="B5" s="197" t="s">
        <v>2</v>
      </c>
      <c r="C5" s="198"/>
      <c r="D5" s="198"/>
      <c r="E5" s="199"/>
    </row>
    <row r="6" spans="2:5" ht="13.5" thickBot="1" x14ac:dyDescent="0.25">
      <c r="B6" s="114"/>
      <c r="C6" s="114"/>
      <c r="D6" s="114"/>
      <c r="E6" s="114"/>
    </row>
    <row r="7" spans="2:5" x14ac:dyDescent="0.2">
      <c r="B7" s="200" t="s">
        <v>3</v>
      </c>
      <c r="C7" s="115" t="s">
        <v>152</v>
      </c>
      <c r="D7" s="202" t="s">
        <v>154</v>
      </c>
      <c r="E7" s="115" t="s">
        <v>155</v>
      </c>
    </row>
    <row r="8" spans="2:5" ht="13.5" thickBot="1" x14ac:dyDescent="0.25">
      <c r="B8" s="201"/>
      <c r="C8" s="116" t="s">
        <v>153</v>
      </c>
      <c r="D8" s="203"/>
      <c r="E8" s="116" t="s">
        <v>156</v>
      </c>
    </row>
    <row r="9" spans="2:5" x14ac:dyDescent="0.2">
      <c r="B9" s="117" t="s">
        <v>157</v>
      </c>
      <c r="C9" s="118">
        <f>SUM(C10:C12)</f>
        <v>5494829</v>
      </c>
      <c r="D9" s="118">
        <f>SUM(D10:D12)</f>
        <v>5754799</v>
      </c>
      <c r="E9" s="118">
        <f>SUM(E10:E12)</f>
        <v>5754799</v>
      </c>
    </row>
    <row r="10" spans="2:5" x14ac:dyDescent="0.2">
      <c r="B10" s="119" t="s">
        <v>158</v>
      </c>
      <c r="C10" s="120">
        <f>F5_EAID!C44</f>
        <v>1982000</v>
      </c>
      <c r="D10" s="120">
        <f>F5_EAID!F44</f>
        <v>2185280</v>
      </c>
      <c r="E10" s="120">
        <f>F5_EAID!G44</f>
        <v>2185280</v>
      </c>
    </row>
    <row r="11" spans="2:5" x14ac:dyDescent="0.2">
      <c r="B11" s="119" t="s">
        <v>159</v>
      </c>
      <c r="C11" s="120">
        <f>F5_EAID!C69</f>
        <v>3512829</v>
      </c>
      <c r="D11" s="120">
        <f>F5_EAID!F69</f>
        <v>3512829</v>
      </c>
      <c r="E11" s="120">
        <f>F5_EAID!G69</f>
        <v>3512829</v>
      </c>
    </row>
    <row r="12" spans="2:5" x14ac:dyDescent="0.2">
      <c r="B12" s="119" t="s">
        <v>160</v>
      </c>
      <c r="C12" s="120">
        <f>F5_EAID!C79</f>
        <v>0</v>
      </c>
      <c r="D12" s="120">
        <f>F5_EAID!F79</f>
        <v>56690</v>
      </c>
      <c r="E12" s="120">
        <f>F5_EAID!G79</f>
        <v>56690</v>
      </c>
    </row>
    <row r="13" spans="2:5" x14ac:dyDescent="0.2">
      <c r="B13" s="117"/>
      <c r="C13" s="120"/>
      <c r="D13" s="120"/>
      <c r="E13" s="120"/>
    </row>
    <row r="14" spans="2:5" ht="15" x14ac:dyDescent="0.2">
      <c r="B14" s="117" t="s">
        <v>478</v>
      </c>
      <c r="C14" s="118">
        <f>SUM(C15:C16)</f>
        <v>5494828.96</v>
      </c>
      <c r="D14" s="118">
        <f>SUM(D15:D16)</f>
        <v>4241938</v>
      </c>
      <c r="E14" s="118">
        <f>SUM(E15:E16)</f>
        <v>4241938</v>
      </c>
    </row>
    <row r="15" spans="2:5" x14ac:dyDescent="0.2">
      <c r="B15" s="119" t="s">
        <v>161</v>
      </c>
      <c r="C15" s="120">
        <f>F6A_COG!C8</f>
        <v>1981999.96</v>
      </c>
      <c r="D15" s="120">
        <f>F6A_COG!F8</f>
        <v>1744989</v>
      </c>
      <c r="E15" s="120">
        <f>F6A_COG!G8</f>
        <v>1744989</v>
      </c>
    </row>
    <row r="16" spans="2:5" x14ac:dyDescent="0.2">
      <c r="B16" s="119" t="s">
        <v>162</v>
      </c>
      <c r="C16" s="120">
        <f>F6A_COG!C84</f>
        <v>3512829</v>
      </c>
      <c r="D16" s="120">
        <f>F6A_COG!F84</f>
        <v>2496949</v>
      </c>
      <c r="E16" s="120">
        <f>F6A_COG!G84</f>
        <v>2496949</v>
      </c>
    </row>
    <row r="17" spans="2:5" x14ac:dyDescent="0.2">
      <c r="B17" s="121"/>
      <c r="C17" s="120"/>
      <c r="D17" s="120"/>
      <c r="E17" s="120"/>
    </row>
    <row r="18" spans="2:5" x14ac:dyDescent="0.2">
      <c r="B18" s="117" t="s">
        <v>163</v>
      </c>
      <c r="C18" s="122"/>
      <c r="D18" s="118">
        <f>SUM(D19:D20)</f>
        <v>0</v>
      </c>
      <c r="E18" s="118">
        <f>SUM(E19:E20)</f>
        <v>0</v>
      </c>
    </row>
    <row r="19" spans="2:5" x14ac:dyDescent="0.2">
      <c r="B19" s="119" t="s">
        <v>164</v>
      </c>
      <c r="C19" s="122"/>
      <c r="D19" s="120">
        <v>0</v>
      </c>
      <c r="E19" s="120">
        <v>0</v>
      </c>
    </row>
    <row r="20" spans="2:5" x14ac:dyDescent="0.2">
      <c r="B20" s="119" t="s">
        <v>165</v>
      </c>
      <c r="C20" s="122"/>
      <c r="D20" s="120">
        <v>0</v>
      </c>
      <c r="E20" s="120">
        <v>0</v>
      </c>
    </row>
    <row r="21" spans="2:5" x14ac:dyDescent="0.2">
      <c r="B21" s="121"/>
      <c r="C21" s="120"/>
      <c r="D21" s="120"/>
      <c r="E21" s="120"/>
    </row>
    <row r="22" spans="2:5" x14ac:dyDescent="0.2">
      <c r="B22" s="117" t="s">
        <v>479</v>
      </c>
      <c r="C22" s="118">
        <f>C9-C14+C18</f>
        <v>4.0000000037252903E-2</v>
      </c>
      <c r="D22" s="117">
        <f>D9-D14+D18</f>
        <v>1512861</v>
      </c>
      <c r="E22" s="117">
        <f>E9-E14+E18</f>
        <v>1512861</v>
      </c>
    </row>
    <row r="23" spans="2:5" x14ac:dyDescent="0.2">
      <c r="B23" s="117"/>
      <c r="C23" s="120"/>
      <c r="D23" s="121"/>
      <c r="E23" s="121"/>
    </row>
    <row r="24" spans="2:5" x14ac:dyDescent="0.2">
      <c r="B24" s="117" t="s">
        <v>166</v>
      </c>
      <c r="C24" s="118">
        <f>C22-C12</f>
        <v>4.0000000037252903E-2</v>
      </c>
      <c r="D24" s="117">
        <f>D22-D12</f>
        <v>1456171</v>
      </c>
      <c r="E24" s="117">
        <f>E22-E12</f>
        <v>1456171</v>
      </c>
    </row>
    <row r="25" spans="2:5" x14ac:dyDescent="0.2">
      <c r="B25" s="117"/>
      <c r="C25" s="120"/>
      <c r="D25" s="121"/>
      <c r="E25" s="121"/>
    </row>
    <row r="26" spans="2:5" ht="25.5" x14ac:dyDescent="0.2">
      <c r="B26" s="117" t="s">
        <v>167</v>
      </c>
      <c r="C26" s="118">
        <f>C24-C18</f>
        <v>4.0000000037252903E-2</v>
      </c>
      <c r="D26" s="118">
        <f>D24-D18</f>
        <v>1456171</v>
      </c>
      <c r="E26" s="118">
        <f>E24-E18</f>
        <v>1456171</v>
      </c>
    </row>
    <row r="27" spans="2:5" ht="13.5" thickBot="1" x14ac:dyDescent="0.25">
      <c r="B27" s="123"/>
      <c r="C27" s="124"/>
      <c r="D27" s="124"/>
      <c r="E27" s="124"/>
    </row>
    <row r="28" spans="2:5" ht="35.1" customHeight="1" thickBot="1" x14ac:dyDescent="0.25">
      <c r="B28" s="210"/>
      <c r="C28" s="210"/>
      <c r="D28" s="210"/>
      <c r="E28" s="210"/>
    </row>
    <row r="29" spans="2:5" ht="13.5" thickBot="1" x14ac:dyDescent="0.25">
      <c r="B29" s="125" t="s">
        <v>168</v>
      </c>
      <c r="C29" s="126" t="s">
        <v>169</v>
      </c>
      <c r="D29" s="126" t="s">
        <v>154</v>
      </c>
      <c r="E29" s="126" t="s">
        <v>170</v>
      </c>
    </row>
    <row r="30" spans="2:5" x14ac:dyDescent="0.2">
      <c r="B30" s="127"/>
      <c r="C30" s="120"/>
      <c r="D30" s="120"/>
      <c r="E30" s="120"/>
    </row>
    <row r="31" spans="2:5" x14ac:dyDescent="0.2">
      <c r="B31" s="117" t="s">
        <v>171</v>
      </c>
      <c r="C31" s="118">
        <f>SUM(C32:C33)</f>
        <v>0</v>
      </c>
      <c r="D31" s="117">
        <f>SUM(D32:D33)</f>
        <v>0</v>
      </c>
      <c r="E31" s="117">
        <f>SUM(E32:E33)</f>
        <v>0</v>
      </c>
    </row>
    <row r="32" spans="2:5" x14ac:dyDescent="0.2">
      <c r="B32" s="119" t="s">
        <v>172</v>
      </c>
      <c r="C32" s="120">
        <v>0</v>
      </c>
      <c r="D32" s="121">
        <v>0</v>
      </c>
      <c r="E32" s="121">
        <v>0</v>
      </c>
    </row>
    <row r="33" spans="2:5" x14ac:dyDescent="0.2">
      <c r="B33" s="119" t="s">
        <v>173</v>
      </c>
      <c r="C33" s="120">
        <v>0</v>
      </c>
      <c r="D33" s="121">
        <v>0</v>
      </c>
      <c r="E33" s="121">
        <v>0</v>
      </c>
    </row>
    <row r="34" spans="2:5" x14ac:dyDescent="0.2">
      <c r="B34" s="117"/>
      <c r="C34" s="120"/>
      <c r="D34" s="120"/>
      <c r="E34" s="120"/>
    </row>
    <row r="35" spans="2:5" x14ac:dyDescent="0.2">
      <c r="B35" s="117" t="s">
        <v>174</v>
      </c>
      <c r="C35" s="118">
        <f>C26+C31</f>
        <v>4.0000000037252903E-2</v>
      </c>
      <c r="D35" s="118">
        <f>D26+D31</f>
        <v>1456171</v>
      </c>
      <c r="E35" s="118">
        <f>E26+E31</f>
        <v>1456171</v>
      </c>
    </row>
    <row r="36" spans="2:5" ht="13.5" thickBot="1" x14ac:dyDescent="0.25">
      <c r="B36" s="128"/>
      <c r="C36" s="129"/>
      <c r="D36" s="129"/>
      <c r="E36" s="129"/>
    </row>
    <row r="37" spans="2:5" ht="35.1" customHeight="1" thickBot="1" x14ac:dyDescent="0.25">
      <c r="B37" s="130"/>
      <c r="C37" s="130"/>
      <c r="D37" s="130"/>
      <c r="E37" s="130"/>
    </row>
    <row r="38" spans="2:5" x14ac:dyDescent="0.2">
      <c r="B38" s="211" t="s">
        <v>168</v>
      </c>
      <c r="C38" s="213" t="s">
        <v>175</v>
      </c>
      <c r="D38" s="215" t="s">
        <v>154</v>
      </c>
      <c r="E38" s="131" t="s">
        <v>155</v>
      </c>
    </row>
    <row r="39" spans="2:5" ht="13.5" thickBot="1" x14ac:dyDescent="0.25">
      <c r="B39" s="212"/>
      <c r="C39" s="214"/>
      <c r="D39" s="216"/>
      <c r="E39" s="132" t="s">
        <v>170</v>
      </c>
    </row>
    <row r="40" spans="2:5" x14ac:dyDescent="0.2">
      <c r="B40" s="133"/>
      <c r="C40" s="134"/>
      <c r="D40" s="134"/>
      <c r="E40" s="134"/>
    </row>
    <row r="41" spans="2:5" x14ac:dyDescent="0.2">
      <c r="B41" s="135" t="s">
        <v>176</v>
      </c>
      <c r="C41" s="136">
        <f>SUM(C42:C43)</f>
        <v>0</v>
      </c>
      <c r="D41" s="136">
        <f>SUM(D42:D43)</f>
        <v>56690</v>
      </c>
      <c r="E41" s="136">
        <f>SUM(E42:E43)</f>
        <v>56690</v>
      </c>
    </row>
    <row r="42" spans="2:5" x14ac:dyDescent="0.2">
      <c r="B42" s="137" t="s">
        <v>177</v>
      </c>
      <c r="C42" s="134">
        <v>0</v>
      </c>
      <c r="D42" s="138">
        <f>F5_EAID!F77</f>
        <v>1133</v>
      </c>
      <c r="E42" s="138">
        <f>F5_EAID!G77</f>
        <v>1133</v>
      </c>
    </row>
    <row r="43" spans="2:5" x14ac:dyDescent="0.2">
      <c r="B43" s="137" t="s">
        <v>178</v>
      </c>
      <c r="C43" s="134">
        <v>0</v>
      </c>
      <c r="D43" s="138">
        <f>F5_EAID!F78</f>
        <v>55557</v>
      </c>
      <c r="E43" s="138">
        <f>F5_EAID!G78</f>
        <v>55557</v>
      </c>
    </row>
    <row r="44" spans="2:5" x14ac:dyDescent="0.2">
      <c r="B44" s="135" t="s">
        <v>179</v>
      </c>
      <c r="C44" s="136">
        <f>SUM(C45:C46)</f>
        <v>0</v>
      </c>
      <c r="D44" s="136">
        <f>SUM(D45:D46)</f>
        <v>0</v>
      </c>
      <c r="E44" s="136">
        <f>SUM(E45:E46)</f>
        <v>0</v>
      </c>
    </row>
    <row r="45" spans="2:5" x14ac:dyDescent="0.2">
      <c r="B45" s="137" t="s">
        <v>180</v>
      </c>
      <c r="C45" s="134">
        <v>0</v>
      </c>
      <c r="D45" s="138">
        <v>0</v>
      </c>
      <c r="E45" s="138">
        <v>0</v>
      </c>
    </row>
    <row r="46" spans="2:5" x14ac:dyDescent="0.2">
      <c r="B46" s="137" t="s">
        <v>181</v>
      </c>
      <c r="C46" s="134">
        <v>0</v>
      </c>
      <c r="D46" s="138">
        <v>0</v>
      </c>
      <c r="E46" s="138">
        <v>0</v>
      </c>
    </row>
    <row r="47" spans="2:5" x14ac:dyDescent="0.2">
      <c r="B47" s="135"/>
      <c r="C47" s="134"/>
      <c r="D47" s="134"/>
      <c r="E47" s="134"/>
    </row>
    <row r="48" spans="2:5" x14ac:dyDescent="0.2">
      <c r="B48" s="135" t="s">
        <v>182</v>
      </c>
      <c r="C48" s="136">
        <f>C41-C44</f>
        <v>0</v>
      </c>
      <c r="D48" s="135">
        <f>D41-D44</f>
        <v>56690</v>
      </c>
      <c r="E48" s="135">
        <f>E41-E44</f>
        <v>56690</v>
      </c>
    </row>
    <row r="49" spans="2:5" ht="13.5" thickBot="1" x14ac:dyDescent="0.25">
      <c r="B49" s="139"/>
      <c r="C49" s="140"/>
      <c r="D49" s="139"/>
      <c r="E49" s="139"/>
    </row>
    <row r="50" spans="2:5" ht="35.1" customHeight="1" thickBot="1" x14ac:dyDescent="0.25">
      <c r="B50" s="130"/>
      <c r="C50" s="130"/>
      <c r="D50" s="130"/>
      <c r="E50" s="130"/>
    </row>
    <row r="51" spans="2:5" x14ac:dyDescent="0.2">
      <c r="B51" s="215" t="s">
        <v>168</v>
      </c>
      <c r="C51" s="131" t="s">
        <v>152</v>
      </c>
      <c r="D51" s="215" t="s">
        <v>154</v>
      </c>
      <c r="E51" s="131" t="s">
        <v>155</v>
      </c>
    </row>
    <row r="52" spans="2:5" ht="13.5" thickBot="1" x14ac:dyDescent="0.25">
      <c r="B52" s="216"/>
      <c r="C52" s="132" t="s">
        <v>169</v>
      </c>
      <c r="D52" s="216"/>
      <c r="E52" s="132" t="s">
        <v>170</v>
      </c>
    </row>
    <row r="53" spans="2:5" x14ac:dyDescent="0.2">
      <c r="B53" s="133"/>
      <c r="C53" s="134"/>
      <c r="D53" s="134"/>
      <c r="E53" s="134"/>
    </row>
    <row r="54" spans="2:5" x14ac:dyDescent="0.2">
      <c r="B54" s="138" t="s">
        <v>480</v>
      </c>
      <c r="C54" s="134">
        <f>C10</f>
        <v>1982000</v>
      </c>
      <c r="D54" s="138">
        <f>D10</f>
        <v>2185280</v>
      </c>
      <c r="E54" s="138">
        <f>E10</f>
        <v>2185280</v>
      </c>
    </row>
    <row r="55" spans="2:5" x14ac:dyDescent="0.2">
      <c r="B55" s="138"/>
      <c r="C55" s="134"/>
      <c r="D55" s="138"/>
      <c r="E55" s="138"/>
    </row>
    <row r="56" spans="2:5" x14ac:dyDescent="0.2">
      <c r="B56" s="141" t="s">
        <v>481</v>
      </c>
      <c r="C56" s="134">
        <f>C42-C45</f>
        <v>0</v>
      </c>
      <c r="D56" s="138">
        <f>D42-D45</f>
        <v>1133</v>
      </c>
      <c r="E56" s="138">
        <f>E42-E45</f>
        <v>1133</v>
      </c>
    </row>
    <row r="57" spans="2:5" x14ac:dyDescent="0.2">
      <c r="B57" s="137" t="s">
        <v>177</v>
      </c>
      <c r="C57" s="134">
        <f>C42</f>
        <v>0</v>
      </c>
      <c r="D57" s="138">
        <f>D42</f>
        <v>1133</v>
      </c>
      <c r="E57" s="138">
        <f>E42</f>
        <v>1133</v>
      </c>
    </row>
    <row r="58" spans="2:5" x14ac:dyDescent="0.2">
      <c r="B58" s="137" t="s">
        <v>180</v>
      </c>
      <c r="C58" s="134">
        <f>C45</f>
        <v>0</v>
      </c>
      <c r="D58" s="138">
        <f>D45</f>
        <v>0</v>
      </c>
      <c r="E58" s="138">
        <f>E45</f>
        <v>0</v>
      </c>
    </row>
    <row r="59" spans="2:5" x14ac:dyDescent="0.2">
      <c r="B59" s="142"/>
      <c r="C59" s="134"/>
      <c r="D59" s="138"/>
      <c r="E59" s="138"/>
    </row>
    <row r="60" spans="2:5" x14ac:dyDescent="0.2">
      <c r="B60" s="142" t="s">
        <v>161</v>
      </c>
      <c r="C60" s="134">
        <f>C15</f>
        <v>1981999.96</v>
      </c>
      <c r="D60" s="134">
        <f>D15</f>
        <v>1744989</v>
      </c>
      <c r="E60" s="134">
        <f>E15</f>
        <v>1744989</v>
      </c>
    </row>
    <row r="61" spans="2:5" x14ac:dyDescent="0.2">
      <c r="B61" s="142"/>
      <c r="C61" s="134"/>
      <c r="D61" s="134"/>
      <c r="E61" s="134"/>
    </row>
    <row r="62" spans="2:5" x14ac:dyDescent="0.2">
      <c r="B62" s="142" t="s">
        <v>164</v>
      </c>
      <c r="C62" s="143"/>
      <c r="D62" s="134">
        <f>D19</f>
        <v>0</v>
      </c>
      <c r="E62" s="134">
        <f>E19</f>
        <v>0</v>
      </c>
    </row>
    <row r="63" spans="2:5" x14ac:dyDescent="0.2">
      <c r="B63" s="142"/>
      <c r="C63" s="134"/>
      <c r="D63" s="134"/>
      <c r="E63" s="134"/>
    </row>
    <row r="64" spans="2:5" x14ac:dyDescent="0.2">
      <c r="B64" s="144" t="s">
        <v>482</v>
      </c>
      <c r="C64" s="136">
        <f>C54+C56-C60+C62</f>
        <v>4.0000000037252903E-2</v>
      </c>
      <c r="D64" s="135">
        <f>D54+D56-D60+D62</f>
        <v>441424</v>
      </c>
      <c r="E64" s="135">
        <f>E54+E56-E60+E62</f>
        <v>441424</v>
      </c>
    </row>
    <row r="65" spans="2:5" x14ac:dyDescent="0.2">
      <c r="B65" s="144"/>
      <c r="C65" s="136"/>
      <c r="D65" s="135"/>
      <c r="E65" s="135"/>
    </row>
    <row r="66" spans="2:5" ht="25.5" x14ac:dyDescent="0.2">
      <c r="B66" s="145" t="s">
        <v>483</v>
      </c>
      <c r="C66" s="136">
        <f>C64-C56</f>
        <v>4.0000000037252903E-2</v>
      </c>
      <c r="D66" s="135">
        <f>D64-D56</f>
        <v>440291</v>
      </c>
      <c r="E66" s="135">
        <f>E64-E56</f>
        <v>440291</v>
      </c>
    </row>
    <row r="67" spans="2:5" ht="13.5" thickBot="1" x14ac:dyDescent="0.25">
      <c r="B67" s="139"/>
      <c r="C67" s="140"/>
      <c r="D67" s="139"/>
      <c r="E67" s="139"/>
    </row>
    <row r="68" spans="2:5" ht="35.1" customHeight="1" thickBot="1" x14ac:dyDescent="0.25">
      <c r="B68" s="130"/>
      <c r="C68" s="130"/>
      <c r="D68" s="130"/>
      <c r="E68" s="130"/>
    </row>
    <row r="69" spans="2:5" x14ac:dyDescent="0.2">
      <c r="B69" s="204" t="s">
        <v>168</v>
      </c>
      <c r="C69" s="206" t="s">
        <v>175</v>
      </c>
      <c r="D69" s="208" t="s">
        <v>154</v>
      </c>
      <c r="E69" s="146" t="s">
        <v>155</v>
      </c>
    </row>
    <row r="70" spans="2:5" ht="13.5" thickBot="1" x14ac:dyDescent="0.25">
      <c r="B70" s="205"/>
      <c r="C70" s="207"/>
      <c r="D70" s="209"/>
      <c r="E70" s="147" t="s">
        <v>170</v>
      </c>
    </row>
    <row r="71" spans="2:5" x14ac:dyDescent="0.2">
      <c r="B71" s="133"/>
      <c r="C71" s="134"/>
      <c r="D71" s="134"/>
      <c r="E71" s="134"/>
    </row>
    <row r="72" spans="2:5" x14ac:dyDescent="0.2">
      <c r="B72" s="138" t="s">
        <v>159</v>
      </c>
      <c r="C72" s="134">
        <f>C11</f>
        <v>3512829</v>
      </c>
      <c r="D72" s="138">
        <f>D11</f>
        <v>3512829</v>
      </c>
      <c r="E72" s="138">
        <f>E11</f>
        <v>3512829</v>
      </c>
    </row>
    <row r="73" spans="2:5" x14ac:dyDescent="0.2">
      <c r="B73" s="138"/>
      <c r="C73" s="134"/>
      <c r="D73" s="138"/>
      <c r="E73" s="138"/>
    </row>
    <row r="74" spans="2:5" ht="25.5" x14ac:dyDescent="0.2">
      <c r="B74" s="148" t="s">
        <v>484</v>
      </c>
      <c r="C74" s="134">
        <f>C75-C76</f>
        <v>0</v>
      </c>
      <c r="D74" s="138">
        <f>D75-D76</f>
        <v>55557</v>
      </c>
      <c r="E74" s="138">
        <f>E75-E76</f>
        <v>55557</v>
      </c>
    </row>
    <row r="75" spans="2:5" x14ac:dyDescent="0.2">
      <c r="B75" s="137" t="s">
        <v>178</v>
      </c>
      <c r="C75" s="134">
        <f>C43</f>
        <v>0</v>
      </c>
      <c r="D75" s="138">
        <f>D43</f>
        <v>55557</v>
      </c>
      <c r="E75" s="138">
        <f>E43</f>
        <v>55557</v>
      </c>
    </row>
    <row r="76" spans="2:5" x14ac:dyDescent="0.2">
      <c r="B76" s="137" t="s">
        <v>181</v>
      </c>
      <c r="C76" s="134">
        <f>C46</f>
        <v>0</v>
      </c>
      <c r="D76" s="138">
        <f>D46</f>
        <v>0</v>
      </c>
      <c r="E76" s="138">
        <f>E46</f>
        <v>0</v>
      </c>
    </row>
    <row r="77" spans="2:5" x14ac:dyDescent="0.2">
      <c r="B77" s="142"/>
      <c r="C77" s="134"/>
      <c r="D77" s="138"/>
      <c r="E77" s="138"/>
    </row>
    <row r="78" spans="2:5" x14ac:dyDescent="0.2">
      <c r="B78" s="142" t="s">
        <v>485</v>
      </c>
      <c r="C78" s="134">
        <f>C16</f>
        <v>3512829</v>
      </c>
      <c r="D78" s="134">
        <f>D16</f>
        <v>2496949</v>
      </c>
      <c r="E78" s="134">
        <f>E16</f>
        <v>2496949</v>
      </c>
    </row>
    <row r="79" spans="2:5" x14ac:dyDescent="0.2">
      <c r="B79" s="142"/>
      <c r="C79" s="134"/>
      <c r="D79" s="134"/>
      <c r="E79" s="134"/>
    </row>
    <row r="80" spans="2:5" x14ac:dyDescent="0.2">
      <c r="B80" s="142" t="s">
        <v>165</v>
      </c>
      <c r="C80" s="143"/>
      <c r="D80" s="134">
        <f>D20</f>
        <v>0</v>
      </c>
      <c r="E80" s="134">
        <f>E20</f>
        <v>0</v>
      </c>
    </row>
    <row r="81" spans="2:5" x14ac:dyDescent="0.2">
      <c r="B81" s="142"/>
      <c r="C81" s="134"/>
      <c r="D81" s="134"/>
      <c r="E81" s="134"/>
    </row>
    <row r="82" spans="2:5" x14ac:dyDescent="0.2">
      <c r="B82" s="144" t="s">
        <v>486</v>
      </c>
      <c r="C82" s="136">
        <f>C72+C74-C78+C80</f>
        <v>0</v>
      </c>
      <c r="D82" s="135">
        <f>D72+D74-D78+D80</f>
        <v>1071437</v>
      </c>
      <c r="E82" s="135">
        <f>E72+E74-E78+E80</f>
        <v>1071437</v>
      </c>
    </row>
    <row r="83" spans="2:5" x14ac:dyDescent="0.2">
      <c r="B83" s="144"/>
      <c r="C83" s="136"/>
      <c r="D83" s="135"/>
      <c r="E83" s="135"/>
    </row>
    <row r="84" spans="2:5" ht="25.5" x14ac:dyDescent="0.2">
      <c r="B84" s="145" t="s">
        <v>487</v>
      </c>
      <c r="C84" s="136">
        <f>C82-C74</f>
        <v>0</v>
      </c>
      <c r="D84" s="135">
        <f>D82-D74</f>
        <v>1015880</v>
      </c>
      <c r="E84" s="135">
        <f>E82-E74</f>
        <v>1015880</v>
      </c>
    </row>
    <row r="85" spans="2:5" ht="13.5" thickBot="1" x14ac:dyDescent="0.25">
      <c r="B85" s="139"/>
      <c r="C85" s="140"/>
      <c r="D85" s="139"/>
      <c r="E85" s="139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0866141732283472" right="0.51181102362204722" top="0.74803149606299213" bottom="0.74803149606299213" header="0.31496062992125984" footer="0.31496062992125984"/>
  <pageSetup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0"/>
  <sheetViews>
    <sheetView zoomScaleNormal="100" workbookViewId="0">
      <pane xSplit="2" ySplit="8" topLeftCell="C67" activePane="bottomRight" state="frozen"/>
      <selection pane="topRight" activeCell="C1" sqref="C1"/>
      <selection pane="bottomLeft" activeCell="A9" sqref="A9"/>
      <selection pane="bottomRight" activeCell="F77" sqref="F77"/>
    </sheetView>
  </sheetViews>
  <sheetFormatPr baseColWidth="10" defaultColWidth="11" defaultRowHeight="12.75" x14ac:dyDescent="0.2"/>
  <cols>
    <col min="1" max="1" width="2.140625" style="62" customWidth="1"/>
    <col min="2" max="2" width="38.7109375" style="62" customWidth="1"/>
    <col min="3" max="3" width="18.140625" style="149" customWidth="1"/>
    <col min="4" max="4" width="18" style="62" customWidth="1"/>
    <col min="5" max="5" width="14.7109375" style="149" customWidth="1"/>
    <col min="6" max="6" width="13.85546875" style="62" customWidth="1"/>
    <col min="7" max="7" width="14.85546875" style="62" customWidth="1"/>
    <col min="8" max="8" width="13.7109375" style="149" customWidth="1"/>
    <col min="9" max="256" width="11" style="62"/>
    <col min="257" max="257" width="2.140625" style="62" customWidth="1"/>
    <col min="258" max="258" width="38.7109375" style="62" customWidth="1"/>
    <col min="259" max="259" width="18.140625" style="62" customWidth="1"/>
    <col min="260" max="260" width="18" style="62" customWidth="1"/>
    <col min="261" max="261" width="14.7109375" style="62" customWidth="1"/>
    <col min="262" max="262" width="13.85546875" style="62" customWidth="1"/>
    <col min="263" max="263" width="14.85546875" style="62" customWidth="1"/>
    <col min="264" max="264" width="13.7109375" style="62" customWidth="1"/>
    <col min="265" max="512" width="11" style="62"/>
    <col min="513" max="513" width="2.140625" style="62" customWidth="1"/>
    <col min="514" max="514" width="38.7109375" style="62" customWidth="1"/>
    <col min="515" max="515" width="18.140625" style="62" customWidth="1"/>
    <col min="516" max="516" width="18" style="62" customWidth="1"/>
    <col min="517" max="517" width="14.7109375" style="62" customWidth="1"/>
    <col min="518" max="518" width="13.85546875" style="62" customWidth="1"/>
    <col min="519" max="519" width="14.85546875" style="62" customWidth="1"/>
    <col min="520" max="520" width="13.7109375" style="62" customWidth="1"/>
    <col min="521" max="768" width="11" style="62"/>
    <col min="769" max="769" width="2.140625" style="62" customWidth="1"/>
    <col min="770" max="770" width="38.7109375" style="62" customWidth="1"/>
    <col min="771" max="771" width="18.140625" style="62" customWidth="1"/>
    <col min="772" max="772" width="18" style="62" customWidth="1"/>
    <col min="773" max="773" width="14.7109375" style="62" customWidth="1"/>
    <col min="774" max="774" width="13.85546875" style="62" customWidth="1"/>
    <col min="775" max="775" width="14.85546875" style="62" customWidth="1"/>
    <col min="776" max="776" width="13.7109375" style="62" customWidth="1"/>
    <col min="777" max="1024" width="11" style="62"/>
    <col min="1025" max="1025" width="2.140625" style="62" customWidth="1"/>
    <col min="1026" max="1026" width="38.7109375" style="62" customWidth="1"/>
    <col min="1027" max="1027" width="18.140625" style="62" customWidth="1"/>
    <col min="1028" max="1028" width="18" style="62" customWidth="1"/>
    <col min="1029" max="1029" width="14.7109375" style="62" customWidth="1"/>
    <col min="1030" max="1030" width="13.85546875" style="62" customWidth="1"/>
    <col min="1031" max="1031" width="14.85546875" style="62" customWidth="1"/>
    <col min="1032" max="1032" width="13.7109375" style="62" customWidth="1"/>
    <col min="1033" max="1280" width="11" style="62"/>
    <col min="1281" max="1281" width="2.140625" style="62" customWidth="1"/>
    <col min="1282" max="1282" width="38.7109375" style="62" customWidth="1"/>
    <col min="1283" max="1283" width="18.140625" style="62" customWidth="1"/>
    <col min="1284" max="1284" width="18" style="62" customWidth="1"/>
    <col min="1285" max="1285" width="14.7109375" style="62" customWidth="1"/>
    <col min="1286" max="1286" width="13.85546875" style="62" customWidth="1"/>
    <col min="1287" max="1287" width="14.85546875" style="62" customWidth="1"/>
    <col min="1288" max="1288" width="13.7109375" style="62" customWidth="1"/>
    <col min="1289" max="1536" width="11" style="62"/>
    <col min="1537" max="1537" width="2.140625" style="62" customWidth="1"/>
    <col min="1538" max="1538" width="38.7109375" style="62" customWidth="1"/>
    <col min="1539" max="1539" width="18.140625" style="62" customWidth="1"/>
    <col min="1540" max="1540" width="18" style="62" customWidth="1"/>
    <col min="1541" max="1541" width="14.7109375" style="62" customWidth="1"/>
    <col min="1542" max="1542" width="13.85546875" style="62" customWidth="1"/>
    <col min="1543" max="1543" width="14.85546875" style="62" customWidth="1"/>
    <col min="1544" max="1544" width="13.7109375" style="62" customWidth="1"/>
    <col min="1545" max="1792" width="11" style="62"/>
    <col min="1793" max="1793" width="2.140625" style="62" customWidth="1"/>
    <col min="1794" max="1794" width="38.7109375" style="62" customWidth="1"/>
    <col min="1795" max="1795" width="18.140625" style="62" customWidth="1"/>
    <col min="1796" max="1796" width="18" style="62" customWidth="1"/>
    <col min="1797" max="1797" width="14.7109375" style="62" customWidth="1"/>
    <col min="1798" max="1798" width="13.85546875" style="62" customWidth="1"/>
    <col min="1799" max="1799" width="14.85546875" style="62" customWidth="1"/>
    <col min="1800" max="1800" width="13.7109375" style="62" customWidth="1"/>
    <col min="1801" max="2048" width="11" style="62"/>
    <col min="2049" max="2049" width="2.140625" style="62" customWidth="1"/>
    <col min="2050" max="2050" width="38.7109375" style="62" customWidth="1"/>
    <col min="2051" max="2051" width="18.140625" style="62" customWidth="1"/>
    <col min="2052" max="2052" width="18" style="62" customWidth="1"/>
    <col min="2053" max="2053" width="14.7109375" style="62" customWidth="1"/>
    <col min="2054" max="2054" width="13.85546875" style="62" customWidth="1"/>
    <col min="2055" max="2055" width="14.85546875" style="62" customWidth="1"/>
    <col min="2056" max="2056" width="13.7109375" style="62" customWidth="1"/>
    <col min="2057" max="2304" width="11" style="62"/>
    <col min="2305" max="2305" width="2.140625" style="62" customWidth="1"/>
    <col min="2306" max="2306" width="38.7109375" style="62" customWidth="1"/>
    <col min="2307" max="2307" width="18.140625" style="62" customWidth="1"/>
    <col min="2308" max="2308" width="18" style="62" customWidth="1"/>
    <col min="2309" max="2309" width="14.7109375" style="62" customWidth="1"/>
    <col min="2310" max="2310" width="13.85546875" style="62" customWidth="1"/>
    <col min="2311" max="2311" width="14.85546875" style="62" customWidth="1"/>
    <col min="2312" max="2312" width="13.7109375" style="62" customWidth="1"/>
    <col min="2313" max="2560" width="11" style="62"/>
    <col min="2561" max="2561" width="2.140625" style="62" customWidth="1"/>
    <col min="2562" max="2562" width="38.7109375" style="62" customWidth="1"/>
    <col min="2563" max="2563" width="18.140625" style="62" customWidth="1"/>
    <col min="2564" max="2564" width="18" style="62" customWidth="1"/>
    <col min="2565" max="2565" width="14.7109375" style="62" customWidth="1"/>
    <col min="2566" max="2566" width="13.85546875" style="62" customWidth="1"/>
    <col min="2567" max="2567" width="14.85546875" style="62" customWidth="1"/>
    <col min="2568" max="2568" width="13.7109375" style="62" customWidth="1"/>
    <col min="2569" max="2816" width="11" style="62"/>
    <col min="2817" max="2817" width="2.140625" style="62" customWidth="1"/>
    <col min="2818" max="2818" width="38.7109375" style="62" customWidth="1"/>
    <col min="2819" max="2819" width="18.140625" style="62" customWidth="1"/>
    <col min="2820" max="2820" width="18" style="62" customWidth="1"/>
    <col min="2821" max="2821" width="14.7109375" style="62" customWidth="1"/>
    <col min="2822" max="2822" width="13.85546875" style="62" customWidth="1"/>
    <col min="2823" max="2823" width="14.85546875" style="62" customWidth="1"/>
    <col min="2824" max="2824" width="13.7109375" style="62" customWidth="1"/>
    <col min="2825" max="3072" width="11" style="62"/>
    <col min="3073" max="3073" width="2.140625" style="62" customWidth="1"/>
    <col min="3074" max="3074" width="38.7109375" style="62" customWidth="1"/>
    <col min="3075" max="3075" width="18.140625" style="62" customWidth="1"/>
    <col min="3076" max="3076" width="18" style="62" customWidth="1"/>
    <col min="3077" max="3077" width="14.7109375" style="62" customWidth="1"/>
    <col min="3078" max="3078" width="13.85546875" style="62" customWidth="1"/>
    <col min="3079" max="3079" width="14.85546875" style="62" customWidth="1"/>
    <col min="3080" max="3080" width="13.7109375" style="62" customWidth="1"/>
    <col min="3081" max="3328" width="11" style="62"/>
    <col min="3329" max="3329" width="2.140625" style="62" customWidth="1"/>
    <col min="3330" max="3330" width="38.7109375" style="62" customWidth="1"/>
    <col min="3331" max="3331" width="18.140625" style="62" customWidth="1"/>
    <col min="3332" max="3332" width="18" style="62" customWidth="1"/>
    <col min="3333" max="3333" width="14.7109375" style="62" customWidth="1"/>
    <col min="3334" max="3334" width="13.85546875" style="62" customWidth="1"/>
    <col min="3335" max="3335" width="14.85546875" style="62" customWidth="1"/>
    <col min="3336" max="3336" width="13.7109375" style="62" customWidth="1"/>
    <col min="3337" max="3584" width="11" style="62"/>
    <col min="3585" max="3585" width="2.140625" style="62" customWidth="1"/>
    <col min="3586" max="3586" width="38.7109375" style="62" customWidth="1"/>
    <col min="3587" max="3587" width="18.140625" style="62" customWidth="1"/>
    <col min="3588" max="3588" width="18" style="62" customWidth="1"/>
    <col min="3589" max="3589" width="14.7109375" style="62" customWidth="1"/>
    <col min="3590" max="3590" width="13.85546875" style="62" customWidth="1"/>
    <col min="3591" max="3591" width="14.85546875" style="62" customWidth="1"/>
    <col min="3592" max="3592" width="13.7109375" style="62" customWidth="1"/>
    <col min="3593" max="3840" width="11" style="62"/>
    <col min="3841" max="3841" width="2.140625" style="62" customWidth="1"/>
    <col min="3842" max="3842" width="38.7109375" style="62" customWidth="1"/>
    <col min="3843" max="3843" width="18.140625" style="62" customWidth="1"/>
    <col min="3844" max="3844" width="18" style="62" customWidth="1"/>
    <col min="3845" max="3845" width="14.7109375" style="62" customWidth="1"/>
    <col min="3846" max="3846" width="13.85546875" style="62" customWidth="1"/>
    <col min="3847" max="3847" width="14.85546875" style="62" customWidth="1"/>
    <col min="3848" max="3848" width="13.7109375" style="62" customWidth="1"/>
    <col min="3849" max="4096" width="11" style="62"/>
    <col min="4097" max="4097" width="2.140625" style="62" customWidth="1"/>
    <col min="4098" max="4098" width="38.7109375" style="62" customWidth="1"/>
    <col min="4099" max="4099" width="18.140625" style="62" customWidth="1"/>
    <col min="4100" max="4100" width="18" style="62" customWidth="1"/>
    <col min="4101" max="4101" width="14.7109375" style="62" customWidth="1"/>
    <col min="4102" max="4102" width="13.85546875" style="62" customWidth="1"/>
    <col min="4103" max="4103" width="14.85546875" style="62" customWidth="1"/>
    <col min="4104" max="4104" width="13.7109375" style="62" customWidth="1"/>
    <col min="4105" max="4352" width="11" style="62"/>
    <col min="4353" max="4353" width="2.140625" style="62" customWidth="1"/>
    <col min="4354" max="4354" width="38.7109375" style="62" customWidth="1"/>
    <col min="4355" max="4355" width="18.140625" style="62" customWidth="1"/>
    <col min="4356" max="4356" width="18" style="62" customWidth="1"/>
    <col min="4357" max="4357" width="14.7109375" style="62" customWidth="1"/>
    <col min="4358" max="4358" width="13.85546875" style="62" customWidth="1"/>
    <col min="4359" max="4359" width="14.85546875" style="62" customWidth="1"/>
    <col min="4360" max="4360" width="13.7109375" style="62" customWidth="1"/>
    <col min="4361" max="4608" width="11" style="62"/>
    <col min="4609" max="4609" width="2.140625" style="62" customWidth="1"/>
    <col min="4610" max="4610" width="38.7109375" style="62" customWidth="1"/>
    <col min="4611" max="4611" width="18.140625" style="62" customWidth="1"/>
    <col min="4612" max="4612" width="18" style="62" customWidth="1"/>
    <col min="4613" max="4613" width="14.7109375" style="62" customWidth="1"/>
    <col min="4614" max="4614" width="13.85546875" style="62" customWidth="1"/>
    <col min="4615" max="4615" width="14.85546875" style="62" customWidth="1"/>
    <col min="4616" max="4616" width="13.7109375" style="62" customWidth="1"/>
    <col min="4617" max="4864" width="11" style="62"/>
    <col min="4865" max="4865" width="2.140625" style="62" customWidth="1"/>
    <col min="4866" max="4866" width="38.7109375" style="62" customWidth="1"/>
    <col min="4867" max="4867" width="18.140625" style="62" customWidth="1"/>
    <col min="4868" max="4868" width="18" style="62" customWidth="1"/>
    <col min="4869" max="4869" width="14.7109375" style="62" customWidth="1"/>
    <col min="4870" max="4870" width="13.85546875" style="62" customWidth="1"/>
    <col min="4871" max="4871" width="14.85546875" style="62" customWidth="1"/>
    <col min="4872" max="4872" width="13.7109375" style="62" customWidth="1"/>
    <col min="4873" max="5120" width="11" style="62"/>
    <col min="5121" max="5121" width="2.140625" style="62" customWidth="1"/>
    <col min="5122" max="5122" width="38.7109375" style="62" customWidth="1"/>
    <col min="5123" max="5123" width="18.140625" style="62" customWidth="1"/>
    <col min="5124" max="5124" width="18" style="62" customWidth="1"/>
    <col min="5125" max="5125" width="14.7109375" style="62" customWidth="1"/>
    <col min="5126" max="5126" width="13.85546875" style="62" customWidth="1"/>
    <col min="5127" max="5127" width="14.85546875" style="62" customWidth="1"/>
    <col min="5128" max="5128" width="13.7109375" style="62" customWidth="1"/>
    <col min="5129" max="5376" width="11" style="62"/>
    <col min="5377" max="5377" width="2.140625" style="62" customWidth="1"/>
    <col min="5378" max="5378" width="38.7109375" style="62" customWidth="1"/>
    <col min="5379" max="5379" width="18.140625" style="62" customWidth="1"/>
    <col min="5380" max="5380" width="18" style="62" customWidth="1"/>
    <col min="5381" max="5381" width="14.7109375" style="62" customWidth="1"/>
    <col min="5382" max="5382" width="13.85546875" style="62" customWidth="1"/>
    <col min="5383" max="5383" width="14.85546875" style="62" customWidth="1"/>
    <col min="5384" max="5384" width="13.7109375" style="62" customWidth="1"/>
    <col min="5385" max="5632" width="11" style="62"/>
    <col min="5633" max="5633" width="2.140625" style="62" customWidth="1"/>
    <col min="5634" max="5634" width="38.7109375" style="62" customWidth="1"/>
    <col min="5635" max="5635" width="18.140625" style="62" customWidth="1"/>
    <col min="5636" max="5636" width="18" style="62" customWidth="1"/>
    <col min="5637" max="5637" width="14.7109375" style="62" customWidth="1"/>
    <col min="5638" max="5638" width="13.85546875" style="62" customWidth="1"/>
    <col min="5639" max="5639" width="14.85546875" style="62" customWidth="1"/>
    <col min="5640" max="5640" width="13.7109375" style="62" customWidth="1"/>
    <col min="5641" max="5888" width="11" style="62"/>
    <col min="5889" max="5889" width="2.140625" style="62" customWidth="1"/>
    <col min="5890" max="5890" width="38.7109375" style="62" customWidth="1"/>
    <col min="5891" max="5891" width="18.140625" style="62" customWidth="1"/>
    <col min="5892" max="5892" width="18" style="62" customWidth="1"/>
    <col min="5893" max="5893" width="14.7109375" style="62" customWidth="1"/>
    <col min="5894" max="5894" width="13.85546875" style="62" customWidth="1"/>
    <col min="5895" max="5895" width="14.85546875" style="62" customWidth="1"/>
    <col min="5896" max="5896" width="13.7109375" style="62" customWidth="1"/>
    <col min="5897" max="6144" width="11" style="62"/>
    <col min="6145" max="6145" width="2.140625" style="62" customWidth="1"/>
    <col min="6146" max="6146" width="38.7109375" style="62" customWidth="1"/>
    <col min="6147" max="6147" width="18.140625" style="62" customWidth="1"/>
    <col min="6148" max="6148" width="18" style="62" customWidth="1"/>
    <col min="6149" max="6149" width="14.7109375" style="62" customWidth="1"/>
    <col min="6150" max="6150" width="13.85546875" style="62" customWidth="1"/>
    <col min="6151" max="6151" width="14.85546875" style="62" customWidth="1"/>
    <col min="6152" max="6152" width="13.7109375" style="62" customWidth="1"/>
    <col min="6153" max="6400" width="11" style="62"/>
    <col min="6401" max="6401" width="2.140625" style="62" customWidth="1"/>
    <col min="6402" max="6402" width="38.7109375" style="62" customWidth="1"/>
    <col min="6403" max="6403" width="18.140625" style="62" customWidth="1"/>
    <col min="6404" max="6404" width="18" style="62" customWidth="1"/>
    <col min="6405" max="6405" width="14.7109375" style="62" customWidth="1"/>
    <col min="6406" max="6406" width="13.85546875" style="62" customWidth="1"/>
    <col min="6407" max="6407" width="14.85546875" style="62" customWidth="1"/>
    <col min="6408" max="6408" width="13.7109375" style="62" customWidth="1"/>
    <col min="6409" max="6656" width="11" style="62"/>
    <col min="6657" max="6657" width="2.140625" style="62" customWidth="1"/>
    <col min="6658" max="6658" width="38.7109375" style="62" customWidth="1"/>
    <col min="6659" max="6659" width="18.140625" style="62" customWidth="1"/>
    <col min="6660" max="6660" width="18" style="62" customWidth="1"/>
    <col min="6661" max="6661" width="14.7109375" style="62" customWidth="1"/>
    <col min="6662" max="6662" width="13.85546875" style="62" customWidth="1"/>
    <col min="6663" max="6663" width="14.85546875" style="62" customWidth="1"/>
    <col min="6664" max="6664" width="13.7109375" style="62" customWidth="1"/>
    <col min="6665" max="6912" width="11" style="62"/>
    <col min="6913" max="6913" width="2.140625" style="62" customWidth="1"/>
    <col min="6914" max="6914" width="38.7109375" style="62" customWidth="1"/>
    <col min="6915" max="6915" width="18.140625" style="62" customWidth="1"/>
    <col min="6916" max="6916" width="18" style="62" customWidth="1"/>
    <col min="6917" max="6917" width="14.7109375" style="62" customWidth="1"/>
    <col min="6918" max="6918" width="13.85546875" style="62" customWidth="1"/>
    <col min="6919" max="6919" width="14.85546875" style="62" customWidth="1"/>
    <col min="6920" max="6920" width="13.7109375" style="62" customWidth="1"/>
    <col min="6921" max="7168" width="11" style="62"/>
    <col min="7169" max="7169" width="2.140625" style="62" customWidth="1"/>
    <col min="7170" max="7170" width="38.7109375" style="62" customWidth="1"/>
    <col min="7171" max="7171" width="18.140625" style="62" customWidth="1"/>
    <col min="7172" max="7172" width="18" style="62" customWidth="1"/>
    <col min="7173" max="7173" width="14.7109375" style="62" customWidth="1"/>
    <col min="7174" max="7174" width="13.85546875" style="62" customWidth="1"/>
    <col min="7175" max="7175" width="14.85546875" style="62" customWidth="1"/>
    <col min="7176" max="7176" width="13.7109375" style="62" customWidth="1"/>
    <col min="7177" max="7424" width="11" style="62"/>
    <col min="7425" max="7425" width="2.140625" style="62" customWidth="1"/>
    <col min="7426" max="7426" width="38.7109375" style="62" customWidth="1"/>
    <col min="7427" max="7427" width="18.140625" style="62" customWidth="1"/>
    <col min="7428" max="7428" width="18" style="62" customWidth="1"/>
    <col min="7429" max="7429" width="14.7109375" style="62" customWidth="1"/>
    <col min="7430" max="7430" width="13.85546875" style="62" customWidth="1"/>
    <col min="7431" max="7431" width="14.85546875" style="62" customWidth="1"/>
    <col min="7432" max="7432" width="13.7109375" style="62" customWidth="1"/>
    <col min="7433" max="7680" width="11" style="62"/>
    <col min="7681" max="7681" width="2.140625" style="62" customWidth="1"/>
    <col min="7682" max="7682" width="38.7109375" style="62" customWidth="1"/>
    <col min="7683" max="7683" width="18.140625" style="62" customWidth="1"/>
    <col min="7684" max="7684" width="18" style="62" customWidth="1"/>
    <col min="7685" max="7685" width="14.7109375" style="62" customWidth="1"/>
    <col min="7686" max="7686" width="13.85546875" style="62" customWidth="1"/>
    <col min="7687" max="7687" width="14.85546875" style="62" customWidth="1"/>
    <col min="7688" max="7688" width="13.7109375" style="62" customWidth="1"/>
    <col min="7689" max="7936" width="11" style="62"/>
    <col min="7937" max="7937" width="2.140625" style="62" customWidth="1"/>
    <col min="7938" max="7938" width="38.7109375" style="62" customWidth="1"/>
    <col min="7939" max="7939" width="18.140625" style="62" customWidth="1"/>
    <col min="7940" max="7940" width="18" style="62" customWidth="1"/>
    <col min="7941" max="7941" width="14.7109375" style="62" customWidth="1"/>
    <col min="7942" max="7942" width="13.85546875" style="62" customWidth="1"/>
    <col min="7943" max="7943" width="14.85546875" style="62" customWidth="1"/>
    <col min="7944" max="7944" width="13.7109375" style="62" customWidth="1"/>
    <col min="7945" max="8192" width="11" style="62"/>
    <col min="8193" max="8193" width="2.140625" style="62" customWidth="1"/>
    <col min="8194" max="8194" width="38.7109375" style="62" customWidth="1"/>
    <col min="8195" max="8195" width="18.140625" style="62" customWidth="1"/>
    <col min="8196" max="8196" width="18" style="62" customWidth="1"/>
    <col min="8197" max="8197" width="14.7109375" style="62" customWidth="1"/>
    <col min="8198" max="8198" width="13.85546875" style="62" customWidth="1"/>
    <col min="8199" max="8199" width="14.85546875" style="62" customWidth="1"/>
    <col min="8200" max="8200" width="13.7109375" style="62" customWidth="1"/>
    <col min="8201" max="8448" width="11" style="62"/>
    <col min="8449" max="8449" width="2.140625" style="62" customWidth="1"/>
    <col min="8450" max="8450" width="38.7109375" style="62" customWidth="1"/>
    <col min="8451" max="8451" width="18.140625" style="62" customWidth="1"/>
    <col min="8452" max="8452" width="18" style="62" customWidth="1"/>
    <col min="8453" max="8453" width="14.7109375" style="62" customWidth="1"/>
    <col min="8454" max="8454" width="13.85546875" style="62" customWidth="1"/>
    <col min="8455" max="8455" width="14.85546875" style="62" customWidth="1"/>
    <col min="8456" max="8456" width="13.7109375" style="62" customWidth="1"/>
    <col min="8457" max="8704" width="11" style="62"/>
    <col min="8705" max="8705" width="2.140625" style="62" customWidth="1"/>
    <col min="8706" max="8706" width="38.7109375" style="62" customWidth="1"/>
    <col min="8707" max="8707" width="18.140625" style="62" customWidth="1"/>
    <col min="8708" max="8708" width="18" style="62" customWidth="1"/>
    <col min="8709" max="8709" width="14.7109375" style="62" customWidth="1"/>
    <col min="8710" max="8710" width="13.85546875" style="62" customWidth="1"/>
    <col min="8711" max="8711" width="14.85546875" style="62" customWidth="1"/>
    <col min="8712" max="8712" width="13.7109375" style="62" customWidth="1"/>
    <col min="8713" max="8960" width="11" style="62"/>
    <col min="8961" max="8961" width="2.140625" style="62" customWidth="1"/>
    <col min="8962" max="8962" width="38.7109375" style="62" customWidth="1"/>
    <col min="8963" max="8963" width="18.140625" style="62" customWidth="1"/>
    <col min="8964" max="8964" width="18" style="62" customWidth="1"/>
    <col min="8965" max="8965" width="14.7109375" style="62" customWidth="1"/>
    <col min="8966" max="8966" width="13.85546875" style="62" customWidth="1"/>
    <col min="8967" max="8967" width="14.85546875" style="62" customWidth="1"/>
    <col min="8968" max="8968" width="13.7109375" style="62" customWidth="1"/>
    <col min="8969" max="9216" width="11" style="62"/>
    <col min="9217" max="9217" width="2.140625" style="62" customWidth="1"/>
    <col min="9218" max="9218" width="38.7109375" style="62" customWidth="1"/>
    <col min="9219" max="9219" width="18.140625" style="62" customWidth="1"/>
    <col min="9220" max="9220" width="18" style="62" customWidth="1"/>
    <col min="9221" max="9221" width="14.7109375" style="62" customWidth="1"/>
    <col min="9222" max="9222" width="13.85546875" style="62" customWidth="1"/>
    <col min="9223" max="9223" width="14.85546875" style="62" customWidth="1"/>
    <col min="9224" max="9224" width="13.7109375" style="62" customWidth="1"/>
    <col min="9225" max="9472" width="11" style="62"/>
    <col min="9473" max="9473" width="2.140625" style="62" customWidth="1"/>
    <col min="9474" max="9474" width="38.7109375" style="62" customWidth="1"/>
    <col min="9475" max="9475" width="18.140625" style="62" customWidth="1"/>
    <col min="9476" max="9476" width="18" style="62" customWidth="1"/>
    <col min="9477" max="9477" width="14.7109375" style="62" customWidth="1"/>
    <col min="9478" max="9478" width="13.85546875" style="62" customWidth="1"/>
    <col min="9479" max="9479" width="14.85546875" style="62" customWidth="1"/>
    <col min="9480" max="9480" width="13.7109375" style="62" customWidth="1"/>
    <col min="9481" max="9728" width="11" style="62"/>
    <col min="9729" max="9729" width="2.140625" style="62" customWidth="1"/>
    <col min="9730" max="9730" width="38.7109375" style="62" customWidth="1"/>
    <col min="9731" max="9731" width="18.140625" style="62" customWidth="1"/>
    <col min="9732" max="9732" width="18" style="62" customWidth="1"/>
    <col min="9733" max="9733" width="14.7109375" style="62" customWidth="1"/>
    <col min="9734" max="9734" width="13.85546875" style="62" customWidth="1"/>
    <col min="9735" max="9735" width="14.85546875" style="62" customWidth="1"/>
    <col min="9736" max="9736" width="13.7109375" style="62" customWidth="1"/>
    <col min="9737" max="9984" width="11" style="62"/>
    <col min="9985" max="9985" width="2.140625" style="62" customWidth="1"/>
    <col min="9986" max="9986" width="38.7109375" style="62" customWidth="1"/>
    <col min="9987" max="9987" width="18.140625" style="62" customWidth="1"/>
    <col min="9988" max="9988" width="18" style="62" customWidth="1"/>
    <col min="9989" max="9989" width="14.7109375" style="62" customWidth="1"/>
    <col min="9990" max="9990" width="13.85546875" style="62" customWidth="1"/>
    <col min="9991" max="9991" width="14.85546875" style="62" customWidth="1"/>
    <col min="9992" max="9992" width="13.7109375" style="62" customWidth="1"/>
    <col min="9993" max="10240" width="11" style="62"/>
    <col min="10241" max="10241" width="2.140625" style="62" customWidth="1"/>
    <col min="10242" max="10242" width="38.7109375" style="62" customWidth="1"/>
    <col min="10243" max="10243" width="18.140625" style="62" customWidth="1"/>
    <col min="10244" max="10244" width="18" style="62" customWidth="1"/>
    <col min="10245" max="10245" width="14.7109375" style="62" customWidth="1"/>
    <col min="10246" max="10246" width="13.85546875" style="62" customWidth="1"/>
    <col min="10247" max="10247" width="14.85546875" style="62" customWidth="1"/>
    <col min="10248" max="10248" width="13.7109375" style="62" customWidth="1"/>
    <col min="10249" max="10496" width="11" style="62"/>
    <col min="10497" max="10497" width="2.140625" style="62" customWidth="1"/>
    <col min="10498" max="10498" width="38.7109375" style="62" customWidth="1"/>
    <col min="10499" max="10499" width="18.140625" style="62" customWidth="1"/>
    <col min="10500" max="10500" width="18" style="62" customWidth="1"/>
    <col min="10501" max="10501" width="14.7109375" style="62" customWidth="1"/>
    <col min="10502" max="10502" width="13.85546875" style="62" customWidth="1"/>
    <col min="10503" max="10503" width="14.85546875" style="62" customWidth="1"/>
    <col min="10504" max="10504" width="13.7109375" style="62" customWidth="1"/>
    <col min="10505" max="10752" width="11" style="62"/>
    <col min="10753" max="10753" width="2.140625" style="62" customWidth="1"/>
    <col min="10754" max="10754" width="38.7109375" style="62" customWidth="1"/>
    <col min="10755" max="10755" width="18.140625" style="62" customWidth="1"/>
    <col min="10756" max="10756" width="18" style="62" customWidth="1"/>
    <col min="10757" max="10757" width="14.7109375" style="62" customWidth="1"/>
    <col min="10758" max="10758" width="13.85546875" style="62" customWidth="1"/>
    <col min="10759" max="10759" width="14.85546875" style="62" customWidth="1"/>
    <col min="10760" max="10760" width="13.7109375" style="62" customWidth="1"/>
    <col min="10761" max="11008" width="11" style="62"/>
    <col min="11009" max="11009" width="2.140625" style="62" customWidth="1"/>
    <col min="11010" max="11010" width="38.7109375" style="62" customWidth="1"/>
    <col min="11011" max="11011" width="18.140625" style="62" customWidth="1"/>
    <col min="11012" max="11012" width="18" style="62" customWidth="1"/>
    <col min="11013" max="11013" width="14.7109375" style="62" customWidth="1"/>
    <col min="11014" max="11014" width="13.85546875" style="62" customWidth="1"/>
    <col min="11015" max="11015" width="14.85546875" style="62" customWidth="1"/>
    <col min="11016" max="11016" width="13.7109375" style="62" customWidth="1"/>
    <col min="11017" max="11264" width="11" style="62"/>
    <col min="11265" max="11265" width="2.140625" style="62" customWidth="1"/>
    <col min="11266" max="11266" width="38.7109375" style="62" customWidth="1"/>
    <col min="11267" max="11267" width="18.140625" style="62" customWidth="1"/>
    <col min="11268" max="11268" width="18" style="62" customWidth="1"/>
    <col min="11269" max="11269" width="14.7109375" style="62" customWidth="1"/>
    <col min="11270" max="11270" width="13.85546875" style="62" customWidth="1"/>
    <col min="11271" max="11271" width="14.85546875" style="62" customWidth="1"/>
    <col min="11272" max="11272" width="13.7109375" style="62" customWidth="1"/>
    <col min="11273" max="11520" width="11" style="62"/>
    <col min="11521" max="11521" width="2.140625" style="62" customWidth="1"/>
    <col min="11522" max="11522" width="38.7109375" style="62" customWidth="1"/>
    <col min="11523" max="11523" width="18.140625" style="62" customWidth="1"/>
    <col min="11524" max="11524" width="18" style="62" customWidth="1"/>
    <col min="11525" max="11525" width="14.7109375" style="62" customWidth="1"/>
    <col min="11526" max="11526" width="13.85546875" style="62" customWidth="1"/>
    <col min="11527" max="11527" width="14.85546875" style="62" customWidth="1"/>
    <col min="11528" max="11528" width="13.7109375" style="62" customWidth="1"/>
    <col min="11529" max="11776" width="11" style="62"/>
    <col min="11777" max="11777" width="2.140625" style="62" customWidth="1"/>
    <col min="11778" max="11778" width="38.7109375" style="62" customWidth="1"/>
    <col min="11779" max="11779" width="18.140625" style="62" customWidth="1"/>
    <col min="11780" max="11780" width="18" style="62" customWidth="1"/>
    <col min="11781" max="11781" width="14.7109375" style="62" customWidth="1"/>
    <col min="11782" max="11782" width="13.85546875" style="62" customWidth="1"/>
    <col min="11783" max="11783" width="14.85546875" style="62" customWidth="1"/>
    <col min="11784" max="11784" width="13.7109375" style="62" customWidth="1"/>
    <col min="11785" max="12032" width="11" style="62"/>
    <col min="12033" max="12033" width="2.140625" style="62" customWidth="1"/>
    <col min="12034" max="12034" width="38.7109375" style="62" customWidth="1"/>
    <col min="12035" max="12035" width="18.140625" style="62" customWidth="1"/>
    <col min="12036" max="12036" width="18" style="62" customWidth="1"/>
    <col min="12037" max="12037" width="14.7109375" style="62" customWidth="1"/>
    <col min="12038" max="12038" width="13.85546875" style="62" customWidth="1"/>
    <col min="12039" max="12039" width="14.85546875" style="62" customWidth="1"/>
    <col min="12040" max="12040" width="13.7109375" style="62" customWidth="1"/>
    <col min="12041" max="12288" width="11" style="62"/>
    <col min="12289" max="12289" width="2.140625" style="62" customWidth="1"/>
    <col min="12290" max="12290" width="38.7109375" style="62" customWidth="1"/>
    <col min="12291" max="12291" width="18.140625" style="62" customWidth="1"/>
    <col min="12292" max="12292" width="18" style="62" customWidth="1"/>
    <col min="12293" max="12293" width="14.7109375" style="62" customWidth="1"/>
    <col min="12294" max="12294" width="13.85546875" style="62" customWidth="1"/>
    <col min="12295" max="12295" width="14.85546875" style="62" customWidth="1"/>
    <col min="12296" max="12296" width="13.7109375" style="62" customWidth="1"/>
    <col min="12297" max="12544" width="11" style="62"/>
    <col min="12545" max="12545" width="2.140625" style="62" customWidth="1"/>
    <col min="12546" max="12546" width="38.7109375" style="62" customWidth="1"/>
    <col min="12547" max="12547" width="18.140625" style="62" customWidth="1"/>
    <col min="12548" max="12548" width="18" style="62" customWidth="1"/>
    <col min="12549" max="12549" width="14.7109375" style="62" customWidth="1"/>
    <col min="12550" max="12550" width="13.85546875" style="62" customWidth="1"/>
    <col min="12551" max="12551" width="14.85546875" style="62" customWidth="1"/>
    <col min="12552" max="12552" width="13.7109375" style="62" customWidth="1"/>
    <col min="12553" max="12800" width="11" style="62"/>
    <col min="12801" max="12801" width="2.140625" style="62" customWidth="1"/>
    <col min="12802" max="12802" width="38.7109375" style="62" customWidth="1"/>
    <col min="12803" max="12803" width="18.140625" style="62" customWidth="1"/>
    <col min="12804" max="12804" width="18" style="62" customWidth="1"/>
    <col min="12805" max="12805" width="14.7109375" style="62" customWidth="1"/>
    <col min="12806" max="12806" width="13.85546875" style="62" customWidth="1"/>
    <col min="12807" max="12807" width="14.85546875" style="62" customWidth="1"/>
    <col min="12808" max="12808" width="13.7109375" style="62" customWidth="1"/>
    <col min="12809" max="13056" width="11" style="62"/>
    <col min="13057" max="13057" width="2.140625" style="62" customWidth="1"/>
    <col min="13058" max="13058" width="38.7109375" style="62" customWidth="1"/>
    <col min="13059" max="13059" width="18.140625" style="62" customWidth="1"/>
    <col min="13060" max="13060" width="18" style="62" customWidth="1"/>
    <col min="13061" max="13061" width="14.7109375" style="62" customWidth="1"/>
    <col min="13062" max="13062" width="13.85546875" style="62" customWidth="1"/>
    <col min="13063" max="13063" width="14.85546875" style="62" customWidth="1"/>
    <col min="13064" max="13064" width="13.7109375" style="62" customWidth="1"/>
    <col min="13065" max="13312" width="11" style="62"/>
    <col min="13313" max="13313" width="2.140625" style="62" customWidth="1"/>
    <col min="13314" max="13314" width="38.7109375" style="62" customWidth="1"/>
    <col min="13315" max="13315" width="18.140625" style="62" customWidth="1"/>
    <col min="13316" max="13316" width="18" style="62" customWidth="1"/>
    <col min="13317" max="13317" width="14.7109375" style="62" customWidth="1"/>
    <col min="13318" max="13318" width="13.85546875" style="62" customWidth="1"/>
    <col min="13319" max="13319" width="14.85546875" style="62" customWidth="1"/>
    <col min="13320" max="13320" width="13.7109375" style="62" customWidth="1"/>
    <col min="13321" max="13568" width="11" style="62"/>
    <col min="13569" max="13569" width="2.140625" style="62" customWidth="1"/>
    <col min="13570" max="13570" width="38.7109375" style="62" customWidth="1"/>
    <col min="13571" max="13571" width="18.140625" style="62" customWidth="1"/>
    <col min="13572" max="13572" width="18" style="62" customWidth="1"/>
    <col min="13573" max="13573" width="14.7109375" style="62" customWidth="1"/>
    <col min="13574" max="13574" width="13.85546875" style="62" customWidth="1"/>
    <col min="13575" max="13575" width="14.85546875" style="62" customWidth="1"/>
    <col min="13576" max="13576" width="13.7109375" style="62" customWidth="1"/>
    <col min="13577" max="13824" width="11" style="62"/>
    <col min="13825" max="13825" width="2.140625" style="62" customWidth="1"/>
    <col min="13826" max="13826" width="38.7109375" style="62" customWidth="1"/>
    <col min="13827" max="13827" width="18.140625" style="62" customWidth="1"/>
    <col min="13828" max="13828" width="18" style="62" customWidth="1"/>
    <col min="13829" max="13829" width="14.7109375" style="62" customWidth="1"/>
    <col min="13830" max="13830" width="13.85546875" style="62" customWidth="1"/>
    <col min="13831" max="13831" width="14.85546875" style="62" customWidth="1"/>
    <col min="13832" max="13832" width="13.7109375" style="62" customWidth="1"/>
    <col min="13833" max="14080" width="11" style="62"/>
    <col min="14081" max="14081" width="2.140625" style="62" customWidth="1"/>
    <col min="14082" max="14082" width="38.7109375" style="62" customWidth="1"/>
    <col min="14083" max="14083" width="18.140625" style="62" customWidth="1"/>
    <col min="14084" max="14084" width="18" style="62" customWidth="1"/>
    <col min="14085" max="14085" width="14.7109375" style="62" customWidth="1"/>
    <col min="14086" max="14086" width="13.85546875" style="62" customWidth="1"/>
    <col min="14087" max="14087" width="14.85546875" style="62" customWidth="1"/>
    <col min="14088" max="14088" width="13.7109375" style="62" customWidth="1"/>
    <col min="14089" max="14336" width="11" style="62"/>
    <col min="14337" max="14337" width="2.140625" style="62" customWidth="1"/>
    <col min="14338" max="14338" width="38.7109375" style="62" customWidth="1"/>
    <col min="14339" max="14339" width="18.140625" style="62" customWidth="1"/>
    <col min="14340" max="14340" width="18" style="62" customWidth="1"/>
    <col min="14341" max="14341" width="14.7109375" style="62" customWidth="1"/>
    <col min="14342" max="14342" width="13.85546875" style="62" customWidth="1"/>
    <col min="14343" max="14343" width="14.85546875" style="62" customWidth="1"/>
    <col min="14344" max="14344" width="13.7109375" style="62" customWidth="1"/>
    <col min="14345" max="14592" width="11" style="62"/>
    <col min="14593" max="14593" width="2.140625" style="62" customWidth="1"/>
    <col min="14594" max="14594" width="38.7109375" style="62" customWidth="1"/>
    <col min="14595" max="14595" width="18.140625" style="62" customWidth="1"/>
    <col min="14596" max="14596" width="18" style="62" customWidth="1"/>
    <col min="14597" max="14597" width="14.7109375" style="62" customWidth="1"/>
    <col min="14598" max="14598" width="13.85546875" style="62" customWidth="1"/>
    <col min="14599" max="14599" width="14.85546875" style="62" customWidth="1"/>
    <col min="14600" max="14600" width="13.7109375" style="62" customWidth="1"/>
    <col min="14601" max="14848" width="11" style="62"/>
    <col min="14849" max="14849" width="2.140625" style="62" customWidth="1"/>
    <col min="14850" max="14850" width="38.7109375" style="62" customWidth="1"/>
    <col min="14851" max="14851" width="18.140625" style="62" customWidth="1"/>
    <col min="14852" max="14852" width="18" style="62" customWidth="1"/>
    <col min="14853" max="14853" width="14.7109375" style="62" customWidth="1"/>
    <col min="14854" max="14854" width="13.85546875" style="62" customWidth="1"/>
    <col min="14855" max="14855" width="14.85546875" style="62" customWidth="1"/>
    <col min="14856" max="14856" width="13.7109375" style="62" customWidth="1"/>
    <col min="14857" max="15104" width="11" style="62"/>
    <col min="15105" max="15105" width="2.140625" style="62" customWidth="1"/>
    <col min="15106" max="15106" width="38.7109375" style="62" customWidth="1"/>
    <col min="15107" max="15107" width="18.140625" style="62" customWidth="1"/>
    <col min="15108" max="15108" width="18" style="62" customWidth="1"/>
    <col min="15109" max="15109" width="14.7109375" style="62" customWidth="1"/>
    <col min="15110" max="15110" width="13.85546875" style="62" customWidth="1"/>
    <col min="15111" max="15111" width="14.85546875" style="62" customWidth="1"/>
    <col min="15112" max="15112" width="13.7109375" style="62" customWidth="1"/>
    <col min="15113" max="15360" width="11" style="62"/>
    <col min="15361" max="15361" width="2.140625" style="62" customWidth="1"/>
    <col min="15362" max="15362" width="38.7109375" style="62" customWidth="1"/>
    <col min="15363" max="15363" width="18.140625" style="62" customWidth="1"/>
    <col min="15364" max="15364" width="18" style="62" customWidth="1"/>
    <col min="15365" max="15365" width="14.7109375" style="62" customWidth="1"/>
    <col min="15366" max="15366" width="13.85546875" style="62" customWidth="1"/>
    <col min="15367" max="15367" width="14.85546875" style="62" customWidth="1"/>
    <col min="15368" max="15368" width="13.7109375" style="62" customWidth="1"/>
    <col min="15369" max="15616" width="11" style="62"/>
    <col min="15617" max="15617" width="2.140625" style="62" customWidth="1"/>
    <col min="15618" max="15618" width="38.7109375" style="62" customWidth="1"/>
    <col min="15619" max="15619" width="18.140625" style="62" customWidth="1"/>
    <col min="15620" max="15620" width="18" style="62" customWidth="1"/>
    <col min="15621" max="15621" width="14.7109375" style="62" customWidth="1"/>
    <col min="15622" max="15622" width="13.85546875" style="62" customWidth="1"/>
    <col min="15623" max="15623" width="14.85546875" style="62" customWidth="1"/>
    <col min="15624" max="15624" width="13.7109375" style="62" customWidth="1"/>
    <col min="15625" max="15872" width="11" style="62"/>
    <col min="15873" max="15873" width="2.140625" style="62" customWidth="1"/>
    <col min="15874" max="15874" width="38.7109375" style="62" customWidth="1"/>
    <col min="15875" max="15875" width="18.140625" style="62" customWidth="1"/>
    <col min="15876" max="15876" width="18" style="62" customWidth="1"/>
    <col min="15877" max="15877" width="14.7109375" style="62" customWidth="1"/>
    <col min="15878" max="15878" width="13.85546875" style="62" customWidth="1"/>
    <col min="15879" max="15879" width="14.85546875" style="62" customWidth="1"/>
    <col min="15880" max="15880" width="13.7109375" style="62" customWidth="1"/>
    <col min="15881" max="16128" width="11" style="62"/>
    <col min="16129" max="16129" width="2.140625" style="62" customWidth="1"/>
    <col min="16130" max="16130" width="38.7109375" style="62" customWidth="1"/>
    <col min="16131" max="16131" width="18.140625" style="62" customWidth="1"/>
    <col min="16132" max="16132" width="18" style="62" customWidth="1"/>
    <col min="16133" max="16133" width="14.7109375" style="62" customWidth="1"/>
    <col min="16134" max="16134" width="13.85546875" style="62" customWidth="1"/>
    <col min="16135" max="16135" width="14.85546875" style="62" customWidth="1"/>
    <col min="16136" max="16136" width="13.7109375" style="62" customWidth="1"/>
    <col min="16137" max="16384" width="11" style="62"/>
  </cols>
  <sheetData>
    <row r="1" spans="2:8" ht="13.5" thickBot="1" x14ac:dyDescent="0.25"/>
    <row r="2" spans="2:8" x14ac:dyDescent="0.2">
      <c r="B2" s="173" t="s">
        <v>426</v>
      </c>
      <c r="C2" s="174"/>
      <c r="D2" s="174"/>
      <c r="E2" s="174"/>
      <c r="F2" s="174"/>
      <c r="G2" s="174"/>
      <c r="H2" s="175"/>
    </row>
    <row r="3" spans="2:8" x14ac:dyDescent="0.2">
      <c r="B3" s="194" t="s">
        <v>183</v>
      </c>
      <c r="C3" s="195"/>
      <c r="D3" s="195"/>
      <c r="E3" s="195"/>
      <c r="F3" s="195"/>
      <c r="G3" s="195"/>
      <c r="H3" s="196"/>
    </row>
    <row r="4" spans="2:8" x14ac:dyDescent="0.2">
      <c r="B4" s="194" t="s">
        <v>430</v>
      </c>
      <c r="C4" s="195"/>
      <c r="D4" s="195"/>
      <c r="E4" s="195"/>
      <c r="F4" s="195"/>
      <c r="G4" s="195"/>
      <c r="H4" s="196"/>
    </row>
    <row r="5" spans="2:8" ht="13.5" thickBot="1" x14ac:dyDescent="0.25">
      <c r="B5" s="197" t="s">
        <v>2</v>
      </c>
      <c r="C5" s="198"/>
      <c r="D5" s="198"/>
      <c r="E5" s="198"/>
      <c r="F5" s="198"/>
      <c r="G5" s="198"/>
      <c r="H5" s="199"/>
    </row>
    <row r="6" spans="2:8" ht="13.5" thickBot="1" x14ac:dyDescent="0.25">
      <c r="B6" s="150"/>
      <c r="C6" s="217" t="s">
        <v>184</v>
      </c>
      <c r="D6" s="218"/>
      <c r="E6" s="218"/>
      <c r="F6" s="218"/>
      <c r="G6" s="219"/>
      <c r="H6" s="200" t="s">
        <v>185</v>
      </c>
    </row>
    <row r="7" spans="2:8" x14ac:dyDescent="0.2">
      <c r="B7" s="151" t="s">
        <v>168</v>
      </c>
      <c r="C7" s="200" t="s">
        <v>187</v>
      </c>
      <c r="D7" s="202" t="s">
        <v>188</v>
      </c>
      <c r="E7" s="200" t="s">
        <v>189</v>
      </c>
      <c r="F7" s="200" t="s">
        <v>154</v>
      </c>
      <c r="G7" s="200" t="s">
        <v>190</v>
      </c>
      <c r="H7" s="220"/>
    </row>
    <row r="8" spans="2:8" ht="13.5" thickBot="1" x14ac:dyDescent="0.25">
      <c r="B8" s="152" t="s">
        <v>186</v>
      </c>
      <c r="C8" s="201"/>
      <c r="D8" s="203"/>
      <c r="E8" s="201"/>
      <c r="F8" s="201"/>
      <c r="G8" s="201"/>
      <c r="H8" s="201"/>
    </row>
    <row r="9" spans="2:8" x14ac:dyDescent="0.2">
      <c r="B9" s="135" t="s">
        <v>191</v>
      </c>
      <c r="C9" s="153"/>
      <c r="D9" s="154"/>
      <c r="E9" s="153"/>
      <c r="F9" s="154"/>
      <c r="G9" s="154"/>
      <c r="H9" s="153"/>
    </row>
    <row r="10" spans="2:8" x14ac:dyDescent="0.2">
      <c r="B10" s="142" t="s">
        <v>192</v>
      </c>
      <c r="C10" s="153"/>
      <c r="D10" s="154"/>
      <c r="E10" s="153">
        <f>C10+D10</f>
        <v>0</v>
      </c>
      <c r="F10" s="154"/>
      <c r="G10" s="154"/>
      <c r="H10" s="153">
        <f>G10-C10</f>
        <v>0</v>
      </c>
    </row>
    <row r="11" spans="2:8" x14ac:dyDescent="0.2">
      <c r="B11" s="142" t="s">
        <v>193</v>
      </c>
      <c r="C11" s="153"/>
      <c r="D11" s="154"/>
      <c r="E11" s="153">
        <f t="shared" ref="E11:E42" si="0">C11+D11</f>
        <v>0</v>
      </c>
      <c r="F11" s="154"/>
      <c r="G11" s="154"/>
      <c r="H11" s="153">
        <f t="shared" ref="H11:H16" si="1">G11-C11</f>
        <v>0</v>
      </c>
    </row>
    <row r="12" spans="2:8" x14ac:dyDescent="0.2">
      <c r="B12" s="142" t="s">
        <v>194</v>
      </c>
      <c r="C12" s="153"/>
      <c r="D12" s="154"/>
      <c r="E12" s="153">
        <f t="shared" si="0"/>
        <v>0</v>
      </c>
      <c r="F12" s="154"/>
      <c r="G12" s="154"/>
      <c r="H12" s="153">
        <f t="shared" si="1"/>
        <v>0</v>
      </c>
    </row>
    <row r="13" spans="2:8" x14ac:dyDescent="0.2">
      <c r="B13" s="142" t="s">
        <v>195</v>
      </c>
      <c r="C13" s="153"/>
      <c r="D13" s="154"/>
      <c r="E13" s="153">
        <f t="shared" si="0"/>
        <v>0</v>
      </c>
      <c r="F13" s="154"/>
      <c r="G13" s="154"/>
      <c r="H13" s="153">
        <f t="shared" si="1"/>
        <v>0</v>
      </c>
    </row>
    <row r="14" spans="2:8" x14ac:dyDescent="0.2">
      <c r="B14" s="142" t="s">
        <v>196</v>
      </c>
      <c r="C14" s="153"/>
      <c r="D14" s="154"/>
      <c r="E14" s="153">
        <f t="shared" si="0"/>
        <v>0</v>
      </c>
      <c r="F14" s="154"/>
      <c r="G14" s="154"/>
      <c r="H14" s="153">
        <f t="shared" si="1"/>
        <v>0</v>
      </c>
    </row>
    <row r="15" spans="2:8" x14ac:dyDescent="0.2">
      <c r="B15" s="142" t="s">
        <v>197</v>
      </c>
      <c r="C15" s="153"/>
      <c r="D15" s="154"/>
      <c r="E15" s="153">
        <f t="shared" si="0"/>
        <v>0</v>
      </c>
      <c r="F15" s="154"/>
      <c r="G15" s="154"/>
      <c r="H15" s="153">
        <f t="shared" si="1"/>
        <v>0</v>
      </c>
    </row>
    <row r="16" spans="2:8" x14ac:dyDescent="0.2">
      <c r="B16" s="142" t="s">
        <v>198</v>
      </c>
      <c r="C16" s="153"/>
      <c r="D16" s="154"/>
      <c r="E16" s="153">
        <f t="shared" si="0"/>
        <v>0</v>
      </c>
      <c r="F16" s="154"/>
      <c r="G16" s="154"/>
      <c r="H16" s="153">
        <f t="shared" si="1"/>
        <v>0</v>
      </c>
    </row>
    <row r="17" spans="2:8" ht="25.5" x14ac:dyDescent="0.2">
      <c r="B17" s="148" t="s">
        <v>488</v>
      </c>
      <c r="C17" s="153">
        <f t="shared" ref="C17:H17" si="2">SUM(C18:C28)</f>
        <v>0</v>
      </c>
      <c r="D17" s="155">
        <f t="shared" si="2"/>
        <v>0</v>
      </c>
      <c r="E17" s="155">
        <f t="shared" si="2"/>
        <v>0</v>
      </c>
      <c r="F17" s="155">
        <f t="shared" si="2"/>
        <v>0</v>
      </c>
      <c r="G17" s="155">
        <f t="shared" si="2"/>
        <v>0</v>
      </c>
      <c r="H17" s="155">
        <f t="shared" si="2"/>
        <v>0</v>
      </c>
    </row>
    <row r="18" spans="2:8" x14ac:dyDescent="0.2">
      <c r="B18" s="156" t="s">
        <v>199</v>
      </c>
      <c r="C18" s="153"/>
      <c r="D18" s="154"/>
      <c r="E18" s="153">
        <f t="shared" si="0"/>
        <v>0</v>
      </c>
      <c r="F18" s="154"/>
      <c r="G18" s="154"/>
      <c r="H18" s="153">
        <f>G18-C18</f>
        <v>0</v>
      </c>
    </row>
    <row r="19" spans="2:8" x14ac:dyDescent="0.2">
      <c r="B19" s="156" t="s">
        <v>200</v>
      </c>
      <c r="C19" s="153"/>
      <c r="D19" s="154"/>
      <c r="E19" s="153">
        <f t="shared" si="0"/>
        <v>0</v>
      </c>
      <c r="F19" s="154"/>
      <c r="G19" s="154"/>
      <c r="H19" s="153">
        <f t="shared" ref="H19:H42" si="3">G19-C19</f>
        <v>0</v>
      </c>
    </row>
    <row r="20" spans="2:8" x14ac:dyDescent="0.2">
      <c r="B20" s="156" t="s">
        <v>201</v>
      </c>
      <c r="C20" s="153"/>
      <c r="D20" s="154"/>
      <c r="E20" s="153">
        <f t="shared" si="0"/>
        <v>0</v>
      </c>
      <c r="F20" s="154"/>
      <c r="G20" s="154"/>
      <c r="H20" s="153">
        <f t="shared" si="3"/>
        <v>0</v>
      </c>
    </row>
    <row r="21" spans="2:8" x14ac:dyDescent="0.2">
      <c r="B21" s="156" t="s">
        <v>202</v>
      </c>
      <c r="C21" s="153"/>
      <c r="D21" s="154"/>
      <c r="E21" s="153">
        <f t="shared" si="0"/>
        <v>0</v>
      </c>
      <c r="F21" s="154"/>
      <c r="G21" s="154"/>
      <c r="H21" s="153">
        <f t="shared" si="3"/>
        <v>0</v>
      </c>
    </row>
    <row r="22" spans="2:8" x14ac:dyDescent="0.2">
      <c r="B22" s="156" t="s">
        <v>203</v>
      </c>
      <c r="C22" s="153"/>
      <c r="D22" s="154"/>
      <c r="E22" s="153">
        <f t="shared" si="0"/>
        <v>0</v>
      </c>
      <c r="F22" s="154"/>
      <c r="G22" s="154"/>
      <c r="H22" s="153">
        <f t="shared" si="3"/>
        <v>0</v>
      </c>
    </row>
    <row r="23" spans="2:8" ht="25.5" x14ac:dyDescent="0.2">
      <c r="B23" s="157" t="s">
        <v>204</v>
      </c>
      <c r="C23" s="153"/>
      <c r="D23" s="154"/>
      <c r="E23" s="153">
        <f t="shared" si="0"/>
        <v>0</v>
      </c>
      <c r="F23" s="154"/>
      <c r="G23" s="154"/>
      <c r="H23" s="153">
        <f t="shared" si="3"/>
        <v>0</v>
      </c>
    </row>
    <row r="24" spans="2:8" ht="25.5" x14ac:dyDescent="0.2">
      <c r="B24" s="157" t="s">
        <v>205</v>
      </c>
      <c r="C24" s="153"/>
      <c r="D24" s="154"/>
      <c r="E24" s="153">
        <f t="shared" si="0"/>
        <v>0</v>
      </c>
      <c r="F24" s="154"/>
      <c r="G24" s="154"/>
      <c r="H24" s="153">
        <f t="shared" si="3"/>
        <v>0</v>
      </c>
    </row>
    <row r="25" spans="2:8" x14ac:dyDescent="0.2">
      <c r="B25" s="156" t="s">
        <v>206</v>
      </c>
      <c r="C25" s="153"/>
      <c r="D25" s="154"/>
      <c r="E25" s="153">
        <f t="shared" si="0"/>
        <v>0</v>
      </c>
      <c r="F25" s="154"/>
      <c r="G25" s="154"/>
      <c r="H25" s="153">
        <f t="shared" si="3"/>
        <v>0</v>
      </c>
    </row>
    <row r="26" spans="2:8" x14ac:dyDescent="0.2">
      <c r="B26" s="156" t="s">
        <v>207</v>
      </c>
      <c r="C26" s="153"/>
      <c r="D26" s="154"/>
      <c r="E26" s="153">
        <f t="shared" si="0"/>
        <v>0</v>
      </c>
      <c r="F26" s="154"/>
      <c r="G26" s="154"/>
      <c r="H26" s="153">
        <f t="shared" si="3"/>
        <v>0</v>
      </c>
    </row>
    <row r="27" spans="2:8" x14ac:dyDescent="0.2">
      <c r="B27" s="156" t="s">
        <v>208</v>
      </c>
      <c r="C27" s="153"/>
      <c r="D27" s="154"/>
      <c r="E27" s="153">
        <f t="shared" si="0"/>
        <v>0</v>
      </c>
      <c r="F27" s="154"/>
      <c r="G27" s="154"/>
      <c r="H27" s="153">
        <f t="shared" si="3"/>
        <v>0</v>
      </c>
    </row>
    <row r="28" spans="2:8" ht="25.5" x14ac:dyDescent="0.2">
      <c r="B28" s="157" t="s">
        <v>209</v>
      </c>
      <c r="C28" s="153"/>
      <c r="D28" s="154"/>
      <c r="E28" s="153">
        <f t="shared" si="0"/>
        <v>0</v>
      </c>
      <c r="F28" s="154"/>
      <c r="G28" s="154"/>
      <c r="H28" s="153">
        <f t="shared" si="3"/>
        <v>0</v>
      </c>
    </row>
    <row r="29" spans="2:8" ht="25.5" x14ac:dyDescent="0.2">
      <c r="B29" s="148" t="s">
        <v>210</v>
      </c>
      <c r="C29" s="153">
        <f t="shared" ref="C29:H29" si="4">SUM(C30:C34)</f>
        <v>0</v>
      </c>
      <c r="D29" s="153">
        <f t="shared" si="4"/>
        <v>0</v>
      </c>
      <c r="E29" s="153">
        <f t="shared" si="4"/>
        <v>0</v>
      </c>
      <c r="F29" s="153">
        <f t="shared" si="4"/>
        <v>0</v>
      </c>
      <c r="G29" s="153">
        <f t="shared" si="4"/>
        <v>0</v>
      </c>
      <c r="H29" s="153">
        <f t="shared" si="4"/>
        <v>0</v>
      </c>
    </row>
    <row r="30" spans="2:8" x14ac:dyDescent="0.2">
      <c r="B30" s="156" t="s">
        <v>211</v>
      </c>
      <c r="C30" s="153"/>
      <c r="D30" s="154"/>
      <c r="E30" s="153">
        <f t="shared" si="0"/>
        <v>0</v>
      </c>
      <c r="F30" s="154"/>
      <c r="G30" s="154"/>
      <c r="H30" s="153">
        <f t="shared" si="3"/>
        <v>0</v>
      </c>
    </row>
    <row r="31" spans="2:8" x14ac:dyDescent="0.2">
      <c r="B31" s="156" t="s">
        <v>212</v>
      </c>
      <c r="C31" s="153"/>
      <c r="D31" s="154"/>
      <c r="E31" s="153">
        <f t="shared" si="0"/>
        <v>0</v>
      </c>
      <c r="F31" s="154"/>
      <c r="G31" s="154"/>
      <c r="H31" s="153">
        <f t="shared" si="3"/>
        <v>0</v>
      </c>
    </row>
    <row r="32" spans="2:8" x14ac:dyDescent="0.2">
      <c r="B32" s="156" t="s">
        <v>213</v>
      </c>
      <c r="C32" s="153"/>
      <c r="D32" s="154"/>
      <c r="E32" s="153">
        <f t="shared" si="0"/>
        <v>0</v>
      </c>
      <c r="F32" s="154"/>
      <c r="G32" s="154"/>
      <c r="H32" s="153">
        <f t="shared" si="3"/>
        <v>0</v>
      </c>
    </row>
    <row r="33" spans="2:8" ht="25.5" x14ac:dyDescent="0.2">
      <c r="B33" s="157" t="s">
        <v>214</v>
      </c>
      <c r="C33" s="153"/>
      <c r="D33" s="154"/>
      <c r="E33" s="153">
        <f t="shared" si="0"/>
        <v>0</v>
      </c>
      <c r="F33" s="154"/>
      <c r="G33" s="154"/>
      <c r="H33" s="153">
        <f t="shared" si="3"/>
        <v>0</v>
      </c>
    </row>
    <row r="34" spans="2:8" x14ac:dyDescent="0.2">
      <c r="B34" s="156" t="s">
        <v>215</v>
      </c>
      <c r="C34" s="153"/>
      <c r="D34" s="154"/>
      <c r="E34" s="153">
        <f t="shared" si="0"/>
        <v>0</v>
      </c>
      <c r="F34" s="154"/>
      <c r="G34" s="154"/>
      <c r="H34" s="153">
        <f t="shared" si="3"/>
        <v>0</v>
      </c>
    </row>
    <row r="35" spans="2:8" x14ac:dyDescent="0.2">
      <c r="B35" s="142" t="s">
        <v>216</v>
      </c>
      <c r="C35" s="153">
        <f>C36+C37</f>
        <v>1982000</v>
      </c>
      <c r="D35" s="153">
        <f>D36+D37</f>
        <v>203280</v>
      </c>
      <c r="E35" s="153">
        <f t="shared" si="0"/>
        <v>2185280</v>
      </c>
      <c r="F35" s="153">
        <f t="shared" ref="F35:G35" si="5">F36+F37</f>
        <v>2185280</v>
      </c>
      <c r="G35" s="153">
        <f t="shared" si="5"/>
        <v>2185280</v>
      </c>
      <c r="H35" s="153">
        <f t="shared" si="3"/>
        <v>203280</v>
      </c>
    </row>
    <row r="36" spans="2:8" x14ac:dyDescent="0.2">
      <c r="B36" s="156" t="s">
        <v>489</v>
      </c>
      <c r="C36" s="153">
        <v>1814000</v>
      </c>
      <c r="D36" s="153">
        <v>0</v>
      </c>
      <c r="E36" s="153">
        <f t="shared" si="0"/>
        <v>1814000</v>
      </c>
      <c r="F36" s="153">
        <v>1814000</v>
      </c>
      <c r="G36" s="153">
        <v>1814000</v>
      </c>
      <c r="H36" s="153">
        <f t="shared" si="3"/>
        <v>0</v>
      </c>
    </row>
    <row r="37" spans="2:8" x14ac:dyDescent="0.2">
      <c r="B37" s="156" t="s">
        <v>490</v>
      </c>
      <c r="C37" s="153">
        <v>168000</v>
      </c>
      <c r="D37" s="153">
        <v>203280</v>
      </c>
      <c r="E37" s="153">
        <f t="shared" si="0"/>
        <v>371280</v>
      </c>
      <c r="F37" s="153">
        <v>371280</v>
      </c>
      <c r="G37" s="153">
        <v>371280</v>
      </c>
      <c r="H37" s="153">
        <f t="shared" si="3"/>
        <v>203280</v>
      </c>
    </row>
    <row r="38" spans="2:8" x14ac:dyDescent="0.2">
      <c r="B38" s="142" t="s">
        <v>217</v>
      </c>
      <c r="C38" s="153">
        <f t="shared" ref="C38:H38" si="6">C39</f>
        <v>0</v>
      </c>
      <c r="D38" s="153">
        <f t="shared" si="6"/>
        <v>0</v>
      </c>
      <c r="E38" s="153">
        <f t="shared" si="6"/>
        <v>0</v>
      </c>
      <c r="F38" s="153">
        <f t="shared" si="6"/>
        <v>0</v>
      </c>
      <c r="G38" s="153">
        <f t="shared" si="6"/>
        <v>0</v>
      </c>
      <c r="H38" s="153">
        <f t="shared" si="6"/>
        <v>0</v>
      </c>
    </row>
    <row r="39" spans="2:8" x14ac:dyDescent="0.2">
      <c r="B39" s="156" t="s">
        <v>218</v>
      </c>
      <c r="C39" s="153"/>
      <c r="D39" s="154"/>
      <c r="E39" s="153">
        <f t="shared" si="0"/>
        <v>0</v>
      </c>
      <c r="F39" s="154"/>
      <c r="G39" s="154"/>
      <c r="H39" s="153">
        <f t="shared" si="3"/>
        <v>0</v>
      </c>
    </row>
    <row r="40" spans="2:8" x14ac:dyDescent="0.2">
      <c r="B40" s="142" t="s">
        <v>219</v>
      </c>
      <c r="C40" s="153">
        <f t="shared" ref="C40:H40" si="7">C41+C42</f>
        <v>0</v>
      </c>
      <c r="D40" s="153">
        <f t="shared" si="7"/>
        <v>0</v>
      </c>
      <c r="E40" s="153">
        <f t="shared" si="7"/>
        <v>0</v>
      </c>
      <c r="F40" s="153">
        <f t="shared" si="7"/>
        <v>0</v>
      </c>
      <c r="G40" s="153">
        <f t="shared" si="7"/>
        <v>0</v>
      </c>
      <c r="H40" s="153">
        <f t="shared" si="7"/>
        <v>0</v>
      </c>
    </row>
    <row r="41" spans="2:8" x14ac:dyDescent="0.2">
      <c r="B41" s="156" t="s">
        <v>220</v>
      </c>
      <c r="C41" s="153"/>
      <c r="D41" s="154"/>
      <c r="E41" s="153">
        <f t="shared" si="0"/>
        <v>0</v>
      </c>
      <c r="F41" s="154"/>
      <c r="G41" s="154"/>
      <c r="H41" s="153">
        <f t="shared" si="3"/>
        <v>0</v>
      </c>
    </row>
    <row r="42" spans="2:8" x14ac:dyDescent="0.2">
      <c r="B42" s="156" t="s">
        <v>221</v>
      </c>
      <c r="C42" s="153"/>
      <c r="D42" s="154"/>
      <c r="E42" s="153">
        <f t="shared" si="0"/>
        <v>0</v>
      </c>
      <c r="F42" s="154"/>
      <c r="G42" s="154"/>
      <c r="H42" s="153">
        <f t="shared" si="3"/>
        <v>0</v>
      </c>
    </row>
    <row r="43" spans="2:8" x14ac:dyDescent="0.2">
      <c r="B43" s="158"/>
      <c r="C43" s="153"/>
      <c r="D43" s="154"/>
      <c r="E43" s="153"/>
      <c r="F43" s="154"/>
      <c r="G43" s="154"/>
      <c r="H43" s="153"/>
    </row>
    <row r="44" spans="2:8" ht="25.5" x14ac:dyDescent="0.2">
      <c r="B44" s="117" t="s">
        <v>491</v>
      </c>
      <c r="C44" s="159">
        <f t="shared" ref="C44:H44" si="8">C10+C11+C12+C13+C14+C15+C16+C17+C29+C35+C38+C40</f>
        <v>1982000</v>
      </c>
      <c r="D44" s="160">
        <f t="shared" si="8"/>
        <v>203280</v>
      </c>
      <c r="E44" s="160">
        <f t="shared" si="8"/>
        <v>2185280</v>
      </c>
      <c r="F44" s="160">
        <f t="shared" si="8"/>
        <v>2185280</v>
      </c>
      <c r="G44" s="160">
        <f t="shared" si="8"/>
        <v>2185280</v>
      </c>
      <c r="H44" s="160">
        <f t="shared" si="8"/>
        <v>203280</v>
      </c>
    </row>
    <row r="45" spans="2:8" x14ac:dyDescent="0.2">
      <c r="B45" s="138"/>
      <c r="C45" s="153"/>
      <c r="D45" s="138"/>
      <c r="E45" s="161"/>
      <c r="F45" s="138"/>
      <c r="G45" s="138"/>
      <c r="H45" s="161"/>
    </row>
    <row r="46" spans="2:8" ht="25.5" x14ac:dyDescent="0.2">
      <c r="B46" s="117" t="s">
        <v>222</v>
      </c>
      <c r="C46" s="162"/>
      <c r="D46" s="163"/>
      <c r="E46" s="162"/>
      <c r="F46" s="163"/>
      <c r="G46" s="163"/>
      <c r="H46" s="153"/>
    </row>
    <row r="47" spans="2:8" x14ac:dyDescent="0.2">
      <c r="B47" s="158"/>
      <c r="C47" s="153"/>
      <c r="D47" s="164"/>
      <c r="E47" s="153"/>
      <c r="F47" s="164"/>
      <c r="G47" s="164"/>
      <c r="H47" s="153"/>
    </row>
    <row r="48" spans="2:8" x14ac:dyDescent="0.2">
      <c r="B48" s="135" t="s">
        <v>223</v>
      </c>
      <c r="C48" s="153"/>
      <c r="D48" s="154"/>
      <c r="E48" s="153"/>
      <c r="F48" s="154"/>
      <c r="G48" s="154"/>
      <c r="H48" s="153"/>
    </row>
    <row r="49" spans="2:8" x14ac:dyDescent="0.2">
      <c r="B49" s="142" t="s">
        <v>224</v>
      </c>
      <c r="C49" s="153">
        <f t="shared" ref="C49:H49" si="9">SUM(C50:C57)</f>
        <v>0</v>
      </c>
      <c r="D49" s="153">
        <f t="shared" si="9"/>
        <v>0</v>
      </c>
      <c r="E49" s="153">
        <f t="shared" si="9"/>
        <v>0</v>
      </c>
      <c r="F49" s="153">
        <f t="shared" si="9"/>
        <v>0</v>
      </c>
      <c r="G49" s="153">
        <f t="shared" si="9"/>
        <v>0</v>
      </c>
      <c r="H49" s="153">
        <f t="shared" si="9"/>
        <v>0</v>
      </c>
    </row>
    <row r="50" spans="2:8" ht="25.5" x14ac:dyDescent="0.2">
      <c r="B50" s="157" t="s">
        <v>225</v>
      </c>
      <c r="C50" s="153"/>
      <c r="D50" s="154"/>
      <c r="E50" s="153">
        <f t="shared" ref="E50:E67" si="10">C50+D50</f>
        <v>0</v>
      </c>
      <c r="F50" s="154"/>
      <c r="G50" s="154"/>
      <c r="H50" s="153">
        <f t="shared" ref="H50:H67" si="11">G50-C50</f>
        <v>0</v>
      </c>
    </row>
    <row r="51" spans="2:8" ht="25.5" x14ac:dyDescent="0.2">
      <c r="B51" s="157" t="s">
        <v>226</v>
      </c>
      <c r="C51" s="153"/>
      <c r="D51" s="154"/>
      <c r="E51" s="153">
        <f t="shared" si="10"/>
        <v>0</v>
      </c>
      <c r="F51" s="154"/>
      <c r="G51" s="154"/>
      <c r="H51" s="153">
        <f t="shared" si="11"/>
        <v>0</v>
      </c>
    </row>
    <row r="52" spans="2:8" ht="25.5" x14ac:dyDescent="0.2">
      <c r="B52" s="157" t="s">
        <v>227</v>
      </c>
      <c r="C52" s="153"/>
      <c r="D52" s="154"/>
      <c r="E52" s="153">
        <f t="shared" si="10"/>
        <v>0</v>
      </c>
      <c r="F52" s="154"/>
      <c r="G52" s="154"/>
      <c r="H52" s="153">
        <f t="shared" si="11"/>
        <v>0</v>
      </c>
    </row>
    <row r="53" spans="2:8" ht="38.25" x14ac:dyDescent="0.2">
      <c r="B53" s="157" t="s">
        <v>228</v>
      </c>
      <c r="C53" s="153"/>
      <c r="D53" s="154"/>
      <c r="E53" s="153">
        <f t="shared" si="10"/>
        <v>0</v>
      </c>
      <c r="F53" s="154"/>
      <c r="G53" s="154"/>
      <c r="H53" s="153">
        <f t="shared" si="11"/>
        <v>0</v>
      </c>
    </row>
    <row r="54" spans="2:8" x14ac:dyDescent="0.2">
      <c r="B54" s="157" t="s">
        <v>229</v>
      </c>
      <c r="C54" s="153"/>
      <c r="D54" s="154"/>
      <c r="E54" s="153">
        <f t="shared" si="10"/>
        <v>0</v>
      </c>
      <c r="F54" s="154"/>
      <c r="G54" s="154"/>
      <c r="H54" s="153">
        <f t="shared" si="11"/>
        <v>0</v>
      </c>
    </row>
    <row r="55" spans="2:8" ht="25.5" x14ac:dyDescent="0.2">
      <c r="B55" s="157" t="s">
        <v>230</v>
      </c>
      <c r="C55" s="153"/>
      <c r="D55" s="154"/>
      <c r="E55" s="153">
        <f t="shared" si="10"/>
        <v>0</v>
      </c>
      <c r="F55" s="154"/>
      <c r="G55" s="154"/>
      <c r="H55" s="153">
        <f t="shared" si="11"/>
        <v>0</v>
      </c>
    </row>
    <row r="56" spans="2:8" ht="25.5" x14ac:dyDescent="0.2">
      <c r="B56" s="157" t="s">
        <v>231</v>
      </c>
      <c r="C56" s="153"/>
      <c r="D56" s="154"/>
      <c r="E56" s="153">
        <f t="shared" si="10"/>
        <v>0</v>
      </c>
      <c r="F56" s="154"/>
      <c r="G56" s="154"/>
      <c r="H56" s="153">
        <f t="shared" si="11"/>
        <v>0</v>
      </c>
    </row>
    <row r="57" spans="2:8" ht="25.5" x14ac:dyDescent="0.2">
      <c r="B57" s="157" t="s">
        <v>232</v>
      </c>
      <c r="C57" s="153"/>
      <c r="D57" s="154"/>
      <c r="E57" s="153">
        <f t="shared" si="10"/>
        <v>0</v>
      </c>
      <c r="F57" s="154"/>
      <c r="G57" s="154"/>
      <c r="H57" s="153">
        <f t="shared" si="11"/>
        <v>0</v>
      </c>
    </row>
    <row r="58" spans="2:8" x14ac:dyDescent="0.2">
      <c r="B58" s="148" t="s">
        <v>233</v>
      </c>
      <c r="C58" s="153">
        <f t="shared" ref="C58:H58" si="12">SUM(C59:C62)</f>
        <v>3512829</v>
      </c>
      <c r="D58" s="153">
        <f t="shared" si="12"/>
        <v>0</v>
      </c>
      <c r="E58" s="153">
        <f t="shared" si="12"/>
        <v>3512829</v>
      </c>
      <c r="F58" s="153">
        <f t="shared" si="12"/>
        <v>3512829</v>
      </c>
      <c r="G58" s="153">
        <f t="shared" si="12"/>
        <v>3512829</v>
      </c>
      <c r="H58" s="153">
        <f t="shared" si="12"/>
        <v>0</v>
      </c>
    </row>
    <row r="59" spans="2:8" x14ac:dyDescent="0.2">
      <c r="B59" s="157" t="s">
        <v>234</v>
      </c>
      <c r="C59" s="153"/>
      <c r="D59" s="154"/>
      <c r="E59" s="153">
        <f t="shared" si="10"/>
        <v>0</v>
      </c>
      <c r="F59" s="154"/>
      <c r="G59" s="154"/>
      <c r="H59" s="153">
        <f t="shared" si="11"/>
        <v>0</v>
      </c>
    </row>
    <row r="60" spans="2:8" x14ac:dyDescent="0.2">
      <c r="B60" s="157" t="s">
        <v>235</v>
      </c>
      <c r="C60" s="153"/>
      <c r="D60" s="154"/>
      <c r="E60" s="153">
        <f t="shared" si="10"/>
        <v>0</v>
      </c>
      <c r="F60" s="154"/>
      <c r="G60" s="154"/>
      <c r="H60" s="153">
        <f t="shared" si="11"/>
        <v>0</v>
      </c>
    </row>
    <row r="61" spans="2:8" x14ac:dyDescent="0.2">
      <c r="B61" s="157" t="s">
        <v>236</v>
      </c>
      <c r="C61" s="153"/>
      <c r="D61" s="154"/>
      <c r="E61" s="153">
        <f t="shared" si="10"/>
        <v>0</v>
      </c>
      <c r="F61" s="154"/>
      <c r="G61" s="154"/>
      <c r="H61" s="153">
        <f t="shared" si="11"/>
        <v>0</v>
      </c>
    </row>
    <row r="62" spans="2:8" x14ac:dyDescent="0.2">
      <c r="B62" s="157" t="s">
        <v>237</v>
      </c>
      <c r="C62" s="153">
        <v>3512829</v>
      </c>
      <c r="D62" s="154"/>
      <c r="E62" s="153">
        <f t="shared" si="10"/>
        <v>3512829</v>
      </c>
      <c r="F62" s="153">
        <v>3512829</v>
      </c>
      <c r="G62" s="153">
        <v>3512829</v>
      </c>
      <c r="H62" s="153">
        <f t="shared" si="11"/>
        <v>0</v>
      </c>
    </row>
    <row r="63" spans="2:8" x14ac:dyDescent="0.2">
      <c r="B63" s="148" t="s">
        <v>238</v>
      </c>
      <c r="C63" s="153">
        <f t="shared" ref="C63:H63" si="13">C64+C65</f>
        <v>0</v>
      </c>
      <c r="D63" s="153">
        <f t="shared" si="13"/>
        <v>0</v>
      </c>
      <c r="E63" s="153">
        <f t="shared" si="13"/>
        <v>0</v>
      </c>
      <c r="F63" s="153">
        <f t="shared" si="13"/>
        <v>0</v>
      </c>
      <c r="G63" s="153">
        <f t="shared" si="13"/>
        <v>0</v>
      </c>
      <c r="H63" s="153">
        <f t="shared" si="13"/>
        <v>0</v>
      </c>
    </row>
    <row r="64" spans="2:8" ht="25.5" x14ac:dyDescent="0.2">
      <c r="B64" s="157" t="s">
        <v>239</v>
      </c>
      <c r="C64" s="153"/>
      <c r="D64" s="154"/>
      <c r="E64" s="153">
        <f t="shared" si="10"/>
        <v>0</v>
      </c>
      <c r="F64" s="154"/>
      <c r="G64" s="154"/>
      <c r="H64" s="153">
        <f t="shared" si="11"/>
        <v>0</v>
      </c>
    </row>
    <row r="65" spans="2:8" x14ac:dyDescent="0.2">
      <c r="B65" s="157" t="s">
        <v>240</v>
      </c>
      <c r="C65" s="153"/>
      <c r="D65" s="154"/>
      <c r="E65" s="153">
        <f t="shared" si="10"/>
        <v>0</v>
      </c>
      <c r="F65" s="154"/>
      <c r="G65" s="154"/>
      <c r="H65" s="153">
        <f t="shared" si="11"/>
        <v>0</v>
      </c>
    </row>
    <row r="66" spans="2:8" ht="25.5" x14ac:dyDescent="0.2">
      <c r="B66" s="148" t="s">
        <v>241</v>
      </c>
      <c r="C66" s="153"/>
      <c r="D66" s="154"/>
      <c r="E66" s="153">
        <f t="shared" si="10"/>
        <v>0</v>
      </c>
      <c r="F66" s="154"/>
      <c r="G66" s="154"/>
      <c r="H66" s="153">
        <f t="shared" si="11"/>
        <v>0</v>
      </c>
    </row>
    <row r="67" spans="2:8" x14ac:dyDescent="0.2">
      <c r="B67" s="165" t="s">
        <v>242</v>
      </c>
      <c r="C67" s="166"/>
      <c r="D67" s="167"/>
      <c r="E67" s="166">
        <f t="shared" si="10"/>
        <v>0</v>
      </c>
      <c r="F67" s="167"/>
      <c r="G67" s="167"/>
      <c r="H67" s="166">
        <f t="shared" si="11"/>
        <v>0</v>
      </c>
    </row>
    <row r="68" spans="2:8" x14ac:dyDescent="0.2">
      <c r="B68" s="158"/>
      <c r="C68" s="153"/>
      <c r="D68" s="164"/>
      <c r="E68" s="153"/>
      <c r="F68" s="164"/>
      <c r="G68" s="164"/>
      <c r="H68" s="153"/>
    </row>
    <row r="69" spans="2:8" ht="25.5" x14ac:dyDescent="0.2">
      <c r="B69" s="117" t="s">
        <v>243</v>
      </c>
      <c r="C69" s="159">
        <f t="shared" ref="C69:H69" si="14">C49+C58+C63+C66+C67</f>
        <v>3512829</v>
      </c>
      <c r="D69" s="159">
        <f t="shared" si="14"/>
        <v>0</v>
      </c>
      <c r="E69" s="159">
        <f t="shared" si="14"/>
        <v>3512829</v>
      </c>
      <c r="F69" s="159">
        <f t="shared" si="14"/>
        <v>3512829</v>
      </c>
      <c r="G69" s="159">
        <f t="shared" si="14"/>
        <v>3512829</v>
      </c>
      <c r="H69" s="159">
        <f t="shared" si="14"/>
        <v>0</v>
      </c>
    </row>
    <row r="70" spans="2:8" x14ac:dyDescent="0.2">
      <c r="B70" s="168"/>
      <c r="C70" s="153"/>
      <c r="D70" s="164"/>
      <c r="E70" s="153"/>
      <c r="F70" s="164"/>
      <c r="G70" s="164"/>
      <c r="H70" s="153"/>
    </row>
    <row r="71" spans="2:8" ht="25.5" x14ac:dyDescent="0.2">
      <c r="B71" s="117" t="s">
        <v>244</v>
      </c>
      <c r="C71" s="159">
        <f t="shared" ref="C71:H71" si="15">C72</f>
        <v>0</v>
      </c>
      <c r="D71" s="159">
        <f t="shared" si="15"/>
        <v>0</v>
      </c>
      <c r="E71" s="159">
        <f t="shared" si="15"/>
        <v>0</v>
      </c>
      <c r="F71" s="159">
        <f t="shared" si="15"/>
        <v>56690</v>
      </c>
      <c r="G71" s="159">
        <f t="shared" si="15"/>
        <v>56690</v>
      </c>
      <c r="H71" s="159">
        <f t="shared" si="15"/>
        <v>56690</v>
      </c>
    </row>
    <row r="72" spans="2:8" x14ac:dyDescent="0.2">
      <c r="B72" s="168" t="s">
        <v>245</v>
      </c>
      <c r="C72" s="153">
        <v>0</v>
      </c>
      <c r="D72" s="153">
        <v>0</v>
      </c>
      <c r="E72" s="153">
        <f>C72+D72</f>
        <v>0</v>
      </c>
      <c r="F72" s="153">
        <v>56690</v>
      </c>
      <c r="G72" s="153">
        <v>56690</v>
      </c>
      <c r="H72" s="153">
        <f>G72-C72</f>
        <v>56690</v>
      </c>
    </row>
    <row r="73" spans="2:8" x14ac:dyDescent="0.2">
      <c r="B73" s="168"/>
      <c r="C73" s="153"/>
      <c r="D73" s="154"/>
      <c r="E73" s="153"/>
      <c r="F73" s="154"/>
      <c r="G73" s="154"/>
      <c r="H73" s="153"/>
    </row>
    <row r="74" spans="2:8" x14ac:dyDescent="0.2">
      <c r="B74" s="117" t="s">
        <v>246</v>
      </c>
      <c r="C74" s="159">
        <f t="shared" ref="C74:H74" si="16">C44+C69+C71</f>
        <v>5494829</v>
      </c>
      <c r="D74" s="159">
        <f t="shared" si="16"/>
        <v>203280</v>
      </c>
      <c r="E74" s="159">
        <f t="shared" si="16"/>
        <v>5698109</v>
      </c>
      <c r="F74" s="159">
        <f t="shared" si="16"/>
        <v>5754799</v>
      </c>
      <c r="G74" s="159">
        <f t="shared" si="16"/>
        <v>5754799</v>
      </c>
      <c r="H74" s="159">
        <f t="shared" si="16"/>
        <v>259970</v>
      </c>
    </row>
    <row r="75" spans="2:8" x14ac:dyDescent="0.2">
      <c r="B75" s="168"/>
      <c r="C75" s="153"/>
      <c r="D75" s="154"/>
      <c r="E75" s="153"/>
      <c r="F75" s="154"/>
      <c r="G75" s="154"/>
      <c r="H75" s="153"/>
    </row>
    <row r="76" spans="2:8" x14ac:dyDescent="0.2">
      <c r="B76" s="117" t="s">
        <v>247</v>
      </c>
      <c r="C76" s="153"/>
      <c r="D76" s="154"/>
      <c r="E76" s="153"/>
      <c r="F76" s="154"/>
      <c r="G76" s="154"/>
      <c r="H76" s="153"/>
    </row>
    <row r="77" spans="2:8" ht="25.5" x14ac:dyDescent="0.2">
      <c r="B77" s="168" t="s">
        <v>248</v>
      </c>
      <c r="C77" s="153"/>
      <c r="D77" s="154"/>
      <c r="E77" s="153">
        <f>C77+D77</f>
        <v>0</v>
      </c>
      <c r="F77" s="153">
        <v>1133</v>
      </c>
      <c r="G77" s="153">
        <v>1133</v>
      </c>
      <c r="H77" s="153">
        <f>G77-C77</f>
        <v>1133</v>
      </c>
    </row>
    <row r="78" spans="2:8" ht="25.5" x14ac:dyDescent="0.2">
      <c r="B78" s="168" t="s">
        <v>249</v>
      </c>
      <c r="C78" s="153"/>
      <c r="D78" s="154"/>
      <c r="E78" s="153">
        <f>C78+D78</f>
        <v>0</v>
      </c>
      <c r="F78" s="153">
        <v>55557</v>
      </c>
      <c r="G78" s="153">
        <v>55557</v>
      </c>
      <c r="H78" s="153">
        <f>G78-C78</f>
        <v>55557</v>
      </c>
    </row>
    <row r="79" spans="2:8" ht="25.5" x14ac:dyDescent="0.2">
      <c r="B79" s="117" t="s">
        <v>250</v>
      </c>
      <c r="C79" s="159">
        <f t="shared" ref="C79:H79" si="17">SUM(C77:C78)</f>
        <v>0</v>
      </c>
      <c r="D79" s="159">
        <f t="shared" si="17"/>
        <v>0</v>
      </c>
      <c r="E79" s="159">
        <f t="shared" si="17"/>
        <v>0</v>
      </c>
      <c r="F79" s="159">
        <f t="shared" si="17"/>
        <v>56690</v>
      </c>
      <c r="G79" s="159">
        <f t="shared" si="17"/>
        <v>56690</v>
      </c>
      <c r="H79" s="159">
        <f t="shared" si="17"/>
        <v>56690</v>
      </c>
    </row>
    <row r="80" spans="2:8" ht="13.5" thickBot="1" x14ac:dyDescent="0.25">
      <c r="B80" s="169"/>
      <c r="C80" s="170"/>
      <c r="D80" s="171"/>
      <c r="E80" s="170"/>
      <c r="F80" s="171"/>
      <c r="G80" s="171"/>
      <c r="H80" s="170"/>
    </row>
  </sheetData>
  <mergeCells count="11">
    <mergeCell ref="B2:H2"/>
    <mergeCell ref="B3:H3"/>
    <mergeCell ref="B4:H4"/>
    <mergeCell ref="B5:H5"/>
    <mergeCell ref="E7:E8"/>
    <mergeCell ref="F7:F8"/>
    <mergeCell ref="G7:G8"/>
    <mergeCell ref="C6:G6"/>
    <mergeCell ref="H6:H8"/>
    <mergeCell ref="C7:C8"/>
    <mergeCell ref="D7:D8"/>
  </mergeCells>
  <pageMargins left="1.1023622047244095" right="0.70866141732283472" top="0.55118110236220474" bottom="0.55118110236220474" header="0.31496062992125984" footer="0.31496062992125984"/>
  <pageSetup paperSize="9" scale="8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pane xSplit="2" ySplit="7" topLeftCell="C152" activePane="bottomRight" state="frozen"/>
      <selection pane="topRight" activeCell="C1" sqref="C1"/>
      <selection pane="bottomLeft" activeCell="A8" sqref="A8"/>
      <selection pane="bottomRight" activeCell="C169" sqref="C169"/>
    </sheetView>
  </sheetViews>
  <sheetFormatPr baseColWidth="10" defaultRowHeight="15" x14ac:dyDescent="0.25"/>
  <cols>
    <col min="1" max="1" width="19.28515625" customWidth="1"/>
    <col min="2" max="2" width="55" customWidth="1"/>
    <col min="3" max="3" width="20.140625" style="33" customWidth="1"/>
    <col min="4" max="4" width="24.5703125" style="33" bestFit="1" customWidth="1"/>
    <col min="5" max="7" width="11.42578125" style="33"/>
    <col min="8" max="8" width="13.28515625" style="33" bestFit="1" customWidth="1"/>
  </cols>
  <sheetData>
    <row r="1" spans="1:9" x14ac:dyDescent="0.25">
      <c r="A1" s="223" t="s">
        <v>121</v>
      </c>
      <c r="B1" s="224"/>
      <c r="C1" s="224"/>
      <c r="D1" s="224"/>
      <c r="E1" s="224"/>
      <c r="F1" s="224"/>
      <c r="G1" s="224"/>
      <c r="H1" s="225"/>
    </row>
    <row r="2" spans="1:9" x14ac:dyDescent="0.25">
      <c r="A2" s="226" t="s">
        <v>251</v>
      </c>
      <c r="B2" s="227"/>
      <c r="C2" s="227"/>
      <c r="D2" s="227"/>
      <c r="E2" s="227"/>
      <c r="F2" s="227"/>
      <c r="G2" s="227"/>
      <c r="H2" s="228"/>
    </row>
    <row r="3" spans="1:9" x14ac:dyDescent="0.25">
      <c r="A3" s="226" t="s">
        <v>252</v>
      </c>
      <c r="B3" s="227"/>
      <c r="C3" s="227"/>
      <c r="D3" s="227"/>
      <c r="E3" s="227"/>
      <c r="F3" s="227"/>
      <c r="G3" s="227"/>
      <c r="H3" s="228"/>
    </row>
    <row r="4" spans="1:9" x14ac:dyDescent="0.25">
      <c r="A4" s="226" t="s">
        <v>424</v>
      </c>
      <c r="B4" s="227"/>
      <c r="C4" s="227"/>
      <c r="D4" s="227"/>
      <c r="E4" s="227"/>
      <c r="F4" s="227"/>
      <c r="G4" s="227"/>
      <c r="H4" s="228"/>
    </row>
    <row r="5" spans="1:9" ht="15.75" thickBot="1" x14ac:dyDescent="0.3">
      <c r="A5" s="229" t="s">
        <v>2</v>
      </c>
      <c r="B5" s="230"/>
      <c r="C5" s="230"/>
      <c r="D5" s="230"/>
      <c r="E5" s="230"/>
      <c r="F5" s="230"/>
      <c r="G5" s="230"/>
      <c r="H5" s="231"/>
    </row>
    <row r="6" spans="1:9" ht="15.75" thickBot="1" x14ac:dyDescent="0.3">
      <c r="A6" s="223" t="s">
        <v>3</v>
      </c>
      <c r="B6" s="232"/>
      <c r="C6" s="234" t="s">
        <v>253</v>
      </c>
      <c r="D6" s="235"/>
      <c r="E6" s="235"/>
      <c r="F6" s="235"/>
      <c r="G6" s="236"/>
      <c r="H6" s="237" t="s">
        <v>254</v>
      </c>
    </row>
    <row r="7" spans="1:9" ht="15.75" thickBot="1" x14ac:dyDescent="0.3">
      <c r="A7" s="229"/>
      <c r="B7" s="233"/>
      <c r="C7" s="58" t="s">
        <v>153</v>
      </c>
      <c r="D7" s="58" t="s">
        <v>255</v>
      </c>
      <c r="E7" s="59" t="s">
        <v>256</v>
      </c>
      <c r="F7" s="59" t="s">
        <v>154</v>
      </c>
      <c r="G7" s="59" t="s">
        <v>156</v>
      </c>
      <c r="H7" s="238"/>
    </row>
    <row r="8" spans="1:9" x14ac:dyDescent="0.25">
      <c r="A8" s="239" t="s">
        <v>257</v>
      </c>
      <c r="B8" s="240"/>
      <c r="C8" s="36">
        <f>C9+C17+C27+C37+C47+C57+C61+C70+C74</f>
        <v>1981999.96</v>
      </c>
      <c r="D8" s="36">
        <f t="shared" ref="D8:G8" si="0">D9+D17+D27+D37+D47+D57+D61+D70+D74</f>
        <v>68828</v>
      </c>
      <c r="E8" s="36">
        <f t="shared" si="0"/>
        <v>2050827.96</v>
      </c>
      <c r="F8" s="36">
        <f t="shared" si="0"/>
        <v>1744989</v>
      </c>
      <c r="G8" s="36">
        <f t="shared" si="0"/>
        <v>1744989</v>
      </c>
      <c r="H8" s="34">
        <f>E8-F8</f>
        <v>305838.95999999996</v>
      </c>
      <c r="I8" s="172"/>
    </row>
    <row r="9" spans="1:9" x14ac:dyDescent="0.25">
      <c r="A9" s="221" t="s">
        <v>258</v>
      </c>
      <c r="B9" s="222"/>
      <c r="C9" s="35">
        <f>C10+C11+C12+C13+C14+C15+C16</f>
        <v>1656000</v>
      </c>
      <c r="D9" s="35">
        <f>D10+D11+D12+D13+D14+D15+D16</f>
        <v>0</v>
      </c>
      <c r="E9" s="35">
        <f>C9+D9</f>
        <v>1656000</v>
      </c>
      <c r="F9" s="35">
        <f t="shared" ref="F9:G9" si="1">F10+F11+F12+F13+F14+F15+F16</f>
        <v>1416120</v>
      </c>
      <c r="G9" s="35">
        <f t="shared" si="1"/>
        <v>1416120</v>
      </c>
      <c r="H9" s="31">
        <f>E9-F9</f>
        <v>239880</v>
      </c>
    </row>
    <row r="10" spans="1:9" x14ac:dyDescent="0.25">
      <c r="A10" s="9"/>
      <c r="B10" s="10" t="s">
        <v>259</v>
      </c>
      <c r="C10" s="35">
        <v>1188000</v>
      </c>
      <c r="D10" s="31">
        <v>0</v>
      </c>
      <c r="E10" s="35">
        <f>C10+D10</f>
        <v>1188000</v>
      </c>
      <c r="F10" s="31">
        <f>1125759</f>
        <v>1125759</v>
      </c>
      <c r="G10" s="31">
        <f>1125759</f>
        <v>1125759</v>
      </c>
      <c r="H10" s="31">
        <f>E10-F10</f>
        <v>62241</v>
      </c>
    </row>
    <row r="11" spans="1:9" x14ac:dyDescent="0.25">
      <c r="A11" s="9"/>
      <c r="B11" s="10" t="s">
        <v>260</v>
      </c>
      <c r="C11" s="35">
        <v>0</v>
      </c>
      <c r="D11" s="31">
        <v>0</v>
      </c>
      <c r="E11" s="35">
        <f t="shared" ref="E11:E74" si="2">C11+D11</f>
        <v>0</v>
      </c>
      <c r="F11" s="35">
        <f t="shared" ref="F11" si="3">D11+E11</f>
        <v>0</v>
      </c>
      <c r="G11" s="35">
        <f t="shared" ref="G11" si="4">E11+F11</f>
        <v>0</v>
      </c>
      <c r="H11" s="31">
        <f t="shared" ref="H11:H74" si="5">E11-F11</f>
        <v>0</v>
      </c>
    </row>
    <row r="12" spans="1:9" x14ac:dyDescent="0.25">
      <c r="A12" s="9"/>
      <c r="B12" s="10" t="s">
        <v>261</v>
      </c>
      <c r="C12" s="35">
        <v>51000</v>
      </c>
      <c r="D12" s="31">
        <v>0</v>
      </c>
      <c r="E12" s="35">
        <f t="shared" si="2"/>
        <v>51000</v>
      </c>
      <c r="F12" s="31">
        <v>52085</v>
      </c>
      <c r="G12" s="31">
        <v>52085</v>
      </c>
      <c r="H12" s="31">
        <f t="shared" si="5"/>
        <v>-1085</v>
      </c>
    </row>
    <row r="13" spans="1:9" x14ac:dyDescent="0.25">
      <c r="A13" s="9"/>
      <c r="B13" s="10" t="s">
        <v>262</v>
      </c>
      <c r="C13" s="35">
        <v>256000</v>
      </c>
      <c r="D13" s="31">
        <v>0</v>
      </c>
      <c r="E13" s="35">
        <f t="shared" si="2"/>
        <v>256000</v>
      </c>
      <c r="F13" s="31">
        <v>155616</v>
      </c>
      <c r="G13" s="31">
        <v>155616</v>
      </c>
      <c r="H13" s="31">
        <f t="shared" si="5"/>
        <v>100384</v>
      </c>
    </row>
    <row r="14" spans="1:9" x14ac:dyDescent="0.25">
      <c r="A14" s="9"/>
      <c r="B14" s="10" t="s">
        <v>263</v>
      </c>
      <c r="C14" s="35">
        <v>90000</v>
      </c>
      <c r="D14" s="31">
        <v>0</v>
      </c>
      <c r="E14" s="35">
        <f t="shared" si="2"/>
        <v>90000</v>
      </c>
      <c r="F14" s="31">
        <v>82660</v>
      </c>
      <c r="G14" s="31">
        <v>82660</v>
      </c>
      <c r="H14" s="31">
        <f t="shared" si="5"/>
        <v>7340</v>
      </c>
    </row>
    <row r="15" spans="1:9" x14ac:dyDescent="0.25">
      <c r="A15" s="9"/>
      <c r="B15" s="10" t="s">
        <v>264</v>
      </c>
      <c r="C15" s="35">
        <v>0</v>
      </c>
      <c r="D15" s="31">
        <v>0</v>
      </c>
      <c r="E15" s="35">
        <f t="shared" si="2"/>
        <v>0</v>
      </c>
      <c r="F15" s="31">
        <v>0</v>
      </c>
      <c r="G15" s="31">
        <v>0</v>
      </c>
      <c r="H15" s="31">
        <f t="shared" si="5"/>
        <v>0</v>
      </c>
    </row>
    <row r="16" spans="1:9" x14ac:dyDescent="0.25">
      <c r="A16" s="9"/>
      <c r="B16" s="10" t="s">
        <v>265</v>
      </c>
      <c r="C16" s="35">
        <v>71000</v>
      </c>
      <c r="D16" s="31">
        <v>0</v>
      </c>
      <c r="E16" s="35">
        <f t="shared" si="2"/>
        <v>71000</v>
      </c>
      <c r="F16" s="35">
        <v>0</v>
      </c>
      <c r="G16" s="35">
        <v>0</v>
      </c>
      <c r="H16" s="31">
        <f t="shared" si="5"/>
        <v>71000</v>
      </c>
    </row>
    <row r="17" spans="1:9" x14ac:dyDescent="0.25">
      <c r="A17" s="221" t="s">
        <v>266</v>
      </c>
      <c r="B17" s="222"/>
      <c r="C17" s="35">
        <f>SUM(C18:C26)</f>
        <v>226458</v>
      </c>
      <c r="D17" s="35">
        <f t="shared" ref="D17:G17" si="6">SUM(D18:D26)</f>
        <v>43634</v>
      </c>
      <c r="E17" s="35">
        <f t="shared" si="2"/>
        <v>270092</v>
      </c>
      <c r="F17" s="35">
        <f t="shared" si="6"/>
        <v>205326</v>
      </c>
      <c r="G17" s="35">
        <f t="shared" si="6"/>
        <v>205326</v>
      </c>
      <c r="H17" s="31">
        <f t="shared" si="5"/>
        <v>64766</v>
      </c>
      <c r="I17" s="172"/>
    </row>
    <row r="18" spans="1:9" x14ac:dyDescent="0.25">
      <c r="A18" s="9"/>
      <c r="B18" s="10" t="s">
        <v>267</v>
      </c>
      <c r="C18" s="35">
        <v>140363</v>
      </c>
      <c r="D18" s="31">
        <f>39549+85</f>
        <v>39634</v>
      </c>
      <c r="E18" s="35">
        <f t="shared" si="2"/>
        <v>179997</v>
      </c>
      <c r="F18" s="31">
        <f>121210+39549+17964</f>
        <v>178723</v>
      </c>
      <c r="G18" s="31">
        <f>121210+39549+17964</f>
        <v>178723</v>
      </c>
      <c r="H18" s="31">
        <f t="shared" si="5"/>
        <v>1274</v>
      </c>
      <c r="I18" s="172"/>
    </row>
    <row r="19" spans="1:9" x14ac:dyDescent="0.25">
      <c r="A19" s="9"/>
      <c r="B19" s="10" t="s">
        <v>268</v>
      </c>
      <c r="C19" s="35">
        <v>0</v>
      </c>
      <c r="D19" s="31">
        <v>0</v>
      </c>
      <c r="E19" s="35">
        <f t="shared" si="2"/>
        <v>0</v>
      </c>
      <c r="F19" s="31">
        <v>0</v>
      </c>
      <c r="G19" s="31">
        <v>0</v>
      </c>
      <c r="H19" s="31">
        <f t="shared" si="5"/>
        <v>0</v>
      </c>
    </row>
    <row r="20" spans="1:9" x14ac:dyDescent="0.25">
      <c r="A20" s="9"/>
      <c r="B20" s="10" t="s">
        <v>269</v>
      </c>
      <c r="C20" s="35">
        <v>0</v>
      </c>
      <c r="D20" s="31">
        <v>0</v>
      </c>
      <c r="E20" s="35">
        <f t="shared" si="2"/>
        <v>0</v>
      </c>
      <c r="F20" s="31">
        <v>0</v>
      </c>
      <c r="G20" s="31">
        <v>0</v>
      </c>
      <c r="H20" s="31">
        <f t="shared" si="5"/>
        <v>0</v>
      </c>
    </row>
    <row r="21" spans="1:9" x14ac:dyDescent="0.25">
      <c r="A21" s="9"/>
      <c r="B21" s="10" t="s">
        <v>270</v>
      </c>
      <c r="C21" s="35">
        <v>24000</v>
      </c>
      <c r="D21" s="31">
        <v>0</v>
      </c>
      <c r="E21" s="35">
        <f t="shared" si="2"/>
        <v>24000</v>
      </c>
      <c r="F21" s="31">
        <v>8506</v>
      </c>
      <c r="G21" s="31">
        <v>8506</v>
      </c>
      <c r="H21" s="31">
        <f t="shared" si="5"/>
        <v>15494</v>
      </c>
    </row>
    <row r="22" spans="1:9" x14ac:dyDescent="0.25">
      <c r="A22" s="9"/>
      <c r="B22" s="10" t="s">
        <v>271</v>
      </c>
      <c r="C22" s="35">
        <v>2000</v>
      </c>
      <c r="D22" s="31">
        <v>0</v>
      </c>
      <c r="E22" s="35">
        <f t="shared" si="2"/>
        <v>2000</v>
      </c>
      <c r="F22" s="31">
        <v>0</v>
      </c>
      <c r="G22" s="31">
        <v>0</v>
      </c>
      <c r="H22" s="31">
        <f t="shared" si="5"/>
        <v>2000</v>
      </c>
    </row>
    <row r="23" spans="1:9" x14ac:dyDescent="0.25">
      <c r="A23" s="9"/>
      <c r="B23" s="10" t="s">
        <v>272</v>
      </c>
      <c r="C23" s="35">
        <v>13000</v>
      </c>
      <c r="D23" s="31">
        <v>4000</v>
      </c>
      <c r="E23" s="35">
        <f t="shared" si="2"/>
        <v>17000</v>
      </c>
      <c r="F23" s="31">
        <v>17000</v>
      </c>
      <c r="G23" s="31">
        <v>17000</v>
      </c>
      <c r="H23" s="31">
        <f t="shared" si="5"/>
        <v>0</v>
      </c>
      <c r="I23" s="172"/>
    </row>
    <row r="24" spans="1:9" x14ac:dyDescent="0.25">
      <c r="A24" s="9"/>
      <c r="B24" s="10" t="s">
        <v>273</v>
      </c>
      <c r="C24" s="35">
        <v>0</v>
      </c>
      <c r="D24" s="31">
        <v>0</v>
      </c>
      <c r="E24" s="35">
        <f t="shared" si="2"/>
        <v>0</v>
      </c>
      <c r="F24" s="31">
        <v>0</v>
      </c>
      <c r="G24" s="31">
        <v>0</v>
      </c>
      <c r="H24" s="31">
        <f t="shared" si="5"/>
        <v>0</v>
      </c>
    </row>
    <row r="25" spans="1:9" x14ac:dyDescent="0.25">
      <c r="A25" s="9"/>
      <c r="B25" s="10" t="s">
        <v>274</v>
      </c>
      <c r="C25" s="35">
        <v>0</v>
      </c>
      <c r="D25" s="31">
        <v>0</v>
      </c>
      <c r="E25" s="35">
        <f t="shared" si="2"/>
        <v>0</v>
      </c>
      <c r="F25" s="31">
        <v>0</v>
      </c>
      <c r="G25" s="31">
        <v>0</v>
      </c>
      <c r="H25" s="31">
        <f t="shared" si="5"/>
        <v>0</v>
      </c>
    </row>
    <row r="26" spans="1:9" x14ac:dyDescent="0.25">
      <c r="A26" s="9"/>
      <c r="B26" s="10" t="s">
        <v>275</v>
      </c>
      <c r="C26" s="35">
        <v>47095</v>
      </c>
      <c r="D26" s="31">
        <v>0</v>
      </c>
      <c r="E26" s="35">
        <f t="shared" si="2"/>
        <v>47095</v>
      </c>
      <c r="F26" s="31">
        <v>1097</v>
      </c>
      <c r="G26" s="31">
        <v>1097</v>
      </c>
      <c r="H26" s="31">
        <f t="shared" si="5"/>
        <v>45998</v>
      </c>
    </row>
    <row r="27" spans="1:9" x14ac:dyDescent="0.25">
      <c r="A27" s="221" t="s">
        <v>276</v>
      </c>
      <c r="B27" s="222"/>
      <c r="C27" s="35">
        <f>SUM(C28:C36)</f>
        <v>95000</v>
      </c>
      <c r="D27" s="35">
        <f t="shared" ref="D27:G27" si="7">SUM(D28:D36)</f>
        <v>21509</v>
      </c>
      <c r="E27" s="35">
        <f t="shared" si="2"/>
        <v>116509</v>
      </c>
      <c r="F27" s="35">
        <f t="shared" si="7"/>
        <v>115328</v>
      </c>
      <c r="G27" s="35">
        <f t="shared" si="7"/>
        <v>115328</v>
      </c>
      <c r="H27" s="31">
        <f t="shared" si="5"/>
        <v>1181</v>
      </c>
    </row>
    <row r="28" spans="1:9" x14ac:dyDescent="0.25">
      <c r="A28" s="9"/>
      <c r="B28" s="10" t="s">
        <v>277</v>
      </c>
      <c r="C28" s="35">
        <v>58000</v>
      </c>
      <c r="D28" s="31">
        <v>2042</v>
      </c>
      <c r="E28" s="35">
        <f t="shared" si="2"/>
        <v>60042</v>
      </c>
      <c r="F28" s="31">
        <v>60042</v>
      </c>
      <c r="G28" s="31">
        <v>60042</v>
      </c>
      <c r="H28" s="31">
        <f t="shared" si="5"/>
        <v>0</v>
      </c>
    </row>
    <row r="29" spans="1:9" x14ac:dyDescent="0.25">
      <c r="A29" s="9"/>
      <c r="B29" s="10" t="s">
        <v>278</v>
      </c>
      <c r="C29" s="35">
        <v>0</v>
      </c>
      <c r="D29" s="31">
        <v>0</v>
      </c>
      <c r="E29" s="35">
        <f t="shared" si="2"/>
        <v>0</v>
      </c>
      <c r="F29" s="31">
        <v>0</v>
      </c>
      <c r="G29" s="31">
        <v>0</v>
      </c>
      <c r="H29" s="31">
        <f t="shared" si="5"/>
        <v>0</v>
      </c>
    </row>
    <row r="30" spans="1:9" x14ac:dyDescent="0.25">
      <c r="A30" s="9"/>
      <c r="B30" s="10" t="s">
        <v>279</v>
      </c>
      <c r="C30" s="35">
        <v>0</v>
      </c>
      <c r="D30" s="31">
        <v>0</v>
      </c>
      <c r="E30" s="35">
        <f t="shared" si="2"/>
        <v>0</v>
      </c>
      <c r="F30" s="31">
        <v>0</v>
      </c>
      <c r="G30" s="31">
        <v>0</v>
      </c>
      <c r="H30" s="31">
        <f t="shared" si="5"/>
        <v>0</v>
      </c>
    </row>
    <row r="31" spans="1:9" x14ac:dyDescent="0.25">
      <c r="A31" s="9"/>
      <c r="B31" s="10" t="s">
        <v>280</v>
      </c>
      <c r="C31" s="35">
        <v>1000</v>
      </c>
      <c r="D31" s="31">
        <v>0</v>
      </c>
      <c r="E31" s="35">
        <f t="shared" si="2"/>
        <v>1000</v>
      </c>
      <c r="F31" s="31">
        <v>504</v>
      </c>
      <c r="G31" s="31">
        <v>504</v>
      </c>
      <c r="H31" s="31">
        <f t="shared" si="5"/>
        <v>496</v>
      </c>
    </row>
    <row r="32" spans="1:9" x14ac:dyDescent="0.25">
      <c r="A32" s="9"/>
      <c r="B32" s="10" t="s">
        <v>281</v>
      </c>
      <c r="C32" s="35">
        <v>0</v>
      </c>
      <c r="D32" s="31">
        <v>0</v>
      </c>
      <c r="E32" s="35">
        <f t="shared" si="2"/>
        <v>0</v>
      </c>
      <c r="F32" s="31">
        <v>0</v>
      </c>
      <c r="G32" s="31">
        <v>0</v>
      </c>
      <c r="H32" s="31">
        <f t="shared" si="5"/>
        <v>0</v>
      </c>
    </row>
    <row r="33" spans="1:8" x14ac:dyDescent="0.25">
      <c r="A33" s="9"/>
      <c r="B33" s="10" t="s">
        <v>282</v>
      </c>
      <c r="C33" s="35">
        <v>8000</v>
      </c>
      <c r="D33" s="31">
        <v>0</v>
      </c>
      <c r="E33" s="35">
        <f t="shared" si="2"/>
        <v>8000</v>
      </c>
      <c r="F33" s="31">
        <v>7315</v>
      </c>
      <c r="G33" s="31">
        <v>7315</v>
      </c>
      <c r="H33" s="31">
        <f t="shared" si="5"/>
        <v>685</v>
      </c>
    </row>
    <row r="34" spans="1:8" x14ac:dyDescent="0.25">
      <c r="A34" s="9"/>
      <c r="B34" s="10" t="s">
        <v>283</v>
      </c>
      <c r="C34" s="35">
        <v>0</v>
      </c>
      <c r="D34" s="31">
        <v>0</v>
      </c>
      <c r="E34" s="35">
        <f t="shared" si="2"/>
        <v>0</v>
      </c>
      <c r="F34" s="31">
        <v>0</v>
      </c>
      <c r="G34" s="31">
        <v>0</v>
      </c>
      <c r="H34" s="31">
        <f t="shared" si="5"/>
        <v>0</v>
      </c>
    </row>
    <row r="35" spans="1:8" x14ac:dyDescent="0.25">
      <c r="A35" s="9"/>
      <c r="B35" s="10" t="s">
        <v>284</v>
      </c>
      <c r="C35" s="35">
        <v>0</v>
      </c>
      <c r="D35" s="31">
        <v>9172</v>
      </c>
      <c r="E35" s="35">
        <f t="shared" si="2"/>
        <v>9172</v>
      </c>
      <c r="F35" s="31">
        <v>9172</v>
      </c>
      <c r="G35" s="31">
        <v>9172</v>
      </c>
      <c r="H35" s="31">
        <f t="shared" si="5"/>
        <v>0</v>
      </c>
    </row>
    <row r="36" spans="1:8" x14ac:dyDescent="0.25">
      <c r="A36" s="9"/>
      <c r="B36" s="10" t="s">
        <v>285</v>
      </c>
      <c r="C36" s="35">
        <v>28000</v>
      </c>
      <c r="D36" s="31">
        <v>10295</v>
      </c>
      <c r="E36" s="35">
        <f t="shared" si="2"/>
        <v>38295</v>
      </c>
      <c r="F36" s="31">
        <v>38295</v>
      </c>
      <c r="G36" s="31">
        <v>38295</v>
      </c>
      <c r="H36" s="31">
        <f t="shared" si="5"/>
        <v>0</v>
      </c>
    </row>
    <row r="37" spans="1:8" x14ac:dyDescent="0.25">
      <c r="A37" s="221" t="s">
        <v>286</v>
      </c>
      <c r="B37" s="222"/>
      <c r="C37" s="35">
        <f>SUM(C38:C46)</f>
        <v>4541.96</v>
      </c>
      <c r="D37" s="35">
        <f t="shared" ref="D37:G37" si="8">SUM(D38:D46)</f>
        <v>0</v>
      </c>
      <c r="E37" s="35">
        <f t="shared" si="2"/>
        <v>4541.96</v>
      </c>
      <c r="F37" s="35">
        <f t="shared" si="8"/>
        <v>4530</v>
      </c>
      <c r="G37" s="35">
        <f t="shared" si="8"/>
        <v>4530</v>
      </c>
      <c r="H37" s="31">
        <f t="shared" si="5"/>
        <v>11.960000000000036</v>
      </c>
    </row>
    <row r="38" spans="1:8" x14ac:dyDescent="0.25">
      <c r="A38" s="9"/>
      <c r="B38" s="10" t="s">
        <v>287</v>
      </c>
      <c r="C38" s="35">
        <v>0</v>
      </c>
      <c r="D38" s="35">
        <v>0</v>
      </c>
      <c r="E38" s="35">
        <f t="shared" si="2"/>
        <v>0</v>
      </c>
      <c r="F38" s="35">
        <v>0</v>
      </c>
      <c r="G38" s="35">
        <v>0</v>
      </c>
      <c r="H38" s="31">
        <f t="shared" si="5"/>
        <v>0</v>
      </c>
    </row>
    <row r="39" spans="1:8" x14ac:dyDescent="0.25">
      <c r="A39" s="9"/>
      <c r="B39" s="10" t="s">
        <v>288</v>
      </c>
      <c r="C39" s="35">
        <v>0</v>
      </c>
      <c r="D39" s="35">
        <v>0</v>
      </c>
      <c r="E39" s="35">
        <f t="shared" si="2"/>
        <v>0</v>
      </c>
      <c r="F39" s="35">
        <v>0</v>
      </c>
      <c r="G39" s="35">
        <v>0</v>
      </c>
      <c r="H39" s="31">
        <f t="shared" si="5"/>
        <v>0</v>
      </c>
    </row>
    <row r="40" spans="1:8" x14ac:dyDescent="0.25">
      <c r="A40" s="9"/>
      <c r="B40" s="10" t="s">
        <v>289</v>
      </c>
      <c r="C40" s="35">
        <v>0</v>
      </c>
      <c r="D40" s="35">
        <v>0</v>
      </c>
      <c r="E40" s="35">
        <f t="shared" si="2"/>
        <v>0</v>
      </c>
      <c r="F40" s="35">
        <v>0</v>
      </c>
      <c r="G40" s="35">
        <v>0</v>
      </c>
      <c r="H40" s="31">
        <f t="shared" si="5"/>
        <v>0</v>
      </c>
    </row>
    <row r="41" spans="1:8" x14ac:dyDescent="0.25">
      <c r="A41" s="9"/>
      <c r="B41" s="10" t="s">
        <v>290</v>
      </c>
      <c r="C41" s="35">
        <v>0</v>
      </c>
      <c r="D41" s="35">
        <v>0</v>
      </c>
      <c r="E41" s="35">
        <f t="shared" si="2"/>
        <v>0</v>
      </c>
      <c r="F41" s="35">
        <v>0</v>
      </c>
      <c r="G41" s="35">
        <v>0</v>
      </c>
      <c r="H41" s="31">
        <f t="shared" si="5"/>
        <v>0</v>
      </c>
    </row>
    <row r="42" spans="1:8" x14ac:dyDescent="0.25">
      <c r="A42" s="9"/>
      <c r="B42" s="10" t="s">
        <v>291</v>
      </c>
      <c r="C42" s="35">
        <v>0</v>
      </c>
      <c r="D42" s="35">
        <v>0</v>
      </c>
      <c r="E42" s="35">
        <f t="shared" si="2"/>
        <v>0</v>
      </c>
      <c r="F42" s="35">
        <v>0</v>
      </c>
      <c r="G42" s="35">
        <v>0</v>
      </c>
      <c r="H42" s="31">
        <f t="shared" si="5"/>
        <v>0</v>
      </c>
    </row>
    <row r="43" spans="1:8" x14ac:dyDescent="0.25">
      <c r="A43" s="9"/>
      <c r="B43" s="10" t="s">
        <v>292</v>
      </c>
      <c r="C43" s="35">
        <v>0</v>
      </c>
      <c r="D43" s="35">
        <v>0</v>
      </c>
      <c r="E43" s="35">
        <f t="shared" si="2"/>
        <v>0</v>
      </c>
      <c r="F43" s="35">
        <v>0</v>
      </c>
      <c r="G43" s="35">
        <v>0</v>
      </c>
      <c r="H43" s="31">
        <f t="shared" si="5"/>
        <v>0</v>
      </c>
    </row>
    <row r="44" spans="1:8" x14ac:dyDescent="0.25">
      <c r="A44" s="9"/>
      <c r="B44" s="10" t="s">
        <v>293</v>
      </c>
      <c r="C44" s="35">
        <v>0</v>
      </c>
      <c r="D44" s="35">
        <v>0</v>
      </c>
      <c r="E44" s="35">
        <f t="shared" si="2"/>
        <v>0</v>
      </c>
      <c r="F44" s="35">
        <v>0</v>
      </c>
      <c r="G44" s="35">
        <v>0</v>
      </c>
      <c r="H44" s="31">
        <f t="shared" si="5"/>
        <v>0</v>
      </c>
    </row>
    <row r="45" spans="1:8" x14ac:dyDescent="0.25">
      <c r="A45" s="9"/>
      <c r="B45" s="10" t="s">
        <v>294</v>
      </c>
      <c r="C45" s="35">
        <v>4541.96</v>
      </c>
      <c r="D45" s="35">
        <v>0</v>
      </c>
      <c r="E45" s="35">
        <f t="shared" si="2"/>
        <v>4541.96</v>
      </c>
      <c r="F45" s="35">
        <v>4530</v>
      </c>
      <c r="G45" s="35">
        <v>4530</v>
      </c>
      <c r="H45" s="31">
        <f t="shared" si="5"/>
        <v>11.960000000000036</v>
      </c>
    </row>
    <row r="46" spans="1:8" x14ac:dyDescent="0.25">
      <c r="A46" s="9"/>
      <c r="B46" s="10" t="s">
        <v>295</v>
      </c>
      <c r="C46" s="35">
        <v>0</v>
      </c>
      <c r="D46" s="35">
        <v>0</v>
      </c>
      <c r="E46" s="35">
        <f t="shared" si="2"/>
        <v>0</v>
      </c>
      <c r="F46" s="35">
        <v>0</v>
      </c>
      <c r="G46" s="35">
        <v>0</v>
      </c>
      <c r="H46" s="31">
        <f t="shared" si="5"/>
        <v>0</v>
      </c>
    </row>
    <row r="47" spans="1:8" x14ac:dyDescent="0.25">
      <c r="A47" s="221" t="s">
        <v>296</v>
      </c>
      <c r="B47" s="222"/>
      <c r="C47" s="35">
        <f>SUM(C48:C56)</f>
        <v>0</v>
      </c>
      <c r="D47" s="35">
        <f>SUM(D48:D56)</f>
        <v>3685</v>
      </c>
      <c r="E47" s="35">
        <f t="shared" si="2"/>
        <v>3685</v>
      </c>
      <c r="F47" s="35">
        <v>3685</v>
      </c>
      <c r="G47" s="35">
        <v>3685</v>
      </c>
      <c r="H47" s="31">
        <f t="shared" si="5"/>
        <v>0</v>
      </c>
    </row>
    <row r="48" spans="1:8" x14ac:dyDescent="0.25">
      <c r="A48" s="9"/>
      <c r="B48" s="10" t="s">
        <v>297</v>
      </c>
      <c r="C48" s="35">
        <v>0</v>
      </c>
      <c r="D48" s="31">
        <v>0</v>
      </c>
      <c r="E48" s="35">
        <f t="shared" si="2"/>
        <v>0</v>
      </c>
      <c r="F48" s="31">
        <v>0</v>
      </c>
      <c r="G48" s="31">
        <v>0</v>
      </c>
      <c r="H48" s="31">
        <f t="shared" si="5"/>
        <v>0</v>
      </c>
    </row>
    <row r="49" spans="1:8" x14ac:dyDescent="0.25">
      <c r="A49" s="9"/>
      <c r="B49" s="10" t="s">
        <v>298</v>
      </c>
      <c r="C49" s="35">
        <v>0</v>
      </c>
      <c r="D49" s="31">
        <v>0</v>
      </c>
      <c r="E49" s="35">
        <f t="shared" si="2"/>
        <v>0</v>
      </c>
      <c r="F49" s="31">
        <v>0</v>
      </c>
      <c r="G49" s="31">
        <v>0</v>
      </c>
      <c r="H49" s="31">
        <f t="shared" si="5"/>
        <v>0</v>
      </c>
    </row>
    <row r="50" spans="1:8" x14ac:dyDescent="0.25">
      <c r="A50" s="9"/>
      <c r="B50" s="10" t="s">
        <v>299</v>
      </c>
      <c r="C50" s="35">
        <v>0</v>
      </c>
      <c r="D50" s="35">
        <v>0</v>
      </c>
      <c r="E50" s="35">
        <f t="shared" si="2"/>
        <v>0</v>
      </c>
      <c r="F50" s="35">
        <v>0</v>
      </c>
      <c r="G50" s="35">
        <v>0</v>
      </c>
      <c r="H50" s="31">
        <f t="shared" si="5"/>
        <v>0</v>
      </c>
    </row>
    <row r="51" spans="1:8" x14ac:dyDescent="0.25">
      <c r="A51" s="9"/>
      <c r="B51" s="10" t="s">
        <v>300</v>
      </c>
      <c r="C51" s="35">
        <v>0</v>
      </c>
      <c r="D51" s="35">
        <v>0</v>
      </c>
      <c r="E51" s="35">
        <f t="shared" si="2"/>
        <v>0</v>
      </c>
      <c r="F51" s="35">
        <v>0</v>
      </c>
      <c r="G51" s="35">
        <v>0</v>
      </c>
      <c r="H51" s="31">
        <f t="shared" si="5"/>
        <v>0</v>
      </c>
    </row>
    <row r="52" spans="1:8" x14ac:dyDescent="0.25">
      <c r="A52" s="9"/>
      <c r="B52" s="10" t="s">
        <v>301</v>
      </c>
      <c r="C52" s="35">
        <v>0</v>
      </c>
      <c r="D52" s="35">
        <v>0</v>
      </c>
      <c r="E52" s="35">
        <f t="shared" si="2"/>
        <v>0</v>
      </c>
      <c r="F52" s="35">
        <v>0</v>
      </c>
      <c r="G52" s="35">
        <v>0</v>
      </c>
      <c r="H52" s="31">
        <f t="shared" si="5"/>
        <v>0</v>
      </c>
    </row>
    <row r="53" spans="1:8" x14ac:dyDescent="0.25">
      <c r="A53" s="9"/>
      <c r="B53" s="10" t="s">
        <v>302</v>
      </c>
      <c r="C53" s="35">
        <v>0</v>
      </c>
      <c r="D53" s="35">
        <v>0</v>
      </c>
      <c r="E53" s="35">
        <f t="shared" si="2"/>
        <v>0</v>
      </c>
      <c r="F53" s="35">
        <v>0</v>
      </c>
      <c r="G53" s="35">
        <v>0</v>
      </c>
      <c r="H53" s="31">
        <f t="shared" si="5"/>
        <v>0</v>
      </c>
    </row>
    <row r="54" spans="1:8" x14ac:dyDescent="0.25">
      <c r="A54" s="9"/>
      <c r="B54" s="10" t="s">
        <v>303</v>
      </c>
      <c r="C54" s="35">
        <v>0</v>
      </c>
      <c r="D54" s="35">
        <v>0</v>
      </c>
      <c r="E54" s="35">
        <f t="shared" si="2"/>
        <v>0</v>
      </c>
      <c r="F54" s="35">
        <v>0</v>
      </c>
      <c r="G54" s="35">
        <v>0</v>
      </c>
      <c r="H54" s="31">
        <f t="shared" si="5"/>
        <v>0</v>
      </c>
    </row>
    <row r="55" spans="1:8" x14ac:dyDescent="0.25">
      <c r="A55" s="9"/>
      <c r="B55" s="10" t="s">
        <v>304</v>
      </c>
      <c r="C55" s="35">
        <v>0</v>
      </c>
      <c r="D55" s="35">
        <v>0</v>
      </c>
      <c r="E55" s="35">
        <f t="shared" si="2"/>
        <v>0</v>
      </c>
      <c r="F55" s="35">
        <v>0</v>
      </c>
      <c r="G55" s="35">
        <v>0</v>
      </c>
      <c r="H55" s="31">
        <f t="shared" si="5"/>
        <v>0</v>
      </c>
    </row>
    <row r="56" spans="1:8" x14ac:dyDescent="0.25">
      <c r="A56" s="9"/>
      <c r="B56" s="10" t="s">
        <v>305</v>
      </c>
      <c r="C56" s="35">
        <v>0</v>
      </c>
      <c r="D56" s="31">
        <v>3685</v>
      </c>
      <c r="E56" s="35">
        <f t="shared" si="2"/>
        <v>3685</v>
      </c>
      <c r="F56" s="31">
        <v>3685</v>
      </c>
      <c r="G56" s="31">
        <v>3685</v>
      </c>
      <c r="H56" s="31">
        <f t="shared" si="5"/>
        <v>0</v>
      </c>
    </row>
    <row r="57" spans="1:8" x14ac:dyDescent="0.25">
      <c r="A57" s="221" t="s">
        <v>306</v>
      </c>
      <c r="B57" s="222"/>
      <c r="C57" s="35">
        <f>SUM(C58:C60)</f>
        <v>0</v>
      </c>
      <c r="D57" s="35">
        <f t="shared" ref="D57:G57" si="9">SUM(D58:D60)</f>
        <v>0</v>
      </c>
      <c r="E57" s="35">
        <f t="shared" si="2"/>
        <v>0</v>
      </c>
      <c r="F57" s="35">
        <f t="shared" si="9"/>
        <v>0</v>
      </c>
      <c r="G57" s="35">
        <f t="shared" si="9"/>
        <v>0</v>
      </c>
      <c r="H57" s="31">
        <f t="shared" si="5"/>
        <v>0</v>
      </c>
    </row>
    <row r="58" spans="1:8" x14ac:dyDescent="0.25">
      <c r="A58" s="9"/>
      <c r="B58" s="10" t="s">
        <v>307</v>
      </c>
      <c r="C58" s="35">
        <v>0</v>
      </c>
      <c r="D58" s="35">
        <v>0</v>
      </c>
      <c r="E58" s="35">
        <f t="shared" si="2"/>
        <v>0</v>
      </c>
      <c r="F58" s="35">
        <v>0</v>
      </c>
      <c r="G58" s="35">
        <v>0</v>
      </c>
      <c r="H58" s="31">
        <f t="shared" si="5"/>
        <v>0</v>
      </c>
    </row>
    <row r="59" spans="1:8" x14ac:dyDescent="0.25">
      <c r="A59" s="9"/>
      <c r="B59" s="10" t="s">
        <v>308</v>
      </c>
      <c r="C59" s="35">
        <v>0</v>
      </c>
      <c r="D59" s="35">
        <v>0</v>
      </c>
      <c r="E59" s="35">
        <f t="shared" si="2"/>
        <v>0</v>
      </c>
      <c r="F59" s="35">
        <v>0</v>
      </c>
      <c r="G59" s="35">
        <v>0</v>
      </c>
      <c r="H59" s="31">
        <f t="shared" si="5"/>
        <v>0</v>
      </c>
    </row>
    <row r="60" spans="1:8" x14ac:dyDescent="0.25">
      <c r="A60" s="9"/>
      <c r="B60" s="10" t="s">
        <v>309</v>
      </c>
      <c r="C60" s="35">
        <v>0</v>
      </c>
      <c r="D60" s="35">
        <v>0</v>
      </c>
      <c r="E60" s="35">
        <f t="shared" si="2"/>
        <v>0</v>
      </c>
      <c r="F60" s="35">
        <v>0</v>
      </c>
      <c r="G60" s="35">
        <v>0</v>
      </c>
      <c r="H60" s="31">
        <f t="shared" si="5"/>
        <v>0</v>
      </c>
    </row>
    <row r="61" spans="1:8" x14ac:dyDescent="0.25">
      <c r="A61" s="221" t="s">
        <v>310</v>
      </c>
      <c r="B61" s="222"/>
      <c r="C61" s="35">
        <f>SUM(C62:C69)</f>
        <v>0</v>
      </c>
      <c r="D61" s="35">
        <f t="shared" ref="D61:G61" si="10">SUM(D62:D69)</f>
        <v>0</v>
      </c>
      <c r="E61" s="35">
        <f t="shared" si="2"/>
        <v>0</v>
      </c>
      <c r="F61" s="35">
        <f t="shared" si="10"/>
        <v>0</v>
      </c>
      <c r="G61" s="35">
        <f t="shared" si="10"/>
        <v>0</v>
      </c>
      <c r="H61" s="31">
        <f t="shared" si="5"/>
        <v>0</v>
      </c>
    </row>
    <row r="62" spans="1:8" x14ac:dyDescent="0.25">
      <c r="A62" s="9"/>
      <c r="B62" s="10" t="s">
        <v>311</v>
      </c>
      <c r="C62" s="35">
        <v>0</v>
      </c>
      <c r="D62" s="35">
        <v>0</v>
      </c>
      <c r="E62" s="35">
        <f t="shared" si="2"/>
        <v>0</v>
      </c>
      <c r="F62" s="35">
        <v>0</v>
      </c>
      <c r="G62" s="35">
        <v>0</v>
      </c>
      <c r="H62" s="31">
        <f t="shared" si="5"/>
        <v>0</v>
      </c>
    </row>
    <row r="63" spans="1:8" x14ac:dyDescent="0.25">
      <c r="A63" s="9"/>
      <c r="B63" s="10" t="s">
        <v>312</v>
      </c>
      <c r="C63" s="35">
        <v>0</v>
      </c>
      <c r="D63" s="35">
        <v>0</v>
      </c>
      <c r="E63" s="35">
        <f t="shared" si="2"/>
        <v>0</v>
      </c>
      <c r="F63" s="35">
        <v>0</v>
      </c>
      <c r="G63" s="35">
        <v>0</v>
      </c>
      <c r="H63" s="31">
        <f t="shared" si="5"/>
        <v>0</v>
      </c>
    </row>
    <row r="64" spans="1:8" x14ac:dyDescent="0.25">
      <c r="A64" s="9"/>
      <c r="B64" s="10" t="s">
        <v>313</v>
      </c>
      <c r="C64" s="35">
        <v>0</v>
      </c>
      <c r="D64" s="35">
        <v>0</v>
      </c>
      <c r="E64" s="35">
        <f t="shared" si="2"/>
        <v>0</v>
      </c>
      <c r="F64" s="35">
        <v>0</v>
      </c>
      <c r="G64" s="35">
        <v>0</v>
      </c>
      <c r="H64" s="31">
        <f t="shared" si="5"/>
        <v>0</v>
      </c>
    </row>
    <row r="65" spans="1:8" x14ac:dyDescent="0.25">
      <c r="A65" s="9"/>
      <c r="B65" s="10" t="s">
        <v>314</v>
      </c>
      <c r="C65" s="35">
        <v>0</v>
      </c>
      <c r="D65" s="35">
        <v>0</v>
      </c>
      <c r="E65" s="35">
        <f t="shared" si="2"/>
        <v>0</v>
      </c>
      <c r="F65" s="35">
        <v>0</v>
      </c>
      <c r="G65" s="35">
        <v>0</v>
      </c>
      <c r="H65" s="31">
        <f t="shared" si="5"/>
        <v>0</v>
      </c>
    </row>
    <row r="66" spans="1:8" x14ac:dyDescent="0.25">
      <c r="A66" s="9"/>
      <c r="B66" s="10" t="s">
        <v>315</v>
      </c>
      <c r="C66" s="35">
        <v>0</v>
      </c>
      <c r="D66" s="35">
        <v>0</v>
      </c>
      <c r="E66" s="35">
        <f t="shared" si="2"/>
        <v>0</v>
      </c>
      <c r="F66" s="35">
        <v>0</v>
      </c>
      <c r="G66" s="35">
        <v>0</v>
      </c>
      <c r="H66" s="31">
        <f t="shared" si="5"/>
        <v>0</v>
      </c>
    </row>
    <row r="67" spans="1:8" x14ac:dyDescent="0.25">
      <c r="A67" s="9"/>
      <c r="B67" s="10" t="s">
        <v>316</v>
      </c>
      <c r="C67" s="35">
        <v>0</v>
      </c>
      <c r="D67" s="35">
        <v>0</v>
      </c>
      <c r="E67" s="35">
        <f t="shared" si="2"/>
        <v>0</v>
      </c>
      <c r="F67" s="35">
        <v>0</v>
      </c>
      <c r="G67" s="35">
        <v>0</v>
      </c>
      <c r="H67" s="31">
        <f t="shared" si="5"/>
        <v>0</v>
      </c>
    </row>
    <row r="68" spans="1:8" x14ac:dyDescent="0.25">
      <c r="A68" s="9"/>
      <c r="B68" s="10" t="s">
        <v>317</v>
      </c>
      <c r="C68" s="35">
        <v>0</v>
      </c>
      <c r="D68" s="35">
        <v>0</v>
      </c>
      <c r="E68" s="35">
        <f t="shared" si="2"/>
        <v>0</v>
      </c>
      <c r="F68" s="35">
        <v>0</v>
      </c>
      <c r="G68" s="35">
        <v>0</v>
      </c>
      <c r="H68" s="31">
        <f t="shared" si="5"/>
        <v>0</v>
      </c>
    </row>
    <row r="69" spans="1:8" x14ac:dyDescent="0.25">
      <c r="A69" s="9"/>
      <c r="B69" s="10" t="s">
        <v>318</v>
      </c>
      <c r="C69" s="35">
        <v>0</v>
      </c>
      <c r="D69" s="35">
        <v>0</v>
      </c>
      <c r="E69" s="35">
        <f t="shared" si="2"/>
        <v>0</v>
      </c>
      <c r="F69" s="35">
        <v>0</v>
      </c>
      <c r="G69" s="35">
        <v>0</v>
      </c>
      <c r="H69" s="31">
        <f t="shared" si="5"/>
        <v>0</v>
      </c>
    </row>
    <row r="70" spans="1:8" x14ac:dyDescent="0.25">
      <c r="A70" s="221" t="s">
        <v>319</v>
      </c>
      <c r="B70" s="222"/>
      <c r="C70" s="35">
        <f>SUM(C71:C73)</f>
        <v>0</v>
      </c>
      <c r="D70" s="35">
        <f t="shared" ref="D70:G70" si="11">SUM(D71:D73)</f>
        <v>0</v>
      </c>
      <c r="E70" s="35">
        <f t="shared" si="2"/>
        <v>0</v>
      </c>
      <c r="F70" s="35">
        <f t="shared" si="11"/>
        <v>0</v>
      </c>
      <c r="G70" s="35">
        <f t="shared" si="11"/>
        <v>0</v>
      </c>
      <c r="H70" s="31">
        <f t="shared" si="5"/>
        <v>0</v>
      </c>
    </row>
    <row r="71" spans="1:8" x14ac:dyDescent="0.25">
      <c r="A71" s="9"/>
      <c r="B71" s="10" t="s">
        <v>320</v>
      </c>
      <c r="C71" s="35">
        <v>0</v>
      </c>
      <c r="D71" s="31">
        <v>0</v>
      </c>
      <c r="E71" s="35">
        <f t="shared" si="2"/>
        <v>0</v>
      </c>
      <c r="F71" s="31">
        <v>0</v>
      </c>
      <c r="G71" s="31">
        <v>0</v>
      </c>
      <c r="H71" s="31">
        <f t="shared" si="5"/>
        <v>0</v>
      </c>
    </row>
    <row r="72" spans="1:8" x14ac:dyDescent="0.25">
      <c r="A72" s="9"/>
      <c r="B72" s="10" t="s">
        <v>321</v>
      </c>
      <c r="C72" s="35">
        <v>0</v>
      </c>
      <c r="D72" s="31">
        <v>0</v>
      </c>
      <c r="E72" s="35">
        <f t="shared" si="2"/>
        <v>0</v>
      </c>
      <c r="F72" s="31">
        <v>0</v>
      </c>
      <c r="G72" s="31">
        <v>0</v>
      </c>
      <c r="H72" s="31">
        <f t="shared" si="5"/>
        <v>0</v>
      </c>
    </row>
    <row r="73" spans="1:8" x14ac:dyDescent="0.25">
      <c r="A73" s="9"/>
      <c r="B73" s="10" t="s">
        <v>322</v>
      </c>
      <c r="C73" s="35">
        <v>0</v>
      </c>
      <c r="D73" s="31">
        <v>0</v>
      </c>
      <c r="E73" s="35">
        <f t="shared" si="2"/>
        <v>0</v>
      </c>
      <c r="F73" s="31">
        <v>0</v>
      </c>
      <c r="G73" s="31">
        <v>0</v>
      </c>
      <c r="H73" s="31">
        <f t="shared" si="5"/>
        <v>0</v>
      </c>
    </row>
    <row r="74" spans="1:8" x14ac:dyDescent="0.25">
      <c r="A74" s="221" t="s">
        <v>323</v>
      </c>
      <c r="B74" s="222"/>
      <c r="C74" s="35">
        <f>SUM(C75:C81)</f>
        <v>0</v>
      </c>
      <c r="D74" s="35">
        <f t="shared" ref="D74:G74" si="12">SUM(D75:D81)</f>
        <v>0</v>
      </c>
      <c r="E74" s="35">
        <f t="shared" si="2"/>
        <v>0</v>
      </c>
      <c r="F74" s="35">
        <f t="shared" si="12"/>
        <v>0</v>
      </c>
      <c r="G74" s="35">
        <f t="shared" si="12"/>
        <v>0</v>
      </c>
      <c r="H74" s="31">
        <f t="shared" si="5"/>
        <v>0</v>
      </c>
    </row>
    <row r="75" spans="1:8" x14ac:dyDescent="0.25">
      <c r="A75" s="9"/>
      <c r="B75" s="10" t="s">
        <v>324</v>
      </c>
      <c r="C75" s="35">
        <v>0</v>
      </c>
      <c r="D75" s="35">
        <v>0</v>
      </c>
      <c r="E75" s="35">
        <f t="shared" ref="E75:E138" si="13">C75+D75</f>
        <v>0</v>
      </c>
      <c r="F75" s="35">
        <v>0</v>
      </c>
      <c r="G75" s="35">
        <v>0</v>
      </c>
      <c r="H75" s="31">
        <f t="shared" ref="H75:H138" si="14">E75-F75</f>
        <v>0</v>
      </c>
    </row>
    <row r="76" spans="1:8" x14ac:dyDescent="0.25">
      <c r="A76" s="9"/>
      <c r="B76" s="10" t="s">
        <v>325</v>
      </c>
      <c r="C76" s="35">
        <v>0</v>
      </c>
      <c r="D76" s="35">
        <v>0</v>
      </c>
      <c r="E76" s="35">
        <f t="shared" si="13"/>
        <v>0</v>
      </c>
      <c r="F76" s="35">
        <v>0</v>
      </c>
      <c r="G76" s="35">
        <v>0</v>
      </c>
      <c r="H76" s="31">
        <f t="shared" si="14"/>
        <v>0</v>
      </c>
    </row>
    <row r="77" spans="1:8" x14ac:dyDescent="0.25">
      <c r="A77" s="9"/>
      <c r="B77" s="10" t="s">
        <v>326</v>
      </c>
      <c r="C77" s="35">
        <v>0</v>
      </c>
      <c r="D77" s="35">
        <v>0</v>
      </c>
      <c r="E77" s="35">
        <f t="shared" si="13"/>
        <v>0</v>
      </c>
      <c r="F77" s="35">
        <v>0</v>
      </c>
      <c r="G77" s="35">
        <v>0</v>
      </c>
      <c r="H77" s="31">
        <f t="shared" si="14"/>
        <v>0</v>
      </c>
    </row>
    <row r="78" spans="1:8" x14ac:dyDescent="0.25">
      <c r="A78" s="9"/>
      <c r="B78" s="10" t="s">
        <v>327</v>
      </c>
      <c r="C78" s="35">
        <v>0</v>
      </c>
      <c r="D78" s="35">
        <v>0</v>
      </c>
      <c r="E78" s="35">
        <f t="shared" si="13"/>
        <v>0</v>
      </c>
      <c r="F78" s="35">
        <v>0</v>
      </c>
      <c r="G78" s="35">
        <v>0</v>
      </c>
      <c r="H78" s="31">
        <f t="shared" si="14"/>
        <v>0</v>
      </c>
    </row>
    <row r="79" spans="1:8" x14ac:dyDescent="0.25">
      <c r="A79" s="9"/>
      <c r="B79" s="10" t="s">
        <v>328</v>
      </c>
      <c r="C79" s="35">
        <v>0</v>
      </c>
      <c r="D79" s="35">
        <v>0</v>
      </c>
      <c r="E79" s="35">
        <f t="shared" si="13"/>
        <v>0</v>
      </c>
      <c r="F79" s="35">
        <v>0</v>
      </c>
      <c r="G79" s="35">
        <v>0</v>
      </c>
      <c r="H79" s="31">
        <f t="shared" si="14"/>
        <v>0</v>
      </c>
    </row>
    <row r="80" spans="1:8" x14ac:dyDescent="0.25">
      <c r="A80" s="9"/>
      <c r="B80" s="10" t="s">
        <v>329</v>
      </c>
      <c r="C80" s="35">
        <v>0</v>
      </c>
      <c r="D80" s="35">
        <v>0</v>
      </c>
      <c r="E80" s="35">
        <f t="shared" si="13"/>
        <v>0</v>
      </c>
      <c r="F80" s="35">
        <v>0</v>
      </c>
      <c r="G80" s="35">
        <v>0</v>
      </c>
      <c r="H80" s="31">
        <f t="shared" si="14"/>
        <v>0</v>
      </c>
    </row>
    <row r="81" spans="1:10" x14ac:dyDescent="0.25">
      <c r="A81" s="9"/>
      <c r="B81" s="10" t="s">
        <v>330</v>
      </c>
      <c r="C81" s="35">
        <v>0</v>
      </c>
      <c r="D81" s="35">
        <v>0</v>
      </c>
      <c r="E81" s="35">
        <f t="shared" si="13"/>
        <v>0</v>
      </c>
      <c r="F81" s="35">
        <v>0</v>
      </c>
      <c r="G81" s="35">
        <v>0</v>
      </c>
      <c r="H81" s="31">
        <f t="shared" si="14"/>
        <v>0</v>
      </c>
    </row>
    <row r="82" spans="1:10" x14ac:dyDescent="0.25">
      <c r="A82" s="9"/>
      <c r="B82" s="10"/>
      <c r="C82" s="35"/>
      <c r="D82" s="31"/>
      <c r="E82" s="35"/>
      <c r="F82" s="31"/>
      <c r="G82" s="31"/>
      <c r="H82" s="31"/>
    </row>
    <row r="83" spans="1:10" x14ac:dyDescent="0.25">
      <c r="A83" s="9"/>
      <c r="B83" s="10"/>
      <c r="C83" s="35"/>
      <c r="D83" s="31"/>
      <c r="E83" s="35"/>
      <c r="F83" s="31"/>
      <c r="G83" s="31"/>
      <c r="H83" s="31"/>
    </row>
    <row r="84" spans="1:10" x14ac:dyDescent="0.25">
      <c r="A84" s="241" t="s">
        <v>331</v>
      </c>
      <c r="B84" s="242"/>
      <c r="C84" s="36">
        <f>C85+C93+C103+C113+C123+C133+C137+C146+C150</f>
        <v>3512829</v>
      </c>
      <c r="D84" s="36">
        <f t="shared" ref="D84:G84" si="15">D85+D93+D103+D113+D123+D133+D137+D146+D150</f>
        <v>0</v>
      </c>
      <c r="E84" s="36">
        <f t="shared" si="13"/>
        <v>3512829</v>
      </c>
      <c r="F84" s="36">
        <f t="shared" si="15"/>
        <v>2496949</v>
      </c>
      <c r="G84" s="36">
        <f t="shared" si="15"/>
        <v>2496949</v>
      </c>
      <c r="H84" s="34">
        <f t="shared" si="14"/>
        <v>1015880</v>
      </c>
      <c r="J84" s="172"/>
    </row>
    <row r="85" spans="1:10" x14ac:dyDescent="0.25">
      <c r="A85" s="221" t="s">
        <v>258</v>
      </c>
      <c r="B85" s="222"/>
      <c r="C85" s="35">
        <f>SUM(C86:C92)</f>
        <v>2913975</v>
      </c>
      <c r="D85" s="35">
        <f t="shared" ref="D85:G85" si="16">SUM(D86:D92)</f>
        <v>0</v>
      </c>
      <c r="E85" s="35">
        <f t="shared" si="13"/>
        <v>2913975</v>
      </c>
      <c r="F85" s="35">
        <f t="shared" si="16"/>
        <v>2166775</v>
      </c>
      <c r="G85" s="35">
        <f t="shared" si="16"/>
        <v>2166775</v>
      </c>
      <c r="H85" s="31">
        <f t="shared" si="14"/>
        <v>747200</v>
      </c>
    </row>
    <row r="86" spans="1:10" x14ac:dyDescent="0.25">
      <c r="A86" s="9"/>
      <c r="B86" s="10" t="s">
        <v>259</v>
      </c>
      <c r="C86" s="35">
        <v>1802753</v>
      </c>
      <c r="D86" s="31">
        <v>0</v>
      </c>
      <c r="E86" s="35">
        <f t="shared" si="13"/>
        <v>1802753</v>
      </c>
      <c r="F86" s="31">
        <v>1663581</v>
      </c>
      <c r="G86" s="31">
        <v>1663581</v>
      </c>
      <c r="H86" s="31">
        <f t="shared" si="14"/>
        <v>139172</v>
      </c>
    </row>
    <row r="87" spans="1:10" x14ac:dyDescent="0.25">
      <c r="A87" s="9"/>
      <c r="B87" s="10" t="s">
        <v>260</v>
      </c>
      <c r="C87" s="35">
        <v>0</v>
      </c>
      <c r="D87" s="31">
        <v>0</v>
      </c>
      <c r="E87" s="35">
        <f t="shared" si="13"/>
        <v>0</v>
      </c>
      <c r="F87" s="31">
        <v>0</v>
      </c>
      <c r="G87" s="31">
        <v>0</v>
      </c>
      <c r="H87" s="31">
        <f t="shared" si="14"/>
        <v>0</v>
      </c>
    </row>
    <row r="88" spans="1:10" x14ac:dyDescent="0.25">
      <c r="A88" s="9"/>
      <c r="B88" s="10" t="s">
        <v>261</v>
      </c>
      <c r="C88" s="35">
        <v>114566</v>
      </c>
      <c r="D88" s="31">
        <v>0</v>
      </c>
      <c r="E88" s="35">
        <f t="shared" si="13"/>
        <v>114566</v>
      </c>
      <c r="F88" s="31">
        <v>108735</v>
      </c>
      <c r="G88" s="31">
        <v>108735</v>
      </c>
      <c r="H88" s="31">
        <f t="shared" si="14"/>
        <v>5831</v>
      </c>
    </row>
    <row r="89" spans="1:10" x14ac:dyDescent="0.25">
      <c r="A89" s="9"/>
      <c r="B89" s="10" t="s">
        <v>262</v>
      </c>
      <c r="C89" s="35">
        <v>420521</v>
      </c>
      <c r="D89" s="31">
        <v>0</v>
      </c>
      <c r="E89" s="35">
        <f t="shared" si="13"/>
        <v>420521</v>
      </c>
      <c r="F89" s="31">
        <v>270669</v>
      </c>
      <c r="G89" s="31">
        <v>270669</v>
      </c>
      <c r="H89" s="31">
        <f t="shared" si="14"/>
        <v>149852</v>
      </c>
    </row>
    <row r="90" spans="1:10" x14ac:dyDescent="0.25">
      <c r="A90" s="9"/>
      <c r="B90" s="10" t="s">
        <v>263</v>
      </c>
      <c r="C90" s="35">
        <v>119403</v>
      </c>
      <c r="D90" s="31">
        <v>0</v>
      </c>
      <c r="E90" s="35">
        <f t="shared" si="13"/>
        <v>119403</v>
      </c>
      <c r="F90" s="31">
        <v>123790</v>
      </c>
      <c r="G90" s="31">
        <v>123790</v>
      </c>
      <c r="H90" s="31">
        <f t="shared" si="14"/>
        <v>-4387</v>
      </c>
    </row>
    <row r="91" spans="1:10" x14ac:dyDescent="0.25">
      <c r="A91" s="9"/>
      <c r="B91" s="10" t="s">
        <v>264</v>
      </c>
      <c r="C91" s="35">
        <v>0</v>
      </c>
      <c r="D91" s="31">
        <v>0</v>
      </c>
      <c r="E91" s="35">
        <f t="shared" si="13"/>
        <v>0</v>
      </c>
      <c r="F91" s="31">
        <v>0</v>
      </c>
      <c r="G91" s="31">
        <v>0</v>
      </c>
      <c r="H91" s="31">
        <f t="shared" si="14"/>
        <v>0</v>
      </c>
    </row>
    <row r="92" spans="1:10" x14ac:dyDescent="0.25">
      <c r="A92" s="9"/>
      <c r="B92" s="10" t="s">
        <v>265</v>
      </c>
      <c r="C92" s="35">
        <v>456732</v>
      </c>
      <c r="D92" s="31">
        <v>0</v>
      </c>
      <c r="E92" s="35">
        <f t="shared" si="13"/>
        <v>456732</v>
      </c>
      <c r="F92" s="31">
        <v>0</v>
      </c>
      <c r="G92" s="31">
        <v>0</v>
      </c>
      <c r="H92" s="31">
        <f t="shared" si="14"/>
        <v>456732</v>
      </c>
    </row>
    <row r="93" spans="1:10" x14ac:dyDescent="0.25">
      <c r="A93" s="221" t="s">
        <v>266</v>
      </c>
      <c r="B93" s="222"/>
      <c r="C93" s="35">
        <f>SUM(C94:C102)</f>
        <v>149102</v>
      </c>
      <c r="D93" s="35">
        <f t="shared" ref="D93:G93" si="17">SUM(D94:D102)</f>
        <v>0</v>
      </c>
      <c r="E93" s="35">
        <f t="shared" si="13"/>
        <v>149102</v>
      </c>
      <c r="F93" s="35">
        <f t="shared" si="17"/>
        <v>117102</v>
      </c>
      <c r="G93" s="35">
        <f t="shared" si="17"/>
        <v>117102</v>
      </c>
      <c r="H93" s="31">
        <f t="shared" si="14"/>
        <v>32000</v>
      </c>
    </row>
    <row r="94" spans="1:10" x14ac:dyDescent="0.25">
      <c r="A94" s="9"/>
      <c r="B94" s="10" t="s">
        <v>267</v>
      </c>
      <c r="C94" s="35">
        <v>108952</v>
      </c>
      <c r="D94" s="31">
        <v>0</v>
      </c>
      <c r="E94" s="35">
        <f t="shared" si="13"/>
        <v>108952</v>
      </c>
      <c r="F94" s="31">
        <v>98883</v>
      </c>
      <c r="G94" s="31">
        <v>98883</v>
      </c>
      <c r="H94" s="31">
        <f t="shared" si="14"/>
        <v>10069</v>
      </c>
    </row>
    <row r="95" spans="1:10" x14ac:dyDescent="0.25">
      <c r="A95" s="9"/>
      <c r="B95" s="10" t="s">
        <v>268</v>
      </c>
      <c r="C95" s="35">
        <v>5150</v>
      </c>
      <c r="D95" s="31">
        <v>0</v>
      </c>
      <c r="E95" s="35">
        <f t="shared" si="13"/>
        <v>5150</v>
      </c>
      <c r="F95" s="31">
        <v>5395</v>
      </c>
      <c r="G95" s="31">
        <v>5395</v>
      </c>
      <c r="H95" s="31">
        <f t="shared" si="14"/>
        <v>-245</v>
      </c>
    </row>
    <row r="96" spans="1:10" x14ac:dyDescent="0.25">
      <c r="A96" s="9"/>
      <c r="B96" s="10" t="s">
        <v>269</v>
      </c>
      <c r="C96" s="35">
        <v>0</v>
      </c>
      <c r="D96" s="31">
        <v>0</v>
      </c>
      <c r="E96" s="35">
        <f t="shared" si="13"/>
        <v>0</v>
      </c>
      <c r="F96" s="31">
        <v>0</v>
      </c>
      <c r="G96" s="31">
        <v>0</v>
      </c>
      <c r="H96" s="31">
        <f t="shared" si="14"/>
        <v>0</v>
      </c>
    </row>
    <row r="97" spans="1:8" x14ac:dyDescent="0.25">
      <c r="A97" s="9"/>
      <c r="B97" s="10" t="s">
        <v>270</v>
      </c>
      <c r="C97" s="35">
        <v>11000</v>
      </c>
      <c r="D97" s="31">
        <v>0</v>
      </c>
      <c r="E97" s="35">
        <f t="shared" si="13"/>
        <v>11000</v>
      </c>
      <c r="F97" s="31">
        <v>2747</v>
      </c>
      <c r="G97" s="31">
        <v>2747</v>
      </c>
      <c r="H97" s="31">
        <f t="shared" si="14"/>
        <v>8253</v>
      </c>
    </row>
    <row r="98" spans="1:8" x14ac:dyDescent="0.25">
      <c r="A98" s="9"/>
      <c r="B98" s="10" t="s">
        <v>271</v>
      </c>
      <c r="C98" s="35">
        <v>2100</v>
      </c>
      <c r="D98" s="31">
        <v>0</v>
      </c>
      <c r="E98" s="35">
        <f t="shared" si="13"/>
        <v>2100</v>
      </c>
      <c r="F98" s="31">
        <v>0</v>
      </c>
      <c r="G98" s="31">
        <v>0</v>
      </c>
      <c r="H98" s="31">
        <f t="shared" si="14"/>
        <v>2100</v>
      </c>
    </row>
    <row r="99" spans="1:8" x14ac:dyDescent="0.25">
      <c r="A99" s="9"/>
      <c r="B99" s="10" t="s">
        <v>272</v>
      </c>
      <c r="C99" s="35">
        <v>7600</v>
      </c>
      <c r="D99" s="31">
        <v>0</v>
      </c>
      <c r="E99" s="35">
        <f t="shared" si="13"/>
        <v>7600</v>
      </c>
      <c r="F99" s="31">
        <v>8737</v>
      </c>
      <c r="G99" s="31">
        <v>8737</v>
      </c>
      <c r="H99" s="31">
        <f t="shared" si="14"/>
        <v>-1137</v>
      </c>
    </row>
    <row r="100" spans="1:8" x14ac:dyDescent="0.25">
      <c r="A100" s="9"/>
      <c r="B100" s="10" t="s">
        <v>273</v>
      </c>
      <c r="C100" s="35">
        <v>0</v>
      </c>
      <c r="D100" s="31">
        <v>0</v>
      </c>
      <c r="E100" s="35">
        <f t="shared" si="13"/>
        <v>0</v>
      </c>
      <c r="F100" s="31">
        <v>0</v>
      </c>
      <c r="G100" s="31">
        <v>0</v>
      </c>
      <c r="H100" s="31">
        <f t="shared" si="14"/>
        <v>0</v>
      </c>
    </row>
    <row r="101" spans="1:8" x14ac:dyDescent="0.25">
      <c r="A101" s="9"/>
      <c r="B101" s="10" t="s">
        <v>274</v>
      </c>
      <c r="C101" s="35">
        <v>0</v>
      </c>
      <c r="D101" s="31">
        <v>0</v>
      </c>
      <c r="E101" s="35">
        <f t="shared" si="13"/>
        <v>0</v>
      </c>
      <c r="F101" s="31">
        <v>0</v>
      </c>
      <c r="G101" s="31">
        <v>0</v>
      </c>
      <c r="H101" s="31">
        <f t="shared" si="14"/>
        <v>0</v>
      </c>
    </row>
    <row r="102" spans="1:8" x14ac:dyDescent="0.25">
      <c r="A102" s="9"/>
      <c r="B102" s="10" t="s">
        <v>275</v>
      </c>
      <c r="C102" s="35">
        <v>14300</v>
      </c>
      <c r="D102" s="31">
        <v>0</v>
      </c>
      <c r="E102" s="35">
        <f t="shared" si="13"/>
        <v>14300</v>
      </c>
      <c r="F102" s="35">
        <v>1340</v>
      </c>
      <c r="G102" s="35">
        <v>1340</v>
      </c>
      <c r="H102" s="31">
        <f t="shared" si="14"/>
        <v>12960</v>
      </c>
    </row>
    <row r="103" spans="1:8" x14ac:dyDescent="0.25">
      <c r="A103" s="221" t="s">
        <v>276</v>
      </c>
      <c r="B103" s="222"/>
      <c r="C103" s="35">
        <f>SUM(C104:C112)</f>
        <v>449752</v>
      </c>
      <c r="D103" s="35">
        <f t="shared" ref="D103:G103" si="18">SUM(D104:D112)</f>
        <v>0</v>
      </c>
      <c r="E103" s="35">
        <f t="shared" si="13"/>
        <v>449752</v>
      </c>
      <c r="F103" s="35">
        <f t="shared" si="18"/>
        <v>196218</v>
      </c>
      <c r="G103" s="35">
        <f t="shared" si="18"/>
        <v>196218</v>
      </c>
      <c r="H103" s="31">
        <f t="shared" si="14"/>
        <v>253534</v>
      </c>
    </row>
    <row r="104" spans="1:8" x14ac:dyDescent="0.25">
      <c r="A104" s="9"/>
      <c r="B104" s="10" t="s">
        <v>277</v>
      </c>
      <c r="C104" s="35">
        <v>84300</v>
      </c>
      <c r="D104" s="31">
        <v>0</v>
      </c>
      <c r="E104" s="35">
        <f t="shared" si="13"/>
        <v>84300</v>
      </c>
      <c r="F104" s="31">
        <v>79508</v>
      </c>
      <c r="G104" s="31">
        <v>79508</v>
      </c>
      <c r="H104" s="31">
        <f t="shared" si="14"/>
        <v>4792</v>
      </c>
    </row>
    <row r="105" spans="1:8" x14ac:dyDescent="0.25">
      <c r="A105" s="9"/>
      <c r="B105" s="10" t="s">
        <v>278</v>
      </c>
      <c r="C105" s="35">
        <v>0</v>
      </c>
      <c r="D105" s="31">
        <v>0</v>
      </c>
      <c r="E105" s="35">
        <f t="shared" si="13"/>
        <v>0</v>
      </c>
      <c r="F105" s="31">
        <v>0</v>
      </c>
      <c r="G105" s="31">
        <v>0</v>
      </c>
      <c r="H105" s="31">
        <f t="shared" si="14"/>
        <v>0</v>
      </c>
    </row>
    <row r="106" spans="1:8" x14ac:dyDescent="0.25">
      <c r="A106" s="9"/>
      <c r="B106" s="10" t="s">
        <v>279</v>
      </c>
      <c r="C106" s="35">
        <f>150903-2450</f>
        <v>148453</v>
      </c>
      <c r="D106" s="31">
        <v>0</v>
      </c>
      <c r="E106" s="35">
        <f t="shared" si="13"/>
        <v>148453</v>
      </c>
      <c r="F106" s="31">
        <v>21073</v>
      </c>
      <c r="G106" s="31">
        <v>21073</v>
      </c>
      <c r="H106" s="31">
        <f t="shared" si="14"/>
        <v>127380</v>
      </c>
    </row>
    <row r="107" spans="1:8" x14ac:dyDescent="0.25">
      <c r="A107" s="9"/>
      <c r="B107" s="10" t="s">
        <v>280</v>
      </c>
      <c r="C107" s="35">
        <v>24700</v>
      </c>
      <c r="D107" s="31">
        <v>0</v>
      </c>
      <c r="E107" s="35">
        <f t="shared" si="13"/>
        <v>24700</v>
      </c>
      <c r="F107" s="31">
        <v>21173</v>
      </c>
      <c r="G107" s="31">
        <v>21173</v>
      </c>
      <c r="H107" s="31">
        <f t="shared" si="14"/>
        <v>3527</v>
      </c>
    </row>
    <row r="108" spans="1:8" x14ac:dyDescent="0.25">
      <c r="A108" s="9"/>
      <c r="B108" s="10" t="s">
        <v>281</v>
      </c>
      <c r="C108" s="35">
        <v>91500</v>
      </c>
      <c r="D108" s="31">
        <v>0</v>
      </c>
      <c r="E108" s="35">
        <f t="shared" si="13"/>
        <v>91500</v>
      </c>
      <c r="F108" s="31">
        <v>3799</v>
      </c>
      <c r="G108" s="31">
        <v>3799</v>
      </c>
      <c r="H108" s="31">
        <f t="shared" si="14"/>
        <v>87701</v>
      </c>
    </row>
    <row r="109" spans="1:8" x14ac:dyDescent="0.25">
      <c r="A109" s="9"/>
      <c r="B109" s="10" t="s">
        <v>282</v>
      </c>
      <c r="C109" s="35">
        <v>10000</v>
      </c>
      <c r="D109" s="31">
        <v>0</v>
      </c>
      <c r="E109" s="35">
        <f t="shared" si="13"/>
        <v>10000</v>
      </c>
      <c r="F109" s="31">
        <v>0</v>
      </c>
      <c r="G109" s="31">
        <v>0</v>
      </c>
      <c r="H109" s="31">
        <f t="shared" si="14"/>
        <v>10000</v>
      </c>
    </row>
    <row r="110" spans="1:8" x14ac:dyDescent="0.25">
      <c r="A110" s="9"/>
      <c r="B110" s="10" t="s">
        <v>283</v>
      </c>
      <c r="C110" s="35">
        <v>42800</v>
      </c>
      <c r="D110" s="31">
        <v>0</v>
      </c>
      <c r="E110" s="35">
        <f t="shared" si="13"/>
        <v>42800</v>
      </c>
      <c r="F110" s="31">
        <v>35920</v>
      </c>
      <c r="G110" s="31">
        <v>35920</v>
      </c>
      <c r="H110" s="31">
        <f t="shared" si="14"/>
        <v>6880</v>
      </c>
    </row>
    <row r="111" spans="1:8" x14ac:dyDescent="0.25">
      <c r="A111" s="9"/>
      <c r="B111" s="10" t="s">
        <v>284</v>
      </c>
      <c r="C111" s="35">
        <v>0</v>
      </c>
      <c r="D111" s="31">
        <v>0</v>
      </c>
      <c r="E111" s="35">
        <f t="shared" si="13"/>
        <v>0</v>
      </c>
      <c r="F111" s="31">
        <v>0</v>
      </c>
      <c r="G111" s="31">
        <v>0</v>
      </c>
      <c r="H111" s="31">
        <f t="shared" si="14"/>
        <v>0</v>
      </c>
    </row>
    <row r="112" spans="1:8" x14ac:dyDescent="0.25">
      <c r="A112" s="9"/>
      <c r="B112" s="10" t="s">
        <v>285</v>
      </c>
      <c r="C112" s="35">
        <v>47999</v>
      </c>
      <c r="D112" s="31">
        <v>0</v>
      </c>
      <c r="E112" s="35">
        <f t="shared" si="13"/>
        <v>47999</v>
      </c>
      <c r="F112" s="35">
        <v>34745</v>
      </c>
      <c r="G112" s="35">
        <v>34745</v>
      </c>
      <c r="H112" s="31">
        <f t="shared" si="14"/>
        <v>13254</v>
      </c>
    </row>
    <row r="113" spans="1:8" x14ac:dyDescent="0.25">
      <c r="A113" s="221" t="s">
        <v>286</v>
      </c>
      <c r="B113" s="222"/>
      <c r="C113" s="35">
        <f>SUM(C114:C122)</f>
        <v>0</v>
      </c>
      <c r="D113" s="35">
        <f t="shared" ref="D113:G113" si="19">SUM(D114:D122)</f>
        <v>0</v>
      </c>
      <c r="E113" s="35">
        <f t="shared" si="13"/>
        <v>0</v>
      </c>
      <c r="F113" s="35">
        <f t="shared" si="19"/>
        <v>16854</v>
      </c>
      <c r="G113" s="35">
        <f t="shared" si="19"/>
        <v>16854</v>
      </c>
      <c r="H113" s="31">
        <f t="shared" si="14"/>
        <v>-16854</v>
      </c>
    </row>
    <row r="114" spans="1:8" x14ac:dyDescent="0.25">
      <c r="A114" s="9"/>
      <c r="B114" s="10" t="s">
        <v>287</v>
      </c>
      <c r="C114" s="35">
        <v>0</v>
      </c>
      <c r="D114" s="35">
        <v>0</v>
      </c>
      <c r="E114" s="35">
        <f t="shared" si="13"/>
        <v>0</v>
      </c>
      <c r="F114" s="35">
        <v>0</v>
      </c>
      <c r="G114" s="35">
        <v>0</v>
      </c>
      <c r="H114" s="31">
        <f t="shared" si="14"/>
        <v>0</v>
      </c>
    </row>
    <row r="115" spans="1:8" x14ac:dyDescent="0.25">
      <c r="A115" s="9"/>
      <c r="B115" s="10" t="s">
        <v>288</v>
      </c>
      <c r="C115" s="35">
        <v>0</v>
      </c>
      <c r="D115" s="35">
        <v>0</v>
      </c>
      <c r="E115" s="35">
        <f t="shared" si="13"/>
        <v>0</v>
      </c>
      <c r="F115" s="35">
        <v>0</v>
      </c>
      <c r="G115" s="35">
        <v>0</v>
      </c>
      <c r="H115" s="31">
        <f t="shared" si="14"/>
        <v>0</v>
      </c>
    </row>
    <row r="116" spans="1:8" x14ac:dyDescent="0.25">
      <c r="A116" s="9"/>
      <c r="B116" s="10" t="s">
        <v>289</v>
      </c>
      <c r="C116" s="35">
        <v>0</v>
      </c>
      <c r="D116" s="35">
        <v>0</v>
      </c>
      <c r="E116" s="35">
        <f t="shared" si="13"/>
        <v>0</v>
      </c>
      <c r="F116" s="35">
        <v>0</v>
      </c>
      <c r="G116" s="35">
        <v>0</v>
      </c>
      <c r="H116" s="31">
        <f t="shared" si="14"/>
        <v>0</v>
      </c>
    </row>
    <row r="117" spans="1:8" x14ac:dyDescent="0.25">
      <c r="A117" s="9"/>
      <c r="B117" s="10" t="s">
        <v>290</v>
      </c>
      <c r="C117" s="35">
        <v>0</v>
      </c>
      <c r="D117" s="35">
        <v>0</v>
      </c>
      <c r="E117" s="35">
        <f t="shared" si="13"/>
        <v>0</v>
      </c>
      <c r="F117" s="35">
        <v>0</v>
      </c>
      <c r="G117" s="35">
        <v>0</v>
      </c>
      <c r="H117" s="31">
        <f t="shared" si="14"/>
        <v>0</v>
      </c>
    </row>
    <row r="118" spans="1:8" x14ac:dyDescent="0.25">
      <c r="A118" s="9"/>
      <c r="B118" s="10" t="s">
        <v>291</v>
      </c>
      <c r="C118" s="35">
        <v>0</v>
      </c>
      <c r="D118" s="35">
        <v>0</v>
      </c>
      <c r="E118" s="35">
        <f t="shared" si="13"/>
        <v>0</v>
      </c>
      <c r="F118" s="35">
        <v>0</v>
      </c>
      <c r="G118" s="35">
        <v>0</v>
      </c>
      <c r="H118" s="31">
        <f t="shared" si="14"/>
        <v>0</v>
      </c>
    </row>
    <row r="119" spans="1:8" x14ac:dyDescent="0.25">
      <c r="A119" s="9"/>
      <c r="B119" s="10" t="s">
        <v>292</v>
      </c>
      <c r="C119" s="35">
        <v>0</v>
      </c>
      <c r="D119" s="35">
        <v>0</v>
      </c>
      <c r="E119" s="35">
        <f t="shared" si="13"/>
        <v>0</v>
      </c>
      <c r="F119" s="35">
        <v>0</v>
      </c>
      <c r="G119" s="35">
        <v>0</v>
      </c>
      <c r="H119" s="31">
        <f t="shared" si="14"/>
        <v>0</v>
      </c>
    </row>
    <row r="120" spans="1:8" x14ac:dyDescent="0.25">
      <c r="A120" s="9"/>
      <c r="B120" s="10" t="s">
        <v>293</v>
      </c>
      <c r="C120" s="35">
        <v>0</v>
      </c>
      <c r="D120" s="35">
        <v>0</v>
      </c>
      <c r="E120" s="35">
        <f t="shared" si="13"/>
        <v>0</v>
      </c>
      <c r="F120" s="35">
        <v>0</v>
      </c>
      <c r="G120" s="35">
        <v>0</v>
      </c>
      <c r="H120" s="31">
        <f t="shared" si="14"/>
        <v>0</v>
      </c>
    </row>
    <row r="121" spans="1:8" x14ac:dyDescent="0.25">
      <c r="A121" s="9"/>
      <c r="B121" s="10" t="s">
        <v>294</v>
      </c>
      <c r="C121" s="35">
        <v>0</v>
      </c>
      <c r="D121" s="31">
        <v>0</v>
      </c>
      <c r="E121" s="35">
        <f t="shared" si="13"/>
        <v>0</v>
      </c>
      <c r="F121" s="31">
        <v>16854</v>
      </c>
      <c r="G121" s="31">
        <v>16854</v>
      </c>
      <c r="H121" s="31">
        <f t="shared" si="14"/>
        <v>-16854</v>
      </c>
    </row>
    <row r="122" spans="1:8" x14ac:dyDescent="0.25">
      <c r="A122" s="9"/>
      <c r="B122" s="10" t="s">
        <v>295</v>
      </c>
      <c r="C122" s="35">
        <v>0</v>
      </c>
      <c r="D122" s="31">
        <v>0</v>
      </c>
      <c r="E122" s="35">
        <f t="shared" si="13"/>
        <v>0</v>
      </c>
      <c r="F122" s="31">
        <v>0</v>
      </c>
      <c r="G122" s="31">
        <v>0</v>
      </c>
      <c r="H122" s="31">
        <f t="shared" si="14"/>
        <v>0</v>
      </c>
    </row>
    <row r="123" spans="1:8" x14ac:dyDescent="0.25">
      <c r="A123" s="221" t="s">
        <v>296</v>
      </c>
      <c r="B123" s="222"/>
      <c r="C123" s="35">
        <f>SUM(C124:C132)</f>
        <v>0</v>
      </c>
      <c r="D123" s="35">
        <f t="shared" ref="D123:G123" si="20">SUM(D124:D132)</f>
        <v>0</v>
      </c>
      <c r="E123" s="35">
        <f t="shared" si="13"/>
        <v>0</v>
      </c>
      <c r="F123" s="35">
        <f t="shared" si="20"/>
        <v>0</v>
      </c>
      <c r="G123" s="35">
        <f t="shared" si="20"/>
        <v>0</v>
      </c>
      <c r="H123" s="31">
        <f t="shared" si="14"/>
        <v>0</v>
      </c>
    </row>
    <row r="124" spans="1:8" x14ac:dyDescent="0.25">
      <c r="A124" s="9"/>
      <c r="B124" s="10" t="s">
        <v>297</v>
      </c>
      <c r="C124" s="35">
        <v>0</v>
      </c>
      <c r="D124" s="31">
        <v>0</v>
      </c>
      <c r="E124" s="35">
        <f t="shared" si="13"/>
        <v>0</v>
      </c>
      <c r="F124" s="31">
        <v>0</v>
      </c>
      <c r="G124" s="31">
        <v>0</v>
      </c>
      <c r="H124" s="31">
        <f t="shared" si="14"/>
        <v>0</v>
      </c>
    </row>
    <row r="125" spans="1:8" x14ac:dyDescent="0.25">
      <c r="A125" s="9"/>
      <c r="B125" s="10" t="s">
        <v>298</v>
      </c>
      <c r="C125" s="35">
        <v>0</v>
      </c>
      <c r="D125" s="31">
        <v>0</v>
      </c>
      <c r="E125" s="35">
        <f t="shared" si="13"/>
        <v>0</v>
      </c>
      <c r="F125" s="31">
        <v>0</v>
      </c>
      <c r="G125" s="31">
        <v>0</v>
      </c>
      <c r="H125" s="31">
        <f t="shared" si="14"/>
        <v>0</v>
      </c>
    </row>
    <row r="126" spans="1:8" x14ac:dyDescent="0.25">
      <c r="A126" s="9"/>
      <c r="B126" s="10" t="s">
        <v>299</v>
      </c>
      <c r="C126" s="35">
        <v>0</v>
      </c>
      <c r="D126" s="31">
        <v>0</v>
      </c>
      <c r="E126" s="35">
        <f t="shared" si="13"/>
        <v>0</v>
      </c>
      <c r="F126" s="31">
        <v>0</v>
      </c>
      <c r="G126" s="31">
        <v>0</v>
      </c>
      <c r="H126" s="31">
        <f t="shared" si="14"/>
        <v>0</v>
      </c>
    </row>
    <row r="127" spans="1:8" x14ac:dyDescent="0.25">
      <c r="A127" s="9"/>
      <c r="B127" s="10" t="s">
        <v>300</v>
      </c>
      <c r="C127" s="35">
        <v>0</v>
      </c>
      <c r="D127" s="31">
        <v>0</v>
      </c>
      <c r="E127" s="35">
        <f t="shared" si="13"/>
        <v>0</v>
      </c>
      <c r="F127" s="31">
        <v>0</v>
      </c>
      <c r="G127" s="31">
        <v>0</v>
      </c>
      <c r="H127" s="31">
        <f t="shared" si="14"/>
        <v>0</v>
      </c>
    </row>
    <row r="128" spans="1:8" x14ac:dyDescent="0.25">
      <c r="A128" s="9"/>
      <c r="B128" s="10" t="s">
        <v>301</v>
      </c>
      <c r="C128" s="35">
        <v>0</v>
      </c>
      <c r="D128" s="31">
        <v>0</v>
      </c>
      <c r="E128" s="35">
        <f t="shared" si="13"/>
        <v>0</v>
      </c>
      <c r="F128" s="31">
        <v>0</v>
      </c>
      <c r="G128" s="31">
        <v>0</v>
      </c>
      <c r="H128" s="31">
        <f t="shared" si="14"/>
        <v>0</v>
      </c>
    </row>
    <row r="129" spans="1:8" x14ac:dyDescent="0.25">
      <c r="A129" s="9"/>
      <c r="B129" s="10" t="s">
        <v>302</v>
      </c>
      <c r="C129" s="35">
        <v>0</v>
      </c>
      <c r="D129" s="31">
        <v>0</v>
      </c>
      <c r="E129" s="35">
        <f t="shared" si="13"/>
        <v>0</v>
      </c>
      <c r="F129" s="31">
        <v>0</v>
      </c>
      <c r="G129" s="31">
        <v>0</v>
      </c>
      <c r="H129" s="31">
        <f t="shared" si="14"/>
        <v>0</v>
      </c>
    </row>
    <row r="130" spans="1:8" x14ac:dyDescent="0.25">
      <c r="A130" s="9"/>
      <c r="B130" s="10" t="s">
        <v>303</v>
      </c>
      <c r="C130" s="35">
        <v>0</v>
      </c>
      <c r="D130" s="31">
        <v>0</v>
      </c>
      <c r="E130" s="35">
        <f t="shared" si="13"/>
        <v>0</v>
      </c>
      <c r="F130" s="31">
        <v>0</v>
      </c>
      <c r="G130" s="31">
        <v>0</v>
      </c>
      <c r="H130" s="31">
        <f t="shared" si="14"/>
        <v>0</v>
      </c>
    </row>
    <row r="131" spans="1:8" x14ac:dyDescent="0.25">
      <c r="A131" s="9"/>
      <c r="B131" s="10" t="s">
        <v>304</v>
      </c>
      <c r="C131" s="35">
        <v>0</v>
      </c>
      <c r="D131" s="31">
        <v>0</v>
      </c>
      <c r="E131" s="35">
        <f t="shared" si="13"/>
        <v>0</v>
      </c>
      <c r="F131" s="31">
        <v>0</v>
      </c>
      <c r="G131" s="31">
        <v>0</v>
      </c>
      <c r="H131" s="31">
        <f t="shared" si="14"/>
        <v>0</v>
      </c>
    </row>
    <row r="132" spans="1:8" x14ac:dyDescent="0.25">
      <c r="A132" s="9"/>
      <c r="B132" s="10" t="s">
        <v>305</v>
      </c>
      <c r="C132" s="35">
        <v>0</v>
      </c>
      <c r="D132" s="31">
        <v>0</v>
      </c>
      <c r="E132" s="35">
        <f t="shared" si="13"/>
        <v>0</v>
      </c>
      <c r="F132" s="31">
        <v>0</v>
      </c>
      <c r="G132" s="31">
        <v>0</v>
      </c>
      <c r="H132" s="31">
        <f t="shared" si="14"/>
        <v>0</v>
      </c>
    </row>
    <row r="133" spans="1:8" x14ac:dyDescent="0.25">
      <c r="A133" s="221" t="s">
        <v>306</v>
      </c>
      <c r="B133" s="222"/>
      <c r="C133" s="35">
        <f>SUM(C134:C136)</f>
        <v>0</v>
      </c>
      <c r="D133" s="35">
        <f t="shared" ref="D133:G133" si="21">SUM(D134:D136)</f>
        <v>0</v>
      </c>
      <c r="E133" s="35">
        <f t="shared" si="13"/>
        <v>0</v>
      </c>
      <c r="F133" s="35">
        <f t="shared" si="21"/>
        <v>0</v>
      </c>
      <c r="G133" s="35">
        <f t="shared" si="21"/>
        <v>0</v>
      </c>
      <c r="H133" s="31">
        <f t="shared" si="14"/>
        <v>0</v>
      </c>
    </row>
    <row r="134" spans="1:8" x14ac:dyDescent="0.25">
      <c r="A134" s="9"/>
      <c r="B134" s="10" t="s">
        <v>307</v>
      </c>
      <c r="C134" s="35">
        <v>0</v>
      </c>
      <c r="D134" s="35">
        <v>0</v>
      </c>
      <c r="E134" s="35">
        <f t="shared" si="13"/>
        <v>0</v>
      </c>
      <c r="F134" s="35">
        <v>0</v>
      </c>
      <c r="G134" s="35">
        <v>0</v>
      </c>
      <c r="H134" s="31">
        <f t="shared" si="14"/>
        <v>0</v>
      </c>
    </row>
    <row r="135" spans="1:8" x14ac:dyDescent="0.25">
      <c r="A135" s="9"/>
      <c r="B135" s="10" t="s">
        <v>308</v>
      </c>
      <c r="C135" s="35">
        <v>0</v>
      </c>
      <c r="D135" s="35">
        <v>0</v>
      </c>
      <c r="E135" s="35">
        <f t="shared" si="13"/>
        <v>0</v>
      </c>
      <c r="F135" s="35">
        <v>0</v>
      </c>
      <c r="G135" s="35">
        <v>0</v>
      </c>
      <c r="H135" s="31">
        <f t="shared" si="14"/>
        <v>0</v>
      </c>
    </row>
    <row r="136" spans="1:8" x14ac:dyDescent="0.25">
      <c r="A136" s="9"/>
      <c r="B136" s="10" t="s">
        <v>309</v>
      </c>
      <c r="C136" s="35">
        <v>0</v>
      </c>
      <c r="D136" s="35">
        <v>0</v>
      </c>
      <c r="E136" s="35">
        <f t="shared" si="13"/>
        <v>0</v>
      </c>
      <c r="F136" s="35">
        <v>0</v>
      </c>
      <c r="G136" s="35">
        <v>0</v>
      </c>
      <c r="H136" s="31">
        <f t="shared" si="14"/>
        <v>0</v>
      </c>
    </row>
    <row r="137" spans="1:8" x14ac:dyDescent="0.25">
      <c r="A137" s="221" t="s">
        <v>310</v>
      </c>
      <c r="B137" s="222"/>
      <c r="C137" s="35">
        <f>SUM(C138:C145)</f>
        <v>0</v>
      </c>
      <c r="D137" s="35">
        <f t="shared" ref="D137:G137" si="22">SUM(D138:D145)</f>
        <v>0</v>
      </c>
      <c r="E137" s="35">
        <f t="shared" si="13"/>
        <v>0</v>
      </c>
      <c r="F137" s="35">
        <f t="shared" si="22"/>
        <v>0</v>
      </c>
      <c r="G137" s="35">
        <f t="shared" si="22"/>
        <v>0</v>
      </c>
      <c r="H137" s="31">
        <f t="shared" si="14"/>
        <v>0</v>
      </c>
    </row>
    <row r="138" spans="1:8" x14ac:dyDescent="0.25">
      <c r="A138" s="9"/>
      <c r="B138" s="10" t="s">
        <v>311</v>
      </c>
      <c r="C138" s="35">
        <v>0</v>
      </c>
      <c r="D138" s="35">
        <v>0</v>
      </c>
      <c r="E138" s="35">
        <f t="shared" si="13"/>
        <v>0</v>
      </c>
      <c r="F138" s="35">
        <v>0</v>
      </c>
      <c r="G138" s="35">
        <v>0</v>
      </c>
      <c r="H138" s="31">
        <f t="shared" si="14"/>
        <v>0</v>
      </c>
    </row>
    <row r="139" spans="1:8" x14ac:dyDescent="0.25">
      <c r="A139" s="9"/>
      <c r="B139" s="10" t="s">
        <v>312</v>
      </c>
      <c r="C139" s="35">
        <v>0</v>
      </c>
      <c r="D139" s="35">
        <v>0</v>
      </c>
      <c r="E139" s="35">
        <f t="shared" ref="E139:E157" si="23">C139+D139</f>
        <v>0</v>
      </c>
      <c r="F139" s="35">
        <v>0</v>
      </c>
      <c r="G139" s="35">
        <v>0</v>
      </c>
      <c r="H139" s="31">
        <f t="shared" ref="H139:H157" si="24">E139-F139</f>
        <v>0</v>
      </c>
    </row>
    <row r="140" spans="1:8" x14ac:dyDescent="0.25">
      <c r="A140" s="9"/>
      <c r="B140" s="10" t="s">
        <v>313</v>
      </c>
      <c r="C140" s="35">
        <v>0</v>
      </c>
      <c r="D140" s="35">
        <v>0</v>
      </c>
      <c r="E140" s="35">
        <f t="shared" si="23"/>
        <v>0</v>
      </c>
      <c r="F140" s="35">
        <v>0</v>
      </c>
      <c r="G140" s="35">
        <v>0</v>
      </c>
      <c r="H140" s="31">
        <f t="shared" si="24"/>
        <v>0</v>
      </c>
    </row>
    <row r="141" spans="1:8" x14ac:dyDescent="0.25">
      <c r="A141" s="9"/>
      <c r="B141" s="10" t="s">
        <v>314</v>
      </c>
      <c r="C141" s="35">
        <v>0</v>
      </c>
      <c r="D141" s="35">
        <v>0</v>
      </c>
      <c r="E141" s="35">
        <f t="shared" si="23"/>
        <v>0</v>
      </c>
      <c r="F141" s="35">
        <v>0</v>
      </c>
      <c r="G141" s="35">
        <v>0</v>
      </c>
      <c r="H141" s="31">
        <f t="shared" si="24"/>
        <v>0</v>
      </c>
    </row>
    <row r="142" spans="1:8" x14ac:dyDescent="0.25">
      <c r="A142" s="9"/>
      <c r="B142" s="10" t="s">
        <v>315</v>
      </c>
      <c r="C142" s="35">
        <v>0</v>
      </c>
      <c r="D142" s="35">
        <v>0</v>
      </c>
      <c r="E142" s="35">
        <f t="shared" si="23"/>
        <v>0</v>
      </c>
      <c r="F142" s="35">
        <v>0</v>
      </c>
      <c r="G142" s="35">
        <v>0</v>
      </c>
      <c r="H142" s="31">
        <f t="shared" si="24"/>
        <v>0</v>
      </c>
    </row>
    <row r="143" spans="1:8" x14ac:dyDescent="0.25">
      <c r="A143" s="9"/>
      <c r="B143" s="10" t="s">
        <v>316</v>
      </c>
      <c r="C143" s="35">
        <v>0</v>
      </c>
      <c r="D143" s="35">
        <v>0</v>
      </c>
      <c r="E143" s="35">
        <f t="shared" si="23"/>
        <v>0</v>
      </c>
      <c r="F143" s="35">
        <v>0</v>
      </c>
      <c r="G143" s="35">
        <v>0</v>
      </c>
      <c r="H143" s="31">
        <f t="shared" si="24"/>
        <v>0</v>
      </c>
    </row>
    <row r="144" spans="1:8" x14ac:dyDescent="0.25">
      <c r="A144" s="9"/>
      <c r="B144" s="10" t="s">
        <v>317</v>
      </c>
      <c r="C144" s="35">
        <v>0</v>
      </c>
      <c r="D144" s="35">
        <v>0</v>
      </c>
      <c r="E144" s="35">
        <f t="shared" si="23"/>
        <v>0</v>
      </c>
      <c r="F144" s="35">
        <v>0</v>
      </c>
      <c r="G144" s="35">
        <v>0</v>
      </c>
      <c r="H144" s="31">
        <f t="shared" si="24"/>
        <v>0</v>
      </c>
    </row>
    <row r="145" spans="1:8" x14ac:dyDescent="0.25">
      <c r="A145" s="9"/>
      <c r="B145" s="10" t="s">
        <v>318</v>
      </c>
      <c r="C145" s="35">
        <v>0</v>
      </c>
      <c r="D145" s="35">
        <v>0</v>
      </c>
      <c r="E145" s="35">
        <f t="shared" si="23"/>
        <v>0</v>
      </c>
      <c r="F145" s="35">
        <v>0</v>
      </c>
      <c r="G145" s="35">
        <v>0</v>
      </c>
      <c r="H145" s="31">
        <f t="shared" si="24"/>
        <v>0</v>
      </c>
    </row>
    <row r="146" spans="1:8" x14ac:dyDescent="0.25">
      <c r="A146" s="221" t="s">
        <v>319</v>
      </c>
      <c r="B146" s="222"/>
      <c r="C146" s="35">
        <f>SUM(C147:C149)</f>
        <v>0</v>
      </c>
      <c r="D146" s="35">
        <f t="shared" ref="D146:G146" si="25">SUM(D147:D149)</f>
        <v>0</v>
      </c>
      <c r="E146" s="35">
        <f t="shared" si="23"/>
        <v>0</v>
      </c>
      <c r="F146" s="35">
        <f t="shared" si="25"/>
        <v>0</v>
      </c>
      <c r="G146" s="35">
        <f t="shared" si="25"/>
        <v>0</v>
      </c>
      <c r="H146" s="31">
        <f t="shared" si="24"/>
        <v>0</v>
      </c>
    </row>
    <row r="147" spans="1:8" x14ac:dyDescent="0.25">
      <c r="A147" s="9"/>
      <c r="B147" s="10" t="s">
        <v>320</v>
      </c>
      <c r="C147" s="35">
        <v>0</v>
      </c>
      <c r="D147" s="35">
        <v>0</v>
      </c>
      <c r="E147" s="35">
        <f t="shared" si="23"/>
        <v>0</v>
      </c>
      <c r="F147" s="35">
        <v>0</v>
      </c>
      <c r="G147" s="35">
        <v>0</v>
      </c>
      <c r="H147" s="31">
        <f t="shared" si="24"/>
        <v>0</v>
      </c>
    </row>
    <row r="148" spans="1:8" x14ac:dyDescent="0.25">
      <c r="A148" s="9"/>
      <c r="B148" s="10" t="s">
        <v>321</v>
      </c>
      <c r="C148" s="35">
        <v>0</v>
      </c>
      <c r="D148" s="35">
        <v>0</v>
      </c>
      <c r="E148" s="35">
        <f t="shared" si="23"/>
        <v>0</v>
      </c>
      <c r="F148" s="35">
        <v>0</v>
      </c>
      <c r="G148" s="35">
        <v>0</v>
      </c>
      <c r="H148" s="31">
        <f t="shared" si="24"/>
        <v>0</v>
      </c>
    </row>
    <row r="149" spans="1:8" x14ac:dyDescent="0.25">
      <c r="A149" s="9"/>
      <c r="B149" s="10" t="s">
        <v>322</v>
      </c>
      <c r="C149" s="35">
        <v>0</v>
      </c>
      <c r="D149" s="35">
        <v>0</v>
      </c>
      <c r="E149" s="35">
        <f t="shared" si="23"/>
        <v>0</v>
      </c>
      <c r="F149" s="35">
        <v>0</v>
      </c>
      <c r="G149" s="35">
        <v>0</v>
      </c>
      <c r="H149" s="31">
        <f t="shared" si="24"/>
        <v>0</v>
      </c>
    </row>
    <row r="150" spans="1:8" x14ac:dyDescent="0.25">
      <c r="A150" s="221" t="s">
        <v>323</v>
      </c>
      <c r="B150" s="222"/>
      <c r="C150" s="35">
        <f>SUM(C151:C157)</f>
        <v>0</v>
      </c>
      <c r="D150" s="35">
        <f t="shared" ref="D150:G150" si="26">SUM(D151:D157)</f>
        <v>0</v>
      </c>
      <c r="E150" s="35">
        <f t="shared" si="23"/>
        <v>0</v>
      </c>
      <c r="F150" s="35">
        <f t="shared" si="26"/>
        <v>0</v>
      </c>
      <c r="G150" s="35">
        <f t="shared" si="26"/>
        <v>0</v>
      </c>
      <c r="H150" s="31">
        <f t="shared" si="24"/>
        <v>0</v>
      </c>
    </row>
    <row r="151" spans="1:8" x14ac:dyDescent="0.25">
      <c r="A151" s="9"/>
      <c r="B151" s="10" t="s">
        <v>324</v>
      </c>
      <c r="C151" s="35">
        <v>0</v>
      </c>
      <c r="D151" s="35">
        <v>0</v>
      </c>
      <c r="E151" s="35">
        <f t="shared" si="23"/>
        <v>0</v>
      </c>
      <c r="F151" s="35">
        <v>0</v>
      </c>
      <c r="G151" s="35">
        <v>0</v>
      </c>
      <c r="H151" s="31">
        <f t="shared" si="24"/>
        <v>0</v>
      </c>
    </row>
    <row r="152" spans="1:8" x14ac:dyDescent="0.25">
      <c r="A152" s="9"/>
      <c r="B152" s="10" t="s">
        <v>325</v>
      </c>
      <c r="C152" s="35">
        <v>0</v>
      </c>
      <c r="D152" s="35">
        <v>0</v>
      </c>
      <c r="E152" s="35">
        <f t="shared" si="23"/>
        <v>0</v>
      </c>
      <c r="F152" s="35">
        <v>0</v>
      </c>
      <c r="G152" s="35">
        <v>0</v>
      </c>
      <c r="H152" s="31">
        <f t="shared" si="24"/>
        <v>0</v>
      </c>
    </row>
    <row r="153" spans="1:8" x14ac:dyDescent="0.25">
      <c r="A153" s="9"/>
      <c r="B153" s="10" t="s">
        <v>326</v>
      </c>
      <c r="C153" s="35">
        <v>0</v>
      </c>
      <c r="D153" s="35">
        <v>0</v>
      </c>
      <c r="E153" s="35">
        <f t="shared" si="23"/>
        <v>0</v>
      </c>
      <c r="F153" s="35">
        <v>0</v>
      </c>
      <c r="G153" s="35">
        <v>0</v>
      </c>
      <c r="H153" s="31">
        <f t="shared" si="24"/>
        <v>0</v>
      </c>
    </row>
    <row r="154" spans="1:8" x14ac:dyDescent="0.25">
      <c r="A154" s="9"/>
      <c r="B154" s="10" t="s">
        <v>327</v>
      </c>
      <c r="C154" s="35">
        <v>0</v>
      </c>
      <c r="D154" s="35">
        <v>0</v>
      </c>
      <c r="E154" s="35">
        <f t="shared" si="23"/>
        <v>0</v>
      </c>
      <c r="F154" s="35">
        <v>0</v>
      </c>
      <c r="G154" s="35">
        <v>0</v>
      </c>
      <c r="H154" s="31">
        <f t="shared" si="24"/>
        <v>0</v>
      </c>
    </row>
    <row r="155" spans="1:8" x14ac:dyDescent="0.25">
      <c r="A155" s="9"/>
      <c r="B155" s="10" t="s">
        <v>328</v>
      </c>
      <c r="C155" s="35">
        <v>0</v>
      </c>
      <c r="D155" s="35">
        <v>0</v>
      </c>
      <c r="E155" s="35">
        <f t="shared" si="23"/>
        <v>0</v>
      </c>
      <c r="F155" s="35">
        <v>0</v>
      </c>
      <c r="G155" s="35">
        <v>0</v>
      </c>
      <c r="H155" s="31">
        <f t="shared" si="24"/>
        <v>0</v>
      </c>
    </row>
    <row r="156" spans="1:8" x14ac:dyDescent="0.25">
      <c r="A156" s="9"/>
      <c r="B156" s="10" t="s">
        <v>329</v>
      </c>
      <c r="C156" s="35">
        <v>0</v>
      </c>
      <c r="D156" s="35">
        <v>0</v>
      </c>
      <c r="E156" s="35">
        <f t="shared" si="23"/>
        <v>0</v>
      </c>
      <c r="F156" s="35">
        <v>0</v>
      </c>
      <c r="G156" s="35">
        <v>0</v>
      </c>
      <c r="H156" s="31">
        <f t="shared" si="24"/>
        <v>0</v>
      </c>
    </row>
    <row r="157" spans="1:8" x14ac:dyDescent="0.25">
      <c r="A157" s="9"/>
      <c r="B157" s="10" t="s">
        <v>330</v>
      </c>
      <c r="C157" s="35">
        <v>0</v>
      </c>
      <c r="D157" s="35">
        <v>0</v>
      </c>
      <c r="E157" s="35">
        <f t="shared" si="23"/>
        <v>0</v>
      </c>
      <c r="F157" s="35">
        <v>0</v>
      </c>
      <c r="G157" s="35">
        <v>0</v>
      </c>
      <c r="H157" s="31">
        <f t="shared" si="24"/>
        <v>0</v>
      </c>
    </row>
    <row r="158" spans="1:8" x14ac:dyDescent="0.25">
      <c r="A158" s="9"/>
      <c r="B158" s="10"/>
      <c r="C158" s="35"/>
      <c r="D158" s="31"/>
      <c r="E158" s="31"/>
      <c r="F158" s="31"/>
      <c r="G158" s="31"/>
      <c r="H158" s="31"/>
    </row>
    <row r="159" spans="1:8" x14ac:dyDescent="0.25">
      <c r="A159" s="241" t="s">
        <v>332</v>
      </c>
      <c r="B159" s="242"/>
      <c r="C159" s="36">
        <f>C8+C84</f>
        <v>5494828.96</v>
      </c>
      <c r="D159" s="36">
        <f t="shared" ref="D159:H159" si="27">D8+D84</f>
        <v>68828</v>
      </c>
      <c r="E159" s="36">
        <f t="shared" si="27"/>
        <v>5563656.96</v>
      </c>
      <c r="F159" s="36">
        <f t="shared" si="27"/>
        <v>4241938</v>
      </c>
      <c r="G159" s="36">
        <f t="shared" si="27"/>
        <v>4241938</v>
      </c>
      <c r="H159" s="36">
        <f t="shared" si="27"/>
        <v>1321718.96</v>
      </c>
    </row>
    <row r="160" spans="1:8" ht="15.75" thickBot="1" x14ac:dyDescent="0.3">
      <c r="A160" s="12"/>
      <c r="B160" s="13"/>
      <c r="C160" s="37"/>
      <c r="D160" s="32"/>
      <c r="E160" s="32"/>
      <c r="F160" s="32"/>
      <c r="G160" s="32"/>
      <c r="H160" s="32"/>
    </row>
  </sheetData>
  <mergeCells count="29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84:B84"/>
    <mergeCell ref="A57:B57"/>
    <mergeCell ref="A61:B61"/>
    <mergeCell ref="A70:B70"/>
    <mergeCell ref="A74:B74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25" workbookViewId="0">
      <selection activeCell="B42" sqref="B42"/>
    </sheetView>
  </sheetViews>
  <sheetFormatPr baseColWidth="10" defaultRowHeight="15" x14ac:dyDescent="0.25"/>
  <cols>
    <col min="1" max="1" width="25.42578125" customWidth="1"/>
    <col min="3" max="3" width="12.5703125" customWidth="1"/>
  </cols>
  <sheetData>
    <row r="1" spans="1:8" x14ac:dyDescent="0.25">
      <c r="A1" s="248" t="s">
        <v>0</v>
      </c>
      <c r="B1" s="249"/>
      <c r="C1" s="249"/>
      <c r="D1" s="249"/>
      <c r="E1" s="249"/>
      <c r="F1" s="249"/>
      <c r="G1" s="250"/>
    </row>
    <row r="2" spans="1:8" x14ac:dyDescent="0.25">
      <c r="A2" s="251" t="s">
        <v>251</v>
      </c>
      <c r="B2" s="252"/>
      <c r="C2" s="252"/>
      <c r="D2" s="252"/>
      <c r="E2" s="252"/>
      <c r="F2" s="252"/>
      <c r="G2" s="253"/>
    </row>
    <row r="3" spans="1:8" x14ac:dyDescent="0.25">
      <c r="A3" s="251" t="s">
        <v>333</v>
      </c>
      <c r="B3" s="252"/>
      <c r="C3" s="252"/>
      <c r="D3" s="252"/>
      <c r="E3" s="252"/>
      <c r="F3" s="252"/>
      <c r="G3" s="253"/>
    </row>
    <row r="4" spans="1:8" x14ac:dyDescent="0.25">
      <c r="A4" s="251" t="s">
        <v>492</v>
      </c>
      <c r="B4" s="252"/>
      <c r="C4" s="252"/>
      <c r="D4" s="252"/>
      <c r="E4" s="252"/>
      <c r="F4" s="252"/>
      <c r="G4" s="253"/>
    </row>
    <row r="5" spans="1:8" ht="15.75" thickBot="1" x14ac:dyDescent="0.3">
      <c r="A5" s="254" t="s">
        <v>2</v>
      </c>
      <c r="B5" s="255"/>
      <c r="C5" s="255"/>
      <c r="D5" s="255"/>
      <c r="E5" s="255"/>
      <c r="F5" s="255"/>
      <c r="G5" s="256"/>
    </row>
    <row r="6" spans="1:8" ht="15.75" thickBot="1" x14ac:dyDescent="0.3">
      <c r="A6" s="243" t="s">
        <v>3</v>
      </c>
      <c r="B6" s="245" t="s">
        <v>253</v>
      </c>
      <c r="C6" s="246"/>
      <c r="D6" s="246"/>
      <c r="E6" s="246"/>
      <c r="F6" s="247"/>
      <c r="G6" s="243" t="s">
        <v>254</v>
      </c>
    </row>
    <row r="7" spans="1:8" ht="23.25" thickBot="1" x14ac:dyDescent="0.3">
      <c r="A7" s="244"/>
      <c r="B7" s="60" t="s">
        <v>153</v>
      </c>
      <c r="C7" s="60" t="s">
        <v>188</v>
      </c>
      <c r="D7" s="60" t="s">
        <v>189</v>
      </c>
      <c r="E7" s="60" t="s">
        <v>154</v>
      </c>
      <c r="F7" s="60" t="s">
        <v>170</v>
      </c>
      <c r="G7" s="244"/>
    </row>
    <row r="8" spans="1:8" x14ac:dyDescent="0.25">
      <c r="A8" s="1" t="s">
        <v>334</v>
      </c>
      <c r="B8" s="258">
        <f>SUM(B10:B17)</f>
        <v>1982000</v>
      </c>
      <c r="C8" s="258">
        <f t="shared" ref="C8:F8" si="0">SUM(C10:C17)</f>
        <v>68828</v>
      </c>
      <c r="D8" s="258">
        <f t="shared" si="0"/>
        <v>2050828</v>
      </c>
      <c r="E8" s="258">
        <f t="shared" si="0"/>
        <v>1744989</v>
      </c>
      <c r="F8" s="258">
        <f t="shared" si="0"/>
        <v>1744989</v>
      </c>
      <c r="G8" s="258">
        <f>D8-E8</f>
        <v>305839</v>
      </c>
      <c r="H8" s="172">
        <f>F6C_CF!F20-F6B_CA!E8:E9</f>
        <v>0</v>
      </c>
    </row>
    <row r="9" spans="1:8" x14ac:dyDescent="0.25">
      <c r="A9" s="1" t="s">
        <v>335</v>
      </c>
      <c r="B9" s="257"/>
      <c r="C9" s="257"/>
      <c r="D9" s="257"/>
      <c r="E9" s="257"/>
      <c r="F9" s="257"/>
      <c r="G9" s="257"/>
    </row>
    <row r="10" spans="1:8" x14ac:dyDescent="0.25">
      <c r="A10" s="3" t="s">
        <v>391</v>
      </c>
      <c r="B10" s="26">
        <v>40550</v>
      </c>
      <c r="C10" s="26">
        <v>0</v>
      </c>
      <c r="D10" s="26">
        <f>B10+C10</f>
        <v>40550</v>
      </c>
      <c r="E10" s="26">
        <v>30519</v>
      </c>
      <c r="F10" s="26">
        <v>30519</v>
      </c>
      <c r="G10" s="26">
        <f>D10-E10</f>
        <v>10031</v>
      </c>
    </row>
    <row r="11" spans="1:8" x14ac:dyDescent="0.25">
      <c r="A11" s="3" t="s">
        <v>392</v>
      </c>
      <c r="B11" s="26">
        <v>18700</v>
      </c>
      <c r="C11" s="26">
        <v>0</v>
      </c>
      <c r="D11" s="26">
        <f t="shared" ref="D11:D14" si="1">B11+C11</f>
        <v>18700</v>
      </c>
      <c r="E11" s="26">
        <v>18281</v>
      </c>
      <c r="F11" s="26">
        <v>18281</v>
      </c>
      <c r="G11" s="26">
        <f t="shared" ref="G11:G14" si="2">D11-E11</f>
        <v>419</v>
      </c>
    </row>
    <row r="12" spans="1:8" x14ac:dyDescent="0.25">
      <c r="A12" s="3" t="s">
        <v>393</v>
      </c>
      <c r="B12" s="26">
        <v>43865</v>
      </c>
      <c r="C12" s="26">
        <v>0</v>
      </c>
      <c r="D12" s="26">
        <f t="shared" si="1"/>
        <v>43865</v>
      </c>
      <c r="E12" s="26">
        <v>34769</v>
      </c>
      <c r="F12" s="26">
        <v>34769</v>
      </c>
      <c r="G12" s="26">
        <f t="shared" si="2"/>
        <v>9096</v>
      </c>
    </row>
    <row r="13" spans="1:8" x14ac:dyDescent="0.25">
      <c r="A13" s="3" t="s">
        <v>394</v>
      </c>
      <c r="B13" s="26">
        <v>1859095</v>
      </c>
      <c r="C13" s="26">
        <v>68828</v>
      </c>
      <c r="D13" s="26">
        <f t="shared" si="1"/>
        <v>1927923</v>
      </c>
      <c r="E13" s="26">
        <f>1585062+68828</f>
        <v>1653890</v>
      </c>
      <c r="F13" s="26">
        <f>1585062+68828</f>
        <v>1653890</v>
      </c>
      <c r="G13" s="26">
        <f t="shared" si="2"/>
        <v>274033</v>
      </c>
    </row>
    <row r="14" spans="1:8" x14ac:dyDescent="0.25">
      <c r="A14" s="3" t="s">
        <v>395</v>
      </c>
      <c r="B14" s="26">
        <v>19790</v>
      </c>
      <c r="C14" s="26">
        <v>0</v>
      </c>
      <c r="D14" s="26">
        <f t="shared" si="1"/>
        <v>19790</v>
      </c>
      <c r="E14" s="26">
        <v>7530</v>
      </c>
      <c r="F14" s="26">
        <v>7530</v>
      </c>
      <c r="G14" s="26">
        <f t="shared" si="2"/>
        <v>12260</v>
      </c>
    </row>
    <row r="15" spans="1:8" ht="22.5" x14ac:dyDescent="0.25">
      <c r="A15" s="39" t="s">
        <v>336</v>
      </c>
      <c r="B15" s="26"/>
      <c r="C15" s="26"/>
      <c r="D15" s="26"/>
      <c r="E15" s="26"/>
      <c r="F15" s="26"/>
      <c r="G15" s="26"/>
    </row>
    <row r="16" spans="1:8" ht="22.5" x14ac:dyDescent="0.25">
      <c r="A16" s="39" t="s">
        <v>337</v>
      </c>
      <c r="B16" s="26"/>
      <c r="C16" s="26"/>
      <c r="D16" s="26"/>
      <c r="E16" s="26"/>
      <c r="F16" s="26"/>
      <c r="G16" s="26"/>
    </row>
    <row r="17" spans="1:8" ht="22.5" x14ac:dyDescent="0.25">
      <c r="A17" s="39" t="s">
        <v>338</v>
      </c>
      <c r="B17" s="26"/>
      <c r="C17" s="26"/>
      <c r="D17" s="26"/>
      <c r="E17" s="26"/>
      <c r="F17" s="26"/>
      <c r="G17" s="26"/>
    </row>
    <row r="18" spans="1:8" x14ac:dyDescent="0.25">
      <c r="A18" s="3"/>
      <c r="B18" s="26"/>
      <c r="C18" s="26"/>
      <c r="D18" s="26"/>
      <c r="E18" s="26"/>
      <c r="F18" s="26"/>
      <c r="G18" s="26"/>
    </row>
    <row r="19" spans="1:8" x14ac:dyDescent="0.25">
      <c r="A19" s="5" t="s">
        <v>339</v>
      </c>
      <c r="B19" s="257">
        <f>SUM(B21:B28)</f>
        <v>3512829</v>
      </c>
      <c r="C19" s="257">
        <f t="shared" ref="C19:F19" si="3">SUM(C21:C28)</f>
        <v>0</v>
      </c>
      <c r="D19" s="257">
        <f t="shared" si="3"/>
        <v>3512829</v>
      </c>
      <c r="E19" s="257">
        <f t="shared" si="3"/>
        <v>2496949</v>
      </c>
      <c r="F19" s="257">
        <f t="shared" si="3"/>
        <v>2496949</v>
      </c>
      <c r="G19" s="257">
        <f>D19-E19</f>
        <v>1015880</v>
      </c>
      <c r="H19" s="172"/>
    </row>
    <row r="20" spans="1:8" x14ac:dyDescent="0.25">
      <c r="A20" s="5" t="s">
        <v>340</v>
      </c>
      <c r="B20" s="257"/>
      <c r="C20" s="257"/>
      <c r="D20" s="257"/>
      <c r="E20" s="257"/>
      <c r="F20" s="257"/>
      <c r="G20" s="257"/>
    </row>
    <row r="21" spans="1:8" x14ac:dyDescent="0.25">
      <c r="A21" s="3" t="s">
        <v>391</v>
      </c>
      <c r="B21" s="26">
        <v>119000</v>
      </c>
      <c r="C21" s="26">
        <v>0</v>
      </c>
      <c r="D21" s="26">
        <f>B21+C21</f>
        <v>119000</v>
      </c>
      <c r="E21" s="26">
        <v>30374</v>
      </c>
      <c r="F21" s="26">
        <v>30374</v>
      </c>
      <c r="G21" s="26">
        <f>D21-E21</f>
        <v>88626</v>
      </c>
    </row>
    <row r="22" spans="1:8" x14ac:dyDescent="0.25">
      <c r="A22" s="3" t="s">
        <v>392</v>
      </c>
      <c r="B22" s="26">
        <v>19500</v>
      </c>
      <c r="C22" s="26">
        <v>0</v>
      </c>
      <c r="D22" s="26">
        <f t="shared" ref="D22:D25" si="4">B22+C22</f>
        <v>19500</v>
      </c>
      <c r="E22" s="26">
        <v>0</v>
      </c>
      <c r="F22" s="26">
        <v>0</v>
      </c>
      <c r="G22" s="26">
        <f t="shared" ref="G22:G25" si="5">D22-E22</f>
        <v>19500</v>
      </c>
    </row>
    <row r="23" spans="1:8" x14ac:dyDescent="0.25">
      <c r="A23" s="3" t="s">
        <v>393</v>
      </c>
      <c r="B23" s="26">
        <v>145200</v>
      </c>
      <c r="C23" s="26">
        <v>0</v>
      </c>
      <c r="D23" s="26">
        <f t="shared" si="4"/>
        <v>145200</v>
      </c>
      <c r="E23" s="26">
        <v>102278</v>
      </c>
      <c r="F23" s="26">
        <v>102278</v>
      </c>
      <c r="G23" s="26">
        <f t="shared" si="5"/>
        <v>42922</v>
      </c>
    </row>
    <row r="24" spans="1:8" x14ac:dyDescent="0.25">
      <c r="A24" s="3" t="s">
        <v>394</v>
      </c>
      <c r="B24" s="26">
        <f>3211027-1550</f>
        <v>3209477</v>
      </c>
      <c r="C24" s="26">
        <v>0</v>
      </c>
      <c r="D24" s="26">
        <f t="shared" si="4"/>
        <v>3209477</v>
      </c>
      <c r="E24" s="26">
        <v>2346470</v>
      </c>
      <c r="F24" s="26">
        <v>2346470</v>
      </c>
      <c r="G24" s="26">
        <f t="shared" si="5"/>
        <v>863007</v>
      </c>
    </row>
    <row r="25" spans="1:8" x14ac:dyDescent="0.25">
      <c r="A25" s="3" t="s">
        <v>395</v>
      </c>
      <c r="B25" s="26">
        <v>19652</v>
      </c>
      <c r="C25" s="26">
        <v>0</v>
      </c>
      <c r="D25" s="26">
        <f t="shared" si="4"/>
        <v>19652</v>
      </c>
      <c r="E25" s="26">
        <v>17827</v>
      </c>
      <c r="F25" s="26">
        <v>17827</v>
      </c>
      <c r="G25" s="26">
        <f t="shared" si="5"/>
        <v>1825</v>
      </c>
    </row>
    <row r="26" spans="1:8" ht="22.5" x14ac:dyDescent="0.25">
      <c r="A26" s="39" t="s">
        <v>336</v>
      </c>
      <c r="B26" s="26"/>
      <c r="C26" s="26"/>
      <c r="D26" s="26"/>
      <c r="E26" s="26"/>
      <c r="F26" s="26"/>
      <c r="G26" s="26"/>
    </row>
    <row r="27" spans="1:8" ht="22.5" x14ac:dyDescent="0.25">
      <c r="A27" s="39" t="s">
        <v>337</v>
      </c>
      <c r="B27" s="26"/>
      <c r="C27" s="26"/>
      <c r="D27" s="26"/>
      <c r="E27" s="26"/>
      <c r="F27" s="26"/>
      <c r="G27" s="26"/>
    </row>
    <row r="28" spans="1:8" ht="22.5" x14ac:dyDescent="0.25">
      <c r="A28" s="39" t="s">
        <v>338</v>
      </c>
      <c r="B28" s="26"/>
      <c r="C28" s="26"/>
      <c r="D28" s="26"/>
      <c r="E28" s="26"/>
      <c r="F28" s="26"/>
      <c r="G28" s="26"/>
    </row>
    <row r="29" spans="1:8" x14ac:dyDescent="0.25">
      <c r="A29" s="2"/>
      <c r="B29" s="26"/>
      <c r="C29" s="26"/>
      <c r="D29" s="26"/>
      <c r="E29" s="26"/>
      <c r="F29" s="26"/>
      <c r="G29" s="26"/>
    </row>
    <row r="30" spans="1:8" x14ac:dyDescent="0.25">
      <c r="A30" s="1" t="s">
        <v>332</v>
      </c>
      <c r="B30" s="27">
        <f>B8+B19</f>
        <v>5494829</v>
      </c>
      <c r="C30" s="27">
        <f t="shared" ref="C30:G30" si="6">C8+C19</f>
        <v>68828</v>
      </c>
      <c r="D30" s="27">
        <f t="shared" si="6"/>
        <v>5563657</v>
      </c>
      <c r="E30" s="27">
        <f t="shared" si="6"/>
        <v>4241938</v>
      </c>
      <c r="F30" s="27">
        <f t="shared" si="6"/>
        <v>4241938</v>
      </c>
      <c r="G30" s="27">
        <f t="shared" si="6"/>
        <v>1321719</v>
      </c>
    </row>
    <row r="31" spans="1:8" ht="15.75" thickBot="1" x14ac:dyDescent="0.3">
      <c r="A31" s="6"/>
      <c r="B31" s="14"/>
      <c r="C31" s="14"/>
      <c r="D31" s="14"/>
      <c r="E31" s="14"/>
      <c r="F31" s="14"/>
      <c r="G31" s="14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pane xSplit="2" ySplit="7" topLeftCell="C71" activePane="bottomRight" state="frozen"/>
      <selection pane="topRight" activeCell="C1" sqref="C1"/>
      <selection pane="bottomLeft" activeCell="A8" sqref="A8"/>
      <selection pane="bottomRight" activeCell="C87" sqref="C87"/>
    </sheetView>
  </sheetViews>
  <sheetFormatPr baseColWidth="10" defaultRowHeight="15" x14ac:dyDescent="0.25"/>
  <cols>
    <col min="2" max="2" width="51.28515625" customWidth="1"/>
    <col min="4" max="4" width="12.7109375" customWidth="1"/>
  </cols>
  <sheetData>
    <row r="1" spans="1:8" x14ac:dyDescent="0.25">
      <c r="A1" s="223" t="s">
        <v>0</v>
      </c>
      <c r="B1" s="224"/>
      <c r="C1" s="224"/>
      <c r="D1" s="224"/>
      <c r="E1" s="224"/>
      <c r="F1" s="224"/>
      <c r="G1" s="224"/>
      <c r="H1" s="225"/>
    </row>
    <row r="2" spans="1:8" x14ac:dyDescent="0.25">
      <c r="A2" s="226" t="s">
        <v>251</v>
      </c>
      <c r="B2" s="227"/>
      <c r="C2" s="227"/>
      <c r="D2" s="227"/>
      <c r="E2" s="227"/>
      <c r="F2" s="227"/>
      <c r="G2" s="227"/>
      <c r="H2" s="228"/>
    </row>
    <row r="3" spans="1:8" x14ac:dyDescent="0.25">
      <c r="A3" s="226" t="s">
        <v>341</v>
      </c>
      <c r="B3" s="227"/>
      <c r="C3" s="227"/>
      <c r="D3" s="227"/>
      <c r="E3" s="227"/>
      <c r="F3" s="227"/>
      <c r="G3" s="227"/>
      <c r="H3" s="228"/>
    </row>
    <row r="4" spans="1:8" x14ac:dyDescent="0.25">
      <c r="A4" s="226" t="s">
        <v>425</v>
      </c>
      <c r="B4" s="227"/>
      <c r="C4" s="227"/>
      <c r="D4" s="227"/>
      <c r="E4" s="227"/>
      <c r="F4" s="227"/>
      <c r="G4" s="227"/>
      <c r="H4" s="228"/>
    </row>
    <row r="5" spans="1:8" ht="15.75" thickBot="1" x14ac:dyDescent="0.3">
      <c r="A5" s="229" t="s">
        <v>2</v>
      </c>
      <c r="B5" s="230"/>
      <c r="C5" s="230"/>
      <c r="D5" s="230"/>
      <c r="E5" s="230"/>
      <c r="F5" s="230"/>
      <c r="G5" s="230"/>
      <c r="H5" s="231"/>
    </row>
    <row r="6" spans="1:8" ht="15.75" thickBot="1" x14ac:dyDescent="0.3">
      <c r="A6" s="223" t="s">
        <v>3</v>
      </c>
      <c r="B6" s="232"/>
      <c r="C6" s="245" t="s">
        <v>253</v>
      </c>
      <c r="D6" s="246"/>
      <c r="E6" s="246"/>
      <c r="F6" s="246"/>
      <c r="G6" s="247"/>
      <c r="H6" s="243" t="s">
        <v>254</v>
      </c>
    </row>
    <row r="7" spans="1:8" ht="23.25" thickBot="1" x14ac:dyDescent="0.3">
      <c r="A7" s="229"/>
      <c r="B7" s="233"/>
      <c r="C7" s="60" t="s">
        <v>153</v>
      </c>
      <c r="D7" s="60" t="s">
        <v>255</v>
      </c>
      <c r="E7" s="60" t="s">
        <v>256</v>
      </c>
      <c r="F7" s="60" t="s">
        <v>154</v>
      </c>
      <c r="G7" s="60" t="s">
        <v>170</v>
      </c>
      <c r="H7" s="244"/>
    </row>
    <row r="8" spans="1:8" x14ac:dyDescent="0.25">
      <c r="A8" s="259"/>
      <c r="B8" s="260"/>
      <c r="C8" s="4"/>
      <c r="D8" s="4"/>
      <c r="E8" s="4"/>
      <c r="F8" s="4"/>
      <c r="G8" s="4"/>
      <c r="H8" s="4"/>
    </row>
    <row r="9" spans="1:8" ht="16.5" customHeight="1" x14ac:dyDescent="0.25">
      <c r="A9" s="261" t="s">
        <v>342</v>
      </c>
      <c r="B9" s="262"/>
      <c r="C9" s="26">
        <f>C10+C20+C29+C40</f>
        <v>1982000</v>
      </c>
      <c r="D9" s="26">
        <f t="shared" ref="D9:G9" si="0">D10+D20+D29+D40</f>
        <v>68828</v>
      </c>
      <c r="E9" s="26">
        <f t="shared" si="0"/>
        <v>2050828</v>
      </c>
      <c r="F9" s="26">
        <f t="shared" si="0"/>
        <v>1744989</v>
      </c>
      <c r="G9" s="26">
        <f t="shared" si="0"/>
        <v>1744989</v>
      </c>
      <c r="H9" s="26">
        <f>E9-F9</f>
        <v>305839</v>
      </c>
    </row>
    <row r="10" spans="1:8" x14ac:dyDescent="0.25">
      <c r="A10" s="241" t="s">
        <v>343</v>
      </c>
      <c r="B10" s="242"/>
      <c r="C10" s="31">
        <f>SUM(C11:C18)</f>
        <v>0</v>
      </c>
      <c r="D10" s="31">
        <f t="shared" ref="D10:G10" si="1">SUM(D11:D18)</f>
        <v>0</v>
      </c>
      <c r="E10" s="31">
        <f t="shared" si="1"/>
        <v>0</v>
      </c>
      <c r="F10" s="31">
        <f t="shared" si="1"/>
        <v>0</v>
      </c>
      <c r="G10" s="31">
        <f t="shared" si="1"/>
        <v>0</v>
      </c>
      <c r="H10" s="26">
        <f>E10-G10</f>
        <v>0</v>
      </c>
    </row>
    <row r="11" spans="1:8" x14ac:dyDescent="0.25">
      <c r="A11" s="9"/>
      <c r="B11" s="11" t="s">
        <v>344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26">
        <f t="shared" ref="H11:H18" si="2">E11-G11</f>
        <v>0</v>
      </c>
    </row>
    <row r="12" spans="1:8" x14ac:dyDescent="0.25">
      <c r="A12" s="9"/>
      <c r="B12" s="11" t="s">
        <v>345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26">
        <f t="shared" si="2"/>
        <v>0</v>
      </c>
    </row>
    <row r="13" spans="1:8" x14ac:dyDescent="0.25">
      <c r="A13" s="9"/>
      <c r="B13" s="11" t="s">
        <v>346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26">
        <f t="shared" si="2"/>
        <v>0</v>
      </c>
    </row>
    <row r="14" spans="1:8" x14ac:dyDescent="0.25">
      <c r="A14" s="9"/>
      <c r="B14" s="11" t="s">
        <v>347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26">
        <f t="shared" si="2"/>
        <v>0</v>
      </c>
    </row>
    <row r="15" spans="1:8" x14ac:dyDescent="0.25">
      <c r="A15" s="9"/>
      <c r="B15" s="11" t="s">
        <v>348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26">
        <f t="shared" si="2"/>
        <v>0</v>
      </c>
    </row>
    <row r="16" spans="1:8" x14ac:dyDescent="0.25">
      <c r="A16" s="9"/>
      <c r="B16" s="11" t="s">
        <v>349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26">
        <f t="shared" si="2"/>
        <v>0</v>
      </c>
    </row>
    <row r="17" spans="1:8" x14ac:dyDescent="0.25">
      <c r="A17" s="9"/>
      <c r="B17" s="11" t="s">
        <v>350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26">
        <f t="shared" si="2"/>
        <v>0</v>
      </c>
    </row>
    <row r="18" spans="1:8" x14ac:dyDescent="0.25">
      <c r="A18" s="9"/>
      <c r="B18" s="11" t="s">
        <v>351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26">
        <f t="shared" si="2"/>
        <v>0</v>
      </c>
    </row>
    <row r="19" spans="1:8" x14ac:dyDescent="0.25">
      <c r="A19" s="15"/>
      <c r="B19" s="16"/>
      <c r="C19" s="38"/>
      <c r="D19" s="38"/>
      <c r="E19" s="38"/>
      <c r="F19" s="38"/>
      <c r="G19" s="38"/>
      <c r="H19" s="34"/>
    </row>
    <row r="20" spans="1:8" x14ac:dyDescent="0.25">
      <c r="A20" s="241" t="s">
        <v>352</v>
      </c>
      <c r="B20" s="242"/>
      <c r="C20" s="31">
        <f>SUM(C21:C27)</f>
        <v>1982000</v>
      </c>
      <c r="D20" s="31">
        <f t="shared" ref="D20:G20" si="3">SUM(D21:D27)</f>
        <v>68828</v>
      </c>
      <c r="E20" s="31">
        <f t="shared" si="3"/>
        <v>2050828</v>
      </c>
      <c r="F20" s="31">
        <f t="shared" si="3"/>
        <v>1744989</v>
      </c>
      <c r="G20" s="31">
        <f t="shared" si="3"/>
        <v>1744989</v>
      </c>
      <c r="H20" s="26">
        <f>E20-F20</f>
        <v>305839</v>
      </c>
    </row>
    <row r="21" spans="1:8" x14ac:dyDescent="0.25">
      <c r="A21" s="9"/>
      <c r="B21" s="11" t="s">
        <v>353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26">
        <f t="shared" ref="H21:H81" si="4">E21-G21</f>
        <v>0</v>
      </c>
    </row>
    <row r="22" spans="1:8" x14ac:dyDescent="0.25">
      <c r="A22" s="9"/>
      <c r="B22" s="11" t="s">
        <v>354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26">
        <f t="shared" si="4"/>
        <v>0</v>
      </c>
    </row>
    <row r="23" spans="1:8" x14ac:dyDescent="0.25">
      <c r="A23" s="9"/>
      <c r="B23" s="11" t="s">
        <v>355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6">
        <f t="shared" si="4"/>
        <v>0</v>
      </c>
    </row>
    <row r="24" spans="1:8" x14ac:dyDescent="0.25">
      <c r="A24" s="9"/>
      <c r="B24" s="11" t="s">
        <v>356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26">
        <f t="shared" si="4"/>
        <v>0</v>
      </c>
    </row>
    <row r="25" spans="1:8" x14ac:dyDescent="0.25">
      <c r="A25" s="9"/>
      <c r="B25" s="11" t="s">
        <v>357</v>
      </c>
      <c r="C25" s="31">
        <v>1982000</v>
      </c>
      <c r="D25" s="31">
        <v>68828</v>
      </c>
      <c r="E25" s="31">
        <f>C25+D25</f>
        <v>2050828</v>
      </c>
      <c r="F25" s="31">
        <f>1676161+68828</f>
        <v>1744989</v>
      </c>
      <c r="G25" s="31">
        <f>1676161+68828</f>
        <v>1744989</v>
      </c>
      <c r="H25" s="26">
        <f>E25-F25</f>
        <v>305839</v>
      </c>
    </row>
    <row r="26" spans="1:8" x14ac:dyDescent="0.25">
      <c r="A26" s="9"/>
      <c r="B26" s="11" t="s">
        <v>358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24">
        <f t="shared" si="4"/>
        <v>0</v>
      </c>
    </row>
    <row r="27" spans="1:8" x14ac:dyDescent="0.25">
      <c r="A27" s="9"/>
      <c r="B27" s="11" t="s">
        <v>359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24">
        <f t="shared" si="4"/>
        <v>0</v>
      </c>
    </row>
    <row r="28" spans="1:8" x14ac:dyDescent="0.25">
      <c r="A28" s="15"/>
      <c r="B28" s="16"/>
      <c r="C28" s="7"/>
      <c r="D28" s="7"/>
      <c r="E28" s="7"/>
      <c r="F28" s="7"/>
      <c r="G28" s="7"/>
      <c r="H28" s="7"/>
    </row>
    <row r="29" spans="1:8" x14ac:dyDescent="0.25">
      <c r="A29" s="241" t="s">
        <v>360</v>
      </c>
      <c r="B29" s="242"/>
      <c r="C29" s="30">
        <f>SUM(C30:C38)</f>
        <v>0</v>
      </c>
      <c r="D29" s="30">
        <f t="shared" ref="D29:G29" si="5">SUM(D30:D38)</f>
        <v>0</v>
      </c>
      <c r="E29" s="30">
        <f t="shared" si="5"/>
        <v>0</v>
      </c>
      <c r="F29" s="30">
        <f t="shared" si="5"/>
        <v>0</v>
      </c>
      <c r="G29" s="30">
        <f t="shared" si="5"/>
        <v>0</v>
      </c>
      <c r="H29" s="24">
        <f t="shared" si="4"/>
        <v>0</v>
      </c>
    </row>
    <row r="30" spans="1:8" x14ac:dyDescent="0.25">
      <c r="A30" s="9"/>
      <c r="B30" s="11" t="s">
        <v>361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24">
        <f t="shared" si="4"/>
        <v>0</v>
      </c>
    </row>
    <row r="31" spans="1:8" x14ac:dyDescent="0.25">
      <c r="A31" s="9"/>
      <c r="B31" s="11" t="s">
        <v>362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24">
        <f t="shared" si="4"/>
        <v>0</v>
      </c>
    </row>
    <row r="32" spans="1:8" x14ac:dyDescent="0.25">
      <c r="A32" s="9"/>
      <c r="B32" s="11" t="s">
        <v>363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24">
        <f t="shared" si="4"/>
        <v>0</v>
      </c>
    </row>
    <row r="33" spans="1:8" x14ac:dyDescent="0.25">
      <c r="A33" s="9"/>
      <c r="B33" s="11" t="s">
        <v>364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24">
        <f t="shared" si="4"/>
        <v>0</v>
      </c>
    </row>
    <row r="34" spans="1:8" x14ac:dyDescent="0.25">
      <c r="A34" s="9"/>
      <c r="B34" s="11" t="s">
        <v>365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24">
        <f t="shared" si="4"/>
        <v>0</v>
      </c>
    </row>
    <row r="35" spans="1:8" x14ac:dyDescent="0.25">
      <c r="A35" s="9"/>
      <c r="B35" s="11" t="s">
        <v>366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4"/>
        <v>0</v>
      </c>
    </row>
    <row r="36" spans="1:8" x14ac:dyDescent="0.25">
      <c r="A36" s="9"/>
      <c r="B36" s="11" t="s">
        <v>367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24">
        <f t="shared" si="4"/>
        <v>0</v>
      </c>
    </row>
    <row r="37" spans="1:8" x14ac:dyDescent="0.25">
      <c r="A37" s="9"/>
      <c r="B37" s="11" t="s">
        <v>368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24">
        <f t="shared" si="4"/>
        <v>0</v>
      </c>
    </row>
    <row r="38" spans="1:8" x14ac:dyDescent="0.25">
      <c r="A38" s="9"/>
      <c r="B38" s="11" t="s">
        <v>369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24">
        <f t="shared" si="4"/>
        <v>0</v>
      </c>
    </row>
    <row r="39" spans="1:8" x14ac:dyDescent="0.25">
      <c r="A39" s="15"/>
      <c r="B39" s="16"/>
      <c r="C39" s="7"/>
      <c r="D39" s="7"/>
      <c r="E39" s="7"/>
      <c r="F39" s="7"/>
      <c r="G39" s="7"/>
      <c r="H39" s="7"/>
    </row>
    <row r="40" spans="1:8" x14ac:dyDescent="0.25">
      <c r="A40" s="241" t="s">
        <v>370</v>
      </c>
      <c r="B40" s="242"/>
      <c r="C40" s="30">
        <f>SUM(C41:C44)</f>
        <v>0</v>
      </c>
      <c r="D40" s="30">
        <f t="shared" ref="D40:G40" si="6">SUM(D41:D44)</f>
        <v>0</v>
      </c>
      <c r="E40" s="30">
        <f t="shared" si="6"/>
        <v>0</v>
      </c>
      <c r="F40" s="30">
        <f t="shared" si="6"/>
        <v>0</v>
      </c>
      <c r="G40" s="30">
        <f t="shared" si="6"/>
        <v>0</v>
      </c>
      <c r="H40" s="24">
        <f t="shared" si="4"/>
        <v>0</v>
      </c>
    </row>
    <row r="41" spans="1:8" x14ac:dyDescent="0.25">
      <c r="A41" s="9"/>
      <c r="B41" s="11" t="s">
        <v>371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24">
        <f t="shared" si="4"/>
        <v>0</v>
      </c>
    </row>
    <row r="42" spans="1:8" ht="22.5" x14ac:dyDescent="0.25">
      <c r="A42" s="9"/>
      <c r="B42" s="19" t="s">
        <v>372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24">
        <f t="shared" si="4"/>
        <v>0</v>
      </c>
    </row>
    <row r="43" spans="1:8" x14ac:dyDescent="0.25">
      <c r="A43" s="9"/>
      <c r="B43" s="11" t="s">
        <v>373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24">
        <f t="shared" si="4"/>
        <v>0</v>
      </c>
    </row>
    <row r="44" spans="1:8" x14ac:dyDescent="0.25">
      <c r="A44" s="9"/>
      <c r="B44" s="11" t="s">
        <v>374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24">
        <f t="shared" si="4"/>
        <v>0</v>
      </c>
    </row>
    <row r="45" spans="1:8" x14ac:dyDescent="0.25">
      <c r="A45" s="15"/>
      <c r="B45" s="16"/>
      <c r="C45" s="7"/>
      <c r="D45" s="7"/>
      <c r="E45" s="7"/>
      <c r="F45" s="7"/>
      <c r="G45" s="7"/>
      <c r="H45" s="7"/>
    </row>
    <row r="46" spans="1:8" x14ac:dyDescent="0.25">
      <c r="A46" s="241" t="s">
        <v>375</v>
      </c>
      <c r="B46" s="242"/>
      <c r="C46" s="31">
        <f>C47+C57+C66+C77</f>
        <v>3512829</v>
      </c>
      <c r="D46" s="31">
        <f t="shared" ref="D46:G46" si="7">D47+D57+D66+D77</f>
        <v>0</v>
      </c>
      <c r="E46" s="31">
        <f t="shared" si="7"/>
        <v>3512829</v>
      </c>
      <c r="F46" s="31">
        <f t="shared" si="7"/>
        <v>2496949</v>
      </c>
      <c r="G46" s="31">
        <f t="shared" si="7"/>
        <v>2496949</v>
      </c>
      <c r="H46" s="26">
        <f>E46-F46</f>
        <v>1015880</v>
      </c>
    </row>
    <row r="47" spans="1:8" x14ac:dyDescent="0.25">
      <c r="A47" s="241" t="s">
        <v>343</v>
      </c>
      <c r="B47" s="242"/>
      <c r="C47" s="31">
        <f>SUM(C48:C55)</f>
        <v>0</v>
      </c>
      <c r="D47" s="31">
        <f t="shared" ref="D47:G47" si="8">SUM(D48:D55)</f>
        <v>0</v>
      </c>
      <c r="E47" s="31">
        <f t="shared" si="8"/>
        <v>0</v>
      </c>
      <c r="F47" s="31">
        <f t="shared" si="8"/>
        <v>0</v>
      </c>
      <c r="G47" s="31">
        <f t="shared" si="8"/>
        <v>0</v>
      </c>
      <c r="H47" s="24">
        <f t="shared" si="4"/>
        <v>0</v>
      </c>
    </row>
    <row r="48" spans="1:8" x14ac:dyDescent="0.25">
      <c r="A48" s="9"/>
      <c r="B48" s="11" t="s">
        <v>344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24">
        <f t="shared" si="4"/>
        <v>0</v>
      </c>
    </row>
    <row r="49" spans="1:8" x14ac:dyDescent="0.25">
      <c r="A49" s="9"/>
      <c r="B49" s="11" t="s">
        <v>345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24">
        <f t="shared" si="4"/>
        <v>0</v>
      </c>
    </row>
    <row r="50" spans="1:8" x14ac:dyDescent="0.25">
      <c r="A50" s="9"/>
      <c r="B50" s="11" t="s">
        <v>346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24">
        <f t="shared" si="4"/>
        <v>0</v>
      </c>
    </row>
    <row r="51" spans="1:8" x14ac:dyDescent="0.25">
      <c r="A51" s="9"/>
      <c r="B51" s="11" t="s">
        <v>347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24">
        <f t="shared" si="4"/>
        <v>0</v>
      </c>
    </row>
    <row r="52" spans="1:8" x14ac:dyDescent="0.25">
      <c r="A52" s="9"/>
      <c r="B52" s="11" t="s">
        <v>348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24">
        <f t="shared" si="4"/>
        <v>0</v>
      </c>
    </row>
    <row r="53" spans="1:8" x14ac:dyDescent="0.25">
      <c r="A53" s="9"/>
      <c r="B53" s="11" t="s">
        <v>349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24">
        <f t="shared" si="4"/>
        <v>0</v>
      </c>
    </row>
    <row r="54" spans="1:8" x14ac:dyDescent="0.25">
      <c r="A54" s="9"/>
      <c r="B54" s="11" t="s">
        <v>350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24">
        <f t="shared" si="4"/>
        <v>0</v>
      </c>
    </row>
    <row r="55" spans="1:8" x14ac:dyDescent="0.25">
      <c r="A55" s="9"/>
      <c r="B55" s="11" t="s">
        <v>351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24">
        <f t="shared" si="4"/>
        <v>0</v>
      </c>
    </row>
    <row r="56" spans="1:8" x14ac:dyDescent="0.25">
      <c r="A56" s="15"/>
      <c r="B56" s="16"/>
      <c r="C56" s="38"/>
      <c r="D56" s="38"/>
      <c r="E56" s="38"/>
      <c r="F56" s="38"/>
      <c r="G56" s="38"/>
      <c r="H56" s="7"/>
    </row>
    <row r="57" spans="1:8" x14ac:dyDescent="0.25">
      <c r="A57" s="241" t="s">
        <v>352</v>
      </c>
      <c r="B57" s="242"/>
      <c r="C57" s="31">
        <f>SUM(C58:C64)</f>
        <v>3512829</v>
      </c>
      <c r="D57" s="31">
        <f t="shared" ref="D57:G57" si="9">SUM(D58:D64)</f>
        <v>0</v>
      </c>
      <c r="E57" s="31">
        <f t="shared" si="9"/>
        <v>3512829</v>
      </c>
      <c r="F57" s="31">
        <f t="shared" si="9"/>
        <v>2496949</v>
      </c>
      <c r="G57" s="31">
        <f t="shared" si="9"/>
        <v>2496949</v>
      </c>
      <c r="H57" s="26">
        <f>E57-F57</f>
        <v>1015880</v>
      </c>
    </row>
    <row r="58" spans="1:8" x14ac:dyDescent="0.25">
      <c r="A58" s="9"/>
      <c r="B58" s="11" t="s">
        <v>353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24">
        <f t="shared" si="4"/>
        <v>0</v>
      </c>
    </row>
    <row r="59" spans="1:8" x14ac:dyDescent="0.25">
      <c r="A59" s="9"/>
      <c r="B59" s="11" t="s">
        <v>354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24">
        <f t="shared" si="4"/>
        <v>0</v>
      </c>
    </row>
    <row r="60" spans="1:8" x14ac:dyDescent="0.25">
      <c r="A60" s="9"/>
      <c r="B60" s="11" t="s">
        <v>355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24">
        <f t="shared" si="4"/>
        <v>0</v>
      </c>
    </row>
    <row r="61" spans="1:8" x14ac:dyDescent="0.25">
      <c r="A61" s="9"/>
      <c r="B61" s="11" t="s">
        <v>356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24">
        <f t="shared" si="4"/>
        <v>0</v>
      </c>
    </row>
    <row r="62" spans="1:8" x14ac:dyDescent="0.25">
      <c r="A62" s="9"/>
      <c r="B62" s="11" t="s">
        <v>357</v>
      </c>
      <c r="C62" s="31">
        <v>3512829</v>
      </c>
      <c r="D62" s="31">
        <v>0</v>
      </c>
      <c r="E62" s="31">
        <f>C62+D62</f>
        <v>3512829</v>
      </c>
      <c r="F62" s="31">
        <v>2496949</v>
      </c>
      <c r="G62" s="31">
        <v>2496949</v>
      </c>
      <c r="H62" s="26">
        <f>E62-F62</f>
        <v>1015880</v>
      </c>
    </row>
    <row r="63" spans="1:8" x14ac:dyDescent="0.25">
      <c r="A63" s="9"/>
      <c r="B63" s="11" t="s">
        <v>358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24">
        <f t="shared" si="4"/>
        <v>0</v>
      </c>
    </row>
    <row r="64" spans="1:8" x14ac:dyDescent="0.25">
      <c r="A64" s="9"/>
      <c r="B64" s="11" t="s">
        <v>359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24">
        <f t="shared" si="4"/>
        <v>0</v>
      </c>
    </row>
    <row r="65" spans="1:8" x14ac:dyDescent="0.25">
      <c r="A65" s="15"/>
      <c r="B65" s="16"/>
      <c r="C65" s="7"/>
      <c r="D65" s="7"/>
      <c r="E65" s="7"/>
      <c r="F65" s="7"/>
      <c r="G65" s="7"/>
      <c r="H65" s="7"/>
    </row>
    <row r="66" spans="1:8" x14ac:dyDescent="0.25">
      <c r="A66" s="241" t="s">
        <v>360</v>
      </c>
      <c r="B66" s="242"/>
      <c r="C66" s="30">
        <f>SUM(C67:C75)</f>
        <v>0</v>
      </c>
      <c r="D66" s="30">
        <f t="shared" ref="D66:G66" si="10">SUM(D67:D75)</f>
        <v>0</v>
      </c>
      <c r="E66" s="30">
        <f t="shared" si="10"/>
        <v>0</v>
      </c>
      <c r="F66" s="30">
        <f t="shared" si="10"/>
        <v>0</v>
      </c>
      <c r="G66" s="30">
        <f t="shared" si="10"/>
        <v>0</v>
      </c>
      <c r="H66" s="24">
        <f t="shared" si="4"/>
        <v>0</v>
      </c>
    </row>
    <row r="67" spans="1:8" x14ac:dyDescent="0.25">
      <c r="A67" s="9"/>
      <c r="B67" s="11" t="s">
        <v>361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24">
        <f t="shared" si="4"/>
        <v>0</v>
      </c>
    </row>
    <row r="68" spans="1:8" x14ac:dyDescent="0.25">
      <c r="A68" s="9"/>
      <c r="B68" s="11" t="s">
        <v>362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24">
        <f t="shared" si="4"/>
        <v>0</v>
      </c>
    </row>
    <row r="69" spans="1:8" x14ac:dyDescent="0.25">
      <c r="A69" s="9"/>
      <c r="B69" s="11" t="s">
        <v>363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24">
        <f t="shared" si="4"/>
        <v>0</v>
      </c>
    </row>
    <row r="70" spans="1:8" x14ac:dyDescent="0.25">
      <c r="A70" s="9"/>
      <c r="B70" s="11" t="s">
        <v>364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24">
        <f t="shared" si="4"/>
        <v>0</v>
      </c>
    </row>
    <row r="71" spans="1:8" x14ac:dyDescent="0.25">
      <c r="A71" s="9"/>
      <c r="B71" s="11" t="s">
        <v>365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24">
        <f t="shared" si="4"/>
        <v>0</v>
      </c>
    </row>
    <row r="72" spans="1:8" x14ac:dyDescent="0.25">
      <c r="A72" s="9"/>
      <c r="B72" s="11" t="s">
        <v>366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24">
        <f t="shared" si="4"/>
        <v>0</v>
      </c>
    </row>
    <row r="73" spans="1:8" x14ac:dyDescent="0.25">
      <c r="A73" s="9"/>
      <c r="B73" s="11" t="s">
        <v>367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24">
        <f t="shared" si="4"/>
        <v>0</v>
      </c>
    </row>
    <row r="74" spans="1:8" x14ac:dyDescent="0.25">
      <c r="A74" s="9"/>
      <c r="B74" s="11" t="s">
        <v>368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24">
        <f t="shared" si="4"/>
        <v>0</v>
      </c>
    </row>
    <row r="75" spans="1:8" x14ac:dyDescent="0.25">
      <c r="A75" s="9"/>
      <c r="B75" s="11" t="s">
        <v>369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24">
        <f t="shared" si="4"/>
        <v>0</v>
      </c>
    </row>
    <row r="76" spans="1:8" x14ac:dyDescent="0.25">
      <c r="A76" s="15"/>
      <c r="B76" s="16"/>
      <c r="C76" s="7"/>
      <c r="D76" s="7"/>
      <c r="E76" s="7"/>
      <c r="F76" s="7"/>
      <c r="G76" s="7"/>
      <c r="H76" s="7"/>
    </row>
    <row r="77" spans="1:8" x14ac:dyDescent="0.25">
      <c r="A77" s="241" t="s">
        <v>370</v>
      </c>
      <c r="B77" s="242"/>
      <c r="C77" s="30">
        <f>SUM(C78:C81)</f>
        <v>0</v>
      </c>
      <c r="D77" s="30">
        <f t="shared" ref="D77:G77" si="11">SUM(D78:D81)</f>
        <v>0</v>
      </c>
      <c r="E77" s="30">
        <f t="shared" si="11"/>
        <v>0</v>
      </c>
      <c r="F77" s="30">
        <f t="shared" si="11"/>
        <v>0</v>
      </c>
      <c r="G77" s="30">
        <f t="shared" si="11"/>
        <v>0</v>
      </c>
      <c r="H77" s="24">
        <f t="shared" si="4"/>
        <v>0</v>
      </c>
    </row>
    <row r="78" spans="1:8" x14ac:dyDescent="0.25">
      <c r="A78" s="9"/>
      <c r="B78" s="11" t="s">
        <v>371</v>
      </c>
      <c r="C78" s="31">
        <v>0</v>
      </c>
      <c r="D78" s="31">
        <v>0</v>
      </c>
      <c r="E78" s="31">
        <v>0</v>
      </c>
      <c r="F78" s="31">
        <v>0</v>
      </c>
      <c r="G78" s="31">
        <v>0</v>
      </c>
      <c r="H78" s="24">
        <f t="shared" si="4"/>
        <v>0</v>
      </c>
    </row>
    <row r="79" spans="1:8" ht="22.5" x14ac:dyDescent="0.25">
      <c r="A79" s="9"/>
      <c r="B79" s="19" t="s">
        <v>372</v>
      </c>
      <c r="C79" s="31">
        <v>0</v>
      </c>
      <c r="D79" s="31">
        <v>0</v>
      </c>
      <c r="E79" s="31">
        <v>0</v>
      </c>
      <c r="F79" s="31">
        <v>0</v>
      </c>
      <c r="G79" s="31">
        <v>0</v>
      </c>
      <c r="H79" s="24">
        <f t="shared" si="4"/>
        <v>0</v>
      </c>
    </row>
    <row r="80" spans="1:8" x14ac:dyDescent="0.25">
      <c r="A80" s="9"/>
      <c r="B80" s="11" t="s">
        <v>373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24">
        <f t="shared" si="4"/>
        <v>0</v>
      </c>
    </row>
    <row r="81" spans="1:8" x14ac:dyDescent="0.25">
      <c r="A81" s="9"/>
      <c r="B81" s="11" t="s">
        <v>374</v>
      </c>
      <c r="C81" s="31">
        <v>0</v>
      </c>
      <c r="D81" s="31">
        <v>0</v>
      </c>
      <c r="E81" s="31">
        <v>0</v>
      </c>
      <c r="F81" s="31">
        <v>0</v>
      </c>
      <c r="G81" s="31">
        <v>0</v>
      </c>
      <c r="H81" s="24">
        <f t="shared" si="4"/>
        <v>0</v>
      </c>
    </row>
    <row r="82" spans="1:8" x14ac:dyDescent="0.25">
      <c r="A82" s="15"/>
      <c r="B82" s="16"/>
      <c r="C82" s="7"/>
      <c r="D82" s="7"/>
      <c r="E82" s="7"/>
      <c r="F82" s="7"/>
      <c r="G82" s="7"/>
      <c r="H82" s="7"/>
    </row>
    <row r="83" spans="1:8" x14ac:dyDescent="0.25">
      <c r="A83" s="241" t="s">
        <v>332</v>
      </c>
      <c r="B83" s="242"/>
      <c r="C83" s="31">
        <f>C9+C46</f>
        <v>5494829</v>
      </c>
      <c r="D83" s="31">
        <f t="shared" ref="D83:G83" si="12">D9+D46</f>
        <v>68828</v>
      </c>
      <c r="E83" s="31">
        <f t="shared" si="12"/>
        <v>5563657</v>
      </c>
      <c r="F83" s="31">
        <f t="shared" si="12"/>
        <v>4241938</v>
      </c>
      <c r="G83" s="31">
        <f t="shared" si="12"/>
        <v>4241938</v>
      </c>
      <c r="H83" s="26">
        <f>E83-F83</f>
        <v>1321719</v>
      </c>
    </row>
    <row r="84" spans="1:8" ht="15.75" thickBot="1" x14ac:dyDescent="0.3">
      <c r="A84" s="17"/>
      <c r="B84" s="18"/>
      <c r="C84" s="8"/>
      <c r="D84" s="8"/>
      <c r="E84" s="8"/>
      <c r="F84" s="8"/>
      <c r="G84" s="8"/>
      <c r="H84" s="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0" workbookViewId="0">
      <selection activeCell="C37" sqref="C37"/>
    </sheetView>
  </sheetViews>
  <sheetFormatPr baseColWidth="10" defaultRowHeight="15" x14ac:dyDescent="0.25"/>
  <cols>
    <col min="1" max="1" width="25.42578125" customWidth="1"/>
    <col min="3" max="3" width="12.85546875" customWidth="1"/>
  </cols>
  <sheetData>
    <row r="1" spans="1:10" x14ac:dyDescent="0.25">
      <c r="A1" s="223" t="s">
        <v>121</v>
      </c>
      <c r="B1" s="224"/>
      <c r="C1" s="224"/>
      <c r="D1" s="224"/>
      <c r="E1" s="224"/>
      <c r="F1" s="224"/>
      <c r="G1" s="225"/>
    </row>
    <row r="2" spans="1:10" x14ac:dyDescent="0.25">
      <c r="A2" s="226" t="s">
        <v>251</v>
      </c>
      <c r="B2" s="227"/>
      <c r="C2" s="227"/>
      <c r="D2" s="227"/>
      <c r="E2" s="227"/>
      <c r="F2" s="227"/>
      <c r="G2" s="228"/>
    </row>
    <row r="3" spans="1:10" x14ac:dyDescent="0.25">
      <c r="A3" s="226" t="s">
        <v>376</v>
      </c>
      <c r="B3" s="227"/>
      <c r="C3" s="227"/>
      <c r="D3" s="227"/>
      <c r="E3" s="227"/>
      <c r="F3" s="227"/>
      <c r="G3" s="228"/>
    </row>
    <row r="4" spans="1:10" x14ac:dyDescent="0.25">
      <c r="A4" s="226" t="s">
        <v>424</v>
      </c>
      <c r="B4" s="227"/>
      <c r="C4" s="227"/>
      <c r="D4" s="227"/>
      <c r="E4" s="227"/>
      <c r="F4" s="227"/>
      <c r="G4" s="228"/>
    </row>
    <row r="5" spans="1:10" ht="15.75" thickBot="1" x14ac:dyDescent="0.3">
      <c r="A5" s="229" t="s">
        <v>2</v>
      </c>
      <c r="B5" s="230"/>
      <c r="C5" s="230"/>
      <c r="D5" s="230"/>
      <c r="E5" s="230"/>
      <c r="F5" s="230"/>
      <c r="G5" s="231"/>
    </row>
    <row r="6" spans="1:10" ht="15.75" thickBot="1" x14ac:dyDescent="0.3">
      <c r="A6" s="263" t="s">
        <v>3</v>
      </c>
      <c r="B6" s="245" t="s">
        <v>253</v>
      </c>
      <c r="C6" s="246"/>
      <c r="D6" s="246"/>
      <c r="E6" s="246"/>
      <c r="F6" s="247"/>
      <c r="G6" s="243" t="s">
        <v>254</v>
      </c>
    </row>
    <row r="7" spans="1:10" ht="23.25" thickBot="1" x14ac:dyDescent="0.3">
      <c r="A7" s="264"/>
      <c r="B7" s="60" t="s">
        <v>153</v>
      </c>
      <c r="C7" s="60" t="s">
        <v>255</v>
      </c>
      <c r="D7" s="60" t="s">
        <v>256</v>
      </c>
      <c r="E7" s="60" t="s">
        <v>377</v>
      </c>
      <c r="F7" s="60" t="s">
        <v>170</v>
      </c>
      <c r="G7" s="244"/>
    </row>
    <row r="8" spans="1:10" ht="22.5" x14ac:dyDescent="0.25">
      <c r="A8" s="20" t="s">
        <v>378</v>
      </c>
      <c r="B8" s="29">
        <f>B9+B10+B14+B17+B18+B21</f>
        <v>1656000</v>
      </c>
      <c r="C8" s="29">
        <f t="shared" ref="C8:G8" si="0">C9+C10+C14+C17+C18+C21</f>
        <v>0</v>
      </c>
      <c r="D8" s="29">
        <f t="shared" si="0"/>
        <v>1656000</v>
      </c>
      <c r="E8" s="29">
        <f t="shared" si="0"/>
        <v>1416120</v>
      </c>
      <c r="F8" s="29">
        <f t="shared" si="0"/>
        <v>1416120</v>
      </c>
      <c r="G8" s="29">
        <f t="shared" si="0"/>
        <v>239880</v>
      </c>
    </row>
    <row r="9" spans="1:10" ht="22.5" x14ac:dyDescent="0.25">
      <c r="A9" s="21" t="s">
        <v>379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</row>
    <row r="10" spans="1:10" x14ac:dyDescent="0.25">
      <c r="A10" s="21" t="s">
        <v>380</v>
      </c>
      <c r="B10" s="40">
        <f>B11+B12+B13</f>
        <v>1656000</v>
      </c>
      <c r="C10" s="40">
        <f>C11+C12+C13</f>
        <v>0</v>
      </c>
      <c r="D10" s="40">
        <f t="shared" ref="D10:G10" si="1">D11+D12+D13</f>
        <v>1656000</v>
      </c>
      <c r="E10" s="40">
        <f t="shared" si="1"/>
        <v>1416120</v>
      </c>
      <c r="F10" s="40">
        <f t="shared" ref="F10" si="2">F11+F12+F13</f>
        <v>1416120</v>
      </c>
      <c r="G10" s="40">
        <f t="shared" si="1"/>
        <v>239880</v>
      </c>
    </row>
    <row r="11" spans="1:10" x14ac:dyDescent="0.25">
      <c r="A11" s="25" t="s">
        <v>398</v>
      </c>
      <c r="B11" s="40">
        <v>458381</v>
      </c>
      <c r="C11" s="26">
        <v>0</v>
      </c>
      <c r="D11" s="26">
        <f>B11+C11</f>
        <v>458381</v>
      </c>
      <c r="E11" s="26">
        <v>391982</v>
      </c>
      <c r="F11" s="26">
        <v>391982</v>
      </c>
      <c r="G11" s="26">
        <f>D11-E11</f>
        <v>66399</v>
      </c>
    </row>
    <row r="12" spans="1:10" x14ac:dyDescent="0.25">
      <c r="A12" s="25" t="s">
        <v>397</v>
      </c>
      <c r="B12" s="40">
        <v>380052</v>
      </c>
      <c r="C12" s="26">
        <v>0</v>
      </c>
      <c r="D12" s="26">
        <f t="shared" ref="D12:D13" si="3">B12+C12</f>
        <v>380052</v>
      </c>
      <c r="E12" s="26">
        <v>325000</v>
      </c>
      <c r="F12" s="26">
        <v>325000</v>
      </c>
      <c r="G12" s="26">
        <f t="shared" ref="G12:G13" si="4">D12-E12</f>
        <v>55052</v>
      </c>
      <c r="J12" s="61"/>
    </row>
    <row r="13" spans="1:10" x14ac:dyDescent="0.25">
      <c r="A13" s="25" t="s">
        <v>396</v>
      </c>
      <c r="B13" s="40">
        <v>817567</v>
      </c>
      <c r="C13" s="26">
        <v>0</v>
      </c>
      <c r="D13" s="26">
        <f t="shared" si="3"/>
        <v>817567</v>
      </c>
      <c r="E13" s="26">
        <v>699138</v>
      </c>
      <c r="F13" s="26">
        <v>699138</v>
      </c>
      <c r="G13" s="26">
        <f t="shared" si="4"/>
        <v>118429</v>
      </c>
    </row>
    <row r="14" spans="1:10" x14ac:dyDescent="0.25">
      <c r="A14" s="21" t="s">
        <v>381</v>
      </c>
      <c r="B14" s="40">
        <f>B15+B16</f>
        <v>0</v>
      </c>
      <c r="C14" s="40">
        <f t="shared" ref="C14:G14" si="5">C15+C16</f>
        <v>0</v>
      </c>
      <c r="D14" s="40">
        <f t="shared" si="5"/>
        <v>0</v>
      </c>
      <c r="E14" s="40">
        <f t="shared" si="5"/>
        <v>0</v>
      </c>
      <c r="F14" s="40">
        <f t="shared" si="5"/>
        <v>0</v>
      </c>
      <c r="G14" s="40">
        <f t="shared" si="5"/>
        <v>0</v>
      </c>
    </row>
    <row r="15" spans="1:10" x14ac:dyDescent="0.25">
      <c r="A15" s="21" t="s">
        <v>382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</row>
    <row r="16" spans="1:10" ht="22.5" x14ac:dyDescent="0.25">
      <c r="A16" s="21" t="s">
        <v>383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21" t="s">
        <v>384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ht="45" x14ac:dyDescent="0.25">
      <c r="A18" s="21" t="s">
        <v>385</v>
      </c>
      <c r="B18" s="40">
        <f>B19+B20</f>
        <v>0</v>
      </c>
      <c r="C18" s="40">
        <f t="shared" ref="C18:G18" si="6">C19+C20</f>
        <v>0</v>
      </c>
      <c r="D18" s="40">
        <f t="shared" si="6"/>
        <v>0</v>
      </c>
      <c r="E18" s="40">
        <f t="shared" si="6"/>
        <v>0</v>
      </c>
      <c r="F18" s="40">
        <f t="shared" si="6"/>
        <v>0</v>
      </c>
      <c r="G18" s="40">
        <f t="shared" si="6"/>
        <v>0</v>
      </c>
    </row>
    <row r="19" spans="1:7" ht="22.5" x14ac:dyDescent="0.25">
      <c r="A19" s="22" t="s">
        <v>386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7" ht="22.5" x14ac:dyDescent="0.25">
      <c r="A20" s="22" t="s">
        <v>387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</row>
    <row r="21" spans="1:7" x14ac:dyDescent="0.25">
      <c r="A21" s="21" t="s">
        <v>388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21"/>
      <c r="B22" s="29"/>
      <c r="C22" s="27"/>
      <c r="D22" s="27"/>
      <c r="E22" s="27"/>
      <c r="F22" s="27"/>
      <c r="G22" s="27"/>
    </row>
    <row r="23" spans="1:7" ht="22.5" x14ac:dyDescent="0.25">
      <c r="A23" s="20" t="s">
        <v>389</v>
      </c>
      <c r="B23" s="29">
        <f>B24+B25+B29+B32+B33+B36</f>
        <v>2913975</v>
      </c>
      <c r="C23" s="29">
        <f t="shared" ref="C23:G23" si="7">C24+C25+C29+C32+C33+C36</f>
        <v>0</v>
      </c>
      <c r="D23" s="29">
        <f t="shared" si="7"/>
        <v>2913975</v>
      </c>
      <c r="E23" s="29">
        <f t="shared" si="7"/>
        <v>2166775</v>
      </c>
      <c r="F23" s="29">
        <f t="shared" si="7"/>
        <v>2166775</v>
      </c>
      <c r="G23" s="29">
        <f t="shared" si="7"/>
        <v>747200</v>
      </c>
    </row>
    <row r="24" spans="1:7" ht="22.5" x14ac:dyDescent="0.25">
      <c r="A24" s="21" t="s">
        <v>379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21" t="s">
        <v>380</v>
      </c>
      <c r="B25" s="40">
        <f>SUM(B26:B28)</f>
        <v>2913975</v>
      </c>
      <c r="C25" s="40">
        <f t="shared" ref="C25:G25" si="8">SUM(C26:C28)</f>
        <v>0</v>
      </c>
      <c r="D25" s="40">
        <f t="shared" si="8"/>
        <v>2913975</v>
      </c>
      <c r="E25" s="40">
        <f t="shared" si="8"/>
        <v>2166775</v>
      </c>
      <c r="F25" s="40">
        <f t="shared" si="8"/>
        <v>2166775</v>
      </c>
      <c r="G25" s="40">
        <f t="shared" si="8"/>
        <v>747200</v>
      </c>
    </row>
    <row r="26" spans="1:7" x14ac:dyDescent="0.25">
      <c r="A26" s="25" t="s">
        <v>398</v>
      </c>
      <c r="B26" s="40">
        <v>806588</v>
      </c>
      <c r="C26" s="26">
        <v>0</v>
      </c>
      <c r="D26" s="26">
        <f>B26+C26</f>
        <v>806588</v>
      </c>
      <c r="E26" s="26">
        <v>599763</v>
      </c>
      <c r="F26" s="26">
        <v>599763</v>
      </c>
      <c r="G26" s="26">
        <f>D26-E26</f>
        <v>206825</v>
      </c>
    </row>
    <row r="27" spans="1:7" x14ac:dyDescent="0.25">
      <c r="A27" s="25" t="s">
        <v>397</v>
      </c>
      <c r="B27" s="40">
        <v>668757</v>
      </c>
      <c r="C27" s="26">
        <v>0</v>
      </c>
      <c r="D27" s="26">
        <f t="shared" ref="D27:D28" si="9">B27+C27</f>
        <v>668757</v>
      </c>
      <c r="E27" s="26">
        <v>497275</v>
      </c>
      <c r="F27" s="26">
        <v>497275</v>
      </c>
      <c r="G27" s="26">
        <f t="shared" ref="G27:G28" si="10">D27-E27</f>
        <v>171482</v>
      </c>
    </row>
    <row r="28" spans="1:7" x14ac:dyDescent="0.25">
      <c r="A28" s="25" t="s">
        <v>396</v>
      </c>
      <c r="B28" s="40">
        <v>1438630</v>
      </c>
      <c r="C28" s="26">
        <v>0</v>
      </c>
      <c r="D28" s="26">
        <f t="shared" si="9"/>
        <v>1438630</v>
      </c>
      <c r="E28" s="26">
        <v>1069737</v>
      </c>
      <c r="F28" s="26">
        <v>1069737</v>
      </c>
      <c r="G28" s="26">
        <f t="shared" si="10"/>
        <v>368893</v>
      </c>
    </row>
    <row r="29" spans="1:7" x14ac:dyDescent="0.25">
      <c r="A29" s="21" t="s">
        <v>381</v>
      </c>
      <c r="B29" s="40">
        <f>B30+B31</f>
        <v>0</v>
      </c>
      <c r="C29" s="40">
        <f t="shared" ref="C29:G29" si="11">C30+C31</f>
        <v>0</v>
      </c>
      <c r="D29" s="40">
        <f t="shared" si="11"/>
        <v>0</v>
      </c>
      <c r="E29" s="40">
        <f t="shared" si="11"/>
        <v>0</v>
      </c>
      <c r="F29" s="40">
        <f t="shared" si="11"/>
        <v>0</v>
      </c>
      <c r="G29" s="40">
        <f t="shared" si="11"/>
        <v>0</v>
      </c>
    </row>
    <row r="30" spans="1:7" x14ac:dyDescent="0.25">
      <c r="A30" s="21" t="s">
        <v>382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22.5" x14ac:dyDescent="0.25">
      <c r="A31" s="21" t="s">
        <v>383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</row>
    <row r="32" spans="1:7" x14ac:dyDescent="0.25">
      <c r="A32" s="21" t="s">
        <v>384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</row>
    <row r="33" spans="1:7" ht="45" x14ac:dyDescent="0.25">
      <c r="A33" s="21" t="s">
        <v>385</v>
      </c>
      <c r="B33" s="40">
        <f>B34+B35</f>
        <v>0</v>
      </c>
      <c r="C33" s="40">
        <f t="shared" ref="C33:G33" si="12">C34+C35</f>
        <v>0</v>
      </c>
      <c r="D33" s="40">
        <f t="shared" si="12"/>
        <v>0</v>
      </c>
      <c r="E33" s="40">
        <f t="shared" si="12"/>
        <v>0</v>
      </c>
      <c r="F33" s="40">
        <f t="shared" si="12"/>
        <v>0</v>
      </c>
      <c r="G33" s="40">
        <f t="shared" si="12"/>
        <v>0</v>
      </c>
    </row>
    <row r="34" spans="1:7" ht="22.5" x14ac:dyDescent="0.25">
      <c r="A34" s="22" t="s">
        <v>386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</row>
    <row r="35" spans="1:7" ht="22.5" x14ac:dyDescent="0.25">
      <c r="A35" s="22" t="s">
        <v>387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5">
      <c r="A36" s="21" t="s">
        <v>388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</row>
    <row r="37" spans="1:7" ht="22.5" x14ac:dyDescent="0.25">
      <c r="A37" s="20" t="s">
        <v>390</v>
      </c>
      <c r="B37" s="29">
        <f>B8+B23</f>
        <v>4569975</v>
      </c>
      <c r="C37" s="29">
        <f t="shared" ref="C37:G37" si="13">C8+C23</f>
        <v>0</v>
      </c>
      <c r="D37" s="29">
        <f t="shared" si="13"/>
        <v>4569975</v>
      </c>
      <c r="E37" s="29">
        <f t="shared" si="13"/>
        <v>3582895</v>
      </c>
      <c r="F37" s="29">
        <f t="shared" si="13"/>
        <v>3582895</v>
      </c>
      <c r="G37" s="29">
        <f t="shared" si="13"/>
        <v>987080</v>
      </c>
    </row>
    <row r="38" spans="1:7" ht="15.75" thickBot="1" x14ac:dyDescent="0.3">
      <c r="A38" s="23"/>
      <c r="B38" s="41"/>
      <c r="C38" s="28"/>
      <c r="D38" s="28"/>
      <c r="E38" s="28"/>
      <c r="F38" s="28"/>
      <c r="G38" s="28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5" sqref="B15"/>
    </sheetView>
  </sheetViews>
  <sheetFormatPr baseColWidth="10" defaultRowHeight="12" x14ac:dyDescent="0.2"/>
  <cols>
    <col min="1" max="1" width="3.140625" style="49" customWidth="1"/>
    <col min="2" max="2" width="46.5703125" style="49" customWidth="1"/>
    <col min="3" max="3" width="19.85546875" style="49" customWidth="1"/>
    <col min="4" max="4" width="19.7109375" style="49" customWidth="1"/>
    <col min="5" max="5" width="5.140625" style="48" customWidth="1"/>
    <col min="6" max="256" width="11.42578125" style="49"/>
    <col min="257" max="257" width="3.140625" style="49" customWidth="1"/>
    <col min="258" max="258" width="46.5703125" style="49" customWidth="1"/>
    <col min="259" max="259" width="19.85546875" style="49" customWidth="1"/>
    <col min="260" max="260" width="19.7109375" style="49" customWidth="1"/>
    <col min="261" max="261" width="5.140625" style="49" customWidth="1"/>
    <col min="262" max="512" width="11.42578125" style="49"/>
    <col min="513" max="513" width="3.140625" style="49" customWidth="1"/>
    <col min="514" max="514" width="46.5703125" style="49" customWidth="1"/>
    <col min="515" max="515" width="19.85546875" style="49" customWidth="1"/>
    <col min="516" max="516" width="19.7109375" style="49" customWidth="1"/>
    <col min="517" max="517" width="5.140625" style="49" customWidth="1"/>
    <col min="518" max="768" width="11.42578125" style="49"/>
    <col min="769" max="769" width="3.140625" style="49" customWidth="1"/>
    <col min="770" max="770" width="46.5703125" style="49" customWidth="1"/>
    <col min="771" max="771" width="19.85546875" style="49" customWidth="1"/>
    <col min="772" max="772" width="19.7109375" style="49" customWidth="1"/>
    <col min="773" max="773" width="5.140625" style="49" customWidth="1"/>
    <col min="774" max="1024" width="11.42578125" style="49"/>
    <col min="1025" max="1025" width="3.140625" style="49" customWidth="1"/>
    <col min="1026" max="1026" width="46.5703125" style="49" customWidth="1"/>
    <col min="1027" max="1027" width="19.85546875" style="49" customWidth="1"/>
    <col min="1028" max="1028" width="19.7109375" style="49" customWidth="1"/>
    <col min="1029" max="1029" width="5.140625" style="49" customWidth="1"/>
    <col min="1030" max="1280" width="11.42578125" style="49"/>
    <col min="1281" max="1281" width="3.140625" style="49" customWidth="1"/>
    <col min="1282" max="1282" width="46.5703125" style="49" customWidth="1"/>
    <col min="1283" max="1283" width="19.85546875" style="49" customWidth="1"/>
    <col min="1284" max="1284" width="19.7109375" style="49" customWidth="1"/>
    <col min="1285" max="1285" width="5.140625" style="49" customWidth="1"/>
    <col min="1286" max="1536" width="11.42578125" style="49"/>
    <col min="1537" max="1537" width="3.140625" style="49" customWidth="1"/>
    <col min="1538" max="1538" width="46.5703125" style="49" customWidth="1"/>
    <col min="1539" max="1539" width="19.85546875" style="49" customWidth="1"/>
    <col min="1540" max="1540" width="19.7109375" style="49" customWidth="1"/>
    <col min="1541" max="1541" width="5.140625" style="49" customWidth="1"/>
    <col min="1542" max="1792" width="11.42578125" style="49"/>
    <col min="1793" max="1793" width="3.140625" style="49" customWidth="1"/>
    <col min="1794" max="1794" width="46.5703125" style="49" customWidth="1"/>
    <col min="1795" max="1795" width="19.85546875" style="49" customWidth="1"/>
    <col min="1796" max="1796" width="19.7109375" style="49" customWidth="1"/>
    <col min="1797" max="1797" width="5.140625" style="49" customWidth="1"/>
    <col min="1798" max="2048" width="11.42578125" style="49"/>
    <col min="2049" max="2049" width="3.140625" style="49" customWidth="1"/>
    <col min="2050" max="2050" width="46.5703125" style="49" customWidth="1"/>
    <col min="2051" max="2051" width="19.85546875" style="49" customWidth="1"/>
    <col min="2052" max="2052" width="19.7109375" style="49" customWidth="1"/>
    <col min="2053" max="2053" width="5.140625" style="49" customWidth="1"/>
    <col min="2054" max="2304" width="11.42578125" style="49"/>
    <col min="2305" max="2305" width="3.140625" style="49" customWidth="1"/>
    <col min="2306" max="2306" width="46.5703125" style="49" customWidth="1"/>
    <col min="2307" max="2307" width="19.85546875" style="49" customWidth="1"/>
    <col min="2308" max="2308" width="19.7109375" style="49" customWidth="1"/>
    <col min="2309" max="2309" width="5.140625" style="49" customWidth="1"/>
    <col min="2310" max="2560" width="11.42578125" style="49"/>
    <col min="2561" max="2561" width="3.140625" style="49" customWidth="1"/>
    <col min="2562" max="2562" width="46.5703125" style="49" customWidth="1"/>
    <col min="2563" max="2563" width="19.85546875" style="49" customWidth="1"/>
    <col min="2564" max="2564" width="19.7109375" style="49" customWidth="1"/>
    <col min="2565" max="2565" width="5.140625" style="49" customWidth="1"/>
    <col min="2566" max="2816" width="11.42578125" style="49"/>
    <col min="2817" max="2817" width="3.140625" style="49" customWidth="1"/>
    <col min="2818" max="2818" width="46.5703125" style="49" customWidth="1"/>
    <col min="2819" max="2819" width="19.85546875" style="49" customWidth="1"/>
    <col min="2820" max="2820" width="19.7109375" style="49" customWidth="1"/>
    <col min="2821" max="2821" width="5.140625" style="49" customWidth="1"/>
    <col min="2822" max="3072" width="11.42578125" style="49"/>
    <col min="3073" max="3073" width="3.140625" style="49" customWidth="1"/>
    <col min="3074" max="3074" width="46.5703125" style="49" customWidth="1"/>
    <col min="3075" max="3075" width="19.85546875" style="49" customWidth="1"/>
    <col min="3076" max="3076" width="19.7109375" style="49" customWidth="1"/>
    <col min="3077" max="3077" width="5.140625" style="49" customWidth="1"/>
    <col min="3078" max="3328" width="11.42578125" style="49"/>
    <col min="3329" max="3329" width="3.140625" style="49" customWidth="1"/>
    <col min="3330" max="3330" width="46.5703125" style="49" customWidth="1"/>
    <col min="3331" max="3331" width="19.85546875" style="49" customWidth="1"/>
    <col min="3332" max="3332" width="19.7109375" style="49" customWidth="1"/>
    <col min="3333" max="3333" width="5.140625" style="49" customWidth="1"/>
    <col min="3334" max="3584" width="11.42578125" style="49"/>
    <col min="3585" max="3585" width="3.140625" style="49" customWidth="1"/>
    <col min="3586" max="3586" width="46.5703125" style="49" customWidth="1"/>
    <col min="3587" max="3587" width="19.85546875" style="49" customWidth="1"/>
    <col min="3588" max="3588" width="19.7109375" style="49" customWidth="1"/>
    <col min="3589" max="3589" width="5.140625" style="49" customWidth="1"/>
    <col min="3590" max="3840" width="11.42578125" style="49"/>
    <col min="3841" max="3841" width="3.140625" style="49" customWidth="1"/>
    <col min="3842" max="3842" width="46.5703125" style="49" customWidth="1"/>
    <col min="3843" max="3843" width="19.85546875" style="49" customWidth="1"/>
    <col min="3844" max="3844" width="19.7109375" style="49" customWidth="1"/>
    <col min="3845" max="3845" width="5.140625" style="49" customWidth="1"/>
    <col min="3846" max="4096" width="11.42578125" style="49"/>
    <col min="4097" max="4097" width="3.140625" style="49" customWidth="1"/>
    <col min="4098" max="4098" width="46.5703125" style="49" customWidth="1"/>
    <col min="4099" max="4099" width="19.85546875" style="49" customWidth="1"/>
    <col min="4100" max="4100" width="19.7109375" style="49" customWidth="1"/>
    <col min="4101" max="4101" width="5.140625" style="49" customWidth="1"/>
    <col min="4102" max="4352" width="11.42578125" style="49"/>
    <col min="4353" max="4353" width="3.140625" style="49" customWidth="1"/>
    <col min="4354" max="4354" width="46.5703125" style="49" customWidth="1"/>
    <col min="4355" max="4355" width="19.85546875" style="49" customWidth="1"/>
    <col min="4356" max="4356" width="19.7109375" style="49" customWidth="1"/>
    <col min="4357" max="4357" width="5.140625" style="49" customWidth="1"/>
    <col min="4358" max="4608" width="11.42578125" style="49"/>
    <col min="4609" max="4609" width="3.140625" style="49" customWidth="1"/>
    <col min="4610" max="4610" width="46.5703125" style="49" customWidth="1"/>
    <col min="4611" max="4611" width="19.85546875" style="49" customWidth="1"/>
    <col min="4612" max="4612" width="19.7109375" style="49" customWidth="1"/>
    <col min="4613" max="4613" width="5.140625" style="49" customWidth="1"/>
    <col min="4614" max="4864" width="11.42578125" style="49"/>
    <col min="4865" max="4865" width="3.140625" style="49" customWidth="1"/>
    <col min="4866" max="4866" width="46.5703125" style="49" customWidth="1"/>
    <col min="4867" max="4867" width="19.85546875" style="49" customWidth="1"/>
    <col min="4868" max="4868" width="19.7109375" style="49" customWidth="1"/>
    <col min="4869" max="4869" width="5.140625" style="49" customWidth="1"/>
    <col min="4870" max="5120" width="11.42578125" style="49"/>
    <col min="5121" max="5121" width="3.140625" style="49" customWidth="1"/>
    <col min="5122" max="5122" width="46.5703125" style="49" customWidth="1"/>
    <col min="5123" max="5123" width="19.85546875" style="49" customWidth="1"/>
    <col min="5124" max="5124" width="19.7109375" style="49" customWidth="1"/>
    <col min="5125" max="5125" width="5.140625" style="49" customWidth="1"/>
    <col min="5126" max="5376" width="11.42578125" style="49"/>
    <col min="5377" max="5377" width="3.140625" style="49" customWidth="1"/>
    <col min="5378" max="5378" width="46.5703125" style="49" customWidth="1"/>
    <col min="5379" max="5379" width="19.85546875" style="49" customWidth="1"/>
    <col min="5380" max="5380" width="19.7109375" style="49" customWidth="1"/>
    <col min="5381" max="5381" width="5.140625" style="49" customWidth="1"/>
    <col min="5382" max="5632" width="11.42578125" style="49"/>
    <col min="5633" max="5633" width="3.140625" style="49" customWidth="1"/>
    <col min="5634" max="5634" width="46.5703125" style="49" customWidth="1"/>
    <col min="5635" max="5635" width="19.85546875" style="49" customWidth="1"/>
    <col min="5636" max="5636" width="19.7109375" style="49" customWidth="1"/>
    <col min="5637" max="5637" width="5.140625" style="49" customWidth="1"/>
    <col min="5638" max="5888" width="11.42578125" style="49"/>
    <col min="5889" max="5889" width="3.140625" style="49" customWidth="1"/>
    <col min="5890" max="5890" width="46.5703125" style="49" customWidth="1"/>
    <col min="5891" max="5891" width="19.85546875" style="49" customWidth="1"/>
    <col min="5892" max="5892" width="19.7109375" style="49" customWidth="1"/>
    <col min="5893" max="5893" width="5.140625" style="49" customWidth="1"/>
    <col min="5894" max="6144" width="11.42578125" style="49"/>
    <col min="6145" max="6145" width="3.140625" style="49" customWidth="1"/>
    <col min="6146" max="6146" width="46.5703125" style="49" customWidth="1"/>
    <col min="6147" max="6147" width="19.85546875" style="49" customWidth="1"/>
    <col min="6148" max="6148" width="19.7109375" style="49" customWidth="1"/>
    <col min="6149" max="6149" width="5.140625" style="49" customWidth="1"/>
    <col min="6150" max="6400" width="11.42578125" style="49"/>
    <col min="6401" max="6401" width="3.140625" style="49" customWidth="1"/>
    <col min="6402" max="6402" width="46.5703125" style="49" customWidth="1"/>
    <col min="6403" max="6403" width="19.85546875" style="49" customWidth="1"/>
    <col min="6404" max="6404" width="19.7109375" style="49" customWidth="1"/>
    <col min="6405" max="6405" width="5.140625" style="49" customWidth="1"/>
    <col min="6406" max="6656" width="11.42578125" style="49"/>
    <col min="6657" max="6657" width="3.140625" style="49" customWidth="1"/>
    <col min="6658" max="6658" width="46.5703125" style="49" customWidth="1"/>
    <col min="6659" max="6659" width="19.85546875" style="49" customWidth="1"/>
    <col min="6660" max="6660" width="19.7109375" style="49" customWidth="1"/>
    <col min="6661" max="6661" width="5.140625" style="49" customWidth="1"/>
    <col min="6662" max="6912" width="11.42578125" style="49"/>
    <col min="6913" max="6913" width="3.140625" style="49" customWidth="1"/>
    <col min="6914" max="6914" width="46.5703125" style="49" customWidth="1"/>
    <col min="6915" max="6915" width="19.85546875" style="49" customWidth="1"/>
    <col min="6916" max="6916" width="19.7109375" style="49" customWidth="1"/>
    <col min="6917" max="6917" width="5.140625" style="49" customWidth="1"/>
    <col min="6918" max="7168" width="11.42578125" style="49"/>
    <col min="7169" max="7169" width="3.140625" style="49" customWidth="1"/>
    <col min="7170" max="7170" width="46.5703125" style="49" customWidth="1"/>
    <col min="7171" max="7171" width="19.85546875" style="49" customWidth="1"/>
    <col min="7172" max="7172" width="19.7109375" style="49" customWidth="1"/>
    <col min="7173" max="7173" width="5.140625" style="49" customWidth="1"/>
    <col min="7174" max="7424" width="11.42578125" style="49"/>
    <col min="7425" max="7425" width="3.140625" style="49" customWidth="1"/>
    <col min="7426" max="7426" width="46.5703125" style="49" customWidth="1"/>
    <col min="7427" max="7427" width="19.85546875" style="49" customWidth="1"/>
    <col min="7428" max="7428" width="19.7109375" style="49" customWidth="1"/>
    <col min="7429" max="7429" width="5.140625" style="49" customWidth="1"/>
    <col min="7430" max="7680" width="11.42578125" style="49"/>
    <col min="7681" max="7681" width="3.140625" style="49" customWidth="1"/>
    <col min="7682" max="7682" width="46.5703125" style="49" customWidth="1"/>
    <col min="7683" max="7683" width="19.85546875" style="49" customWidth="1"/>
    <col min="7684" max="7684" width="19.7109375" style="49" customWidth="1"/>
    <col min="7685" max="7685" width="5.140625" style="49" customWidth="1"/>
    <col min="7686" max="7936" width="11.42578125" style="49"/>
    <col min="7937" max="7937" width="3.140625" style="49" customWidth="1"/>
    <col min="7938" max="7938" width="46.5703125" style="49" customWidth="1"/>
    <col min="7939" max="7939" width="19.85546875" style="49" customWidth="1"/>
    <col min="7940" max="7940" width="19.7109375" style="49" customWidth="1"/>
    <col min="7941" max="7941" width="5.140625" style="49" customWidth="1"/>
    <col min="7942" max="8192" width="11.42578125" style="49"/>
    <col min="8193" max="8193" width="3.140625" style="49" customWidth="1"/>
    <col min="8194" max="8194" width="46.5703125" style="49" customWidth="1"/>
    <col min="8195" max="8195" width="19.85546875" style="49" customWidth="1"/>
    <col min="8196" max="8196" width="19.7109375" style="49" customWidth="1"/>
    <col min="8197" max="8197" width="5.140625" style="49" customWidth="1"/>
    <col min="8198" max="8448" width="11.42578125" style="49"/>
    <col min="8449" max="8449" width="3.140625" style="49" customWidth="1"/>
    <col min="8450" max="8450" width="46.5703125" style="49" customWidth="1"/>
    <col min="8451" max="8451" width="19.85546875" style="49" customWidth="1"/>
    <col min="8452" max="8452" width="19.7109375" style="49" customWidth="1"/>
    <col min="8453" max="8453" width="5.140625" style="49" customWidth="1"/>
    <col min="8454" max="8704" width="11.42578125" style="49"/>
    <col min="8705" max="8705" width="3.140625" style="49" customWidth="1"/>
    <col min="8706" max="8706" width="46.5703125" style="49" customWidth="1"/>
    <col min="8707" max="8707" width="19.85546875" style="49" customWidth="1"/>
    <col min="8708" max="8708" width="19.7109375" style="49" customWidth="1"/>
    <col min="8709" max="8709" width="5.140625" style="49" customWidth="1"/>
    <col min="8710" max="8960" width="11.42578125" style="49"/>
    <col min="8961" max="8961" width="3.140625" style="49" customWidth="1"/>
    <col min="8962" max="8962" width="46.5703125" style="49" customWidth="1"/>
    <col min="8963" max="8963" width="19.85546875" style="49" customWidth="1"/>
    <col min="8964" max="8964" width="19.7109375" style="49" customWidth="1"/>
    <col min="8965" max="8965" width="5.140625" style="49" customWidth="1"/>
    <col min="8966" max="9216" width="11.42578125" style="49"/>
    <col min="9217" max="9217" width="3.140625" style="49" customWidth="1"/>
    <col min="9218" max="9218" width="46.5703125" style="49" customWidth="1"/>
    <col min="9219" max="9219" width="19.85546875" style="49" customWidth="1"/>
    <col min="9220" max="9220" width="19.7109375" style="49" customWidth="1"/>
    <col min="9221" max="9221" width="5.140625" style="49" customWidth="1"/>
    <col min="9222" max="9472" width="11.42578125" style="49"/>
    <col min="9473" max="9473" width="3.140625" style="49" customWidth="1"/>
    <col min="9474" max="9474" width="46.5703125" style="49" customWidth="1"/>
    <col min="9475" max="9475" width="19.85546875" style="49" customWidth="1"/>
    <col min="9476" max="9476" width="19.7109375" style="49" customWidth="1"/>
    <col min="9477" max="9477" width="5.140625" style="49" customWidth="1"/>
    <col min="9478" max="9728" width="11.42578125" style="49"/>
    <col min="9729" max="9729" width="3.140625" style="49" customWidth="1"/>
    <col min="9730" max="9730" width="46.5703125" style="49" customWidth="1"/>
    <col min="9731" max="9731" width="19.85546875" style="49" customWidth="1"/>
    <col min="9732" max="9732" width="19.7109375" style="49" customWidth="1"/>
    <col min="9733" max="9733" width="5.140625" style="49" customWidth="1"/>
    <col min="9734" max="9984" width="11.42578125" style="49"/>
    <col min="9985" max="9985" width="3.140625" style="49" customWidth="1"/>
    <col min="9986" max="9986" width="46.5703125" style="49" customWidth="1"/>
    <col min="9987" max="9987" width="19.85546875" style="49" customWidth="1"/>
    <col min="9988" max="9988" width="19.7109375" style="49" customWidth="1"/>
    <col min="9989" max="9989" width="5.140625" style="49" customWidth="1"/>
    <col min="9990" max="10240" width="11.42578125" style="49"/>
    <col min="10241" max="10241" width="3.140625" style="49" customWidth="1"/>
    <col min="10242" max="10242" width="46.5703125" style="49" customWidth="1"/>
    <col min="10243" max="10243" width="19.85546875" style="49" customWidth="1"/>
    <col min="10244" max="10244" width="19.7109375" style="49" customWidth="1"/>
    <col min="10245" max="10245" width="5.140625" style="49" customWidth="1"/>
    <col min="10246" max="10496" width="11.42578125" style="49"/>
    <col min="10497" max="10497" width="3.140625" style="49" customWidth="1"/>
    <col min="10498" max="10498" width="46.5703125" style="49" customWidth="1"/>
    <col min="10499" max="10499" width="19.85546875" style="49" customWidth="1"/>
    <col min="10500" max="10500" width="19.7109375" style="49" customWidth="1"/>
    <col min="10501" max="10501" width="5.140625" style="49" customWidth="1"/>
    <col min="10502" max="10752" width="11.42578125" style="49"/>
    <col min="10753" max="10753" width="3.140625" style="49" customWidth="1"/>
    <col min="10754" max="10754" width="46.5703125" style="49" customWidth="1"/>
    <col min="10755" max="10755" width="19.85546875" style="49" customWidth="1"/>
    <col min="10756" max="10756" width="19.7109375" style="49" customWidth="1"/>
    <col min="10757" max="10757" width="5.140625" style="49" customWidth="1"/>
    <col min="10758" max="11008" width="11.42578125" style="49"/>
    <col min="11009" max="11009" width="3.140625" style="49" customWidth="1"/>
    <col min="11010" max="11010" width="46.5703125" style="49" customWidth="1"/>
    <col min="11011" max="11011" width="19.85546875" style="49" customWidth="1"/>
    <col min="11012" max="11012" width="19.7109375" style="49" customWidth="1"/>
    <col min="11013" max="11013" width="5.140625" style="49" customWidth="1"/>
    <col min="11014" max="11264" width="11.42578125" style="49"/>
    <col min="11265" max="11265" width="3.140625" style="49" customWidth="1"/>
    <col min="11266" max="11266" width="46.5703125" style="49" customWidth="1"/>
    <col min="11267" max="11267" width="19.85546875" style="49" customWidth="1"/>
    <col min="11268" max="11268" width="19.7109375" style="49" customWidth="1"/>
    <col min="11269" max="11269" width="5.140625" style="49" customWidth="1"/>
    <col min="11270" max="11520" width="11.42578125" style="49"/>
    <col min="11521" max="11521" width="3.140625" style="49" customWidth="1"/>
    <col min="11522" max="11522" width="46.5703125" style="49" customWidth="1"/>
    <col min="11523" max="11523" width="19.85546875" style="49" customWidth="1"/>
    <col min="11524" max="11524" width="19.7109375" style="49" customWidth="1"/>
    <col min="11525" max="11525" width="5.140625" style="49" customWidth="1"/>
    <col min="11526" max="11776" width="11.42578125" style="49"/>
    <col min="11777" max="11777" width="3.140625" style="49" customWidth="1"/>
    <col min="11778" max="11778" width="46.5703125" style="49" customWidth="1"/>
    <col min="11779" max="11779" width="19.85546875" style="49" customWidth="1"/>
    <col min="11780" max="11780" width="19.7109375" style="49" customWidth="1"/>
    <col min="11781" max="11781" width="5.140625" style="49" customWidth="1"/>
    <col min="11782" max="12032" width="11.42578125" style="49"/>
    <col min="12033" max="12033" width="3.140625" style="49" customWidth="1"/>
    <col min="12034" max="12034" width="46.5703125" style="49" customWidth="1"/>
    <col min="12035" max="12035" width="19.85546875" style="49" customWidth="1"/>
    <col min="12036" max="12036" width="19.7109375" style="49" customWidth="1"/>
    <col min="12037" max="12037" width="5.140625" style="49" customWidth="1"/>
    <col min="12038" max="12288" width="11.42578125" style="49"/>
    <col min="12289" max="12289" width="3.140625" style="49" customWidth="1"/>
    <col min="12290" max="12290" width="46.5703125" style="49" customWidth="1"/>
    <col min="12291" max="12291" width="19.85546875" style="49" customWidth="1"/>
    <col min="12292" max="12292" width="19.7109375" style="49" customWidth="1"/>
    <col min="12293" max="12293" width="5.140625" style="49" customWidth="1"/>
    <col min="12294" max="12544" width="11.42578125" style="49"/>
    <col min="12545" max="12545" width="3.140625" style="49" customWidth="1"/>
    <col min="12546" max="12546" width="46.5703125" style="49" customWidth="1"/>
    <col min="12547" max="12547" width="19.85546875" style="49" customWidth="1"/>
    <col min="12548" max="12548" width="19.7109375" style="49" customWidth="1"/>
    <col min="12549" max="12549" width="5.140625" style="49" customWidth="1"/>
    <col min="12550" max="12800" width="11.42578125" style="49"/>
    <col min="12801" max="12801" width="3.140625" style="49" customWidth="1"/>
    <col min="12802" max="12802" width="46.5703125" style="49" customWidth="1"/>
    <col min="12803" max="12803" width="19.85546875" style="49" customWidth="1"/>
    <col min="12804" max="12804" width="19.7109375" style="49" customWidth="1"/>
    <col min="12805" max="12805" width="5.140625" style="49" customWidth="1"/>
    <col min="12806" max="13056" width="11.42578125" style="49"/>
    <col min="13057" max="13057" width="3.140625" style="49" customWidth="1"/>
    <col min="13058" max="13058" width="46.5703125" style="49" customWidth="1"/>
    <col min="13059" max="13059" width="19.85546875" style="49" customWidth="1"/>
    <col min="13060" max="13060" width="19.7109375" style="49" customWidth="1"/>
    <col min="13061" max="13061" width="5.140625" style="49" customWidth="1"/>
    <col min="13062" max="13312" width="11.42578125" style="49"/>
    <col min="13313" max="13313" width="3.140625" style="49" customWidth="1"/>
    <col min="13314" max="13314" width="46.5703125" style="49" customWidth="1"/>
    <col min="13315" max="13315" width="19.85546875" style="49" customWidth="1"/>
    <col min="13316" max="13316" width="19.7109375" style="49" customWidth="1"/>
    <col min="13317" max="13317" width="5.140625" style="49" customWidth="1"/>
    <col min="13318" max="13568" width="11.42578125" style="49"/>
    <col min="13569" max="13569" width="3.140625" style="49" customWidth="1"/>
    <col min="13570" max="13570" width="46.5703125" style="49" customWidth="1"/>
    <col min="13571" max="13571" width="19.85546875" style="49" customWidth="1"/>
    <col min="13572" max="13572" width="19.7109375" style="49" customWidth="1"/>
    <col min="13573" max="13573" width="5.140625" style="49" customWidth="1"/>
    <col min="13574" max="13824" width="11.42578125" style="49"/>
    <col min="13825" max="13825" width="3.140625" style="49" customWidth="1"/>
    <col min="13826" max="13826" width="46.5703125" style="49" customWidth="1"/>
    <col min="13827" max="13827" width="19.85546875" style="49" customWidth="1"/>
    <col min="13828" max="13828" width="19.7109375" style="49" customWidth="1"/>
    <col min="13829" max="13829" width="5.140625" style="49" customWidth="1"/>
    <col min="13830" max="14080" width="11.42578125" style="49"/>
    <col min="14081" max="14081" width="3.140625" style="49" customWidth="1"/>
    <col min="14082" max="14082" width="46.5703125" style="49" customWidth="1"/>
    <col min="14083" max="14083" width="19.85546875" style="49" customWidth="1"/>
    <col min="14084" max="14084" width="19.7109375" style="49" customWidth="1"/>
    <col min="14085" max="14085" width="5.140625" style="49" customWidth="1"/>
    <col min="14086" max="14336" width="11.42578125" style="49"/>
    <col min="14337" max="14337" width="3.140625" style="49" customWidth="1"/>
    <col min="14338" max="14338" width="46.5703125" style="49" customWidth="1"/>
    <col min="14339" max="14339" width="19.85546875" style="49" customWidth="1"/>
    <col min="14340" max="14340" width="19.7109375" style="49" customWidth="1"/>
    <col min="14341" max="14341" width="5.140625" style="49" customWidth="1"/>
    <col min="14342" max="14592" width="11.42578125" style="49"/>
    <col min="14593" max="14593" width="3.140625" style="49" customWidth="1"/>
    <col min="14594" max="14594" width="46.5703125" style="49" customWidth="1"/>
    <col min="14595" max="14595" width="19.85546875" style="49" customWidth="1"/>
    <col min="14596" max="14596" width="19.7109375" style="49" customWidth="1"/>
    <col min="14597" max="14597" width="5.140625" style="49" customWidth="1"/>
    <col min="14598" max="14848" width="11.42578125" style="49"/>
    <col min="14849" max="14849" width="3.140625" style="49" customWidth="1"/>
    <col min="14850" max="14850" width="46.5703125" style="49" customWidth="1"/>
    <col min="14851" max="14851" width="19.85546875" style="49" customWidth="1"/>
    <col min="14852" max="14852" width="19.7109375" style="49" customWidth="1"/>
    <col min="14853" max="14853" width="5.140625" style="49" customWidth="1"/>
    <col min="14854" max="15104" width="11.42578125" style="49"/>
    <col min="15105" max="15105" width="3.140625" style="49" customWidth="1"/>
    <col min="15106" max="15106" width="46.5703125" style="49" customWidth="1"/>
    <col min="15107" max="15107" width="19.85546875" style="49" customWidth="1"/>
    <col min="15108" max="15108" width="19.7109375" style="49" customWidth="1"/>
    <col min="15109" max="15109" width="5.140625" style="49" customWidth="1"/>
    <col min="15110" max="15360" width="11.42578125" style="49"/>
    <col min="15361" max="15361" width="3.140625" style="49" customWidth="1"/>
    <col min="15362" max="15362" width="46.5703125" style="49" customWidth="1"/>
    <col min="15363" max="15363" width="19.85546875" style="49" customWidth="1"/>
    <col min="15364" max="15364" width="19.7109375" style="49" customWidth="1"/>
    <col min="15365" max="15365" width="5.140625" style="49" customWidth="1"/>
    <col min="15366" max="15616" width="11.42578125" style="49"/>
    <col min="15617" max="15617" width="3.140625" style="49" customWidth="1"/>
    <col min="15618" max="15618" width="46.5703125" style="49" customWidth="1"/>
    <col min="15619" max="15619" width="19.85546875" style="49" customWidth="1"/>
    <col min="15620" max="15620" width="19.7109375" style="49" customWidth="1"/>
    <col min="15621" max="15621" width="5.140625" style="49" customWidth="1"/>
    <col min="15622" max="15872" width="11.42578125" style="49"/>
    <col min="15873" max="15873" width="3.140625" style="49" customWidth="1"/>
    <col min="15874" max="15874" width="46.5703125" style="49" customWidth="1"/>
    <col min="15875" max="15875" width="19.85546875" style="49" customWidth="1"/>
    <col min="15876" max="15876" width="19.7109375" style="49" customWidth="1"/>
    <col min="15877" max="15877" width="5.140625" style="49" customWidth="1"/>
    <col min="15878" max="16128" width="11.42578125" style="49"/>
    <col min="16129" max="16129" width="3.140625" style="49" customWidth="1"/>
    <col min="16130" max="16130" width="46.5703125" style="49" customWidth="1"/>
    <col min="16131" max="16131" width="19.85546875" style="49" customWidth="1"/>
    <col min="16132" max="16132" width="19.7109375" style="49" customWidth="1"/>
    <col min="16133" max="16133" width="5.140625" style="49" customWidth="1"/>
    <col min="16134" max="16384" width="11.42578125" style="49"/>
  </cols>
  <sheetData>
    <row r="1" spans="1:4" ht="12.75" thickBot="1" x14ac:dyDescent="0.25">
      <c r="A1" s="48"/>
      <c r="B1" s="48"/>
      <c r="C1" s="48"/>
      <c r="D1" s="48"/>
    </row>
    <row r="2" spans="1:4" x14ac:dyDescent="0.2">
      <c r="A2" s="48"/>
      <c r="B2" s="265" t="s">
        <v>403</v>
      </c>
      <c r="C2" s="266"/>
      <c r="D2" s="267"/>
    </row>
    <row r="3" spans="1:4" x14ac:dyDescent="0.2">
      <c r="A3" s="48"/>
      <c r="B3" s="268" t="s">
        <v>404</v>
      </c>
      <c r="C3" s="269"/>
      <c r="D3" s="270"/>
    </row>
    <row r="4" spans="1:4" ht="12.75" thickBot="1" x14ac:dyDescent="0.25">
      <c r="A4" s="48"/>
      <c r="B4" s="271" t="s">
        <v>405</v>
      </c>
      <c r="C4" s="272"/>
      <c r="D4" s="273"/>
    </row>
    <row r="5" spans="1:4" x14ac:dyDescent="0.2">
      <c r="A5" s="48"/>
      <c r="B5" s="274" t="s">
        <v>406</v>
      </c>
      <c r="C5" s="276" t="s">
        <v>407</v>
      </c>
      <c r="D5" s="277"/>
    </row>
    <row r="6" spans="1:4" ht="12.75" thickBot="1" x14ac:dyDescent="0.25">
      <c r="A6" s="48"/>
      <c r="B6" s="275"/>
      <c r="C6" s="50" t="s">
        <v>408</v>
      </c>
      <c r="D6" s="51" t="s">
        <v>409</v>
      </c>
    </row>
    <row r="7" spans="1:4" x14ac:dyDescent="0.2">
      <c r="A7" s="48"/>
      <c r="B7" s="52" t="s">
        <v>410</v>
      </c>
      <c r="C7" s="53" t="s">
        <v>411</v>
      </c>
      <c r="D7" s="53" t="s">
        <v>412</v>
      </c>
    </row>
    <row r="8" spans="1:4" x14ac:dyDescent="0.2">
      <c r="A8" s="48"/>
      <c r="B8" s="52" t="s">
        <v>413</v>
      </c>
      <c r="C8" s="53" t="s">
        <v>411</v>
      </c>
      <c r="D8" s="53" t="s">
        <v>414</v>
      </c>
    </row>
    <row r="9" spans="1:4" x14ac:dyDescent="0.2">
      <c r="A9" s="48"/>
      <c r="B9" s="52" t="s">
        <v>415</v>
      </c>
      <c r="C9" s="53" t="s">
        <v>411</v>
      </c>
      <c r="D9" s="53" t="s">
        <v>416</v>
      </c>
    </row>
    <row r="10" spans="1:4" x14ac:dyDescent="0.2">
      <c r="A10" s="48"/>
      <c r="B10" s="52" t="s">
        <v>417</v>
      </c>
      <c r="C10" s="53" t="s">
        <v>418</v>
      </c>
      <c r="D10" s="53" t="s">
        <v>419</v>
      </c>
    </row>
    <row r="11" spans="1:4" x14ac:dyDescent="0.2">
      <c r="A11" s="48"/>
      <c r="B11" s="52" t="s">
        <v>420</v>
      </c>
      <c r="C11" s="53" t="s">
        <v>418</v>
      </c>
      <c r="D11" s="53" t="s">
        <v>421</v>
      </c>
    </row>
    <row r="12" spans="1:4" x14ac:dyDescent="0.2">
      <c r="A12" s="48"/>
      <c r="B12" s="52" t="s">
        <v>422</v>
      </c>
      <c r="C12" s="53" t="s">
        <v>418</v>
      </c>
      <c r="D12" s="53" t="s">
        <v>423</v>
      </c>
    </row>
    <row r="13" spans="1:4" x14ac:dyDescent="0.2">
      <c r="A13" s="48"/>
      <c r="B13" s="53"/>
      <c r="C13" s="53"/>
      <c r="D13" s="53"/>
    </row>
    <row r="14" spans="1:4" x14ac:dyDescent="0.2">
      <c r="A14" s="48"/>
      <c r="B14" s="53"/>
      <c r="C14" s="53"/>
      <c r="D14" s="53"/>
    </row>
    <row r="15" spans="1:4" x14ac:dyDescent="0.2">
      <c r="B15" s="53"/>
      <c r="C15" s="53"/>
      <c r="D15" s="53"/>
    </row>
    <row r="16" spans="1:4" x14ac:dyDescent="0.2">
      <c r="B16" s="53"/>
      <c r="C16" s="53"/>
      <c r="D16" s="53"/>
    </row>
    <row r="17" spans="2:4" x14ac:dyDescent="0.2">
      <c r="B17" s="53"/>
      <c r="C17" s="53"/>
      <c r="D17" s="53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F1-ESF</vt:lpstr>
      <vt:lpstr>F2_IADPOP</vt:lpstr>
      <vt:lpstr>F3_IAODF</vt:lpstr>
      <vt:lpstr>F4_BP</vt:lpstr>
      <vt:lpstr>F5_EAID</vt:lpstr>
      <vt:lpstr>F6A_COG</vt:lpstr>
      <vt:lpstr>F6B_CA</vt:lpstr>
      <vt:lpstr>F6C_CF</vt:lpstr>
      <vt:lpstr>F6D_CSPC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Maricruz</cp:lastModifiedBy>
  <cp:lastPrinted>2017-04-07T02:43:15Z</cp:lastPrinted>
  <dcterms:created xsi:type="dcterms:W3CDTF">2017-01-14T05:59:49Z</dcterms:created>
  <dcterms:modified xsi:type="dcterms:W3CDTF">2017-04-07T06:41:14Z</dcterms:modified>
</cp:coreProperties>
</file>