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efatura\Estados Financieros\17-01 Cuenta Armonizada Enero Marzo 17\Cuenta publica armonizada\"/>
    </mc:Choice>
  </mc:AlternateContent>
  <bookViews>
    <workbookView xWindow="0" yWindow="0" windowWidth="15480" windowHeight="7530" activeTab="1"/>
  </bookViews>
  <sheets>
    <sheet name="ANEXO 1 -F1" sheetId="1" r:id="rId1"/>
    <sheet name="ANEXO 1 -F2" sheetId="2" r:id="rId2"/>
    <sheet name="ANEXO 1 -F3" sheetId="3" r:id="rId3"/>
    <sheet name="ANEXO 1 -F4" sheetId="4" r:id="rId4"/>
    <sheet name="ANEXO 1 -F5" sheetId="5" r:id="rId5"/>
    <sheet name="ANEXO 1 -F6A (2)" sheetId="17" r:id="rId6"/>
    <sheet name="ANEXO 1 -F6B (2)" sheetId="18" r:id="rId7"/>
    <sheet name="ANEXO 1 -F6C" sheetId="8" r:id="rId8"/>
    <sheet name="ANEXO 1 -F6D" sheetId="9" r:id="rId9"/>
    <sheet name="ANEXO 1 -F7A" sheetId="10" r:id="rId10"/>
    <sheet name="ANEXO 1 -F7B" sheetId="11" r:id="rId11"/>
    <sheet name="ANEXO 1 -F7C" sheetId="12" r:id="rId12"/>
    <sheet name="ANEXO 1 -F7D" sheetId="13" r:id="rId13"/>
    <sheet name="ANEXO 1 -F8" sheetId="14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D18" i="2"/>
  <c r="G74" i="1" l="1"/>
  <c r="G67" i="1"/>
  <c r="G62" i="1"/>
  <c r="G56" i="1"/>
  <c r="G42" i="1"/>
  <c r="G38" i="1"/>
  <c r="G31" i="1"/>
  <c r="G27" i="1"/>
  <c r="G23" i="1"/>
  <c r="G19" i="1"/>
  <c r="G9" i="1"/>
  <c r="D59" i="1"/>
  <c r="D41" i="1"/>
  <c r="D38" i="1"/>
  <c r="D31" i="1"/>
  <c r="D25" i="1"/>
  <c r="D17" i="1"/>
  <c r="D9" i="1"/>
  <c r="D46" i="1" s="1"/>
  <c r="D61" i="1" s="1"/>
  <c r="G46" i="1" l="1"/>
  <c r="G58" i="1" s="1"/>
  <c r="G80" i="1" s="1"/>
  <c r="G78" i="1"/>
  <c r="H18" i="5" l="1"/>
  <c r="I18" i="5"/>
  <c r="G19" i="5"/>
  <c r="F38" i="1" l="1"/>
  <c r="D58" i="4" l="1"/>
  <c r="E58" i="4"/>
  <c r="C58" i="4"/>
  <c r="C66" i="4"/>
  <c r="E43" i="4"/>
  <c r="D43" i="4"/>
  <c r="C43" i="4"/>
  <c r="E51" i="4"/>
  <c r="E52" i="4" s="1"/>
  <c r="D51" i="4"/>
  <c r="D52" i="4" s="1"/>
  <c r="C51" i="4"/>
  <c r="C52" i="4" s="1"/>
  <c r="D24" i="9"/>
  <c r="D21" i="9" s="1"/>
  <c r="E24" i="9"/>
  <c r="F24" i="9"/>
  <c r="F21" i="9" s="1"/>
  <c r="G24" i="9"/>
  <c r="G21" i="9" s="1"/>
  <c r="C24" i="9"/>
  <c r="C21" i="9" s="1"/>
  <c r="H13" i="9"/>
  <c r="D12" i="9"/>
  <c r="D9" i="9" s="1"/>
  <c r="E12" i="9"/>
  <c r="E9" i="9" s="1"/>
  <c r="F12" i="9"/>
  <c r="F9" i="9" s="1"/>
  <c r="G12" i="9"/>
  <c r="G9" i="9" s="1"/>
  <c r="C12" i="9"/>
  <c r="C9" i="9" s="1"/>
  <c r="I67" i="8"/>
  <c r="I11" i="8"/>
  <c r="E78" i="8"/>
  <c r="F78" i="8"/>
  <c r="I78" i="8" s="1"/>
  <c r="G78" i="8"/>
  <c r="H78" i="8"/>
  <c r="E67" i="8"/>
  <c r="F67" i="8"/>
  <c r="G67" i="8"/>
  <c r="H67" i="8"/>
  <c r="E58" i="8"/>
  <c r="F58" i="8"/>
  <c r="G58" i="8"/>
  <c r="H58" i="8"/>
  <c r="E48" i="8"/>
  <c r="F48" i="8"/>
  <c r="F47" i="8" s="1"/>
  <c r="G48" i="8"/>
  <c r="G47" i="8" s="1"/>
  <c r="H48" i="8"/>
  <c r="H47" i="8" s="1"/>
  <c r="E41" i="8"/>
  <c r="F41" i="8"/>
  <c r="I41" i="8" s="1"/>
  <c r="G41" i="8"/>
  <c r="H41" i="8"/>
  <c r="E30" i="8"/>
  <c r="F30" i="8"/>
  <c r="I30" i="8" s="1"/>
  <c r="G30" i="8"/>
  <c r="H30" i="8"/>
  <c r="E21" i="8"/>
  <c r="F21" i="8"/>
  <c r="G21" i="8"/>
  <c r="H21" i="8"/>
  <c r="E11" i="8"/>
  <c r="E10" i="8" s="1"/>
  <c r="F11" i="8"/>
  <c r="F10" i="8" s="1"/>
  <c r="G11" i="8"/>
  <c r="G10" i="8" s="1"/>
  <c r="G84" i="8" s="1"/>
  <c r="H11" i="8"/>
  <c r="H10" i="8" s="1"/>
  <c r="H84" i="8" s="1"/>
  <c r="D78" i="8"/>
  <c r="D67" i="8"/>
  <c r="D58" i="8"/>
  <c r="D48" i="8"/>
  <c r="D41" i="8"/>
  <c r="D30" i="8"/>
  <c r="D21" i="8"/>
  <c r="D11" i="8"/>
  <c r="I48" i="8" l="1"/>
  <c r="E66" i="4"/>
  <c r="E67" i="4" s="1"/>
  <c r="I47" i="8"/>
  <c r="I58" i="8"/>
  <c r="I10" i="8"/>
  <c r="I21" i="8"/>
  <c r="F32" i="9"/>
  <c r="C32" i="9"/>
  <c r="D32" i="9"/>
  <c r="G32" i="9"/>
  <c r="H24" i="9"/>
  <c r="E21" i="9"/>
  <c r="F84" i="8"/>
  <c r="I84" i="8" s="1"/>
  <c r="D66" i="4"/>
  <c r="D67" i="4" s="1"/>
  <c r="H12" i="9"/>
  <c r="H9" i="9"/>
  <c r="E47" i="8"/>
  <c r="E84" i="8" s="1"/>
  <c r="D47" i="8"/>
  <c r="D10" i="8"/>
  <c r="H30" i="18"/>
  <c r="G30" i="18"/>
  <c r="D30" i="18"/>
  <c r="C30" i="18"/>
  <c r="E30" i="18"/>
  <c r="G9" i="18"/>
  <c r="F9" i="18"/>
  <c r="H9" i="18"/>
  <c r="D9" i="18"/>
  <c r="E9" i="18"/>
  <c r="F30" i="18"/>
  <c r="I156" i="17"/>
  <c r="I155" i="17"/>
  <c r="I154" i="17"/>
  <c r="I153" i="17"/>
  <c r="I152" i="17"/>
  <c r="I151" i="17"/>
  <c r="I150" i="17"/>
  <c r="H149" i="17"/>
  <c r="G149" i="17"/>
  <c r="F149" i="17"/>
  <c r="E149" i="17"/>
  <c r="D149" i="17"/>
  <c r="I148" i="17"/>
  <c r="I147" i="17"/>
  <c r="I146" i="17"/>
  <c r="H145" i="17"/>
  <c r="G145" i="17"/>
  <c r="F145" i="17"/>
  <c r="I145" i="17" s="1"/>
  <c r="E145" i="17"/>
  <c r="D145" i="17"/>
  <c r="I144" i="17"/>
  <c r="I143" i="17"/>
  <c r="I142" i="17"/>
  <c r="I141" i="17"/>
  <c r="I140" i="17"/>
  <c r="I139" i="17"/>
  <c r="I138" i="17"/>
  <c r="I137" i="17"/>
  <c r="H136" i="17"/>
  <c r="G136" i="17"/>
  <c r="F136" i="17"/>
  <c r="E136" i="17"/>
  <c r="D136" i="17"/>
  <c r="H132" i="17"/>
  <c r="G132" i="17"/>
  <c r="F132" i="17"/>
  <c r="I132" i="17" s="1"/>
  <c r="E132" i="17"/>
  <c r="D132" i="17"/>
  <c r="H122" i="17"/>
  <c r="G122" i="17"/>
  <c r="F122" i="17"/>
  <c r="E122" i="17"/>
  <c r="D122" i="17"/>
  <c r="H112" i="17"/>
  <c r="G112" i="17"/>
  <c r="F112" i="17"/>
  <c r="E112" i="17"/>
  <c r="D112" i="17"/>
  <c r="H102" i="17"/>
  <c r="G102" i="17"/>
  <c r="F102" i="17"/>
  <c r="E102" i="17"/>
  <c r="D102" i="17"/>
  <c r="H92" i="17"/>
  <c r="G92" i="17"/>
  <c r="F92" i="17"/>
  <c r="E92" i="17"/>
  <c r="D92" i="17"/>
  <c r="H84" i="17"/>
  <c r="G84" i="17"/>
  <c r="F84" i="17"/>
  <c r="E84" i="17"/>
  <c r="D84" i="17"/>
  <c r="I82" i="17"/>
  <c r="I81" i="17"/>
  <c r="I80" i="17"/>
  <c r="I79" i="17"/>
  <c r="I78" i="17"/>
  <c r="I77" i="17"/>
  <c r="I76" i="17"/>
  <c r="H75" i="17"/>
  <c r="G75" i="17"/>
  <c r="F75" i="17"/>
  <c r="I75" i="17" s="1"/>
  <c r="E75" i="17"/>
  <c r="D75" i="17"/>
  <c r="I74" i="17"/>
  <c r="I73" i="17"/>
  <c r="I72" i="17"/>
  <c r="H71" i="17"/>
  <c r="G71" i="17"/>
  <c r="F71" i="17"/>
  <c r="I71" i="17" s="1"/>
  <c r="E71" i="17"/>
  <c r="D71" i="17"/>
  <c r="I70" i="17"/>
  <c r="I69" i="17"/>
  <c r="I68" i="17"/>
  <c r="I67" i="17"/>
  <c r="I66" i="17"/>
  <c r="I65" i="17"/>
  <c r="I64" i="17"/>
  <c r="I63" i="17"/>
  <c r="H62" i="17"/>
  <c r="G62" i="17"/>
  <c r="F62" i="17"/>
  <c r="I62" i="17" s="1"/>
  <c r="E62" i="17"/>
  <c r="D62" i="17"/>
  <c r="I61" i="17"/>
  <c r="I60" i="17"/>
  <c r="I59" i="17"/>
  <c r="H58" i="17"/>
  <c r="G58" i="17"/>
  <c r="F58" i="17"/>
  <c r="I58" i="17" s="1"/>
  <c r="E58" i="17"/>
  <c r="D58" i="17"/>
  <c r="H48" i="17"/>
  <c r="G48" i="17"/>
  <c r="F48" i="17"/>
  <c r="E48" i="17"/>
  <c r="D48" i="17"/>
  <c r="H38" i="17"/>
  <c r="G38" i="17"/>
  <c r="F38" i="17"/>
  <c r="I38" i="17" s="1"/>
  <c r="E38" i="17"/>
  <c r="D38" i="17"/>
  <c r="H28" i="17"/>
  <c r="G28" i="17"/>
  <c r="F28" i="17"/>
  <c r="E28" i="17"/>
  <c r="D28" i="17"/>
  <c r="H18" i="17"/>
  <c r="G18" i="17"/>
  <c r="F18" i="17"/>
  <c r="E18" i="17"/>
  <c r="D18" i="17"/>
  <c r="H10" i="17"/>
  <c r="G10" i="17"/>
  <c r="F10" i="17"/>
  <c r="E10" i="17"/>
  <c r="D10" i="17"/>
  <c r="G71" i="5"/>
  <c r="G66" i="5"/>
  <c r="G65" i="5"/>
  <c r="G64" i="5"/>
  <c r="G63" i="5"/>
  <c r="G61" i="5"/>
  <c r="G60" i="5"/>
  <c r="G59" i="5"/>
  <c r="G58" i="5"/>
  <c r="G56" i="5"/>
  <c r="G55" i="5"/>
  <c r="G54" i="5"/>
  <c r="G53" i="5"/>
  <c r="G52" i="5"/>
  <c r="G51" i="5"/>
  <c r="G49" i="5"/>
  <c r="G41" i="5"/>
  <c r="G40" i="5"/>
  <c r="G38" i="5"/>
  <c r="G36" i="5"/>
  <c r="G35" i="5"/>
  <c r="G34" i="5"/>
  <c r="G33" i="5"/>
  <c r="G32" i="5"/>
  <c r="G31" i="5"/>
  <c r="G29" i="5"/>
  <c r="G28" i="5"/>
  <c r="G27" i="5"/>
  <c r="G26" i="5"/>
  <c r="G25" i="5"/>
  <c r="G24" i="5"/>
  <c r="G23" i="5"/>
  <c r="G22" i="5"/>
  <c r="G21" i="5"/>
  <c r="G20" i="5"/>
  <c r="G17" i="5"/>
  <c r="G16" i="5"/>
  <c r="G15" i="5"/>
  <c r="G14" i="5"/>
  <c r="G13" i="5"/>
  <c r="G12" i="5"/>
  <c r="G11" i="5"/>
  <c r="C9" i="4"/>
  <c r="I149" i="17" l="1"/>
  <c r="D84" i="8"/>
  <c r="I136" i="17"/>
  <c r="I112" i="17"/>
  <c r="I102" i="17"/>
  <c r="F83" i="17"/>
  <c r="I18" i="17"/>
  <c r="I10" i="17"/>
  <c r="E32" i="9"/>
  <c r="H21" i="9"/>
  <c r="H32" i="9" s="1"/>
  <c r="D51" i="18"/>
  <c r="D83" i="17"/>
  <c r="H83" i="17"/>
  <c r="I122" i="17"/>
  <c r="E83" i="17"/>
  <c r="I92" i="17"/>
  <c r="I84" i="17"/>
  <c r="I48" i="17"/>
  <c r="D9" i="17"/>
  <c r="H9" i="17"/>
  <c r="I28" i="17"/>
  <c r="F9" i="17"/>
  <c r="F158" i="17" s="1"/>
  <c r="G9" i="17"/>
  <c r="E9" i="17"/>
  <c r="G51" i="18"/>
  <c r="F51" i="18"/>
  <c r="E51" i="18"/>
  <c r="H51" i="18"/>
  <c r="C9" i="18"/>
  <c r="C51" i="18" s="1"/>
  <c r="G83" i="17"/>
  <c r="I83" i="17" s="1"/>
  <c r="J71" i="5"/>
  <c r="J70" i="5" s="1"/>
  <c r="J66" i="5"/>
  <c r="J65" i="5"/>
  <c r="J64" i="5"/>
  <c r="J63" i="5"/>
  <c r="J61" i="5"/>
  <c r="J60" i="5"/>
  <c r="J59" i="5"/>
  <c r="J58" i="5"/>
  <c r="J56" i="5"/>
  <c r="J55" i="5"/>
  <c r="J54" i="5"/>
  <c r="J53" i="5"/>
  <c r="J52" i="5"/>
  <c r="J51" i="5"/>
  <c r="J50" i="5"/>
  <c r="J49" i="5"/>
  <c r="J41" i="5"/>
  <c r="J40" i="5"/>
  <c r="J38" i="5"/>
  <c r="J37" i="5" s="1"/>
  <c r="J36" i="5"/>
  <c r="J35" i="5"/>
  <c r="J34" i="5"/>
  <c r="J33" i="5"/>
  <c r="J32" i="5"/>
  <c r="J31" i="5"/>
  <c r="J30" i="5" s="1"/>
  <c r="J29" i="5"/>
  <c r="J28" i="5"/>
  <c r="J27" i="5"/>
  <c r="J26" i="5"/>
  <c r="J25" i="5"/>
  <c r="J24" i="5"/>
  <c r="J23" i="5"/>
  <c r="J22" i="5"/>
  <c r="J21" i="5"/>
  <c r="J20" i="5"/>
  <c r="J19" i="5"/>
  <c r="J17" i="5"/>
  <c r="J16" i="5"/>
  <c r="J15" i="5"/>
  <c r="J14" i="5"/>
  <c r="J13" i="5"/>
  <c r="J12" i="5"/>
  <c r="J11" i="5"/>
  <c r="I78" i="5"/>
  <c r="H78" i="5"/>
  <c r="G78" i="5"/>
  <c r="F78" i="5"/>
  <c r="E78" i="5"/>
  <c r="I70" i="5"/>
  <c r="H70" i="5"/>
  <c r="G70" i="5"/>
  <c r="F70" i="5"/>
  <c r="E70" i="5"/>
  <c r="I62" i="5"/>
  <c r="H62" i="5"/>
  <c r="G62" i="5"/>
  <c r="F62" i="5"/>
  <c r="E62" i="5"/>
  <c r="I57" i="5"/>
  <c r="H57" i="5"/>
  <c r="G57" i="5"/>
  <c r="F57" i="5"/>
  <c r="E57" i="5"/>
  <c r="I48" i="5"/>
  <c r="H48" i="5"/>
  <c r="E48" i="5"/>
  <c r="I39" i="5"/>
  <c r="H39" i="5"/>
  <c r="H43" i="5" s="1"/>
  <c r="G39" i="5"/>
  <c r="F39" i="5"/>
  <c r="E39" i="5"/>
  <c r="I37" i="5"/>
  <c r="H37" i="5"/>
  <c r="G37" i="5"/>
  <c r="F37" i="5"/>
  <c r="E37" i="5"/>
  <c r="I30" i="5"/>
  <c r="H30" i="5"/>
  <c r="G30" i="5"/>
  <c r="F30" i="5"/>
  <c r="E30" i="5"/>
  <c r="G50" i="5"/>
  <c r="G48" i="5" s="1"/>
  <c r="G18" i="5"/>
  <c r="I43" i="5"/>
  <c r="F18" i="5"/>
  <c r="E18" i="5"/>
  <c r="E18" i="4"/>
  <c r="D18" i="4"/>
  <c r="E14" i="4"/>
  <c r="D14" i="4"/>
  <c r="C14" i="4"/>
  <c r="C22" i="4" s="1"/>
  <c r="C23" i="4" s="1"/>
  <c r="C24" i="4" s="1"/>
  <c r="E9" i="4"/>
  <c r="E22" i="4" s="1"/>
  <c r="E23" i="4" s="1"/>
  <c r="E24" i="4" s="1"/>
  <c r="D9" i="4"/>
  <c r="L18" i="3"/>
  <c r="L17" i="3"/>
  <c r="L16" i="3"/>
  <c r="L15" i="3"/>
  <c r="L12" i="3"/>
  <c r="L11" i="3"/>
  <c r="L10" i="3"/>
  <c r="L9" i="3"/>
  <c r="L8" i="3"/>
  <c r="K14" i="3"/>
  <c r="J14" i="3"/>
  <c r="K8" i="3"/>
  <c r="K20" i="3" s="1"/>
  <c r="J8" i="3"/>
  <c r="J20" i="3" s="1"/>
  <c r="I14" i="3"/>
  <c r="I8" i="3"/>
  <c r="I20" i="3" s="1"/>
  <c r="H14" i="3"/>
  <c r="H20" i="3" s="1"/>
  <c r="L20" i="3" s="1"/>
  <c r="H8" i="3"/>
  <c r="F14" i="3"/>
  <c r="F8" i="3"/>
  <c r="C14" i="3"/>
  <c r="C8" i="3"/>
  <c r="H30" i="2"/>
  <c r="H29" i="2"/>
  <c r="H28" i="2"/>
  <c r="H25" i="2"/>
  <c r="H24" i="2"/>
  <c r="H23" i="2"/>
  <c r="H17" i="2"/>
  <c r="H16" i="2"/>
  <c r="H15" i="2"/>
  <c r="H13" i="2"/>
  <c r="H12" i="2"/>
  <c r="H11" i="2"/>
  <c r="G14" i="2"/>
  <c r="F14" i="2"/>
  <c r="E14" i="2"/>
  <c r="E9" i="2" s="1"/>
  <c r="E20" i="2" s="1"/>
  <c r="G10" i="2"/>
  <c r="G9" i="2" s="1"/>
  <c r="G20" i="2" s="1"/>
  <c r="F10" i="2"/>
  <c r="E10" i="2"/>
  <c r="D14" i="2"/>
  <c r="H14" i="2" s="1"/>
  <c r="D10" i="2"/>
  <c r="H10" i="2" s="1"/>
  <c r="L14" i="3" l="1"/>
  <c r="F20" i="3"/>
  <c r="F9" i="2"/>
  <c r="F20" i="2" s="1"/>
  <c r="J39" i="5"/>
  <c r="D158" i="17"/>
  <c r="E158" i="17"/>
  <c r="H158" i="17"/>
  <c r="I9" i="17"/>
  <c r="I158" i="17" s="1"/>
  <c r="H68" i="5"/>
  <c r="H73" i="5" s="1"/>
  <c r="G68" i="5"/>
  <c r="I68" i="5"/>
  <c r="I73" i="5" s="1"/>
  <c r="E68" i="5"/>
  <c r="F43" i="5"/>
  <c r="G158" i="17"/>
  <c r="D22" i="4"/>
  <c r="D23" i="4" s="1"/>
  <c r="D24" i="4" s="1"/>
  <c r="J57" i="5"/>
  <c r="E43" i="5"/>
  <c r="J43" i="5" s="1"/>
  <c r="F48" i="5"/>
  <c r="F68" i="5" s="1"/>
  <c r="J48" i="5"/>
  <c r="J62" i="5"/>
  <c r="G43" i="5"/>
  <c r="J18" i="5"/>
  <c r="J45" i="5" s="1"/>
  <c r="C20" i="3"/>
  <c r="D9" i="2"/>
  <c r="F74" i="1"/>
  <c r="F67" i="1"/>
  <c r="F62" i="1"/>
  <c r="F56" i="1"/>
  <c r="F42" i="1"/>
  <c r="F31" i="1"/>
  <c r="F27" i="1"/>
  <c r="F23" i="1"/>
  <c r="F19" i="1"/>
  <c r="F9" i="1"/>
  <c r="C59" i="1"/>
  <c r="C41" i="1"/>
  <c r="C38" i="1"/>
  <c r="C31" i="1"/>
  <c r="C25" i="1"/>
  <c r="C17" i="1"/>
  <c r="C9" i="1"/>
  <c r="G73" i="5" l="1"/>
  <c r="F78" i="1"/>
  <c r="D20" i="2"/>
  <c r="H9" i="2"/>
  <c r="H20" i="2" s="1"/>
  <c r="E73" i="5"/>
  <c r="J73" i="5" s="1"/>
  <c r="F73" i="5"/>
  <c r="F46" i="1"/>
  <c r="F58" i="1" s="1"/>
  <c r="F80" i="1" s="1"/>
  <c r="C46" i="1"/>
  <c r="C61" i="1" s="1"/>
  <c r="J68" i="5"/>
</calcChain>
</file>

<file path=xl/sharedStrings.xml><?xml version="1.0" encoding="utf-8"?>
<sst xmlns="http://schemas.openxmlformats.org/spreadsheetml/2006/main" count="846" uniqueCount="567">
  <si>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</si>
  <si>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</si>
  <si>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</si>
  <si>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</si>
  <si>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</si>
  <si>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</si>
  <si>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</si>
  <si>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</si>
  <si>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</si>
  <si>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</si>
  <si>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</si>
  <si>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</si>
  <si>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</si>
  <si>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</si>
  <si>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</si>
  <si>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</si>
  <si>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</si>
  <si>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</si>
  <si>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</si>
  <si>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</si>
  <si>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</si>
  <si>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</si>
  <si>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</si>
  <si>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</si>
  <si>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</si>
  <si>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</si>
  <si>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</si>
  <si>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</si>
  <si>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</si>
  <si>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</si>
  <si>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</si>
  <si>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</si>
  <si>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</si>
  <si>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</si>
  <si>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</si>
  <si>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</si>
  <si>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</si>
  <si>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</si>
  <si>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</si>
  <si>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</si>
  <si>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</si>
  <si>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</si>
  <si>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</si>
  <si>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</si>
  <si>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</si>
  <si>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</si>
  <si>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</si>
  <si>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</si>
  <si>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</si>
  <si>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</si>
  <si>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</si>
  <si>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</si>
  <si>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</si>
  <si>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</si>
  <si>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</si>
  <si>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</si>
  <si>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</si>
  <si>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</si>
  <si>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</si>
  <si>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</si>
  <si>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</si>
  <si>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</si>
  <si>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</si>
  <si>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</si>
  <si>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</si>
  <si>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</si>
  <si>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</si>
  <si>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</si>
  <si>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</si>
  <si>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</si>
  <si>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</si>
  <si>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</si>
  <si>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</si>
  <si>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</si>
  <si>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</si>
  <si>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</si>
  <si>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</si>
  <si>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</si>
  <si>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</si>
  <si>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</si>
  <si>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</si>
  <si>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</si>
  <si>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</si>
  <si>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</si>
  <si>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</si>
  <si>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</si>
  <si>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</si>
  <si>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</si>
  <si>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</si>
  <si>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</si>
  <si>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</si>
  <si>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</si>
  <si>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</si>
  <si>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</si>
  <si>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</si>
  <si>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</si>
  <si>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</si>
  <si>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</si>
  <si>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</si>
  <si>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</si>
  <si>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</si>
  <si>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</si>
  <si>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</si>
  <si>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</si>
  <si>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</si>
  <si>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</si>
  <si>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</si>
  <si>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</si>
  <si>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</si>
  <si>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</si>
  <si>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</si>
  <si>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</si>
  <si>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</si>
  <si>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</si>
  <si>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</si>
  <si>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</si>
  <si>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</si>
  <si>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</si>
  <si>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</si>
  <si>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</si>
  <si>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</si>
  <si>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</si>
  <si>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</si>
  <si>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</si>
  <si>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</si>
  <si>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</si>
  <si>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</si>
  <si>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</si>
  <si>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</si>
  <si>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</si>
  <si>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</si>
  <si>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</si>
  <si>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</si>
  <si>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</si>
  <si>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</si>
  <si>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</si>
  <si>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</si>
  <si>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</si>
  <si>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</si>
  <si>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</si>
  <si>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</si>
  <si>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</si>
  <si>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</si>
  <si>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</si>
  <si>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</si>
  <si>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</si>
  <si>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</si>
  <si>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</si>
  <si>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</si>
  <si>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</si>
  <si>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</si>
  <si>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</si>
  <si>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</si>
  <si>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</si>
  <si>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</si>
  <si>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</si>
  <si>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</si>
  <si>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</si>
  <si>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</si>
  <si>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</si>
  <si>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</si>
  <si>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</si>
  <si>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</si>
  <si>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</si>
  <si>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</si>
  <si>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</si>
  <si>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</si>
  <si>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</si>
  <si>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</si>
  <si>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</si>
  <si>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</si>
  <si>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</si>
  <si>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</si>
  <si>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</si>
  <si>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</si>
  <si>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</si>
  <si>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</si>
  <si>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</si>
  <si>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</si>
  <si>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</si>
  <si>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</si>
  <si>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</si>
  <si>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</si>
  <si>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</si>
  <si>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</si>
  <si>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</si>
  <si>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</si>
  <si>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</si>
  <si>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</si>
  <si>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</si>
  <si>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</si>
  <si>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</si>
  <si>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</si>
  <si>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</si>
  <si>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</si>
  <si>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</si>
  <si>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</si>
  <si>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</si>
  <si>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</si>
  <si>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</si>
  <si>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</si>
  <si>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</si>
  <si>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</si>
  <si>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</si>
  <si>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</si>
  <si>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</si>
  <si>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</si>
  <si>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</si>
  <si>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</si>
  <si>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</si>
  <si>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</si>
  <si>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</si>
  <si>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</si>
  <si>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</si>
  <si>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</si>
  <si>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</si>
  <si>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</si>
  <si>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</si>
  <si>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</si>
  <si>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</si>
  <si>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</si>
  <si>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</si>
  <si>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</si>
  <si>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</si>
  <si>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</si>
  <si>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</si>
  <si>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</si>
  <si>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</si>
  <si>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</si>
  <si>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</si>
  <si>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</si>
  <si>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</si>
  <si>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</si>
  <si>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</si>
  <si>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</si>
  <si>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</si>
  <si>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</si>
  <si>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</si>
  <si>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</si>
  <si>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</si>
  <si>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</si>
  <si>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</si>
  <si>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</si>
  <si>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</si>
  <si>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</si>
  <si>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</si>
  <si>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</si>
  <si>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</si>
  <si>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</si>
  <si>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</si>
  <si>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</si>
  <si>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</si>
  <si>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</si>
  <si>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</si>
  <si>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</si>
  <si>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</si>
  <si>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</si>
  <si>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</si>
  <si>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</si>
  <si>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</si>
  <si>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</si>
  <si>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</si>
  <si>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</si>
  <si>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</si>
  <si>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</si>
  <si>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</si>
  <si>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</si>
  <si>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</si>
  <si>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</si>
  <si>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</si>
  <si>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</si>
  <si>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</si>
  <si>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</si>
  <si>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</si>
  <si>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</si>
  <si>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</si>
  <si>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</si>
  <si>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</si>
  <si>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</si>
  <si>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</si>
  <si>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</si>
  <si>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</si>
  <si>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</si>
  <si>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</si>
  <si>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</si>
  <si>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</si>
  <si>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</si>
  <si>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</si>
  <si>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</si>
  <si>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</si>
  <si>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</si>
  <si>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</si>
  <si>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</si>
  <si>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</si>
  <si>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</si>
  <si>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</si>
  <si>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</si>
  <si>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</si>
  <si>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</si>
  <si>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</si>
  <si>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</si>
  <si>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</si>
  <si>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</si>
  <si>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</si>
  <si>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</si>
  <si>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</si>
  <si>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</si>
  <si>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</si>
  <si>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</si>
  <si>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</si>
  <si>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</si>
  <si>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</si>
  <si>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</si>
  <si>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</si>
  <si>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</si>
  <si>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</si>
  <si>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</si>
  <si>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</si>
  <si>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</si>
  <si>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</si>
  <si>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</si>
  <si>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</si>
  <si>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</si>
  <si>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</si>
  <si>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</si>
  <si>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</si>
  <si>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</si>
  <si>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</si>
  <si>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</si>
  <si>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</si>
  <si>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</si>
  <si>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</si>
  <si>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</si>
  <si>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</si>
  <si>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</si>
  <si>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</si>
  <si>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</si>
  <si>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</si>
  <si>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</si>
  <si>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</si>
  <si>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</si>
  <si>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</si>
  <si>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</si>
  <si>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</si>
  <si>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</si>
  <si>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</si>
  <si>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</si>
  <si>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</si>
  <si>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</si>
  <si>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</si>
  <si>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</si>
  <si>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</si>
  <si>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</si>
  <si>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</si>
  <si>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</si>
  <si>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</si>
  <si>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</si>
  <si>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</si>
  <si>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</si>
  <si>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</si>
  <si>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</si>
  <si>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</si>
  <si>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</si>
  <si>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</si>
  <si>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</si>
  <si>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</si>
  <si>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</si>
  <si>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</si>
  <si>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</si>
  <si>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</si>
  <si>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</si>
  <si>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</si>
  <si>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</si>
  <si>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</si>
  <si>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</si>
  <si>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</si>
  <si>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</si>
  <si>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</si>
  <si>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</si>
  <si>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</si>
  <si>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</si>
  <si>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</si>
  <si>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</si>
  <si>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</si>
  <si>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</si>
  <si>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</si>
  <si>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</si>
  <si>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</si>
  <si>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</si>
  <si>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</si>
  <si>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</si>
  <si>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</si>
  <si>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</si>
  <si>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</si>
  <si>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</si>
  <si>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</si>
  <si>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</si>
  <si>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</si>
  <si>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</si>
  <si>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</si>
  <si>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</si>
  <si>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</si>
  <si>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</si>
  <si>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</si>
  <si>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</si>
  <si>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</si>
  <si>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</si>
  <si>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</si>
  <si>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</si>
  <si>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</si>
  <si>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</si>
  <si>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</si>
  <si>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</si>
  <si>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</si>
  <si>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</si>
  <si>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</si>
  <si>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NOMBRE DE LA ENTIDAD FEDERATIVA / MUNICIPIO (a)</t>
  </si>
  <si>
    <t>Proyecciones de Ingresos - LDF</t>
  </si>
  <si>
    <t xml:space="preserve">(CIFRAS NOMINALES) </t>
  </si>
  <si>
    <t>Concepto (b)</t>
  </si>
  <si>
    <r>
      <t>1.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</si>
  <si>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</si>
  <si>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</si>
  <si>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</si>
  <si>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</si>
  <si>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</si>
  <si>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</si>
  <si>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</si>
  <si>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</si>
  <si>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</si>
  <si>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Transferencias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</si>
  <si>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</si>
  <si>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</si>
  <si>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Transferencias Federales Etiquetadas 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</si>
  <si>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</si>
  <si>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</si>
  <si>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</si>
  <si>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</si>
  <si>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</si>
  <si>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Derivados de Financiamientos (3=A)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</si>
  <si>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Derivados de Financiamientos</t>
    </r>
  </si>
  <si>
    <r>
      <t>4.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Total de Ingresos Proyectados (4=1+2+3)</t>
    </r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</si>
  <si>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</si>
  <si>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</si>
  <si>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</si>
  <si>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NOMBRE DE LA ENTIDAD FEDERATIVA / MUNICIPIO(a)</t>
  </si>
  <si>
    <t>Proyecciones de Egresos - LDF</t>
  </si>
  <si>
    <t>(CIFRAS NOMINALES)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</si>
  <si>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</si>
  <si>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</si>
  <si>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</si>
  <si>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</si>
  <si>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</si>
  <si>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</si>
  <si>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</si>
  <si>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</si>
  <si>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</si>
  <si>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</si>
  <si>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</si>
  <si>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</si>
  <si>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Egresos Proyectados (3 = 1 + 2)</t>
    </r>
  </si>
  <si>
    <t>Resultados de Ingresos - LDF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</si>
  <si>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 Libre Disposición (1=A+B+C+D+E+F+G+H+I+J+K+L)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</si>
  <si>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</si>
  <si>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</si>
  <si>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</si>
  <si>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L.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</si>
  <si>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</si>
  <si>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Derivados de Financiamientos (3=A)</t>
    </r>
  </si>
  <si>
    <r>
      <t>4.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</si>
  <si>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</si>
  <si>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</si>
  <si>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</si>
  <si>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</si>
  <si>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</si>
  <si>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</si>
  <si>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</si>
  <si>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</si>
  <si>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</si>
  <si>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</si>
  <si>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</si>
  <si>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</si>
  <si>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</si>
  <si>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</si>
  <si>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</si>
  <si>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</si>
  <si>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</si>
  <si>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</si>
  <si>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</si>
  <si>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</si>
  <si>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</si>
  <si>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</si>
  <si>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</si>
  <si>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</si>
  <si>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</si>
  <si>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</si>
  <si>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</si>
  <si>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</si>
  <si>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</si>
  <si>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</si>
  <si>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</si>
  <si>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</si>
  <si>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</si>
  <si>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</si>
  <si>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</si>
  <si>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</si>
  <si>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</si>
  <si>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</si>
  <si>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</si>
  <si>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</si>
  <si>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</si>
  <si>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</si>
  <si>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</si>
  <si>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</si>
  <si>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</si>
  <si>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</si>
  <si>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</si>
  <si>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</si>
  <si>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Salud de Tlaxcala</t>
  </si>
  <si>
    <t>(de iniciativa de Ley)</t>
  </si>
  <si>
    <t>(de proyecto de presupuesto)</t>
  </si>
  <si>
    <t xml:space="preserve">Concepto </t>
  </si>
  <si>
    <t>H. Participaciones (H=h1+h2+h3+h4+h5+h6+h7+h8+h9+h10+h11)</t>
  </si>
  <si>
    <t>Concepto ( c )</t>
  </si>
  <si>
    <t>Monto pagado de la inversión al 30 de Noviembre de 2016 (k)</t>
  </si>
  <si>
    <t>Monto pagado de la inversión actualizado al 30 de noviembre de 2016 (l)</t>
  </si>
  <si>
    <t>Saldo pendiente por pagar de la inversión al 30 de noviembre de 2016 (m = g – l)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</si>
  <si>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</si>
  <si>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 xml:space="preserve"> 2 Se refiere al valor del Bono Cupón Cero que respalda el pago de los créditos asociados al mismo (Activo).</t>
  </si>
  <si>
    <t>Salud de Tlaxcala (a)</t>
  </si>
  <si>
    <t>Denominación de las Obligaciones Diferentes de Financiamiento ©</t>
  </si>
  <si>
    <t>Fecha del Contrato (d)</t>
  </si>
  <si>
    <t>Fecha de inicio de operación del proyecto ( 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</si>
  <si>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</si>
  <si>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</si>
  <si>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</si>
  <si>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</si>
  <si>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(l)</t>
  </si>
  <si>
    <t>Concepto ©</t>
  </si>
  <si>
    <t>Aprobado (d)</t>
  </si>
  <si>
    <t>( c )</t>
  </si>
  <si>
    <t>Estimado (d)</t>
  </si>
  <si>
    <t>Diferencia ( e )</t>
  </si>
  <si>
    <t>Subejercicio ( e )</t>
  </si>
  <si>
    <t>Al 31 de diciembre de 2016 y al 31 de marzo de 2017 (b)</t>
  </si>
  <si>
    <t>31 de diciembre de 2016 ( e )</t>
  </si>
  <si>
    <t>2017 (d)</t>
  </si>
  <si>
    <t>Del 1 de enero al 31 de marzo de 2017 (b)</t>
  </si>
  <si>
    <t>al 31 de diciembre de 2016 (d)</t>
  </si>
  <si>
    <t>A) DIRECCION GENERAL V</t>
  </si>
  <si>
    <t>B) DIRECCION GENERAL IV</t>
  </si>
  <si>
    <t>C) DIRECCION DE ADMINISTRACION I</t>
  </si>
  <si>
    <t>D) DIRECCION DE ADMINISTRACION V</t>
  </si>
  <si>
    <t>E) DIRECCION DE ADMINISTRACION IV</t>
  </si>
  <si>
    <t>F) DIRECCIÓN DE ATENCIÓN PRIMARIA A LA SALUD I</t>
  </si>
  <si>
    <t>G) DIRECCIÓN DE ATENCIÓN PRIMARIA A LA SALUD IV</t>
  </si>
  <si>
    <t>H) DIRECCIÓN DE ATENCIÓN PRIMARIA A LA SALUD V</t>
  </si>
  <si>
    <t>I) DIRECCIÓN DE ATENCIÓN ESPECIALIZADA A LA SALUD I</t>
  </si>
  <si>
    <t>J) DIRECCIÓN DE ATENCIÓN ESPECIALIZADA A LA SALUD IV</t>
  </si>
  <si>
    <t>K) DIRECCIÓN DE ATENCIÓN ESPECIALIZADA A LA SALUD V</t>
  </si>
  <si>
    <t>L) COMISION ESTATAL PARA LA PROTECCION CONTRA RIESGOS SANITARIOS TLAXCALA I</t>
  </si>
  <si>
    <t>M) DIRECCIÓN DE INFRAESTRUCTURA Y DESARROLLO IV</t>
  </si>
  <si>
    <t>N) DIRECCIÓN DE INFRAESTRUCTURA Y DESARROLLO V</t>
  </si>
  <si>
    <t>O) COMISION DE BIOETICA IV</t>
  </si>
  <si>
    <t>P) COMISION ESTATAL PARA LA PROTECCION CONTRA RIESGOS SANITARIOS IV</t>
  </si>
  <si>
    <t>Q) COMISION ESTATAL PARA LA PROTECCION CONTRA RIESGOS SANITARIOS V</t>
  </si>
  <si>
    <t>R) DIRECCION DE INFRAESTRUCTURA Y DESARROLLO SOCIAL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</si>
</sst>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6"/>
      <color theme="0"/>
      <name val="Arial"/>
      <family val="2"/>
    </font>
    <font>
      <sz val="10"/>
      <name val="Arial"/>
      <family val="2"/>
    </font>
    <font>
      <b/>
      <sz val="5"/>
      <color theme="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i/>
      <sz val="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7" fillId="0" borderId="0"/>
    <xf numFmtId="43" fontId="22" fillId="0" borderId="0" applyFont="0" applyFill="0" applyBorder="0" applyAlignment="0" applyProtection="0"/>
  </cellStyleXfs>
  <cellXfs count="302">
    <xf numFmtId="0" fontId="0" fillId="0" borderId="0" xfId="0"/>
    <xf numFmtId="0" fontId="0" fillId="0" borderId="7" xfId="0" applyBorder="1"/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0" fillId="0" borderId="0" xfId="0" applyBorder="1"/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7" fillId="0" borderId="11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3"/>
    </xf>
    <xf numFmtId="0" fontId="7" fillId="0" borderId="11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/>
    </xf>
    <xf numFmtId="0" fontId="7" fillId="0" borderId="7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0" fontId="7" fillId="0" borderId="11" xfId="0" applyFont="1" applyBorder="1" applyAlignment="1">
      <alignment horizontal="justify" vertical="center"/>
    </xf>
    <xf numFmtId="0" fontId="13" fillId="0" borderId="6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0" fontId="14" fillId="0" borderId="9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6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/>
    </xf>
    <xf numFmtId="0" fontId="0" fillId="5" borderId="0" xfId="0" applyFill="1"/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3"/>
    </xf>
    <xf numFmtId="0" fontId="1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left" vertical="center" wrapText="1" indent="4"/>
    </xf>
    <xf numFmtId="0" fontId="7" fillId="0" borderId="8" xfId="0" applyFont="1" applyFill="1" applyBorder="1" applyAlignment="1">
      <alignment horizontal="justify" vertical="center" wrapText="1"/>
    </xf>
    <xf numFmtId="0" fontId="7" fillId="0" borderId="11" xfId="0" applyFont="1" applyFill="1" applyBorder="1" applyAlignment="1">
      <alignment horizontal="justify" vertical="center" wrapText="1"/>
    </xf>
    <xf numFmtId="0" fontId="16" fillId="4" borderId="15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15" fillId="0" borderId="0" xfId="0" applyFont="1"/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3" fontId="3" fillId="0" borderId="7" xfId="2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23" fillId="0" borderId="7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 wrapText="1"/>
    </xf>
    <xf numFmtId="3" fontId="7" fillId="2" borderId="5" xfId="0" applyNumberFormat="1" applyFont="1" applyFill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3" fontId="7" fillId="0" borderId="18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2" borderId="7" xfId="0" applyNumberFormat="1" applyFont="1" applyFill="1" applyBorder="1" applyAlignment="1">
      <alignment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horizontal="left" vertical="center" indent="1"/>
    </xf>
    <xf numFmtId="43" fontId="0" fillId="0" borderId="0" xfId="2" applyFont="1"/>
    <xf numFmtId="164" fontId="7" fillId="0" borderId="5" xfId="2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3" fontId="10" fillId="0" borderId="7" xfId="0" applyNumberFormat="1" applyFont="1" applyBorder="1" applyAlignment="1">
      <alignment horizontal="right" vertical="center"/>
    </xf>
    <xf numFmtId="0" fontId="16" fillId="6" borderId="8" xfId="0" applyFont="1" applyFill="1" applyBorder="1" applyAlignment="1">
      <alignment horizontal="left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left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6" fillId="6" borderId="2" xfId="0" applyFont="1" applyFill="1" applyBorder="1" applyAlignment="1">
      <alignment vertical="center"/>
    </xf>
    <xf numFmtId="0" fontId="16" fillId="6" borderId="9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0" borderId="16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7" fillId="0" borderId="10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20" fillId="6" borderId="2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19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6" fillId="6" borderId="13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5"/>
  <sheetViews>
    <sheetView showGridLines="0" zoomScale="175" zoomScaleNormal="175" workbookViewId="0">
      <selection activeCell="B6" sqref="B6:G6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6" customHeight="1" thickBot="1" x14ac:dyDescent="0.3"/>
    <row r="2" spans="2:7" ht="12" customHeight="1" x14ac:dyDescent="0.25">
      <c r="B2" s="169" t="s">
        <v>529</v>
      </c>
      <c r="C2" s="170"/>
      <c r="D2" s="170"/>
      <c r="E2" s="170"/>
      <c r="F2" s="170"/>
      <c r="G2" s="171"/>
    </row>
    <row r="3" spans="2:7" ht="12" customHeight="1" x14ac:dyDescent="0.25">
      <c r="B3" s="172" t="s">
        <v>0</v>
      </c>
      <c r="C3" s="173"/>
      <c r="D3" s="173"/>
      <c r="E3" s="173"/>
      <c r="F3" s="173"/>
      <c r="G3" s="174"/>
    </row>
    <row r="4" spans="2:7" ht="12" customHeight="1" x14ac:dyDescent="0.25">
      <c r="B4" s="172" t="s">
        <v>544</v>
      </c>
      <c r="C4" s="173"/>
      <c r="D4" s="173"/>
      <c r="E4" s="173"/>
      <c r="F4" s="173"/>
      <c r="G4" s="174"/>
    </row>
    <row r="5" spans="2:7" ht="12" customHeight="1" thickBot="1" x14ac:dyDescent="0.3">
      <c r="B5" s="175" t="s">
        <v>1</v>
      </c>
      <c r="C5" s="176"/>
      <c r="D5" s="176"/>
      <c r="E5" s="176"/>
      <c r="F5" s="176"/>
      <c r="G5" s="177"/>
    </row>
    <row r="6" spans="2:7" ht="16.5" customHeight="1" thickBot="1" x14ac:dyDescent="0.3">
      <c r="B6" s="153" t="s">
        <v>523</v>
      </c>
      <c r="C6" s="154" t="s">
        <v>546</v>
      </c>
      <c r="D6" s="154" t="s">
        <v>545</v>
      </c>
      <c r="E6" s="155" t="s">
        <v>2</v>
      </c>
      <c r="F6" s="154" t="s">
        <v>546</v>
      </c>
      <c r="G6" s="154" t="s">
        <v>545</v>
      </c>
    </row>
    <row r="7" spans="2:7" ht="11.25" customHeight="1" x14ac:dyDescent="0.25">
      <c r="B7" s="3" t="s">
        <v>3</v>
      </c>
      <c r="C7" s="113"/>
      <c r="D7" s="114"/>
      <c r="E7" s="4" t="s">
        <v>4</v>
      </c>
      <c r="F7" s="4"/>
      <c r="G7" s="4"/>
    </row>
    <row r="8" spans="2:7" ht="11.25" customHeight="1" x14ac:dyDescent="0.25">
      <c r="B8" s="3" t="s">
        <v>5</v>
      </c>
      <c r="C8" s="113"/>
      <c r="D8" s="113"/>
      <c r="E8" s="4" t="s">
        <v>6</v>
      </c>
      <c r="F8" s="113"/>
      <c r="G8" s="113"/>
    </row>
    <row r="9" spans="2:7" ht="11.25" customHeight="1" x14ac:dyDescent="0.25">
      <c r="B9" s="6" t="s">
        <v>7</v>
      </c>
      <c r="C9" s="113">
        <f>SUM(C10:C16)</f>
        <v>434217930</v>
      </c>
      <c r="D9" s="113">
        <f>SUM(D10:D16)</f>
        <v>88777034</v>
      </c>
      <c r="E9" s="5" t="s">
        <v>8</v>
      </c>
      <c r="F9" s="113">
        <f>SUM(F10:F18)</f>
        <v>172457514</v>
      </c>
      <c r="G9" s="113">
        <f>SUM(G10:G18)</f>
        <v>96790527</v>
      </c>
    </row>
    <row r="10" spans="2:7" ht="11.25" customHeight="1" x14ac:dyDescent="0.25">
      <c r="B10" s="6" t="s">
        <v>9</v>
      </c>
      <c r="C10" s="113">
        <v>0</v>
      </c>
      <c r="D10" s="113">
        <v>0</v>
      </c>
      <c r="E10" s="5" t="s">
        <v>10</v>
      </c>
      <c r="F10" s="113">
        <v>10896</v>
      </c>
      <c r="G10" s="113">
        <v>0</v>
      </c>
    </row>
    <row r="11" spans="2:7" ht="11.25" customHeight="1" x14ac:dyDescent="0.25">
      <c r="B11" s="6" t="s">
        <v>11</v>
      </c>
      <c r="C11" s="113">
        <v>434217930</v>
      </c>
      <c r="D11" s="113">
        <v>88777034</v>
      </c>
      <c r="E11" s="5" t="s">
        <v>12</v>
      </c>
      <c r="F11" s="113">
        <v>319294</v>
      </c>
      <c r="G11" s="113">
        <v>0</v>
      </c>
    </row>
    <row r="12" spans="2:7" ht="11.25" customHeight="1" x14ac:dyDescent="0.25">
      <c r="B12" s="6" t="s">
        <v>13</v>
      </c>
      <c r="C12" s="113">
        <v>0</v>
      </c>
      <c r="D12" s="113">
        <v>0</v>
      </c>
      <c r="E12" s="5" t="s">
        <v>14</v>
      </c>
      <c r="F12" s="113">
        <v>0</v>
      </c>
      <c r="G12" s="113">
        <v>0</v>
      </c>
    </row>
    <row r="13" spans="2:7" ht="11.25" customHeight="1" x14ac:dyDescent="0.25">
      <c r="B13" s="6" t="s">
        <v>15</v>
      </c>
      <c r="C13" s="113">
        <v>0</v>
      </c>
      <c r="D13" s="113">
        <v>0</v>
      </c>
      <c r="E13" s="5" t="s">
        <v>16</v>
      </c>
      <c r="F13" s="113">
        <v>0</v>
      </c>
      <c r="G13" s="113">
        <v>0</v>
      </c>
    </row>
    <row r="14" spans="2:7" ht="11.25" customHeight="1" x14ac:dyDescent="0.25">
      <c r="B14" s="6" t="s">
        <v>17</v>
      </c>
      <c r="C14" s="113">
        <v>0</v>
      </c>
      <c r="D14" s="113">
        <v>0</v>
      </c>
      <c r="E14" s="5" t="s">
        <v>18</v>
      </c>
      <c r="F14" s="113">
        <v>18348</v>
      </c>
      <c r="G14" s="113">
        <v>0</v>
      </c>
    </row>
    <row r="15" spans="2:7" ht="11.25" customHeight="1" x14ac:dyDescent="0.25">
      <c r="B15" s="6" t="s">
        <v>19</v>
      </c>
      <c r="C15" s="113">
        <v>0</v>
      </c>
      <c r="D15" s="113">
        <v>0</v>
      </c>
      <c r="E15" s="5" t="s">
        <v>20</v>
      </c>
      <c r="F15" s="113">
        <v>0</v>
      </c>
      <c r="G15" s="113">
        <v>0</v>
      </c>
    </row>
    <row r="16" spans="2:7" ht="11.25" customHeight="1" x14ac:dyDescent="0.25">
      <c r="B16" s="6" t="s">
        <v>21</v>
      </c>
      <c r="C16" s="113">
        <v>0</v>
      </c>
      <c r="D16" s="113">
        <v>0</v>
      </c>
      <c r="E16" s="5" t="s">
        <v>22</v>
      </c>
      <c r="F16" s="113">
        <v>151159693</v>
      </c>
      <c r="G16" s="113">
        <v>55917631</v>
      </c>
    </row>
    <row r="17" spans="2:7" ht="11.25" customHeight="1" x14ac:dyDescent="0.25">
      <c r="B17" s="7" t="s">
        <v>23</v>
      </c>
      <c r="C17" s="113">
        <f>SUM(C18:C24)</f>
        <v>35227742</v>
      </c>
      <c r="D17" s="113">
        <f>SUM(D18:D24)</f>
        <v>66623447</v>
      </c>
      <c r="E17" s="5" t="s">
        <v>24</v>
      </c>
      <c r="F17" s="113">
        <v>200</v>
      </c>
      <c r="G17" s="113">
        <v>0</v>
      </c>
    </row>
    <row r="18" spans="2:7" ht="11.25" customHeight="1" x14ac:dyDescent="0.25">
      <c r="B18" s="6" t="s">
        <v>25</v>
      </c>
      <c r="C18" s="113">
        <v>0</v>
      </c>
      <c r="D18" s="113">
        <v>0</v>
      </c>
      <c r="E18" s="5" t="s">
        <v>26</v>
      </c>
      <c r="F18" s="113">
        <v>20949083</v>
      </c>
      <c r="G18" s="113">
        <v>40872896</v>
      </c>
    </row>
    <row r="19" spans="2:7" ht="11.25" customHeight="1" x14ac:dyDescent="0.25">
      <c r="B19" s="6" t="s">
        <v>27</v>
      </c>
      <c r="C19" s="113">
        <v>30585993</v>
      </c>
      <c r="D19" s="113">
        <v>62628927</v>
      </c>
      <c r="E19" s="5" t="s">
        <v>28</v>
      </c>
      <c r="F19" s="113">
        <f>SUM(F20:F22)</f>
        <v>0</v>
      </c>
      <c r="G19" s="113">
        <f>SUM(G20:G22)</f>
        <v>0</v>
      </c>
    </row>
    <row r="20" spans="2:7" ht="11.25" customHeight="1" x14ac:dyDescent="0.25">
      <c r="B20" s="6" t="s">
        <v>29</v>
      </c>
      <c r="C20" s="113">
        <v>3489749</v>
      </c>
      <c r="D20" s="113">
        <v>3158243</v>
      </c>
      <c r="E20" s="5" t="s">
        <v>30</v>
      </c>
      <c r="F20" s="113">
        <v>0</v>
      </c>
      <c r="G20" s="113">
        <v>0</v>
      </c>
    </row>
    <row r="21" spans="2:7" ht="11.25" customHeight="1" x14ac:dyDescent="0.25">
      <c r="B21" s="6" t="s">
        <v>31</v>
      </c>
      <c r="C21" s="113">
        <v>0</v>
      </c>
      <c r="D21" s="113">
        <v>0</v>
      </c>
      <c r="E21" s="5" t="s">
        <v>32</v>
      </c>
      <c r="F21" s="113">
        <v>0</v>
      </c>
      <c r="G21" s="113">
        <v>0</v>
      </c>
    </row>
    <row r="22" spans="2:7" ht="11.25" customHeight="1" x14ac:dyDescent="0.25">
      <c r="B22" s="6" t="s">
        <v>33</v>
      </c>
      <c r="C22" s="113">
        <v>353802</v>
      </c>
      <c r="D22" s="113">
        <v>124800</v>
      </c>
      <c r="E22" s="5" t="s">
        <v>34</v>
      </c>
      <c r="F22" s="113">
        <v>0</v>
      </c>
      <c r="G22" s="113">
        <v>0</v>
      </c>
    </row>
    <row r="23" spans="2:7" ht="11.25" customHeight="1" x14ac:dyDescent="0.25">
      <c r="B23" s="6" t="s">
        <v>35</v>
      </c>
      <c r="C23" s="113">
        <v>0</v>
      </c>
      <c r="D23" s="113">
        <v>0</v>
      </c>
      <c r="E23" s="5" t="s">
        <v>36</v>
      </c>
      <c r="F23" s="113">
        <f>SUM(F24:F25)</f>
        <v>0</v>
      </c>
      <c r="G23" s="113">
        <f>SUM(G24:G25)</f>
        <v>0</v>
      </c>
    </row>
    <row r="24" spans="2:7" ht="11.25" customHeight="1" x14ac:dyDescent="0.25">
      <c r="B24" s="6" t="s">
        <v>37</v>
      </c>
      <c r="C24" s="113">
        <v>798198</v>
      </c>
      <c r="D24" s="113">
        <v>711477</v>
      </c>
      <c r="E24" s="5" t="s">
        <v>38</v>
      </c>
      <c r="F24" s="113">
        <v>0</v>
      </c>
      <c r="G24" s="113">
        <v>0</v>
      </c>
    </row>
    <row r="25" spans="2:7" ht="11.25" customHeight="1" x14ac:dyDescent="0.25">
      <c r="B25" s="6" t="s">
        <v>39</v>
      </c>
      <c r="C25" s="113">
        <f>SUM(C26:C30)</f>
        <v>0</v>
      </c>
      <c r="D25" s="113">
        <f>SUM(D26:D30)</f>
        <v>0</v>
      </c>
      <c r="E25" s="5" t="s">
        <v>40</v>
      </c>
      <c r="F25" s="113">
        <v>0</v>
      </c>
      <c r="G25" s="113">
        <v>0</v>
      </c>
    </row>
    <row r="26" spans="2:7" ht="11.25" customHeight="1" x14ac:dyDescent="0.25">
      <c r="B26" s="6" t="s">
        <v>41</v>
      </c>
      <c r="C26" s="113">
        <v>0</v>
      </c>
      <c r="D26" s="113">
        <v>0</v>
      </c>
      <c r="E26" s="5" t="s">
        <v>42</v>
      </c>
      <c r="F26" s="113">
        <v>0</v>
      </c>
      <c r="G26" s="113">
        <v>0</v>
      </c>
    </row>
    <row r="27" spans="2:7" ht="11.25" customHeight="1" x14ac:dyDescent="0.25">
      <c r="B27" s="6" t="s">
        <v>43</v>
      </c>
      <c r="C27" s="113">
        <v>0</v>
      </c>
      <c r="D27" s="113">
        <v>0</v>
      </c>
      <c r="E27" s="5" t="s">
        <v>44</v>
      </c>
      <c r="F27" s="113">
        <f>SUM(F28:F30)</f>
        <v>0</v>
      </c>
      <c r="G27" s="113">
        <f>SUM(G28:G30)</f>
        <v>0</v>
      </c>
    </row>
    <row r="28" spans="2:7" ht="11.25" customHeight="1" x14ac:dyDescent="0.25">
      <c r="B28" s="6" t="s">
        <v>45</v>
      </c>
      <c r="C28" s="113">
        <v>0</v>
      </c>
      <c r="D28" s="113">
        <v>0</v>
      </c>
      <c r="E28" s="5" t="s">
        <v>46</v>
      </c>
      <c r="F28" s="113">
        <v>0</v>
      </c>
      <c r="G28" s="113">
        <v>0</v>
      </c>
    </row>
    <row r="29" spans="2:7" ht="11.25" customHeight="1" x14ac:dyDescent="0.25">
      <c r="B29" s="6" t="s">
        <v>47</v>
      </c>
      <c r="C29" s="113">
        <v>0</v>
      </c>
      <c r="D29" s="113">
        <v>0</v>
      </c>
      <c r="E29" s="5" t="s">
        <v>48</v>
      </c>
      <c r="F29" s="113">
        <v>0</v>
      </c>
      <c r="G29" s="113">
        <v>0</v>
      </c>
    </row>
    <row r="30" spans="2:7" ht="11.25" customHeight="1" x14ac:dyDescent="0.25">
      <c r="B30" s="6" t="s">
        <v>49</v>
      </c>
      <c r="C30" s="113">
        <v>0</v>
      </c>
      <c r="D30" s="113">
        <v>0</v>
      </c>
      <c r="E30" s="5" t="s">
        <v>50</v>
      </c>
      <c r="F30" s="113">
        <v>0</v>
      </c>
      <c r="G30" s="113">
        <v>0</v>
      </c>
    </row>
    <row r="31" spans="2:7" ht="11.25" customHeight="1" x14ac:dyDescent="0.25">
      <c r="B31" s="6" t="s">
        <v>51</v>
      </c>
      <c r="C31" s="113">
        <f>SUM(C32:C36)</f>
        <v>0</v>
      </c>
      <c r="D31" s="113">
        <f>SUM(D32:D36)</f>
        <v>0</v>
      </c>
      <c r="E31" s="5" t="s">
        <v>52</v>
      </c>
      <c r="F31" s="113">
        <f>SUM(F32:F37)</f>
        <v>0</v>
      </c>
      <c r="G31" s="113">
        <f>SUM(G32:G37)</f>
        <v>0</v>
      </c>
    </row>
    <row r="32" spans="2:7" ht="11.25" customHeight="1" x14ac:dyDescent="0.25">
      <c r="B32" s="6" t="s">
        <v>53</v>
      </c>
      <c r="C32" s="113">
        <v>0</v>
      </c>
      <c r="D32" s="113">
        <v>0</v>
      </c>
      <c r="E32" s="5" t="s">
        <v>54</v>
      </c>
      <c r="F32" s="113">
        <v>0</v>
      </c>
      <c r="G32" s="113">
        <v>0</v>
      </c>
    </row>
    <row r="33" spans="2:7" ht="11.25" customHeight="1" x14ac:dyDescent="0.25">
      <c r="B33" s="6" t="s">
        <v>55</v>
      </c>
      <c r="C33" s="113">
        <v>0</v>
      </c>
      <c r="D33" s="113">
        <v>0</v>
      </c>
      <c r="E33" s="5" t="s">
        <v>56</v>
      </c>
      <c r="F33" s="113">
        <v>0</v>
      </c>
      <c r="G33" s="113">
        <v>0</v>
      </c>
    </row>
    <row r="34" spans="2:7" ht="11.25" customHeight="1" x14ac:dyDescent="0.25">
      <c r="B34" s="6" t="s">
        <v>57</v>
      </c>
      <c r="C34" s="113">
        <v>0</v>
      </c>
      <c r="D34" s="113">
        <v>0</v>
      </c>
      <c r="E34" s="5" t="s">
        <v>58</v>
      </c>
      <c r="F34" s="113">
        <v>0</v>
      </c>
      <c r="G34" s="113">
        <v>0</v>
      </c>
    </row>
    <row r="35" spans="2:7" ht="11.25" customHeight="1" x14ac:dyDescent="0.25">
      <c r="B35" s="6" t="s">
        <v>59</v>
      </c>
      <c r="C35" s="113">
        <v>0</v>
      </c>
      <c r="D35" s="113">
        <v>0</v>
      </c>
      <c r="E35" s="5" t="s">
        <v>60</v>
      </c>
      <c r="F35" s="113">
        <v>0</v>
      </c>
      <c r="G35" s="113">
        <v>0</v>
      </c>
    </row>
    <row r="36" spans="2:7" ht="11.25" customHeight="1" x14ac:dyDescent="0.25">
      <c r="B36" s="6" t="s">
        <v>61</v>
      </c>
      <c r="C36" s="113">
        <v>0</v>
      </c>
      <c r="D36" s="113">
        <v>0</v>
      </c>
      <c r="E36" s="5" t="s">
        <v>62</v>
      </c>
      <c r="F36" s="113">
        <v>0</v>
      </c>
      <c r="G36" s="113">
        <v>0</v>
      </c>
    </row>
    <row r="37" spans="2:7" ht="11.25" customHeight="1" x14ac:dyDescent="0.25">
      <c r="B37" s="6" t="s">
        <v>63</v>
      </c>
      <c r="C37" s="113">
        <v>0</v>
      </c>
      <c r="D37" s="113">
        <v>0</v>
      </c>
      <c r="E37" s="5" t="s">
        <v>64</v>
      </c>
      <c r="F37" s="113">
        <v>0</v>
      </c>
      <c r="G37" s="113">
        <v>0</v>
      </c>
    </row>
    <row r="38" spans="2:7" ht="11.25" customHeight="1" x14ac:dyDescent="0.25">
      <c r="B38" s="6" t="s">
        <v>65</v>
      </c>
      <c r="C38" s="113">
        <f>SUM(C39:C40)</f>
        <v>0</v>
      </c>
      <c r="D38" s="113">
        <f>SUM(D39:D40)</f>
        <v>0</v>
      </c>
      <c r="E38" s="5" t="s">
        <v>66</v>
      </c>
      <c r="F38" s="113">
        <f>SUM(F39:F41)</f>
        <v>31212652</v>
      </c>
      <c r="G38" s="113">
        <f>SUM(G39:G41)</f>
        <v>32897336</v>
      </c>
    </row>
    <row r="39" spans="2:7" ht="11.25" customHeight="1" x14ac:dyDescent="0.25">
      <c r="B39" s="6" t="s">
        <v>67</v>
      </c>
      <c r="C39" s="113">
        <v>0</v>
      </c>
      <c r="D39" s="113">
        <v>0</v>
      </c>
      <c r="E39" s="5" t="s">
        <v>68</v>
      </c>
      <c r="F39" s="113">
        <v>0</v>
      </c>
      <c r="G39" s="113">
        <v>0</v>
      </c>
    </row>
    <row r="40" spans="2:7" ht="11.25" customHeight="1" x14ac:dyDescent="0.25">
      <c r="B40" s="6" t="s">
        <v>69</v>
      </c>
      <c r="C40" s="113">
        <v>0</v>
      </c>
      <c r="D40" s="113">
        <v>0</v>
      </c>
      <c r="E40" s="5" t="s">
        <v>70</v>
      </c>
      <c r="F40" s="113">
        <v>0</v>
      </c>
      <c r="G40" s="113">
        <v>0</v>
      </c>
    </row>
    <row r="41" spans="2:7" ht="11.25" customHeight="1" x14ac:dyDescent="0.25">
      <c r="B41" s="6" t="s">
        <v>71</v>
      </c>
      <c r="C41" s="113">
        <f>SUM(C42:C45)</f>
        <v>0</v>
      </c>
      <c r="D41" s="113">
        <f>SUM(D42:D45)</f>
        <v>0</v>
      </c>
      <c r="E41" s="5" t="s">
        <v>72</v>
      </c>
      <c r="F41" s="113">
        <v>31212652</v>
      </c>
      <c r="G41" s="113">
        <v>32897336</v>
      </c>
    </row>
    <row r="42" spans="2:7" ht="11.25" customHeight="1" x14ac:dyDescent="0.25">
      <c r="B42" s="6" t="s">
        <v>73</v>
      </c>
      <c r="C42" s="113">
        <v>0</v>
      </c>
      <c r="D42" s="113">
        <v>0</v>
      </c>
      <c r="E42" s="5" t="s">
        <v>74</v>
      </c>
      <c r="F42" s="113">
        <f>SUM(F43:F45)</f>
        <v>3987520</v>
      </c>
      <c r="G42" s="113">
        <f>SUM(G43:G45)</f>
        <v>4059379</v>
      </c>
    </row>
    <row r="43" spans="2:7" ht="11.25" customHeight="1" x14ac:dyDescent="0.25">
      <c r="B43" s="6" t="s">
        <v>75</v>
      </c>
      <c r="C43" s="113">
        <v>0</v>
      </c>
      <c r="D43" s="113">
        <v>0</v>
      </c>
      <c r="E43" s="5" t="s">
        <v>76</v>
      </c>
      <c r="F43" s="113">
        <v>3642513</v>
      </c>
      <c r="G43" s="113">
        <v>3634024</v>
      </c>
    </row>
    <row r="44" spans="2:7" ht="11.25" customHeight="1" x14ac:dyDescent="0.25">
      <c r="B44" s="6" t="s">
        <v>77</v>
      </c>
      <c r="C44" s="113">
        <v>0</v>
      </c>
      <c r="D44" s="113">
        <v>0</v>
      </c>
      <c r="E44" s="5" t="s">
        <v>78</v>
      </c>
      <c r="F44" s="113">
        <v>0</v>
      </c>
      <c r="G44" s="113">
        <v>0</v>
      </c>
    </row>
    <row r="45" spans="2:7" ht="11.25" customHeight="1" x14ac:dyDescent="0.25">
      <c r="B45" s="6" t="s">
        <v>79</v>
      </c>
      <c r="C45" s="113">
        <v>0</v>
      </c>
      <c r="D45" s="113">
        <v>0</v>
      </c>
      <c r="E45" s="5" t="s">
        <v>80</v>
      </c>
      <c r="F45" s="113">
        <v>345007</v>
      </c>
      <c r="G45" s="113">
        <v>425355</v>
      </c>
    </row>
    <row r="46" spans="2:7" ht="11.25" customHeight="1" x14ac:dyDescent="0.25">
      <c r="B46" s="150" t="s">
        <v>81</v>
      </c>
      <c r="C46" s="113">
        <f>+C9+C17+C25+C31+C37+C38+C41</f>
        <v>469445672</v>
      </c>
      <c r="D46" s="113">
        <f>+D9+D17+D25+D31+D37+D38+D41</f>
        <v>155400481</v>
      </c>
      <c r="E46" s="4" t="s">
        <v>82</v>
      </c>
      <c r="F46" s="113">
        <f>+F42+F38+F31+F27+F26+F23+F19+F9</f>
        <v>207657686</v>
      </c>
      <c r="G46" s="113">
        <f>+G42+G38+G31+G27+G26+G23+G19+G9</f>
        <v>133747242</v>
      </c>
    </row>
    <row r="47" spans="2:7" ht="11.25" customHeight="1" x14ac:dyDescent="0.25">
      <c r="B47" s="7"/>
      <c r="C47" s="113"/>
      <c r="D47" s="113"/>
      <c r="E47" s="11"/>
      <c r="F47" s="113"/>
      <c r="G47" s="113"/>
    </row>
    <row r="48" spans="2:7" s="13" customFormat="1" ht="11.25" customHeight="1" x14ac:dyDescent="0.25">
      <c r="B48" s="3" t="s">
        <v>83</v>
      </c>
      <c r="C48" s="113"/>
      <c r="D48" s="113"/>
      <c r="E48" s="4" t="s">
        <v>84</v>
      </c>
      <c r="F48" s="113"/>
      <c r="G48" s="113"/>
    </row>
    <row r="49" spans="2:7" ht="11.25" customHeight="1" x14ac:dyDescent="0.25">
      <c r="B49" s="6" t="s">
        <v>85</v>
      </c>
      <c r="C49" s="113">
        <v>0</v>
      </c>
      <c r="D49" s="113">
        <v>0</v>
      </c>
      <c r="E49" s="5" t="s">
        <v>86</v>
      </c>
      <c r="F49" s="113">
        <v>0</v>
      </c>
      <c r="G49" s="113">
        <v>0</v>
      </c>
    </row>
    <row r="50" spans="2:7" ht="11.25" customHeight="1" x14ac:dyDescent="0.25">
      <c r="B50" s="6" t="s">
        <v>87</v>
      </c>
      <c r="C50" s="113">
        <v>0</v>
      </c>
      <c r="D50" s="113">
        <v>0</v>
      </c>
      <c r="E50" s="5" t="s">
        <v>88</v>
      </c>
      <c r="F50" s="113">
        <v>0</v>
      </c>
      <c r="G50" s="113">
        <v>0</v>
      </c>
    </row>
    <row r="51" spans="2:7" ht="11.25" customHeight="1" x14ac:dyDescent="0.25">
      <c r="B51" s="6" t="s">
        <v>89</v>
      </c>
      <c r="C51" s="113">
        <v>2398037935</v>
      </c>
      <c r="D51" s="113">
        <v>2398037935</v>
      </c>
      <c r="E51" s="5" t="s">
        <v>90</v>
      </c>
      <c r="F51" s="113">
        <v>0</v>
      </c>
      <c r="G51" s="113">
        <v>0</v>
      </c>
    </row>
    <row r="52" spans="2:7" ht="11.25" customHeight="1" x14ac:dyDescent="0.25">
      <c r="B52" s="6" t="s">
        <v>91</v>
      </c>
      <c r="C52" s="113">
        <v>471538714</v>
      </c>
      <c r="D52" s="113">
        <v>461261547</v>
      </c>
      <c r="E52" s="5" t="s">
        <v>92</v>
      </c>
      <c r="F52" s="113">
        <v>0</v>
      </c>
      <c r="G52" s="113">
        <v>0</v>
      </c>
    </row>
    <row r="53" spans="2:7" ht="11.25" customHeight="1" x14ac:dyDescent="0.25">
      <c r="B53" s="6" t="s">
        <v>93</v>
      </c>
      <c r="C53" s="113">
        <v>14298</v>
      </c>
      <c r="D53" s="113">
        <v>14298</v>
      </c>
      <c r="E53" s="5" t="s">
        <v>94</v>
      </c>
      <c r="F53" s="113">
        <v>0</v>
      </c>
      <c r="G53" s="113">
        <v>0</v>
      </c>
    </row>
    <row r="54" spans="2:7" ht="11.25" customHeight="1" x14ac:dyDescent="0.25">
      <c r="B54" s="6" t="s">
        <v>95</v>
      </c>
      <c r="C54" s="113">
        <v>0</v>
      </c>
      <c r="D54" s="113">
        <v>0</v>
      </c>
      <c r="E54" s="5" t="s">
        <v>96</v>
      </c>
      <c r="F54" s="113">
        <v>0</v>
      </c>
      <c r="G54" s="113">
        <v>0</v>
      </c>
    </row>
    <row r="55" spans="2:7" ht="11.25" customHeight="1" x14ac:dyDescent="0.25">
      <c r="B55" s="6" t="s">
        <v>97</v>
      </c>
      <c r="C55" s="113">
        <v>0</v>
      </c>
      <c r="D55" s="113">
        <v>0</v>
      </c>
      <c r="E55" s="4"/>
      <c r="F55" s="113"/>
      <c r="G55" s="113"/>
    </row>
    <row r="56" spans="2:7" ht="11.25" customHeight="1" x14ac:dyDescent="0.25">
      <c r="B56" s="6" t="s">
        <v>98</v>
      </c>
      <c r="C56" s="113">
        <v>0</v>
      </c>
      <c r="D56" s="113">
        <v>0</v>
      </c>
      <c r="E56" s="4" t="s">
        <v>99</v>
      </c>
      <c r="F56" s="113">
        <f>SUM(F49:F54)</f>
        <v>0</v>
      </c>
      <c r="G56" s="113">
        <f>SUM(G49:G54)</f>
        <v>0</v>
      </c>
    </row>
    <row r="57" spans="2:7" ht="11.25" customHeight="1" x14ac:dyDescent="0.25">
      <c r="B57" s="6" t="s">
        <v>100</v>
      </c>
      <c r="C57" s="113">
        <v>0</v>
      </c>
      <c r="D57" s="113">
        <v>0</v>
      </c>
      <c r="E57" s="11"/>
      <c r="F57" s="113"/>
      <c r="G57" s="113"/>
    </row>
    <row r="58" spans="2:7" ht="11.25" customHeight="1" x14ac:dyDescent="0.25">
      <c r="B58" s="6"/>
      <c r="C58" s="113"/>
      <c r="D58" s="113"/>
      <c r="E58" s="4" t="s">
        <v>101</v>
      </c>
      <c r="F58" s="113">
        <f>+F56+F46</f>
        <v>207657686</v>
      </c>
      <c r="G58" s="113">
        <f>+G56+G46</f>
        <v>133747242</v>
      </c>
    </row>
    <row r="59" spans="2:7" ht="11.25" customHeight="1" x14ac:dyDescent="0.25">
      <c r="B59" s="3" t="s">
        <v>102</v>
      </c>
      <c r="C59" s="113">
        <f>SUM(C49:C58)</f>
        <v>2869590947</v>
      </c>
      <c r="D59" s="113">
        <f>SUM(D49:D58)</f>
        <v>2859313780</v>
      </c>
      <c r="E59" s="5"/>
      <c r="F59" s="113"/>
      <c r="G59" s="113"/>
    </row>
    <row r="60" spans="2:7" ht="11.25" customHeight="1" x14ac:dyDescent="0.25">
      <c r="B60" s="6"/>
      <c r="C60" s="113"/>
      <c r="D60" s="113"/>
      <c r="E60" s="4" t="s">
        <v>103</v>
      </c>
      <c r="F60" s="113"/>
      <c r="G60" s="113"/>
    </row>
    <row r="61" spans="2:7" ht="11.25" customHeight="1" x14ac:dyDescent="0.25">
      <c r="B61" s="3" t="s">
        <v>104</v>
      </c>
      <c r="C61" s="113">
        <f>+C46+C59</f>
        <v>3339036619</v>
      </c>
      <c r="D61" s="113">
        <f>+D46+D59</f>
        <v>3014714261</v>
      </c>
      <c r="E61" s="4"/>
      <c r="F61" s="113"/>
      <c r="G61" s="113"/>
    </row>
    <row r="62" spans="2:7" ht="11.25" customHeight="1" x14ac:dyDescent="0.25">
      <c r="B62" s="6"/>
      <c r="C62" s="113"/>
      <c r="D62" s="113"/>
      <c r="E62" s="4" t="s">
        <v>105</v>
      </c>
      <c r="F62" s="113">
        <f>SUM(F63:F65)</f>
        <v>0</v>
      </c>
      <c r="G62" s="113">
        <f>SUM(G63:G65)</f>
        <v>0</v>
      </c>
    </row>
    <row r="63" spans="2:7" ht="11.25" customHeight="1" x14ac:dyDescent="0.25">
      <c r="B63" s="6"/>
      <c r="C63" s="113"/>
      <c r="D63" s="113"/>
      <c r="E63" s="5" t="s">
        <v>106</v>
      </c>
      <c r="F63" s="113">
        <v>0</v>
      </c>
      <c r="G63" s="113">
        <v>0</v>
      </c>
    </row>
    <row r="64" spans="2:7" ht="11.25" customHeight="1" x14ac:dyDescent="0.25">
      <c r="B64" s="6"/>
      <c r="C64" s="113"/>
      <c r="D64" s="113"/>
      <c r="E64" s="5" t="s">
        <v>107</v>
      </c>
      <c r="F64" s="113">
        <v>0</v>
      </c>
      <c r="G64" s="113">
        <v>0</v>
      </c>
    </row>
    <row r="65" spans="2:7" ht="11.25" customHeight="1" x14ac:dyDescent="0.25">
      <c r="B65" s="6"/>
      <c r="C65" s="113"/>
      <c r="D65" s="113"/>
      <c r="E65" s="5" t="s">
        <v>108</v>
      </c>
      <c r="F65" s="113">
        <v>0</v>
      </c>
      <c r="G65" s="113">
        <v>0</v>
      </c>
    </row>
    <row r="66" spans="2:7" ht="11.25" customHeight="1" x14ac:dyDescent="0.25">
      <c r="B66" s="6"/>
      <c r="C66" s="113"/>
      <c r="D66" s="113"/>
      <c r="E66" s="5"/>
      <c r="F66" s="113"/>
      <c r="G66" s="113"/>
    </row>
    <row r="67" spans="2:7" ht="11.25" customHeight="1" x14ac:dyDescent="0.25">
      <c r="B67" s="6"/>
      <c r="C67" s="113"/>
      <c r="D67" s="113"/>
      <c r="E67" s="4" t="s">
        <v>109</v>
      </c>
      <c r="F67" s="113">
        <f>SUM(F68:F72)</f>
        <v>3131378933</v>
      </c>
      <c r="G67" s="113">
        <f>SUM(G68:G72)</f>
        <v>2880967019</v>
      </c>
    </row>
    <row r="68" spans="2:7" ht="11.25" customHeight="1" x14ac:dyDescent="0.25">
      <c r="B68" s="6"/>
      <c r="C68" s="113"/>
      <c r="D68" s="113"/>
      <c r="E68" s="5" t="s">
        <v>110</v>
      </c>
      <c r="F68" s="113">
        <v>251288638</v>
      </c>
      <c r="G68" s="113">
        <v>155024467</v>
      </c>
    </row>
    <row r="69" spans="2:7" ht="11.25" customHeight="1" x14ac:dyDescent="0.25">
      <c r="B69" s="6"/>
      <c r="C69" s="113"/>
      <c r="D69" s="113"/>
      <c r="E69" s="5" t="s">
        <v>111</v>
      </c>
      <c r="F69" s="113">
        <v>341824910</v>
      </c>
      <c r="G69" s="113">
        <v>187677167</v>
      </c>
    </row>
    <row r="70" spans="2:7" ht="11.25" customHeight="1" x14ac:dyDescent="0.25">
      <c r="B70" s="6"/>
      <c r="C70" s="113"/>
      <c r="D70" s="113"/>
      <c r="E70" s="5" t="s">
        <v>112</v>
      </c>
      <c r="F70" s="113">
        <v>1910350804</v>
      </c>
      <c r="G70" s="113">
        <v>1910350804</v>
      </c>
    </row>
    <row r="71" spans="2:7" ht="11.25" customHeight="1" x14ac:dyDescent="0.25">
      <c r="B71" s="6"/>
      <c r="C71" s="113"/>
      <c r="D71" s="113"/>
      <c r="E71" s="5" t="s">
        <v>113</v>
      </c>
      <c r="F71" s="113">
        <v>0</v>
      </c>
      <c r="G71" s="113">
        <v>0</v>
      </c>
    </row>
    <row r="72" spans="2:7" ht="11.25" customHeight="1" x14ac:dyDescent="0.25">
      <c r="B72" s="6"/>
      <c r="C72" s="113"/>
      <c r="D72" s="113"/>
      <c r="E72" s="5" t="s">
        <v>114</v>
      </c>
      <c r="F72" s="113">
        <v>627914581</v>
      </c>
      <c r="G72" s="113">
        <v>627914581</v>
      </c>
    </row>
    <row r="73" spans="2:7" ht="11.25" customHeight="1" x14ac:dyDescent="0.25">
      <c r="B73" s="6"/>
      <c r="C73" s="113"/>
      <c r="D73" s="113"/>
      <c r="E73" s="5"/>
      <c r="F73" s="113"/>
      <c r="G73" s="113"/>
    </row>
    <row r="74" spans="2:7" ht="11.25" customHeight="1" x14ac:dyDescent="0.25">
      <c r="B74" s="6"/>
      <c r="C74" s="113"/>
      <c r="D74" s="113"/>
      <c r="E74" s="4" t="s">
        <v>115</v>
      </c>
      <c r="F74" s="113">
        <f>SUM(F75:F76)</f>
        <v>0</v>
      </c>
      <c r="G74" s="113">
        <f>SUM(G75:G76)</f>
        <v>0</v>
      </c>
    </row>
    <row r="75" spans="2:7" ht="11.25" customHeight="1" x14ac:dyDescent="0.25">
      <c r="B75" s="6"/>
      <c r="C75" s="113"/>
      <c r="D75" s="113"/>
      <c r="E75" s="5" t="s">
        <v>116</v>
      </c>
      <c r="F75" s="113">
        <v>0</v>
      </c>
      <c r="G75" s="113">
        <v>0</v>
      </c>
    </row>
    <row r="76" spans="2:7" ht="11.25" customHeight="1" x14ac:dyDescent="0.25">
      <c r="B76" s="6"/>
      <c r="C76" s="113"/>
      <c r="D76" s="113"/>
      <c r="E76" s="5" t="s">
        <v>117</v>
      </c>
      <c r="F76" s="113">
        <v>0</v>
      </c>
      <c r="G76" s="113">
        <v>0</v>
      </c>
    </row>
    <row r="77" spans="2:7" ht="11.25" customHeight="1" x14ac:dyDescent="0.25">
      <c r="B77" s="6"/>
      <c r="C77" s="113"/>
      <c r="D77" s="113"/>
      <c r="E77" s="5"/>
      <c r="F77" s="113"/>
      <c r="G77" s="113"/>
    </row>
    <row r="78" spans="2:7" ht="11.25" customHeight="1" x14ac:dyDescent="0.25">
      <c r="B78" s="6"/>
      <c r="C78" s="113"/>
      <c r="D78" s="113"/>
      <c r="E78" s="4" t="s">
        <v>118</v>
      </c>
      <c r="F78" s="113">
        <f>+F74+F67+F62</f>
        <v>3131378933</v>
      </c>
      <c r="G78" s="113">
        <f>+G74+G67+G62</f>
        <v>2880967019</v>
      </c>
    </row>
    <row r="79" spans="2:7" ht="11.25" customHeight="1" x14ac:dyDescent="0.25">
      <c r="B79" s="6"/>
      <c r="C79" s="113"/>
      <c r="D79" s="113"/>
      <c r="E79" s="5"/>
      <c r="F79" s="113"/>
      <c r="G79" s="113"/>
    </row>
    <row r="80" spans="2:7" ht="11.25" customHeight="1" x14ac:dyDescent="0.25">
      <c r="B80" s="6"/>
      <c r="C80" s="113"/>
      <c r="D80" s="113"/>
      <c r="E80" s="4" t="s">
        <v>119</v>
      </c>
      <c r="F80" s="113">
        <f>+F78+F58</f>
        <v>3339036619</v>
      </c>
      <c r="G80" s="113">
        <f>+G78+G58</f>
        <v>3014714261</v>
      </c>
    </row>
    <row r="81" spans="2:7" ht="11.25" customHeight="1" x14ac:dyDescent="0.25">
      <c r="B81" s="6"/>
      <c r="C81" s="113"/>
      <c r="D81" s="113"/>
      <c r="E81" s="5"/>
      <c r="F81" s="113"/>
      <c r="G81" s="113"/>
    </row>
    <row r="82" spans="2:7" ht="11.25" customHeight="1" x14ac:dyDescent="0.25">
      <c r="B82" s="6"/>
      <c r="C82" s="113"/>
      <c r="D82" s="113"/>
      <c r="E82" s="5"/>
      <c r="F82" s="5"/>
      <c r="G82" s="5"/>
    </row>
    <row r="83" spans="2:7" ht="11.25" customHeight="1" x14ac:dyDescent="0.25">
      <c r="B83" s="6"/>
      <c r="C83" s="113"/>
      <c r="D83" s="113"/>
      <c r="E83" s="5"/>
      <c r="F83" s="5"/>
      <c r="G83" s="5"/>
    </row>
    <row r="84" spans="2:7" ht="11.25" customHeight="1" thickBot="1" x14ac:dyDescent="0.3">
      <c r="B84" s="12"/>
      <c r="C84" s="116"/>
      <c r="D84" s="116"/>
      <c r="E84" s="8"/>
      <c r="F84" s="8"/>
      <c r="G84" s="8"/>
    </row>
    <row r="85" spans="2:7" ht="6" customHeight="1" x14ac:dyDescent="0.25"/>
  </sheetData>
  <mergeCells count="4">
    <mergeCell ref="B2:G2"/>
    <mergeCell ref="B3:G3"/>
    <mergeCell ref="B4:G4"/>
    <mergeCell ref="B5:G5"/>
  </mergeCells>
  <pageMargins left="0.7" right="0.7" top="0.75" bottom="0.75" header="0.3" footer="0.3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workbookViewId="0">
      <selection activeCell="A45" sqref="A45"/>
    </sheetView>
  </sheetViews>
  <sheetFormatPr baseColWidth="10" defaultRowHeight="15" x14ac:dyDescent="0.25"/>
  <cols>
    <col min="2" max="2" width="24.140625" customWidth="1"/>
  </cols>
  <sheetData>
    <row r="1" spans="2:8" ht="15.75" thickBot="1" x14ac:dyDescent="0.3">
      <c r="B1" s="92"/>
      <c r="C1" s="92"/>
      <c r="D1" s="92"/>
      <c r="E1" s="92"/>
      <c r="F1" s="92"/>
      <c r="G1" s="92"/>
      <c r="H1" s="92"/>
    </row>
    <row r="2" spans="2:8" x14ac:dyDescent="0.25">
      <c r="B2" s="169" t="s">
        <v>416</v>
      </c>
      <c r="C2" s="170"/>
      <c r="D2" s="170"/>
      <c r="E2" s="170"/>
      <c r="F2" s="170"/>
      <c r="G2" s="170"/>
      <c r="H2" s="171"/>
    </row>
    <row r="3" spans="2:8" x14ac:dyDescent="0.25">
      <c r="B3" s="224" t="s">
        <v>417</v>
      </c>
      <c r="C3" s="225"/>
      <c r="D3" s="225"/>
      <c r="E3" s="225"/>
      <c r="F3" s="225"/>
      <c r="G3" s="225"/>
      <c r="H3" s="226"/>
    </row>
    <row r="4" spans="2:8" x14ac:dyDescent="0.25">
      <c r="B4" s="224" t="s">
        <v>1</v>
      </c>
      <c r="C4" s="225"/>
      <c r="D4" s="225"/>
      <c r="E4" s="225"/>
      <c r="F4" s="225"/>
      <c r="G4" s="225"/>
      <c r="H4" s="226"/>
    </row>
    <row r="5" spans="2:8" ht="15.75" thickBot="1" x14ac:dyDescent="0.3">
      <c r="B5" s="227" t="s">
        <v>418</v>
      </c>
      <c r="C5" s="228"/>
      <c r="D5" s="228"/>
      <c r="E5" s="228"/>
      <c r="F5" s="228"/>
      <c r="G5" s="228"/>
      <c r="H5" s="229"/>
    </row>
    <row r="6" spans="2:8" x14ac:dyDescent="0.25">
      <c r="B6" s="292" t="s">
        <v>194</v>
      </c>
      <c r="C6" s="90">
        <v>2016</v>
      </c>
      <c r="D6" s="294">
        <v>2015</v>
      </c>
      <c r="E6" s="294">
        <v>2014</v>
      </c>
      <c r="F6" s="294">
        <v>2013</v>
      </c>
      <c r="G6" s="294">
        <v>2012</v>
      </c>
      <c r="H6" s="294">
        <v>2011</v>
      </c>
    </row>
    <row r="7" spans="2:8" ht="17.25" thickBot="1" x14ac:dyDescent="0.3">
      <c r="B7" s="293"/>
      <c r="C7" s="87" t="s">
        <v>519</v>
      </c>
      <c r="D7" s="295"/>
      <c r="E7" s="295"/>
      <c r="F7" s="295"/>
      <c r="G7" s="295"/>
      <c r="H7" s="295"/>
    </row>
    <row r="8" spans="2:8" x14ac:dyDescent="0.25">
      <c r="B8" s="93"/>
      <c r="C8" s="94"/>
      <c r="D8" s="94"/>
      <c r="E8" s="94"/>
      <c r="F8" s="94"/>
      <c r="G8" s="94"/>
      <c r="H8" s="94"/>
    </row>
    <row r="9" spans="2:8" ht="25.5" x14ac:dyDescent="0.25">
      <c r="B9" s="95" t="s">
        <v>420</v>
      </c>
      <c r="C9" s="94"/>
      <c r="D9" s="94"/>
      <c r="E9" s="94"/>
      <c r="F9" s="94"/>
      <c r="G9" s="94"/>
      <c r="H9" s="94"/>
    </row>
    <row r="10" spans="2:8" x14ac:dyDescent="0.25">
      <c r="B10" s="96" t="s">
        <v>421</v>
      </c>
      <c r="C10" s="94"/>
      <c r="D10" s="94"/>
      <c r="E10" s="94"/>
      <c r="F10" s="94"/>
      <c r="G10" s="94"/>
      <c r="H10" s="94"/>
    </row>
    <row r="11" spans="2:8" ht="17.25" x14ac:dyDescent="0.25">
      <c r="B11" s="96" t="s">
        <v>422</v>
      </c>
      <c r="C11" s="94"/>
      <c r="D11" s="94"/>
      <c r="E11" s="94"/>
      <c r="F11" s="94"/>
      <c r="G11" s="94"/>
      <c r="H11" s="94"/>
    </row>
    <row r="12" spans="2:8" x14ac:dyDescent="0.25">
      <c r="B12" s="96" t="s">
        <v>423</v>
      </c>
      <c r="C12" s="94"/>
      <c r="D12" s="94"/>
      <c r="E12" s="94"/>
      <c r="F12" s="94"/>
      <c r="G12" s="94"/>
      <c r="H12" s="94"/>
    </row>
    <row r="13" spans="2:8" x14ac:dyDescent="0.25">
      <c r="B13" s="96" t="s">
        <v>424</v>
      </c>
      <c r="C13" s="94"/>
      <c r="D13" s="94"/>
      <c r="E13" s="94"/>
      <c r="F13" s="94"/>
      <c r="G13" s="94"/>
      <c r="H13" s="94"/>
    </row>
    <row r="14" spans="2:8" x14ac:dyDescent="0.25">
      <c r="B14" s="96" t="s">
        <v>425</v>
      </c>
      <c r="C14" s="94"/>
      <c r="D14" s="94"/>
      <c r="E14" s="94"/>
      <c r="F14" s="94"/>
      <c r="G14" s="94"/>
      <c r="H14" s="94"/>
    </row>
    <row r="15" spans="2:8" x14ac:dyDescent="0.25">
      <c r="B15" s="96" t="s">
        <v>426</v>
      </c>
      <c r="C15" s="94"/>
      <c r="D15" s="94"/>
      <c r="E15" s="94"/>
      <c r="F15" s="94"/>
      <c r="G15" s="94"/>
      <c r="H15" s="94"/>
    </row>
    <row r="16" spans="2:8" ht="17.25" x14ac:dyDescent="0.25">
      <c r="B16" s="96" t="s">
        <v>427</v>
      </c>
      <c r="C16" s="94"/>
      <c r="D16" s="94"/>
      <c r="E16" s="94"/>
      <c r="F16" s="94"/>
      <c r="G16" s="94"/>
      <c r="H16" s="94"/>
    </row>
    <row r="17" spans="2:8" x14ac:dyDescent="0.25">
      <c r="B17" s="96" t="s">
        <v>428</v>
      </c>
      <c r="C17" s="94"/>
      <c r="D17" s="94"/>
      <c r="E17" s="94"/>
      <c r="F17" s="94"/>
      <c r="G17" s="94"/>
      <c r="H17" s="94"/>
    </row>
    <row r="18" spans="2:8" ht="17.25" x14ac:dyDescent="0.25">
      <c r="B18" s="96" t="s">
        <v>429</v>
      </c>
      <c r="C18" s="94"/>
      <c r="D18" s="94"/>
      <c r="E18" s="94"/>
      <c r="F18" s="94"/>
      <c r="G18" s="94"/>
      <c r="H18" s="94"/>
    </row>
    <row r="19" spans="2:8" x14ac:dyDescent="0.25">
      <c r="B19" s="96" t="s">
        <v>430</v>
      </c>
      <c r="C19" s="94"/>
      <c r="D19" s="94"/>
      <c r="E19" s="94"/>
      <c r="F19" s="94"/>
      <c r="G19" s="94"/>
      <c r="H19" s="94"/>
    </row>
    <row r="20" spans="2:8" x14ac:dyDescent="0.25">
      <c r="B20" s="96" t="s">
        <v>431</v>
      </c>
      <c r="C20" s="94"/>
      <c r="D20" s="94"/>
      <c r="E20" s="94"/>
      <c r="F20" s="94"/>
      <c r="G20" s="94"/>
      <c r="H20" s="94"/>
    </row>
    <row r="21" spans="2:8" ht="17.25" x14ac:dyDescent="0.25">
      <c r="B21" s="96" t="s">
        <v>432</v>
      </c>
      <c r="C21" s="94"/>
      <c r="D21" s="94"/>
      <c r="E21" s="94"/>
      <c r="F21" s="94"/>
      <c r="G21" s="94"/>
      <c r="H21" s="94"/>
    </row>
    <row r="22" spans="2:8" x14ac:dyDescent="0.25">
      <c r="B22" s="93"/>
      <c r="C22" s="94"/>
      <c r="D22" s="94"/>
      <c r="E22" s="94"/>
      <c r="F22" s="94"/>
      <c r="G22" s="94"/>
      <c r="H22" s="94"/>
    </row>
    <row r="23" spans="2:8" ht="17.25" x14ac:dyDescent="0.25">
      <c r="B23" s="95" t="s">
        <v>433</v>
      </c>
      <c r="C23" s="94"/>
      <c r="D23" s="94"/>
      <c r="E23" s="94"/>
      <c r="F23" s="94"/>
      <c r="G23" s="94"/>
      <c r="H23" s="94"/>
    </row>
    <row r="24" spans="2:8" x14ac:dyDescent="0.25">
      <c r="B24" s="96" t="s">
        <v>434</v>
      </c>
      <c r="C24" s="94"/>
      <c r="D24" s="94"/>
      <c r="E24" s="94"/>
      <c r="F24" s="94"/>
      <c r="G24" s="94"/>
      <c r="H24" s="94"/>
    </row>
    <row r="25" spans="2:8" x14ac:dyDescent="0.25">
      <c r="B25" s="96" t="s">
        <v>435</v>
      </c>
      <c r="C25" s="94"/>
      <c r="D25" s="94"/>
      <c r="E25" s="94"/>
      <c r="F25" s="94"/>
      <c r="G25" s="94"/>
      <c r="H25" s="94"/>
    </row>
    <row r="26" spans="2:8" ht="17.25" x14ac:dyDescent="0.25">
      <c r="B26" s="96" t="s">
        <v>436</v>
      </c>
      <c r="C26" s="94"/>
      <c r="D26" s="94"/>
      <c r="E26" s="94"/>
      <c r="F26" s="94"/>
      <c r="G26" s="94"/>
      <c r="H26" s="94"/>
    </row>
    <row r="27" spans="2:8" ht="25.5" x14ac:dyDescent="0.25">
      <c r="B27" s="96" t="s">
        <v>437</v>
      </c>
      <c r="C27" s="94"/>
      <c r="D27" s="94"/>
      <c r="E27" s="94"/>
      <c r="F27" s="94"/>
      <c r="G27" s="94"/>
      <c r="H27" s="94"/>
    </row>
    <row r="28" spans="2:8" ht="17.25" x14ac:dyDescent="0.25">
      <c r="B28" s="96" t="s">
        <v>438</v>
      </c>
      <c r="C28" s="94"/>
      <c r="D28" s="94"/>
      <c r="E28" s="94"/>
      <c r="F28" s="94"/>
      <c r="G28" s="94"/>
      <c r="H28" s="94"/>
    </row>
    <row r="29" spans="2:8" x14ac:dyDescent="0.25">
      <c r="B29" s="93"/>
      <c r="C29" s="94"/>
      <c r="D29" s="94"/>
      <c r="E29" s="94"/>
      <c r="F29" s="94"/>
      <c r="G29" s="94"/>
      <c r="H29" s="94"/>
    </row>
    <row r="30" spans="2:8" ht="17.25" x14ac:dyDescent="0.25">
      <c r="B30" s="95" t="s">
        <v>439</v>
      </c>
      <c r="C30" s="94"/>
      <c r="D30" s="94"/>
      <c r="E30" s="94"/>
      <c r="F30" s="94"/>
      <c r="G30" s="94"/>
      <c r="H30" s="94"/>
    </row>
    <row r="31" spans="2:8" ht="17.25" x14ac:dyDescent="0.25">
      <c r="B31" s="96" t="s">
        <v>440</v>
      </c>
      <c r="C31" s="94"/>
      <c r="D31" s="94"/>
      <c r="E31" s="94"/>
      <c r="F31" s="94"/>
      <c r="G31" s="94"/>
      <c r="H31" s="94"/>
    </row>
    <row r="32" spans="2:8" x14ac:dyDescent="0.25">
      <c r="B32" s="93"/>
      <c r="C32" s="94"/>
      <c r="D32" s="94"/>
      <c r="E32" s="94"/>
      <c r="F32" s="94"/>
      <c r="G32" s="94"/>
      <c r="H32" s="94"/>
    </row>
    <row r="33" spans="2:8" ht="17.25" x14ac:dyDescent="0.25">
      <c r="B33" s="95" t="s">
        <v>441</v>
      </c>
      <c r="C33" s="94"/>
      <c r="D33" s="94"/>
      <c r="E33" s="94"/>
      <c r="F33" s="94"/>
      <c r="G33" s="94"/>
      <c r="H33" s="94"/>
    </row>
    <row r="34" spans="2:8" x14ac:dyDescent="0.25">
      <c r="B34" s="93"/>
      <c r="C34" s="94"/>
      <c r="D34" s="94"/>
      <c r="E34" s="94"/>
      <c r="F34" s="94"/>
      <c r="G34" s="94"/>
      <c r="H34" s="94"/>
    </row>
    <row r="35" spans="2:8" x14ac:dyDescent="0.25">
      <c r="B35" s="97" t="s">
        <v>276</v>
      </c>
      <c r="C35" s="94"/>
      <c r="D35" s="94"/>
      <c r="E35" s="94"/>
      <c r="F35" s="94"/>
      <c r="G35" s="94"/>
      <c r="H35" s="94"/>
    </row>
    <row r="36" spans="2:8" ht="24.75" x14ac:dyDescent="0.25">
      <c r="B36" s="98" t="s">
        <v>442</v>
      </c>
      <c r="C36" s="94"/>
      <c r="D36" s="94"/>
      <c r="E36" s="94"/>
      <c r="F36" s="94"/>
      <c r="G36" s="94"/>
      <c r="H36" s="94"/>
    </row>
    <row r="37" spans="2:8" ht="24.75" x14ac:dyDescent="0.25">
      <c r="B37" s="98" t="s">
        <v>443</v>
      </c>
      <c r="C37" s="94"/>
      <c r="D37" s="94"/>
      <c r="E37" s="94"/>
      <c r="F37" s="94"/>
      <c r="G37" s="94"/>
      <c r="H37" s="94"/>
    </row>
    <row r="38" spans="2:8" ht="16.5" x14ac:dyDescent="0.25">
      <c r="B38" s="97" t="s">
        <v>444</v>
      </c>
      <c r="C38" s="94"/>
      <c r="D38" s="94"/>
      <c r="E38" s="94"/>
      <c r="F38" s="94"/>
      <c r="G38" s="94"/>
      <c r="H38" s="94"/>
    </row>
    <row r="39" spans="2:8" ht="15.75" thickBot="1" x14ac:dyDescent="0.3">
      <c r="B39" s="99"/>
      <c r="C39" s="100"/>
      <c r="D39" s="100"/>
      <c r="E39" s="100"/>
      <c r="F39" s="100"/>
      <c r="G39" s="100"/>
      <c r="H39" s="100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workbookViewId="0">
      <selection activeCell="F17" sqref="F17"/>
    </sheetView>
  </sheetViews>
  <sheetFormatPr baseColWidth="10" defaultRowHeight="15" x14ac:dyDescent="0.25"/>
  <cols>
    <col min="2" max="2" width="22" customWidth="1"/>
  </cols>
  <sheetData>
    <row r="1" spans="2:8" ht="15.75" thickBot="1" x14ac:dyDescent="0.3"/>
    <row r="2" spans="2:8" x14ac:dyDescent="0.25">
      <c r="B2" s="169" t="s">
        <v>445</v>
      </c>
      <c r="C2" s="170"/>
      <c r="D2" s="170"/>
      <c r="E2" s="170"/>
      <c r="F2" s="170"/>
      <c r="G2" s="170"/>
      <c r="H2" s="171"/>
    </row>
    <row r="3" spans="2:8" x14ac:dyDescent="0.25">
      <c r="B3" s="224" t="s">
        <v>446</v>
      </c>
      <c r="C3" s="225"/>
      <c r="D3" s="225"/>
      <c r="E3" s="225"/>
      <c r="F3" s="225"/>
      <c r="G3" s="225"/>
      <c r="H3" s="226"/>
    </row>
    <row r="4" spans="2:8" x14ac:dyDescent="0.25">
      <c r="B4" s="224" t="s">
        <v>1</v>
      </c>
      <c r="C4" s="225"/>
      <c r="D4" s="225"/>
      <c r="E4" s="225"/>
      <c r="F4" s="225"/>
      <c r="G4" s="225"/>
      <c r="H4" s="226"/>
    </row>
    <row r="5" spans="2:8" ht="15.75" thickBot="1" x14ac:dyDescent="0.3">
      <c r="B5" s="227" t="s">
        <v>447</v>
      </c>
      <c r="C5" s="228"/>
      <c r="D5" s="228"/>
      <c r="E5" s="228"/>
      <c r="F5" s="228"/>
      <c r="G5" s="228"/>
      <c r="H5" s="229"/>
    </row>
    <row r="6" spans="2:8" x14ac:dyDescent="0.25">
      <c r="B6" s="292" t="s">
        <v>521</v>
      </c>
      <c r="C6" s="90">
        <v>2016</v>
      </c>
      <c r="D6" s="294">
        <v>2015</v>
      </c>
      <c r="E6" s="294">
        <v>2014</v>
      </c>
      <c r="F6" s="294">
        <v>2013</v>
      </c>
      <c r="G6" s="294">
        <v>2012</v>
      </c>
      <c r="H6" s="294">
        <v>2011</v>
      </c>
    </row>
    <row r="7" spans="2:8" ht="25.5" thickBot="1" x14ac:dyDescent="0.3">
      <c r="B7" s="293"/>
      <c r="C7" s="87" t="s">
        <v>520</v>
      </c>
      <c r="D7" s="295"/>
      <c r="E7" s="295"/>
      <c r="F7" s="295"/>
      <c r="G7" s="295"/>
      <c r="H7" s="295"/>
    </row>
    <row r="8" spans="2:8" ht="17.25" x14ac:dyDescent="0.25">
      <c r="B8" s="66" t="s">
        <v>448</v>
      </c>
      <c r="C8" s="67"/>
      <c r="D8" s="67"/>
      <c r="E8" s="67"/>
      <c r="F8" s="67"/>
      <c r="G8" s="67"/>
      <c r="H8" s="67"/>
    </row>
    <row r="9" spans="2:8" x14ac:dyDescent="0.25">
      <c r="B9" s="68" t="s">
        <v>449</v>
      </c>
      <c r="C9" s="67"/>
      <c r="D9" s="67"/>
      <c r="E9" s="67"/>
      <c r="F9" s="67"/>
      <c r="G9" s="67"/>
      <c r="H9" s="67"/>
    </row>
    <row r="10" spans="2:8" x14ac:dyDescent="0.25">
      <c r="B10" s="68" t="s">
        <v>450</v>
      </c>
      <c r="C10" s="67"/>
      <c r="D10" s="67"/>
      <c r="E10" s="67"/>
      <c r="F10" s="67"/>
      <c r="G10" s="67"/>
      <c r="H10" s="67"/>
    </row>
    <row r="11" spans="2:8" x14ac:dyDescent="0.25">
      <c r="B11" s="68" t="s">
        <v>451</v>
      </c>
      <c r="C11" s="67"/>
      <c r="D11" s="67"/>
      <c r="E11" s="67"/>
      <c r="F11" s="67"/>
      <c r="G11" s="67"/>
      <c r="H11" s="67"/>
    </row>
    <row r="12" spans="2:8" ht="25.5" x14ac:dyDescent="0.25">
      <c r="B12" s="68" t="s">
        <v>452</v>
      </c>
      <c r="C12" s="67"/>
      <c r="D12" s="67"/>
      <c r="E12" s="67"/>
      <c r="F12" s="67"/>
      <c r="G12" s="67"/>
      <c r="H12" s="67"/>
    </row>
    <row r="13" spans="2:8" ht="17.25" x14ac:dyDescent="0.25">
      <c r="B13" s="68" t="s">
        <v>453</v>
      </c>
      <c r="C13" s="67"/>
      <c r="D13" s="67"/>
      <c r="E13" s="67"/>
      <c r="F13" s="67"/>
      <c r="G13" s="67"/>
      <c r="H13" s="67"/>
    </row>
    <row r="14" spans="2:8" x14ac:dyDescent="0.25">
      <c r="B14" s="68" t="s">
        <v>454</v>
      </c>
      <c r="C14" s="67"/>
      <c r="D14" s="67"/>
      <c r="E14" s="67"/>
      <c r="F14" s="67"/>
      <c r="G14" s="67"/>
      <c r="H14" s="67"/>
    </row>
    <row r="15" spans="2:8" ht="17.25" x14ac:dyDescent="0.25">
      <c r="B15" s="68" t="s">
        <v>455</v>
      </c>
      <c r="C15" s="67"/>
      <c r="D15" s="67"/>
      <c r="E15" s="67"/>
      <c r="F15" s="67"/>
      <c r="G15" s="67"/>
      <c r="H15" s="67"/>
    </row>
    <row r="16" spans="2:8" ht="17.25" x14ac:dyDescent="0.25">
      <c r="B16" s="68" t="s">
        <v>456</v>
      </c>
      <c r="C16" s="67"/>
      <c r="D16" s="67"/>
      <c r="E16" s="67"/>
      <c r="F16" s="67"/>
      <c r="G16" s="67"/>
      <c r="H16" s="67"/>
    </row>
    <row r="17" spans="2:8" x14ac:dyDescent="0.25">
      <c r="B17" s="68" t="s">
        <v>457</v>
      </c>
      <c r="C17" s="67"/>
      <c r="D17" s="67"/>
      <c r="E17" s="67"/>
      <c r="F17" s="67"/>
      <c r="G17" s="67"/>
      <c r="H17" s="67"/>
    </row>
    <row r="18" spans="2:8" x14ac:dyDescent="0.25">
      <c r="B18" s="53"/>
      <c r="C18" s="67"/>
      <c r="D18" s="67"/>
      <c r="E18" s="67"/>
      <c r="F18" s="67"/>
      <c r="G18" s="67"/>
      <c r="H18" s="67"/>
    </row>
    <row r="19" spans="2:8" ht="17.25" x14ac:dyDescent="0.25">
      <c r="B19" s="66" t="s">
        <v>458</v>
      </c>
      <c r="C19" s="67"/>
      <c r="D19" s="67"/>
      <c r="E19" s="67"/>
      <c r="F19" s="67"/>
      <c r="G19" s="67"/>
      <c r="H19" s="67"/>
    </row>
    <row r="20" spans="2:8" x14ac:dyDescent="0.25">
      <c r="B20" s="68" t="s">
        <v>449</v>
      </c>
      <c r="C20" s="67"/>
      <c r="D20" s="67"/>
      <c r="E20" s="67"/>
      <c r="F20" s="67"/>
      <c r="G20" s="67"/>
      <c r="H20" s="67"/>
    </row>
    <row r="21" spans="2:8" x14ac:dyDescent="0.25">
      <c r="B21" s="68" t="s">
        <v>450</v>
      </c>
      <c r="C21" s="67"/>
      <c r="D21" s="67"/>
      <c r="E21" s="67"/>
      <c r="F21" s="67"/>
      <c r="G21" s="67"/>
      <c r="H21" s="67"/>
    </row>
    <row r="22" spans="2:8" x14ac:dyDescent="0.25">
      <c r="B22" s="68" t="s">
        <v>451</v>
      </c>
      <c r="C22" s="67"/>
      <c r="D22" s="67"/>
      <c r="E22" s="67"/>
      <c r="F22" s="67"/>
      <c r="G22" s="67"/>
      <c r="H22" s="67"/>
    </row>
    <row r="23" spans="2:8" ht="25.5" x14ac:dyDescent="0.25">
      <c r="B23" s="68" t="s">
        <v>452</v>
      </c>
      <c r="C23" s="67"/>
      <c r="D23" s="67"/>
      <c r="E23" s="67"/>
      <c r="F23" s="67"/>
      <c r="G23" s="67"/>
      <c r="H23" s="67"/>
    </row>
    <row r="24" spans="2:8" ht="17.25" x14ac:dyDescent="0.25">
      <c r="B24" s="68" t="s">
        <v>453</v>
      </c>
      <c r="C24" s="67"/>
      <c r="D24" s="67"/>
      <c r="E24" s="67"/>
      <c r="F24" s="67"/>
      <c r="G24" s="67"/>
      <c r="H24" s="67"/>
    </row>
    <row r="25" spans="2:8" x14ac:dyDescent="0.25">
      <c r="B25" s="68" t="s">
        <v>454</v>
      </c>
      <c r="C25" s="67"/>
      <c r="D25" s="67"/>
      <c r="E25" s="67"/>
      <c r="F25" s="67"/>
      <c r="G25" s="67"/>
      <c r="H25" s="67"/>
    </row>
    <row r="26" spans="2:8" ht="17.25" x14ac:dyDescent="0.25">
      <c r="B26" s="68" t="s">
        <v>455</v>
      </c>
      <c r="C26" s="67"/>
      <c r="D26" s="67"/>
      <c r="E26" s="67"/>
      <c r="F26" s="67"/>
      <c r="G26" s="67"/>
      <c r="H26" s="67"/>
    </row>
    <row r="27" spans="2:8" ht="17.25" x14ac:dyDescent="0.25">
      <c r="B27" s="68" t="s">
        <v>459</v>
      </c>
      <c r="C27" s="67"/>
      <c r="D27" s="67"/>
      <c r="E27" s="67"/>
      <c r="F27" s="67"/>
      <c r="G27" s="67"/>
      <c r="H27" s="67"/>
    </row>
    <row r="28" spans="2:8" x14ac:dyDescent="0.25">
      <c r="B28" s="68" t="s">
        <v>457</v>
      </c>
      <c r="C28" s="67"/>
      <c r="D28" s="67"/>
      <c r="E28" s="67"/>
      <c r="F28" s="67"/>
      <c r="G28" s="67"/>
      <c r="H28" s="67"/>
    </row>
    <row r="29" spans="2:8" x14ac:dyDescent="0.25">
      <c r="B29" s="53"/>
      <c r="C29" s="67"/>
      <c r="D29" s="67"/>
      <c r="E29" s="67"/>
      <c r="F29" s="67"/>
      <c r="G29" s="67"/>
      <c r="H29" s="67"/>
    </row>
    <row r="30" spans="2:8" ht="17.25" x14ac:dyDescent="0.25">
      <c r="B30" s="66" t="s">
        <v>460</v>
      </c>
      <c r="C30" s="67"/>
      <c r="D30" s="67"/>
      <c r="E30" s="67"/>
      <c r="F30" s="67"/>
      <c r="G30" s="67"/>
      <c r="H30" s="67"/>
    </row>
    <row r="31" spans="2:8" ht="15.75" thickBot="1" x14ac:dyDescent="0.3">
      <c r="B31" s="24"/>
      <c r="C31" s="69"/>
      <c r="D31" s="69"/>
      <c r="E31" s="69"/>
      <c r="F31" s="69"/>
      <c r="G31" s="69"/>
      <c r="H31" s="69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L12" sqref="L12"/>
    </sheetView>
  </sheetViews>
  <sheetFormatPr baseColWidth="10" defaultRowHeight="15" x14ac:dyDescent="0.25"/>
  <cols>
    <col min="2" max="2" width="21.42578125" customWidth="1"/>
  </cols>
  <sheetData>
    <row r="1" spans="2:8" ht="15.75" thickBot="1" x14ac:dyDescent="0.3"/>
    <row r="2" spans="2:8" x14ac:dyDescent="0.25">
      <c r="B2" s="169" t="s">
        <v>416</v>
      </c>
      <c r="C2" s="170"/>
      <c r="D2" s="170"/>
      <c r="E2" s="170"/>
      <c r="F2" s="170"/>
      <c r="G2" s="170"/>
      <c r="H2" s="171"/>
    </row>
    <row r="3" spans="2:8" x14ac:dyDescent="0.25">
      <c r="B3" s="224" t="s">
        <v>461</v>
      </c>
      <c r="C3" s="225"/>
      <c r="D3" s="225"/>
      <c r="E3" s="225"/>
      <c r="F3" s="225"/>
      <c r="G3" s="225"/>
      <c r="H3" s="226"/>
    </row>
    <row r="4" spans="2:8" ht="15.75" thickBot="1" x14ac:dyDescent="0.3">
      <c r="B4" s="227" t="s">
        <v>1</v>
      </c>
      <c r="C4" s="228"/>
      <c r="D4" s="228"/>
      <c r="E4" s="228"/>
      <c r="F4" s="228"/>
      <c r="G4" s="228"/>
      <c r="H4" s="229"/>
    </row>
    <row r="5" spans="2:8" ht="15.75" thickBot="1" x14ac:dyDescent="0.3">
      <c r="B5" s="101" t="s">
        <v>419</v>
      </c>
      <c r="C5" s="102">
        <v>2011</v>
      </c>
      <c r="D5" s="102">
        <v>2012</v>
      </c>
      <c r="E5" s="102">
        <v>2013</v>
      </c>
      <c r="F5" s="102">
        <v>2014</v>
      </c>
      <c r="G5" s="102">
        <v>2015</v>
      </c>
      <c r="H5" s="102">
        <v>2016</v>
      </c>
    </row>
    <row r="6" spans="2:8" x14ac:dyDescent="0.25">
      <c r="B6" s="93"/>
      <c r="C6" s="103"/>
      <c r="D6" s="103"/>
      <c r="E6" s="103"/>
      <c r="F6" s="103"/>
      <c r="G6" s="103"/>
      <c r="H6" s="103"/>
    </row>
    <row r="7" spans="2:8" ht="33.75" x14ac:dyDescent="0.25">
      <c r="B7" s="95" t="s">
        <v>462</v>
      </c>
      <c r="C7" s="103"/>
      <c r="D7" s="103"/>
      <c r="E7" s="103"/>
      <c r="F7" s="103"/>
      <c r="G7" s="103"/>
      <c r="H7" s="103"/>
    </row>
    <row r="8" spans="2:8" x14ac:dyDescent="0.25">
      <c r="B8" s="104" t="s">
        <v>421</v>
      </c>
      <c r="C8" s="103"/>
      <c r="D8" s="103"/>
      <c r="E8" s="103"/>
      <c r="F8" s="103"/>
      <c r="G8" s="103"/>
      <c r="H8" s="103"/>
    </row>
    <row r="9" spans="2:8" ht="17.25" x14ac:dyDescent="0.25">
      <c r="B9" s="104" t="s">
        <v>422</v>
      </c>
      <c r="C9" s="103"/>
      <c r="D9" s="103"/>
      <c r="E9" s="103"/>
      <c r="F9" s="103"/>
      <c r="G9" s="103"/>
      <c r="H9" s="103"/>
    </row>
    <row r="10" spans="2:8" ht="17.25" x14ac:dyDescent="0.25">
      <c r="B10" s="104" t="s">
        <v>423</v>
      </c>
      <c r="C10" s="103"/>
      <c r="D10" s="103"/>
      <c r="E10" s="103"/>
      <c r="F10" s="103"/>
      <c r="G10" s="103"/>
      <c r="H10" s="103"/>
    </row>
    <row r="11" spans="2:8" x14ac:dyDescent="0.25">
      <c r="B11" s="104" t="s">
        <v>424</v>
      </c>
      <c r="C11" s="103"/>
      <c r="D11" s="103"/>
      <c r="E11" s="103"/>
      <c r="F11" s="103"/>
      <c r="G11" s="103"/>
      <c r="H11" s="103"/>
    </row>
    <row r="12" spans="2:8" x14ac:dyDescent="0.25">
      <c r="B12" s="104" t="s">
        <v>425</v>
      </c>
      <c r="C12" s="103"/>
      <c r="D12" s="103"/>
      <c r="E12" s="103"/>
      <c r="F12" s="103"/>
      <c r="G12" s="103"/>
      <c r="H12" s="103"/>
    </row>
    <row r="13" spans="2:8" x14ac:dyDescent="0.25">
      <c r="B13" s="104" t="s">
        <v>463</v>
      </c>
      <c r="C13" s="103"/>
      <c r="D13" s="103"/>
      <c r="E13" s="103"/>
      <c r="F13" s="103"/>
      <c r="G13" s="103"/>
      <c r="H13" s="103"/>
    </row>
    <row r="14" spans="2:8" ht="17.25" x14ac:dyDescent="0.25">
      <c r="B14" s="104" t="s">
        <v>427</v>
      </c>
      <c r="C14" s="103"/>
      <c r="D14" s="103"/>
      <c r="E14" s="103"/>
      <c r="F14" s="103"/>
      <c r="G14" s="103"/>
      <c r="H14" s="103"/>
    </row>
    <row r="15" spans="2:8" x14ac:dyDescent="0.25">
      <c r="B15" s="104" t="s">
        <v>428</v>
      </c>
      <c r="C15" s="103"/>
      <c r="D15" s="103"/>
      <c r="E15" s="103"/>
      <c r="F15" s="103"/>
      <c r="G15" s="103"/>
      <c r="H15" s="103"/>
    </row>
    <row r="16" spans="2:8" ht="17.25" x14ac:dyDescent="0.25">
      <c r="B16" s="104" t="s">
        <v>464</v>
      </c>
      <c r="C16" s="103"/>
      <c r="D16" s="103"/>
      <c r="E16" s="103"/>
      <c r="F16" s="103"/>
      <c r="G16" s="103"/>
      <c r="H16" s="103"/>
    </row>
    <row r="17" spans="2:8" x14ac:dyDescent="0.25">
      <c r="B17" s="104" t="s">
        <v>465</v>
      </c>
      <c r="C17" s="103"/>
      <c r="D17" s="103"/>
      <c r="E17" s="103"/>
      <c r="F17" s="103"/>
      <c r="G17" s="103"/>
      <c r="H17" s="103"/>
    </row>
    <row r="18" spans="2:8" x14ac:dyDescent="0.25">
      <c r="B18" s="104" t="s">
        <v>431</v>
      </c>
      <c r="C18" s="103"/>
      <c r="D18" s="103"/>
      <c r="E18" s="103"/>
      <c r="F18" s="103"/>
      <c r="G18" s="103"/>
      <c r="H18" s="103"/>
    </row>
    <row r="19" spans="2:8" ht="17.25" x14ac:dyDescent="0.25">
      <c r="B19" s="104" t="s">
        <v>466</v>
      </c>
      <c r="C19" s="103"/>
      <c r="D19" s="103"/>
      <c r="E19" s="103"/>
      <c r="F19" s="103"/>
      <c r="G19" s="103"/>
      <c r="H19" s="103"/>
    </row>
    <row r="20" spans="2:8" x14ac:dyDescent="0.25">
      <c r="B20" s="98"/>
      <c r="C20" s="103"/>
      <c r="D20" s="103"/>
      <c r="E20" s="103"/>
      <c r="F20" s="103"/>
      <c r="G20" s="103"/>
      <c r="H20" s="103"/>
    </row>
    <row r="21" spans="2:8" ht="18" x14ac:dyDescent="0.25">
      <c r="B21" s="95" t="s">
        <v>467</v>
      </c>
      <c r="C21" s="103"/>
      <c r="D21" s="103"/>
      <c r="E21" s="103"/>
      <c r="F21" s="103"/>
      <c r="G21" s="103"/>
      <c r="H21" s="103"/>
    </row>
    <row r="22" spans="2:8" x14ac:dyDescent="0.25">
      <c r="B22" s="104" t="s">
        <v>434</v>
      </c>
      <c r="C22" s="103"/>
      <c r="D22" s="103"/>
      <c r="E22" s="103"/>
      <c r="F22" s="103"/>
      <c r="G22" s="103"/>
      <c r="H22" s="103"/>
    </row>
    <row r="23" spans="2:8" x14ac:dyDescent="0.25">
      <c r="B23" s="104" t="s">
        <v>435</v>
      </c>
      <c r="C23" s="103"/>
      <c r="D23" s="103"/>
      <c r="E23" s="103"/>
      <c r="F23" s="103"/>
      <c r="G23" s="103"/>
      <c r="H23" s="103"/>
    </row>
    <row r="24" spans="2:8" ht="17.25" x14ac:dyDescent="0.25">
      <c r="B24" s="104" t="s">
        <v>436</v>
      </c>
      <c r="C24" s="103"/>
      <c r="D24" s="103"/>
      <c r="E24" s="103"/>
      <c r="F24" s="103"/>
      <c r="G24" s="103"/>
      <c r="H24" s="103"/>
    </row>
    <row r="25" spans="2:8" ht="25.5" x14ac:dyDescent="0.25">
      <c r="B25" s="104" t="s">
        <v>437</v>
      </c>
      <c r="C25" s="103"/>
      <c r="D25" s="103"/>
      <c r="E25" s="103"/>
      <c r="F25" s="103"/>
      <c r="G25" s="103"/>
      <c r="H25" s="103"/>
    </row>
    <row r="26" spans="2:8" ht="17.25" x14ac:dyDescent="0.25">
      <c r="B26" s="104" t="s">
        <v>438</v>
      </c>
      <c r="C26" s="103"/>
      <c r="D26" s="103"/>
      <c r="E26" s="103"/>
      <c r="F26" s="103"/>
      <c r="G26" s="103"/>
      <c r="H26" s="103"/>
    </row>
    <row r="27" spans="2:8" x14ac:dyDescent="0.25">
      <c r="B27" s="98"/>
      <c r="C27" s="103"/>
      <c r="D27" s="103"/>
      <c r="E27" s="103"/>
      <c r="F27" s="103"/>
      <c r="G27" s="103"/>
      <c r="H27" s="103"/>
    </row>
    <row r="28" spans="2:8" ht="17.25" x14ac:dyDescent="0.25">
      <c r="B28" s="95" t="s">
        <v>468</v>
      </c>
      <c r="C28" s="103"/>
      <c r="D28" s="103"/>
      <c r="E28" s="103"/>
      <c r="F28" s="103"/>
      <c r="G28" s="103"/>
      <c r="H28" s="103"/>
    </row>
    <row r="29" spans="2:8" ht="16.5" x14ac:dyDescent="0.25">
      <c r="B29" s="98" t="s">
        <v>274</v>
      </c>
      <c r="C29" s="103"/>
      <c r="D29" s="103"/>
      <c r="E29" s="103"/>
      <c r="F29" s="103"/>
      <c r="G29" s="103"/>
      <c r="H29" s="103"/>
    </row>
    <row r="30" spans="2:8" x14ac:dyDescent="0.25">
      <c r="B30" s="98"/>
      <c r="C30" s="103"/>
      <c r="D30" s="103"/>
      <c r="E30" s="103"/>
      <c r="F30" s="103"/>
      <c r="G30" s="103"/>
      <c r="H30" s="103"/>
    </row>
    <row r="31" spans="2:8" ht="17.25" x14ac:dyDescent="0.25">
      <c r="B31" s="95" t="s">
        <v>469</v>
      </c>
      <c r="C31" s="103"/>
      <c r="D31" s="103"/>
      <c r="E31" s="103"/>
      <c r="F31" s="103"/>
      <c r="G31" s="103"/>
      <c r="H31" s="103"/>
    </row>
    <row r="32" spans="2:8" x14ac:dyDescent="0.25">
      <c r="B32" s="98"/>
      <c r="C32" s="103"/>
      <c r="D32" s="103"/>
      <c r="E32" s="103"/>
      <c r="F32" s="103"/>
      <c r="G32" s="103"/>
      <c r="H32" s="103"/>
    </row>
    <row r="33" spans="2:8" x14ac:dyDescent="0.25">
      <c r="B33" s="97" t="s">
        <v>276</v>
      </c>
      <c r="C33" s="103"/>
      <c r="D33" s="103"/>
      <c r="E33" s="103"/>
      <c r="F33" s="103"/>
      <c r="G33" s="103"/>
      <c r="H33" s="103"/>
    </row>
    <row r="34" spans="2:8" ht="24.75" x14ac:dyDescent="0.25">
      <c r="B34" s="98" t="s">
        <v>442</v>
      </c>
      <c r="C34" s="103"/>
      <c r="D34" s="103"/>
      <c r="E34" s="103"/>
      <c r="F34" s="103"/>
      <c r="G34" s="103"/>
      <c r="H34" s="103"/>
    </row>
    <row r="35" spans="2:8" ht="24.75" x14ac:dyDescent="0.25">
      <c r="B35" s="98" t="s">
        <v>443</v>
      </c>
      <c r="C35" s="103"/>
      <c r="D35" s="103"/>
      <c r="E35" s="103"/>
      <c r="F35" s="103"/>
      <c r="G35" s="103"/>
      <c r="H35" s="103"/>
    </row>
    <row r="36" spans="2:8" ht="16.5" x14ac:dyDescent="0.25">
      <c r="B36" s="97" t="s">
        <v>444</v>
      </c>
      <c r="C36" s="103"/>
      <c r="D36" s="103"/>
      <c r="E36" s="103"/>
      <c r="F36" s="103"/>
      <c r="G36" s="103"/>
      <c r="H36" s="103"/>
    </row>
    <row r="37" spans="2:8" ht="15.75" thickBot="1" x14ac:dyDescent="0.3">
      <c r="B37" s="105"/>
      <c r="C37" s="106"/>
      <c r="D37" s="106"/>
      <c r="E37" s="106"/>
      <c r="F37" s="106"/>
      <c r="G37" s="106"/>
      <c r="H37" s="106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H6" sqref="H6"/>
    </sheetView>
  </sheetViews>
  <sheetFormatPr baseColWidth="10" defaultRowHeight="15" x14ac:dyDescent="0.25"/>
  <cols>
    <col min="2" max="2" width="19.7109375" customWidth="1"/>
    <col min="8" max="8" width="12.85546875" customWidth="1"/>
  </cols>
  <sheetData>
    <row r="1" spans="2:8" ht="15.75" thickBot="1" x14ac:dyDescent="0.3"/>
    <row r="2" spans="2:8" x14ac:dyDescent="0.25">
      <c r="B2" s="169" t="s">
        <v>445</v>
      </c>
      <c r="C2" s="170"/>
      <c r="D2" s="170"/>
      <c r="E2" s="170"/>
      <c r="F2" s="170"/>
      <c r="G2" s="170"/>
      <c r="H2" s="171"/>
    </row>
    <row r="3" spans="2:8" x14ac:dyDescent="0.25">
      <c r="B3" s="224" t="s">
        <v>470</v>
      </c>
      <c r="C3" s="225"/>
      <c r="D3" s="225"/>
      <c r="E3" s="225"/>
      <c r="F3" s="225"/>
      <c r="G3" s="225"/>
      <c r="H3" s="226"/>
    </row>
    <row r="4" spans="2:8" ht="15.75" thickBot="1" x14ac:dyDescent="0.3">
      <c r="B4" s="227" t="s">
        <v>1</v>
      </c>
      <c r="C4" s="228"/>
      <c r="D4" s="228"/>
      <c r="E4" s="228"/>
      <c r="F4" s="228"/>
      <c r="G4" s="228"/>
      <c r="H4" s="229"/>
    </row>
    <row r="5" spans="2:8" ht="15.75" thickBot="1" x14ac:dyDescent="0.3">
      <c r="B5" s="101" t="s">
        <v>419</v>
      </c>
      <c r="C5" s="107">
        <v>2011</v>
      </c>
      <c r="D5" s="107">
        <v>2012</v>
      </c>
      <c r="E5" s="107">
        <v>2013</v>
      </c>
      <c r="F5" s="107">
        <v>2014</v>
      </c>
      <c r="G5" s="107">
        <v>2015</v>
      </c>
      <c r="H5" s="102">
        <v>2016</v>
      </c>
    </row>
    <row r="6" spans="2:8" ht="17.25" x14ac:dyDescent="0.25">
      <c r="B6" s="70" t="s">
        <v>448</v>
      </c>
      <c r="C6" s="71"/>
      <c r="D6" s="71"/>
      <c r="E6" s="71"/>
      <c r="F6" s="71"/>
      <c r="G6" s="71"/>
      <c r="H6" s="71"/>
    </row>
    <row r="7" spans="2:8" x14ac:dyDescent="0.25">
      <c r="B7" s="72" t="s">
        <v>449</v>
      </c>
      <c r="C7" s="71"/>
      <c r="D7" s="71"/>
      <c r="E7" s="71"/>
      <c r="F7" s="71"/>
      <c r="G7" s="71"/>
      <c r="H7" s="71"/>
    </row>
    <row r="8" spans="2:8" x14ac:dyDescent="0.25">
      <c r="B8" s="72" t="s">
        <v>450</v>
      </c>
      <c r="C8" s="71"/>
      <c r="D8" s="71"/>
      <c r="E8" s="71"/>
      <c r="F8" s="71"/>
      <c r="G8" s="71"/>
      <c r="H8" s="71"/>
    </row>
    <row r="9" spans="2:8" x14ac:dyDescent="0.25">
      <c r="B9" s="72" t="s">
        <v>451</v>
      </c>
      <c r="C9" s="71"/>
      <c r="D9" s="71"/>
      <c r="E9" s="71"/>
      <c r="F9" s="71"/>
      <c r="G9" s="71"/>
      <c r="H9" s="71"/>
    </row>
    <row r="10" spans="2:8" ht="17.25" x14ac:dyDescent="0.25">
      <c r="B10" s="72" t="s">
        <v>452</v>
      </c>
      <c r="C10" s="71"/>
      <c r="D10" s="71"/>
      <c r="E10" s="71"/>
      <c r="F10" s="71"/>
      <c r="G10" s="71"/>
      <c r="H10" s="71"/>
    </row>
    <row r="11" spans="2:8" ht="17.25" x14ac:dyDescent="0.25">
      <c r="B11" s="72" t="s">
        <v>453</v>
      </c>
      <c r="C11" s="71"/>
      <c r="D11" s="71"/>
      <c r="E11" s="71"/>
      <c r="F11" s="71"/>
      <c r="G11" s="71"/>
      <c r="H11" s="71"/>
    </row>
    <row r="12" spans="2:8" x14ac:dyDescent="0.25">
      <c r="B12" s="72" t="s">
        <v>454</v>
      </c>
      <c r="C12" s="71"/>
      <c r="D12" s="71"/>
      <c r="E12" s="71"/>
      <c r="F12" s="71"/>
      <c r="G12" s="71"/>
      <c r="H12" s="71"/>
    </row>
    <row r="13" spans="2:8" ht="17.25" x14ac:dyDescent="0.25">
      <c r="B13" s="72" t="s">
        <v>455</v>
      </c>
      <c r="C13" s="71"/>
      <c r="D13" s="71"/>
      <c r="E13" s="71"/>
      <c r="F13" s="71"/>
      <c r="G13" s="71"/>
      <c r="H13" s="71"/>
    </row>
    <row r="14" spans="2:8" x14ac:dyDescent="0.25">
      <c r="B14" s="72" t="s">
        <v>456</v>
      </c>
      <c r="C14" s="71"/>
      <c r="D14" s="71"/>
      <c r="E14" s="71"/>
      <c r="F14" s="71"/>
      <c r="G14" s="71"/>
      <c r="H14" s="71"/>
    </row>
    <row r="15" spans="2:8" x14ac:dyDescent="0.25">
      <c r="B15" s="72" t="s">
        <v>457</v>
      </c>
      <c r="C15" s="71"/>
      <c r="D15" s="71"/>
      <c r="E15" s="71"/>
      <c r="F15" s="71"/>
      <c r="G15" s="71"/>
      <c r="H15" s="71"/>
    </row>
    <row r="16" spans="2:8" x14ac:dyDescent="0.25">
      <c r="B16" s="72"/>
      <c r="C16" s="71"/>
      <c r="D16" s="71"/>
      <c r="E16" s="71"/>
      <c r="F16" s="71"/>
      <c r="G16" s="71"/>
      <c r="H16" s="71"/>
    </row>
    <row r="17" spans="2:8" ht="17.25" x14ac:dyDescent="0.25">
      <c r="B17" s="70" t="s">
        <v>458</v>
      </c>
      <c r="C17" s="71"/>
      <c r="D17" s="71"/>
      <c r="E17" s="71"/>
      <c r="F17" s="71"/>
      <c r="G17" s="71"/>
      <c r="H17" s="71"/>
    </row>
    <row r="18" spans="2:8" x14ac:dyDescent="0.25">
      <c r="B18" s="72" t="s">
        <v>449</v>
      </c>
      <c r="C18" s="71"/>
      <c r="D18" s="71"/>
      <c r="E18" s="71"/>
      <c r="F18" s="71"/>
      <c r="G18" s="71"/>
      <c r="H18" s="71"/>
    </row>
    <row r="19" spans="2:8" x14ac:dyDescent="0.25">
      <c r="B19" s="72" t="s">
        <v>450</v>
      </c>
      <c r="C19" s="71"/>
      <c r="D19" s="71"/>
      <c r="E19" s="71"/>
      <c r="F19" s="71"/>
      <c r="G19" s="71"/>
      <c r="H19" s="71"/>
    </row>
    <row r="20" spans="2:8" x14ac:dyDescent="0.25">
      <c r="B20" s="72" t="s">
        <v>451</v>
      </c>
      <c r="C20" s="71"/>
      <c r="D20" s="71"/>
      <c r="E20" s="71"/>
      <c r="F20" s="71"/>
      <c r="G20" s="71"/>
      <c r="H20" s="71"/>
    </row>
    <row r="21" spans="2:8" ht="17.25" x14ac:dyDescent="0.25">
      <c r="B21" s="72" t="s">
        <v>452</v>
      </c>
      <c r="C21" s="71"/>
      <c r="D21" s="71"/>
      <c r="E21" s="71"/>
      <c r="F21" s="71"/>
      <c r="G21" s="71"/>
      <c r="H21" s="71"/>
    </row>
    <row r="22" spans="2:8" ht="17.25" x14ac:dyDescent="0.25">
      <c r="B22" s="72" t="s">
        <v>453</v>
      </c>
      <c r="C22" s="71"/>
      <c r="D22" s="71"/>
      <c r="E22" s="71"/>
      <c r="F22" s="71"/>
      <c r="G22" s="71"/>
      <c r="H22" s="71"/>
    </row>
    <row r="23" spans="2:8" x14ac:dyDescent="0.25">
      <c r="B23" s="72" t="s">
        <v>454</v>
      </c>
      <c r="C23" s="71"/>
      <c r="D23" s="71"/>
      <c r="E23" s="71"/>
      <c r="F23" s="71"/>
      <c r="G23" s="71"/>
      <c r="H23" s="71"/>
    </row>
    <row r="24" spans="2:8" ht="17.25" x14ac:dyDescent="0.25">
      <c r="B24" s="72" t="s">
        <v>455</v>
      </c>
      <c r="C24" s="71"/>
      <c r="D24" s="71"/>
      <c r="E24" s="71"/>
      <c r="F24" s="71"/>
      <c r="G24" s="71"/>
      <c r="H24" s="71"/>
    </row>
    <row r="25" spans="2:8" x14ac:dyDescent="0.25">
      <c r="B25" s="72" t="s">
        <v>459</v>
      </c>
      <c r="C25" s="71"/>
      <c r="D25" s="71"/>
      <c r="E25" s="71"/>
      <c r="F25" s="71"/>
      <c r="G25" s="71"/>
      <c r="H25" s="71"/>
    </row>
    <row r="26" spans="2:8" x14ac:dyDescent="0.25">
      <c r="B26" s="72" t="s">
        <v>457</v>
      </c>
      <c r="C26" s="71"/>
      <c r="D26" s="71"/>
      <c r="E26" s="71"/>
      <c r="F26" s="71"/>
      <c r="G26" s="71"/>
      <c r="H26" s="71"/>
    </row>
    <row r="27" spans="2:8" x14ac:dyDescent="0.25">
      <c r="B27" s="72"/>
      <c r="C27" s="71"/>
      <c r="D27" s="71"/>
      <c r="E27" s="71"/>
      <c r="F27" s="71"/>
      <c r="G27" s="71"/>
      <c r="H27" s="71"/>
    </row>
    <row r="28" spans="2:8" ht="17.25" x14ac:dyDescent="0.25">
      <c r="B28" s="70" t="s">
        <v>471</v>
      </c>
      <c r="C28" s="71"/>
      <c r="D28" s="71"/>
      <c r="E28" s="71"/>
      <c r="F28" s="71"/>
      <c r="G28" s="71"/>
      <c r="H28" s="71"/>
    </row>
    <row r="29" spans="2:8" ht="15.75" thickBot="1" x14ac:dyDescent="0.3">
      <c r="B29" s="73"/>
      <c r="C29" s="74"/>
      <c r="D29" s="74"/>
      <c r="E29" s="74"/>
      <c r="F29" s="74"/>
      <c r="G29" s="74"/>
      <c r="H29" s="74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7"/>
  <sheetViews>
    <sheetView workbookViewId="0">
      <selection activeCell="K13" sqref="K13"/>
    </sheetView>
  </sheetViews>
  <sheetFormatPr baseColWidth="10" defaultRowHeight="15" x14ac:dyDescent="0.25"/>
  <cols>
    <col min="2" max="2" width="41" bestFit="1" customWidth="1"/>
    <col min="7" max="7" width="19.42578125" bestFit="1" customWidth="1"/>
  </cols>
  <sheetData>
    <row r="1" spans="2:7" ht="15.75" thickBot="1" x14ac:dyDescent="0.3"/>
    <row r="2" spans="2:7" x14ac:dyDescent="0.25">
      <c r="B2" s="296" t="s">
        <v>518</v>
      </c>
      <c r="C2" s="297"/>
      <c r="D2" s="297"/>
      <c r="E2" s="297"/>
      <c r="F2" s="297"/>
      <c r="G2" s="298"/>
    </row>
    <row r="3" spans="2:7" ht="15.75" thickBot="1" x14ac:dyDescent="0.3">
      <c r="B3" s="299" t="s">
        <v>472</v>
      </c>
      <c r="C3" s="300"/>
      <c r="D3" s="300"/>
      <c r="E3" s="300"/>
      <c r="F3" s="300"/>
      <c r="G3" s="301"/>
    </row>
    <row r="4" spans="2:7" s="109" customFormat="1" ht="17.25" thickBot="1" x14ac:dyDescent="0.3">
      <c r="B4" s="108" t="s">
        <v>194</v>
      </c>
      <c r="C4" s="87" t="s">
        <v>473</v>
      </c>
      <c r="D4" s="91" t="s">
        <v>474</v>
      </c>
      <c r="E4" s="87" t="s">
        <v>475</v>
      </c>
      <c r="F4" s="87" t="s">
        <v>476</v>
      </c>
      <c r="G4" s="91" t="s">
        <v>477</v>
      </c>
    </row>
    <row r="5" spans="2:7" x14ac:dyDescent="0.25">
      <c r="B5" s="75" t="s">
        <v>478</v>
      </c>
      <c r="C5" s="76"/>
      <c r="D5" s="77"/>
      <c r="E5" s="77"/>
      <c r="F5" s="77"/>
      <c r="G5" s="77"/>
    </row>
    <row r="6" spans="2:7" x14ac:dyDescent="0.25">
      <c r="B6" s="27" t="s">
        <v>479</v>
      </c>
      <c r="C6" s="76"/>
      <c r="D6" s="77"/>
      <c r="E6" s="77"/>
      <c r="F6" s="77"/>
      <c r="G6" s="77"/>
    </row>
    <row r="7" spans="2:7" x14ac:dyDescent="0.25">
      <c r="B7" s="27" t="s">
        <v>480</v>
      </c>
      <c r="C7" s="76"/>
      <c r="D7" s="77"/>
      <c r="E7" s="77"/>
      <c r="F7" s="77"/>
      <c r="G7" s="77"/>
    </row>
    <row r="8" spans="2:7" x14ac:dyDescent="0.25">
      <c r="B8" s="75"/>
      <c r="C8" s="78"/>
      <c r="D8" s="79"/>
      <c r="E8" s="79"/>
      <c r="F8" s="79"/>
      <c r="G8" s="79"/>
    </row>
    <row r="9" spans="2:7" x14ac:dyDescent="0.25">
      <c r="B9" s="75" t="s">
        <v>481</v>
      </c>
      <c r="C9" s="78"/>
      <c r="D9" s="79"/>
      <c r="E9" s="79"/>
      <c r="F9" s="79"/>
      <c r="G9" s="79"/>
    </row>
    <row r="10" spans="2:7" x14ac:dyDescent="0.25">
      <c r="B10" s="27" t="s">
        <v>482</v>
      </c>
      <c r="C10" s="78"/>
      <c r="D10" s="79"/>
      <c r="E10" s="79"/>
      <c r="F10" s="79"/>
      <c r="G10" s="79"/>
    </row>
    <row r="11" spans="2:7" x14ac:dyDescent="0.25">
      <c r="B11" s="80" t="s">
        <v>483</v>
      </c>
      <c r="C11" s="78"/>
      <c r="D11" s="79"/>
      <c r="E11" s="79"/>
      <c r="F11" s="79"/>
      <c r="G11" s="79"/>
    </row>
    <row r="12" spans="2:7" x14ac:dyDescent="0.25">
      <c r="B12" s="80" t="s">
        <v>484</v>
      </c>
      <c r="C12" s="78"/>
      <c r="D12" s="79"/>
      <c r="E12" s="79"/>
      <c r="F12" s="79"/>
      <c r="G12" s="79"/>
    </row>
    <row r="13" spans="2:7" x14ac:dyDescent="0.25">
      <c r="B13" s="80" t="s">
        <v>485</v>
      </c>
      <c r="C13" s="78"/>
      <c r="D13" s="79"/>
      <c r="E13" s="79"/>
      <c r="F13" s="79"/>
      <c r="G13" s="79"/>
    </row>
    <row r="14" spans="2:7" x14ac:dyDescent="0.25">
      <c r="B14" s="27" t="s">
        <v>486</v>
      </c>
      <c r="C14" s="78"/>
      <c r="D14" s="79"/>
      <c r="E14" s="79"/>
      <c r="F14" s="79"/>
      <c r="G14" s="79"/>
    </row>
    <row r="15" spans="2:7" x14ac:dyDescent="0.25">
      <c r="B15" s="80" t="s">
        <v>483</v>
      </c>
      <c r="C15" s="78"/>
      <c r="D15" s="79"/>
      <c r="E15" s="79"/>
      <c r="F15" s="79"/>
      <c r="G15" s="79"/>
    </row>
    <row r="16" spans="2:7" x14ac:dyDescent="0.25">
      <c r="B16" s="80" t="s">
        <v>484</v>
      </c>
      <c r="C16" s="78"/>
      <c r="D16" s="79"/>
      <c r="E16" s="79"/>
      <c r="F16" s="79"/>
      <c r="G16" s="79"/>
    </row>
    <row r="17" spans="2:7" x14ac:dyDescent="0.25">
      <c r="B17" s="80" t="s">
        <v>485</v>
      </c>
      <c r="C17" s="78"/>
      <c r="D17" s="79"/>
      <c r="E17" s="79"/>
      <c r="F17" s="79"/>
      <c r="G17" s="79"/>
    </row>
    <row r="18" spans="2:7" x14ac:dyDescent="0.25">
      <c r="B18" s="27" t="s">
        <v>487</v>
      </c>
      <c r="C18" s="78"/>
      <c r="D18" s="79"/>
      <c r="E18" s="79"/>
      <c r="F18" s="79"/>
      <c r="G18" s="79"/>
    </row>
    <row r="19" spans="2:7" x14ac:dyDescent="0.25">
      <c r="B19" s="27" t="s">
        <v>488</v>
      </c>
      <c r="C19" s="78"/>
      <c r="D19" s="79"/>
      <c r="E19" s="79"/>
      <c r="F19" s="79"/>
      <c r="G19" s="79"/>
    </row>
    <row r="20" spans="2:7" x14ac:dyDescent="0.25">
      <c r="B20" s="27" t="s">
        <v>489</v>
      </c>
      <c r="C20" s="78"/>
      <c r="D20" s="79"/>
      <c r="E20" s="79"/>
      <c r="F20" s="79"/>
      <c r="G20" s="79"/>
    </row>
    <row r="21" spans="2:7" x14ac:dyDescent="0.25">
      <c r="B21" s="27" t="s">
        <v>490</v>
      </c>
      <c r="C21" s="78"/>
      <c r="D21" s="79"/>
      <c r="E21" s="79"/>
      <c r="F21" s="79"/>
      <c r="G21" s="79"/>
    </row>
    <row r="22" spans="2:7" x14ac:dyDescent="0.25">
      <c r="B22" s="27" t="s">
        <v>491</v>
      </c>
      <c r="C22" s="78"/>
      <c r="D22" s="79"/>
      <c r="E22" s="79"/>
      <c r="F22" s="79"/>
      <c r="G22" s="79"/>
    </row>
    <row r="23" spans="2:7" x14ac:dyDescent="0.25">
      <c r="B23" s="27" t="s">
        <v>492</v>
      </c>
      <c r="C23" s="78"/>
      <c r="D23" s="79"/>
      <c r="E23" s="79"/>
      <c r="F23" s="79"/>
      <c r="G23" s="79"/>
    </row>
    <row r="24" spans="2:7" x14ac:dyDescent="0.25">
      <c r="B24" s="27" t="s">
        <v>493</v>
      </c>
      <c r="C24" s="78"/>
      <c r="D24" s="79"/>
      <c r="E24" s="79"/>
      <c r="F24" s="79"/>
      <c r="G24" s="79"/>
    </row>
    <row r="25" spans="2:7" x14ac:dyDescent="0.25">
      <c r="B25" s="27" t="s">
        <v>494</v>
      </c>
      <c r="C25" s="78"/>
      <c r="D25" s="79"/>
      <c r="E25" s="79"/>
      <c r="F25" s="79"/>
      <c r="G25" s="79"/>
    </row>
    <row r="26" spans="2:7" x14ac:dyDescent="0.25">
      <c r="B26" s="75"/>
      <c r="C26" s="76"/>
      <c r="D26" s="77"/>
      <c r="E26" s="77"/>
      <c r="F26" s="77"/>
      <c r="G26" s="77"/>
    </row>
    <row r="27" spans="2:7" x14ac:dyDescent="0.25">
      <c r="B27" s="29" t="s">
        <v>495</v>
      </c>
      <c r="C27" s="78"/>
      <c r="D27" s="79"/>
      <c r="E27" s="79"/>
      <c r="F27" s="79"/>
      <c r="G27" s="79"/>
    </row>
    <row r="28" spans="2:7" x14ac:dyDescent="0.25">
      <c r="B28" s="27" t="s">
        <v>496</v>
      </c>
      <c r="C28" s="78"/>
      <c r="D28" s="79"/>
      <c r="E28" s="79"/>
      <c r="F28" s="79"/>
      <c r="G28" s="79"/>
    </row>
    <row r="29" spans="2:7" x14ac:dyDescent="0.25">
      <c r="B29" s="75"/>
      <c r="C29" s="76"/>
      <c r="D29" s="77"/>
      <c r="E29" s="77"/>
      <c r="F29" s="77"/>
      <c r="G29" s="77"/>
    </row>
    <row r="30" spans="2:7" x14ac:dyDescent="0.25">
      <c r="B30" s="29" t="s">
        <v>497</v>
      </c>
      <c r="C30" s="78"/>
      <c r="D30" s="79"/>
      <c r="E30" s="79"/>
      <c r="F30" s="79"/>
      <c r="G30" s="79"/>
    </row>
    <row r="31" spans="2:7" x14ac:dyDescent="0.25">
      <c r="B31" s="27" t="s">
        <v>482</v>
      </c>
      <c r="C31" s="78"/>
      <c r="D31" s="79"/>
      <c r="E31" s="79"/>
      <c r="F31" s="79"/>
      <c r="G31" s="79"/>
    </row>
    <row r="32" spans="2:7" x14ac:dyDescent="0.25">
      <c r="B32" s="27" t="s">
        <v>486</v>
      </c>
      <c r="C32" s="78"/>
      <c r="D32" s="79"/>
      <c r="E32" s="79"/>
      <c r="F32" s="79"/>
      <c r="G32" s="79"/>
    </row>
    <row r="33" spans="2:7" x14ac:dyDescent="0.25">
      <c r="B33" s="27" t="s">
        <v>498</v>
      </c>
      <c r="C33" s="78"/>
      <c r="D33" s="79"/>
      <c r="E33" s="79"/>
      <c r="F33" s="79"/>
      <c r="G33" s="79"/>
    </row>
    <row r="34" spans="2:7" x14ac:dyDescent="0.25">
      <c r="B34" s="75"/>
      <c r="C34" s="76"/>
      <c r="D34" s="77"/>
      <c r="E34" s="77"/>
      <c r="F34" s="77"/>
      <c r="G34" s="77"/>
    </row>
    <row r="35" spans="2:7" x14ac:dyDescent="0.25">
      <c r="B35" s="29" t="s">
        <v>499</v>
      </c>
      <c r="C35" s="78"/>
      <c r="D35" s="79"/>
      <c r="E35" s="79"/>
      <c r="F35" s="79"/>
      <c r="G35" s="79"/>
    </row>
    <row r="36" spans="2:7" x14ac:dyDescent="0.25">
      <c r="B36" s="27" t="s">
        <v>500</v>
      </c>
      <c r="C36" s="78"/>
      <c r="D36" s="79"/>
      <c r="E36" s="79"/>
      <c r="F36" s="79"/>
      <c r="G36" s="79"/>
    </row>
    <row r="37" spans="2:7" x14ac:dyDescent="0.25">
      <c r="B37" s="27" t="s">
        <v>501</v>
      </c>
      <c r="C37" s="78"/>
      <c r="D37" s="79"/>
      <c r="E37" s="79"/>
      <c r="F37" s="79"/>
      <c r="G37" s="79"/>
    </row>
    <row r="38" spans="2:7" x14ac:dyDescent="0.25">
      <c r="B38" s="27" t="s">
        <v>502</v>
      </c>
      <c r="C38" s="78"/>
      <c r="D38" s="79"/>
      <c r="E38" s="79"/>
      <c r="F38" s="79"/>
      <c r="G38" s="79"/>
    </row>
    <row r="39" spans="2:7" x14ac:dyDescent="0.25">
      <c r="B39" s="75"/>
      <c r="C39" s="76"/>
      <c r="D39" s="77"/>
      <c r="E39" s="77"/>
      <c r="F39" s="77"/>
      <c r="G39" s="77"/>
    </row>
    <row r="40" spans="2:7" x14ac:dyDescent="0.25">
      <c r="B40" s="75" t="s">
        <v>503</v>
      </c>
      <c r="C40" s="78"/>
      <c r="D40" s="79"/>
      <c r="E40" s="79"/>
      <c r="F40" s="79"/>
      <c r="G40" s="79"/>
    </row>
    <row r="41" spans="2:7" x14ac:dyDescent="0.25">
      <c r="B41" s="75"/>
      <c r="C41" s="76"/>
      <c r="D41" s="77"/>
      <c r="E41" s="77"/>
      <c r="F41" s="77"/>
      <c r="G41" s="77"/>
    </row>
    <row r="42" spans="2:7" x14ac:dyDescent="0.25">
      <c r="B42" s="75" t="s">
        <v>504</v>
      </c>
      <c r="C42" s="78"/>
      <c r="D42" s="79"/>
      <c r="E42" s="79"/>
      <c r="F42" s="79"/>
      <c r="G42" s="79"/>
    </row>
    <row r="43" spans="2:7" x14ac:dyDescent="0.25">
      <c r="B43" s="27" t="s">
        <v>505</v>
      </c>
      <c r="C43" s="78"/>
      <c r="D43" s="79"/>
      <c r="E43" s="79"/>
      <c r="F43" s="79"/>
      <c r="G43" s="79"/>
    </row>
    <row r="44" spans="2:7" x14ac:dyDescent="0.25">
      <c r="B44" s="27" t="s">
        <v>506</v>
      </c>
      <c r="C44" s="78"/>
      <c r="D44" s="79"/>
      <c r="E44" s="79"/>
      <c r="F44" s="79"/>
      <c r="G44" s="79"/>
    </row>
    <row r="45" spans="2:7" x14ac:dyDescent="0.25">
      <c r="B45" s="27" t="s">
        <v>507</v>
      </c>
      <c r="C45" s="78"/>
      <c r="D45" s="79"/>
      <c r="E45" s="79"/>
      <c r="F45" s="79"/>
      <c r="G45" s="79"/>
    </row>
    <row r="46" spans="2:7" x14ac:dyDescent="0.25">
      <c r="B46" s="75"/>
      <c r="C46" s="76"/>
      <c r="D46" s="77"/>
      <c r="E46" s="77"/>
      <c r="F46" s="77"/>
      <c r="G46" s="77"/>
    </row>
    <row r="47" spans="2:7" ht="16.5" x14ac:dyDescent="0.25">
      <c r="B47" s="84" t="s">
        <v>508</v>
      </c>
      <c r="C47" s="78"/>
      <c r="D47" s="79"/>
      <c r="E47" s="79"/>
      <c r="F47" s="79"/>
      <c r="G47" s="79"/>
    </row>
    <row r="48" spans="2:7" x14ac:dyDescent="0.25">
      <c r="B48" s="27" t="s">
        <v>506</v>
      </c>
      <c r="C48" s="78"/>
      <c r="D48" s="79"/>
      <c r="E48" s="79"/>
      <c r="F48" s="79"/>
      <c r="G48" s="79"/>
    </row>
    <row r="49" spans="2:7" x14ac:dyDescent="0.25">
      <c r="B49" s="27" t="s">
        <v>507</v>
      </c>
      <c r="C49" s="78"/>
      <c r="D49" s="79"/>
      <c r="E49" s="79"/>
      <c r="F49" s="79"/>
      <c r="G49" s="79"/>
    </row>
    <row r="50" spans="2:7" x14ac:dyDescent="0.25">
      <c r="B50" s="75"/>
      <c r="C50" s="76"/>
      <c r="D50" s="77"/>
      <c r="E50" s="77"/>
      <c r="F50" s="77"/>
      <c r="G50" s="77"/>
    </row>
    <row r="51" spans="2:7" x14ac:dyDescent="0.25">
      <c r="B51" s="75" t="s">
        <v>509</v>
      </c>
      <c r="C51" s="78"/>
      <c r="D51" s="79"/>
      <c r="E51" s="79"/>
      <c r="F51" s="79"/>
      <c r="G51" s="79"/>
    </row>
    <row r="52" spans="2:7" x14ac:dyDescent="0.25">
      <c r="B52" s="27" t="s">
        <v>506</v>
      </c>
      <c r="C52" s="78"/>
      <c r="D52" s="79"/>
      <c r="E52" s="79"/>
      <c r="F52" s="79"/>
      <c r="G52" s="79"/>
    </row>
    <row r="53" spans="2:7" x14ac:dyDescent="0.25">
      <c r="B53" s="27" t="s">
        <v>507</v>
      </c>
      <c r="C53" s="78"/>
      <c r="D53" s="79"/>
      <c r="E53" s="79"/>
      <c r="F53" s="79"/>
      <c r="G53" s="79"/>
    </row>
    <row r="54" spans="2:7" x14ac:dyDescent="0.25">
      <c r="B54" s="27" t="s">
        <v>510</v>
      </c>
      <c r="C54" s="78"/>
      <c r="D54" s="79"/>
      <c r="E54" s="79"/>
      <c r="F54" s="79"/>
      <c r="G54" s="79"/>
    </row>
    <row r="55" spans="2:7" x14ac:dyDescent="0.25">
      <c r="B55" s="75"/>
      <c r="C55" s="76"/>
      <c r="D55" s="77"/>
      <c r="E55" s="77"/>
      <c r="F55" s="77"/>
      <c r="G55" s="77"/>
    </row>
    <row r="56" spans="2:7" x14ac:dyDescent="0.25">
      <c r="B56" s="75" t="s">
        <v>511</v>
      </c>
      <c r="C56" s="78"/>
      <c r="D56" s="79"/>
      <c r="E56" s="79"/>
      <c r="F56" s="79"/>
      <c r="G56" s="79"/>
    </row>
    <row r="57" spans="2:7" x14ac:dyDescent="0.25">
      <c r="B57" s="27" t="s">
        <v>506</v>
      </c>
      <c r="C57" s="78"/>
      <c r="D57" s="79"/>
      <c r="E57" s="79"/>
      <c r="F57" s="79"/>
      <c r="G57" s="79"/>
    </row>
    <row r="58" spans="2:7" x14ac:dyDescent="0.25">
      <c r="B58" s="27" t="s">
        <v>507</v>
      </c>
      <c r="C58" s="78"/>
      <c r="D58" s="79"/>
      <c r="E58" s="79"/>
      <c r="F58" s="79"/>
      <c r="G58" s="79"/>
    </row>
    <row r="59" spans="2:7" x14ac:dyDescent="0.25">
      <c r="B59" s="75"/>
      <c r="C59" s="76"/>
      <c r="D59" s="77"/>
      <c r="E59" s="77"/>
      <c r="F59" s="77"/>
      <c r="G59" s="77"/>
    </row>
    <row r="60" spans="2:7" x14ac:dyDescent="0.25">
      <c r="B60" s="75" t="s">
        <v>512</v>
      </c>
      <c r="C60" s="78"/>
      <c r="D60" s="79"/>
      <c r="E60" s="79"/>
      <c r="F60" s="79"/>
      <c r="G60" s="79"/>
    </row>
    <row r="61" spans="2:7" x14ac:dyDescent="0.25">
      <c r="B61" s="27" t="s">
        <v>513</v>
      </c>
      <c r="C61" s="78"/>
      <c r="D61" s="79"/>
      <c r="E61" s="79"/>
      <c r="F61" s="79"/>
      <c r="G61" s="79"/>
    </row>
    <row r="62" spans="2:7" x14ac:dyDescent="0.25">
      <c r="B62" s="27" t="s">
        <v>514</v>
      </c>
      <c r="C62" s="78"/>
      <c r="D62" s="79"/>
      <c r="E62" s="79"/>
      <c r="F62" s="79"/>
      <c r="G62" s="79"/>
    </row>
    <row r="63" spans="2:7" x14ac:dyDescent="0.25">
      <c r="B63" s="75"/>
      <c r="C63" s="76"/>
      <c r="D63" s="77"/>
      <c r="E63" s="77"/>
      <c r="F63" s="77"/>
      <c r="G63" s="77"/>
    </row>
    <row r="64" spans="2:7" x14ac:dyDescent="0.25">
      <c r="B64" s="75" t="s">
        <v>515</v>
      </c>
      <c r="C64" s="78"/>
      <c r="D64" s="79"/>
      <c r="E64" s="79"/>
      <c r="F64" s="79"/>
      <c r="G64" s="79"/>
    </row>
    <row r="65" spans="2:7" x14ac:dyDescent="0.25">
      <c r="B65" s="27" t="s">
        <v>516</v>
      </c>
      <c r="C65" s="78"/>
      <c r="D65" s="79"/>
      <c r="E65" s="79"/>
      <c r="F65" s="79"/>
      <c r="G65" s="79"/>
    </row>
    <row r="66" spans="2:7" x14ac:dyDescent="0.25">
      <c r="B66" s="27" t="s">
        <v>517</v>
      </c>
      <c r="C66" s="78"/>
      <c r="D66" s="79"/>
      <c r="E66" s="79"/>
      <c r="F66" s="79"/>
      <c r="G66" s="79"/>
    </row>
    <row r="67" spans="2:7" ht="15.75" thickBot="1" x14ac:dyDescent="0.3">
      <c r="B67" s="81"/>
      <c r="C67" s="82"/>
      <c r="D67" s="83"/>
      <c r="E67" s="83"/>
      <c r="F67" s="83"/>
      <c r="G67" s="83"/>
    </row>
  </sheetData>
  <mergeCells count="2">
    <mergeCell ref="B2:G2"/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3"/>
  <sheetViews>
    <sheetView tabSelected="1" topLeftCell="A4" zoomScale="130" zoomScaleNormal="130" workbookViewId="0">
      <selection activeCell="H19" sqref="H19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78" t="s">
        <v>529</v>
      </c>
      <c r="C2" s="179"/>
      <c r="D2" s="179"/>
      <c r="E2" s="179"/>
      <c r="F2" s="179"/>
      <c r="G2" s="179"/>
      <c r="H2" s="179"/>
      <c r="I2" s="179"/>
      <c r="J2" s="180"/>
    </row>
    <row r="3" spans="2:10" x14ac:dyDescent="0.25">
      <c r="B3" s="181" t="s">
        <v>120</v>
      </c>
      <c r="C3" s="182"/>
      <c r="D3" s="182"/>
      <c r="E3" s="182"/>
      <c r="F3" s="182"/>
      <c r="G3" s="182"/>
      <c r="H3" s="182"/>
      <c r="I3" s="182"/>
      <c r="J3" s="183"/>
    </row>
    <row r="4" spans="2:10" x14ac:dyDescent="0.25">
      <c r="B4" s="181" t="s">
        <v>547</v>
      </c>
      <c r="C4" s="182"/>
      <c r="D4" s="182"/>
      <c r="E4" s="182"/>
      <c r="F4" s="182"/>
      <c r="G4" s="182"/>
      <c r="H4" s="182"/>
      <c r="I4" s="182"/>
      <c r="J4" s="183"/>
    </row>
    <row r="5" spans="2:10" ht="15.75" thickBot="1" x14ac:dyDescent="0.3">
      <c r="B5" s="184" t="s">
        <v>1</v>
      </c>
      <c r="C5" s="185"/>
      <c r="D5" s="185"/>
      <c r="E5" s="185"/>
      <c r="F5" s="185"/>
      <c r="G5" s="185"/>
      <c r="H5" s="185"/>
      <c r="I5" s="185"/>
      <c r="J5" s="186"/>
    </row>
    <row r="6" spans="2:10" ht="16.5" x14ac:dyDescent="0.25">
      <c r="B6" s="187" t="s">
        <v>121</v>
      </c>
      <c r="C6" s="188"/>
      <c r="D6" s="156" t="s">
        <v>122</v>
      </c>
      <c r="E6" s="191" t="s">
        <v>123</v>
      </c>
      <c r="F6" s="191" t="s">
        <v>124</v>
      </c>
      <c r="G6" s="191" t="s">
        <v>125</v>
      </c>
      <c r="H6" s="156" t="s">
        <v>126</v>
      </c>
      <c r="I6" s="191" t="s">
        <v>128</v>
      </c>
      <c r="J6" s="191" t="s">
        <v>129</v>
      </c>
    </row>
    <row r="7" spans="2:10" ht="25.5" thickBot="1" x14ac:dyDescent="0.3">
      <c r="B7" s="189"/>
      <c r="C7" s="190"/>
      <c r="D7" s="157" t="s">
        <v>548</v>
      </c>
      <c r="E7" s="192"/>
      <c r="F7" s="192"/>
      <c r="G7" s="192"/>
      <c r="H7" s="157" t="s">
        <v>127</v>
      </c>
      <c r="I7" s="192"/>
      <c r="J7" s="192"/>
    </row>
    <row r="8" spans="2:10" x14ac:dyDescent="0.25">
      <c r="B8" s="195"/>
      <c r="C8" s="196"/>
      <c r="D8" s="4"/>
      <c r="E8" s="4"/>
      <c r="F8" s="4"/>
      <c r="G8" s="4"/>
      <c r="H8" s="4"/>
      <c r="I8" s="4"/>
      <c r="J8" s="4"/>
    </row>
    <row r="9" spans="2:10" x14ac:dyDescent="0.25">
      <c r="B9" s="197" t="s">
        <v>130</v>
      </c>
      <c r="C9" s="198"/>
      <c r="D9" s="119">
        <f>+D10+D14</f>
        <v>0</v>
      </c>
      <c r="E9" s="119">
        <f t="shared" ref="E9:G9" si="0">+E10+E14</f>
        <v>0</v>
      </c>
      <c r="F9" s="119">
        <f t="shared" si="0"/>
        <v>0</v>
      </c>
      <c r="G9" s="119">
        <f t="shared" si="0"/>
        <v>0</v>
      </c>
      <c r="H9" s="119">
        <f>+D9+E9+F9+G9</f>
        <v>0</v>
      </c>
      <c r="I9" s="119">
        <v>0</v>
      </c>
      <c r="J9" s="119">
        <v>0</v>
      </c>
    </row>
    <row r="10" spans="2:10" x14ac:dyDescent="0.25">
      <c r="B10" s="197" t="s">
        <v>131</v>
      </c>
      <c r="C10" s="198"/>
      <c r="D10" s="114">
        <f>SUM(D11:D13)</f>
        <v>0</v>
      </c>
      <c r="E10" s="114">
        <f t="shared" ref="E10:G10" si="1">SUM(E11:E13)</f>
        <v>0</v>
      </c>
      <c r="F10" s="114">
        <f t="shared" si="1"/>
        <v>0</v>
      </c>
      <c r="G10" s="114">
        <f t="shared" si="1"/>
        <v>0</v>
      </c>
      <c r="H10" s="119">
        <f t="shared" ref="H10:H17" si="2">+D10+E10+F10+G10</f>
        <v>0</v>
      </c>
      <c r="I10" s="114">
        <v>0</v>
      </c>
      <c r="J10" s="114">
        <v>0</v>
      </c>
    </row>
    <row r="11" spans="2:10" x14ac:dyDescent="0.25">
      <c r="B11" s="88" t="s">
        <v>132</v>
      </c>
      <c r="C11" s="16"/>
      <c r="D11" s="115">
        <v>0</v>
      </c>
      <c r="E11" s="115">
        <v>0</v>
      </c>
      <c r="F11" s="115">
        <v>0</v>
      </c>
      <c r="G11" s="115">
        <v>0</v>
      </c>
      <c r="H11" s="120">
        <f t="shared" si="2"/>
        <v>0</v>
      </c>
      <c r="I11" s="115">
        <v>0</v>
      </c>
      <c r="J11" s="115">
        <v>0</v>
      </c>
    </row>
    <row r="12" spans="2:10" x14ac:dyDescent="0.25">
      <c r="B12" s="14" t="s">
        <v>133</v>
      </c>
      <c r="C12" s="1"/>
      <c r="D12" s="115">
        <v>0</v>
      </c>
      <c r="E12" s="115">
        <v>0</v>
      </c>
      <c r="F12" s="115">
        <v>0</v>
      </c>
      <c r="G12" s="115">
        <v>0</v>
      </c>
      <c r="H12" s="120">
        <f t="shared" si="2"/>
        <v>0</v>
      </c>
      <c r="I12" s="115">
        <v>0</v>
      </c>
      <c r="J12" s="115">
        <v>0</v>
      </c>
    </row>
    <row r="13" spans="2:10" x14ac:dyDescent="0.25">
      <c r="B13" s="88" t="s">
        <v>134</v>
      </c>
      <c r="C13" s="16"/>
      <c r="D13" s="115">
        <v>0</v>
      </c>
      <c r="E13" s="115">
        <v>0</v>
      </c>
      <c r="F13" s="115">
        <v>0</v>
      </c>
      <c r="G13" s="115">
        <v>0</v>
      </c>
      <c r="H13" s="120">
        <f t="shared" si="2"/>
        <v>0</v>
      </c>
      <c r="I13" s="115">
        <v>0</v>
      </c>
      <c r="J13" s="115">
        <v>0</v>
      </c>
    </row>
    <row r="14" spans="2:10" x14ac:dyDescent="0.25">
      <c r="B14" s="197" t="s">
        <v>135</v>
      </c>
      <c r="C14" s="198"/>
      <c r="D14" s="114">
        <f>SUM(D15:D17)</f>
        <v>0</v>
      </c>
      <c r="E14" s="114">
        <f t="shared" ref="E14:G14" si="3">SUM(E15:E17)</f>
        <v>0</v>
      </c>
      <c r="F14" s="114">
        <f t="shared" si="3"/>
        <v>0</v>
      </c>
      <c r="G14" s="114">
        <f t="shared" si="3"/>
        <v>0</v>
      </c>
      <c r="H14" s="119">
        <f t="shared" si="2"/>
        <v>0</v>
      </c>
      <c r="I14" s="114">
        <v>0</v>
      </c>
      <c r="J14" s="114">
        <v>0</v>
      </c>
    </row>
    <row r="15" spans="2:10" ht="16.5" customHeight="1" x14ac:dyDescent="0.25">
      <c r="B15" s="88" t="s">
        <v>136</v>
      </c>
      <c r="C15" s="16"/>
      <c r="D15" s="115">
        <v>0</v>
      </c>
      <c r="E15" s="115">
        <v>0</v>
      </c>
      <c r="F15" s="115">
        <v>0</v>
      </c>
      <c r="G15" s="115">
        <v>0</v>
      </c>
      <c r="H15" s="120">
        <f t="shared" si="2"/>
        <v>0</v>
      </c>
      <c r="I15" s="115">
        <v>0</v>
      </c>
      <c r="J15" s="115">
        <v>0</v>
      </c>
    </row>
    <row r="16" spans="2:10" x14ac:dyDescent="0.25">
      <c r="B16" s="89" t="s">
        <v>137</v>
      </c>
      <c r="C16" s="17"/>
      <c r="D16" s="115">
        <v>0</v>
      </c>
      <c r="E16" s="115">
        <v>0</v>
      </c>
      <c r="F16" s="115">
        <v>0</v>
      </c>
      <c r="G16" s="115">
        <v>0</v>
      </c>
      <c r="H16" s="120">
        <f t="shared" si="2"/>
        <v>0</v>
      </c>
      <c r="I16" s="115">
        <v>0</v>
      </c>
      <c r="J16" s="115">
        <v>0</v>
      </c>
    </row>
    <row r="17" spans="2:10" ht="16.5" customHeight="1" x14ac:dyDescent="0.25">
      <c r="B17" s="88" t="s">
        <v>138</v>
      </c>
      <c r="C17" s="16"/>
      <c r="D17" s="115">
        <v>0</v>
      </c>
      <c r="E17" s="115">
        <v>0</v>
      </c>
      <c r="F17" s="115">
        <v>0</v>
      </c>
      <c r="G17" s="115">
        <v>0</v>
      </c>
      <c r="H17" s="120">
        <f t="shared" si="2"/>
        <v>0</v>
      </c>
      <c r="I17" s="115">
        <v>0</v>
      </c>
      <c r="J17" s="115">
        <v>0</v>
      </c>
    </row>
    <row r="18" spans="2:10" x14ac:dyDescent="0.25">
      <c r="B18" s="197" t="s">
        <v>139</v>
      </c>
      <c r="C18" s="198"/>
      <c r="D18" s="119">
        <f>+'ANEXO 1 -F1'!G46</f>
        <v>133747242</v>
      </c>
      <c r="E18" s="119">
        <v>0</v>
      </c>
      <c r="F18" s="119">
        <v>0</v>
      </c>
      <c r="G18" s="119">
        <v>0</v>
      </c>
      <c r="H18" s="119">
        <f>+'ANEXO 1 -F1'!F46</f>
        <v>207657686</v>
      </c>
      <c r="I18" s="119">
        <v>0</v>
      </c>
      <c r="J18" s="119">
        <v>0</v>
      </c>
    </row>
    <row r="19" spans="2:10" x14ac:dyDescent="0.25">
      <c r="B19" s="14"/>
      <c r="C19" s="15"/>
      <c r="D19" s="115"/>
      <c r="E19" s="115"/>
      <c r="F19" s="115"/>
      <c r="G19" s="115"/>
      <c r="H19" s="115"/>
      <c r="I19" s="115"/>
      <c r="J19" s="115"/>
    </row>
    <row r="20" spans="2:10" ht="16.5" customHeight="1" x14ac:dyDescent="0.25">
      <c r="B20" s="197" t="s">
        <v>140</v>
      </c>
      <c r="C20" s="198"/>
      <c r="D20" s="114">
        <f>+D9+D18</f>
        <v>133747242</v>
      </c>
      <c r="E20" s="114">
        <f t="shared" ref="E20:H20" si="4">+E9+E18</f>
        <v>0</v>
      </c>
      <c r="F20" s="114">
        <f t="shared" si="4"/>
        <v>0</v>
      </c>
      <c r="G20" s="114">
        <f t="shared" si="4"/>
        <v>0</v>
      </c>
      <c r="H20" s="114">
        <f t="shared" si="4"/>
        <v>207657686</v>
      </c>
      <c r="I20" s="114">
        <v>0</v>
      </c>
      <c r="J20" s="114">
        <v>0</v>
      </c>
    </row>
    <row r="21" spans="2:10" x14ac:dyDescent="0.25">
      <c r="B21" s="197"/>
      <c r="C21" s="198"/>
      <c r="D21" s="114"/>
      <c r="E21" s="114"/>
      <c r="F21" s="114"/>
      <c r="G21" s="114"/>
      <c r="H21" s="114"/>
      <c r="I21" s="114"/>
      <c r="J21" s="114"/>
    </row>
    <row r="22" spans="2:10" ht="16.5" customHeight="1" x14ac:dyDescent="0.25">
      <c r="B22" s="197" t="s">
        <v>141</v>
      </c>
      <c r="C22" s="198"/>
      <c r="D22" s="114"/>
      <c r="E22" s="114"/>
      <c r="F22" s="114"/>
      <c r="G22" s="114"/>
      <c r="H22" s="114"/>
      <c r="I22" s="114"/>
      <c r="J22" s="114"/>
    </row>
    <row r="23" spans="2:10" x14ac:dyDescent="0.25">
      <c r="B23" s="199" t="s">
        <v>142</v>
      </c>
      <c r="C23" s="200"/>
      <c r="D23" s="120">
        <v>0</v>
      </c>
      <c r="E23" s="120">
        <v>0</v>
      </c>
      <c r="F23" s="120">
        <v>0</v>
      </c>
      <c r="G23" s="120">
        <v>0</v>
      </c>
      <c r="H23" s="120">
        <f t="shared" ref="H23:H25" si="5">+D23+E23+F23+G23</f>
        <v>0</v>
      </c>
      <c r="I23" s="120">
        <v>0</v>
      </c>
      <c r="J23" s="120">
        <v>0</v>
      </c>
    </row>
    <row r="24" spans="2:10" x14ac:dyDescent="0.25">
      <c r="B24" s="199" t="s">
        <v>143</v>
      </c>
      <c r="C24" s="200"/>
      <c r="D24" s="120">
        <v>0</v>
      </c>
      <c r="E24" s="120">
        <v>0</v>
      </c>
      <c r="F24" s="120">
        <v>0</v>
      </c>
      <c r="G24" s="120">
        <v>0</v>
      </c>
      <c r="H24" s="120">
        <f t="shared" si="5"/>
        <v>0</v>
      </c>
      <c r="I24" s="120">
        <v>0</v>
      </c>
      <c r="J24" s="120">
        <v>0</v>
      </c>
    </row>
    <row r="25" spans="2:10" x14ac:dyDescent="0.25">
      <c r="B25" s="199" t="s">
        <v>144</v>
      </c>
      <c r="C25" s="200"/>
      <c r="D25" s="120">
        <v>0</v>
      </c>
      <c r="E25" s="120">
        <v>0</v>
      </c>
      <c r="F25" s="120">
        <v>0</v>
      </c>
      <c r="G25" s="120">
        <v>0</v>
      </c>
      <c r="H25" s="120">
        <f t="shared" si="5"/>
        <v>0</v>
      </c>
      <c r="I25" s="120">
        <v>0</v>
      </c>
      <c r="J25" s="120">
        <v>0</v>
      </c>
    </row>
    <row r="26" spans="2:10" x14ac:dyDescent="0.25">
      <c r="B26" s="193"/>
      <c r="C26" s="194"/>
      <c r="D26" s="119"/>
      <c r="E26" s="119"/>
      <c r="F26" s="119"/>
      <c r="G26" s="119"/>
      <c r="H26" s="119"/>
      <c r="I26" s="119"/>
      <c r="J26" s="119"/>
    </row>
    <row r="27" spans="2:10" ht="16.5" customHeight="1" x14ac:dyDescent="0.25">
      <c r="B27" s="197" t="s">
        <v>145</v>
      </c>
      <c r="C27" s="198"/>
      <c r="D27" s="119"/>
      <c r="E27" s="119"/>
      <c r="F27" s="119"/>
      <c r="G27" s="119"/>
      <c r="H27" s="119"/>
      <c r="I27" s="119"/>
      <c r="J27" s="119"/>
    </row>
    <row r="28" spans="2:10" x14ac:dyDescent="0.25">
      <c r="B28" s="199" t="s">
        <v>146</v>
      </c>
      <c r="C28" s="200"/>
      <c r="D28" s="120">
        <v>0</v>
      </c>
      <c r="E28" s="120">
        <v>0</v>
      </c>
      <c r="F28" s="120">
        <v>0</v>
      </c>
      <c r="G28" s="120">
        <v>0</v>
      </c>
      <c r="H28" s="120">
        <f t="shared" ref="H28:H30" si="6">+D28+E28+F28+G28</f>
        <v>0</v>
      </c>
      <c r="I28" s="120">
        <v>0</v>
      </c>
      <c r="J28" s="120">
        <v>0</v>
      </c>
    </row>
    <row r="29" spans="2:10" x14ac:dyDescent="0.25">
      <c r="B29" s="199" t="s">
        <v>147</v>
      </c>
      <c r="C29" s="200"/>
      <c r="D29" s="120">
        <v>0</v>
      </c>
      <c r="E29" s="120">
        <v>0</v>
      </c>
      <c r="F29" s="120">
        <v>0</v>
      </c>
      <c r="G29" s="120">
        <v>0</v>
      </c>
      <c r="H29" s="120">
        <f t="shared" si="6"/>
        <v>0</v>
      </c>
      <c r="I29" s="120">
        <v>0</v>
      </c>
      <c r="J29" s="120">
        <v>0</v>
      </c>
    </row>
    <row r="30" spans="2:10" x14ac:dyDescent="0.25">
      <c r="B30" s="199" t="s">
        <v>148</v>
      </c>
      <c r="C30" s="200"/>
      <c r="D30" s="120">
        <v>0</v>
      </c>
      <c r="E30" s="120">
        <v>0</v>
      </c>
      <c r="F30" s="120">
        <v>0</v>
      </c>
      <c r="G30" s="120">
        <v>0</v>
      </c>
      <c r="H30" s="120">
        <f t="shared" si="6"/>
        <v>0</v>
      </c>
      <c r="I30" s="120">
        <v>0</v>
      </c>
      <c r="J30" s="120">
        <v>0</v>
      </c>
    </row>
    <row r="31" spans="2:10" ht="15.75" thickBot="1" x14ac:dyDescent="0.3">
      <c r="B31" s="202"/>
      <c r="C31" s="203"/>
      <c r="D31" s="9"/>
      <c r="E31" s="9"/>
      <c r="F31" s="9"/>
      <c r="G31" s="9"/>
      <c r="H31" s="9"/>
      <c r="I31" s="9"/>
      <c r="J31" s="9"/>
    </row>
    <row r="33" spans="2:10" ht="30.75" customHeight="1" x14ac:dyDescent="0.25">
      <c r="B33" s="204" t="s">
        <v>527</v>
      </c>
      <c r="C33" s="204"/>
      <c r="D33" s="204"/>
      <c r="E33" s="204"/>
      <c r="F33" s="204"/>
      <c r="G33" s="204"/>
      <c r="H33" s="204"/>
      <c r="I33" s="204"/>
      <c r="J33" s="204"/>
    </row>
    <row r="34" spans="2:10" x14ac:dyDescent="0.25">
      <c r="B34" s="151"/>
      <c r="C34" s="151"/>
      <c r="D34" s="151"/>
      <c r="E34" s="151"/>
      <c r="F34" s="151"/>
      <c r="G34" s="151"/>
      <c r="H34" s="151"/>
      <c r="I34" s="151"/>
      <c r="J34" s="151"/>
    </row>
    <row r="35" spans="2:10" x14ac:dyDescent="0.25">
      <c r="B35" s="204" t="s">
        <v>528</v>
      </c>
      <c r="C35" s="204"/>
      <c r="D35" s="204"/>
      <c r="E35" s="204"/>
      <c r="F35" s="204"/>
      <c r="G35" s="204"/>
      <c r="H35" s="204"/>
      <c r="I35" s="204"/>
      <c r="J35" s="204"/>
    </row>
    <row r="36" spans="2:10" ht="15.75" thickBot="1" x14ac:dyDescent="0.3"/>
    <row r="37" spans="2:10" x14ac:dyDescent="0.25">
      <c r="B37" s="191" t="s">
        <v>149</v>
      </c>
      <c r="C37" s="158" t="s">
        <v>150</v>
      </c>
      <c r="D37" s="158" t="s">
        <v>152</v>
      </c>
      <c r="E37" s="158" t="s">
        <v>155</v>
      </c>
      <c r="F37" s="191" t="s">
        <v>157</v>
      </c>
      <c r="G37" s="158" t="s">
        <v>158</v>
      </c>
    </row>
    <row r="38" spans="2:10" x14ac:dyDescent="0.25">
      <c r="B38" s="201"/>
      <c r="C38" s="156" t="s">
        <v>151</v>
      </c>
      <c r="D38" s="156" t="s">
        <v>153</v>
      </c>
      <c r="E38" s="156" t="s">
        <v>156</v>
      </c>
      <c r="F38" s="201"/>
      <c r="G38" s="156" t="s">
        <v>159</v>
      </c>
    </row>
    <row r="39" spans="2:10" ht="15.75" thickBot="1" x14ac:dyDescent="0.3">
      <c r="B39" s="192"/>
      <c r="C39" s="159"/>
      <c r="D39" s="157" t="s">
        <v>154</v>
      </c>
      <c r="E39" s="159"/>
      <c r="F39" s="192"/>
      <c r="G39" s="159"/>
    </row>
    <row r="40" spans="2:10" ht="24.75" x14ac:dyDescent="0.25">
      <c r="B40" s="18" t="s">
        <v>160</v>
      </c>
      <c r="C40" s="5"/>
      <c r="D40" s="5"/>
      <c r="E40" s="5"/>
      <c r="F40" s="5"/>
      <c r="G40" s="5"/>
    </row>
    <row r="41" spans="2:10" x14ac:dyDescent="0.25">
      <c r="B41" s="6" t="s">
        <v>161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</row>
    <row r="42" spans="2:10" x14ac:dyDescent="0.25">
      <c r="B42" s="6" t="s">
        <v>162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</row>
    <row r="43" spans="2:10" ht="15.75" thickBot="1" x14ac:dyDescent="0.3">
      <c r="B43" s="12" t="s">
        <v>163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</row>
  </sheetData>
  <mergeCells count="31"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4:C24"/>
    <mergeCell ref="B25:C25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7" right="0.7" top="0.75" bottom="0.75" header="0.3" footer="0.3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zoomScaleNormal="100" workbookViewId="0">
      <selection activeCell="B6" sqref="B6:L6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69" t="s">
        <v>529</v>
      </c>
      <c r="C2" s="170"/>
      <c r="D2" s="170"/>
      <c r="E2" s="170"/>
      <c r="F2" s="170"/>
      <c r="G2" s="170"/>
      <c r="H2" s="170"/>
      <c r="I2" s="170"/>
      <c r="J2" s="170"/>
      <c r="K2" s="170"/>
      <c r="L2" s="171"/>
    </row>
    <row r="3" spans="2:12" x14ac:dyDescent="0.25">
      <c r="B3" s="172" t="s">
        <v>164</v>
      </c>
      <c r="C3" s="173"/>
      <c r="D3" s="173"/>
      <c r="E3" s="173"/>
      <c r="F3" s="173"/>
      <c r="G3" s="173"/>
      <c r="H3" s="173"/>
      <c r="I3" s="173"/>
      <c r="J3" s="173"/>
      <c r="K3" s="173"/>
      <c r="L3" s="174"/>
    </row>
    <row r="4" spans="2:12" x14ac:dyDescent="0.25">
      <c r="B4" s="172" t="s">
        <v>547</v>
      </c>
      <c r="C4" s="173"/>
      <c r="D4" s="173"/>
      <c r="E4" s="173"/>
      <c r="F4" s="173"/>
      <c r="G4" s="173"/>
      <c r="H4" s="173"/>
      <c r="I4" s="173"/>
      <c r="J4" s="173"/>
      <c r="K4" s="173"/>
      <c r="L4" s="174"/>
    </row>
    <row r="5" spans="2:12" ht="15.75" thickBot="1" x14ac:dyDescent="0.3">
      <c r="B5" s="175" t="s">
        <v>1</v>
      </c>
      <c r="C5" s="176"/>
      <c r="D5" s="176"/>
      <c r="E5" s="176"/>
      <c r="F5" s="176"/>
      <c r="G5" s="176"/>
      <c r="H5" s="176"/>
      <c r="I5" s="176"/>
      <c r="J5" s="176"/>
      <c r="K5" s="176"/>
      <c r="L5" s="177"/>
    </row>
    <row r="6" spans="2:12" ht="75" thickBot="1" x14ac:dyDescent="0.3">
      <c r="B6" s="160" t="s">
        <v>530</v>
      </c>
      <c r="C6" s="154" t="s">
        <v>531</v>
      </c>
      <c r="D6" s="154" t="s">
        <v>532</v>
      </c>
      <c r="E6" s="154" t="s">
        <v>533</v>
      </c>
      <c r="F6" s="154" t="s">
        <v>534</v>
      </c>
      <c r="G6" s="154" t="s">
        <v>535</v>
      </c>
      <c r="H6" s="154" t="s">
        <v>536</v>
      </c>
      <c r="I6" s="154" t="s">
        <v>537</v>
      </c>
      <c r="J6" s="154" t="s">
        <v>524</v>
      </c>
      <c r="K6" s="154" t="s">
        <v>525</v>
      </c>
      <c r="L6" s="154" t="s">
        <v>526</v>
      </c>
    </row>
    <row r="7" spans="2:12" x14ac:dyDescent="0.25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2:12" ht="24.75" x14ac:dyDescent="0.25">
      <c r="B8" s="21" t="s">
        <v>165</v>
      </c>
      <c r="C8" s="121">
        <f>SUM(C9:C12)</f>
        <v>0</v>
      </c>
      <c r="D8" s="121"/>
      <c r="E8" s="121"/>
      <c r="F8" s="121">
        <f>SUM(F9:F12)</f>
        <v>0</v>
      </c>
      <c r="G8" s="121"/>
      <c r="H8" s="121">
        <f>SUM(H9:H12)</f>
        <v>0</v>
      </c>
      <c r="I8" s="121">
        <f>SUM(I9:I12)</f>
        <v>0</v>
      </c>
      <c r="J8" s="121">
        <f t="shared" ref="J8:K8" si="0">SUM(J9:J12)</f>
        <v>0</v>
      </c>
      <c r="K8" s="121">
        <f t="shared" si="0"/>
        <v>0</v>
      </c>
      <c r="L8" s="121">
        <f>+H8-K8</f>
        <v>0</v>
      </c>
    </row>
    <row r="9" spans="2:12" x14ac:dyDescent="0.25">
      <c r="B9" s="22" t="s">
        <v>166</v>
      </c>
      <c r="C9" s="122">
        <v>0</v>
      </c>
      <c r="D9" s="121"/>
      <c r="E9" s="121"/>
      <c r="F9" s="122">
        <v>0</v>
      </c>
      <c r="G9" s="121"/>
      <c r="H9" s="122">
        <v>0</v>
      </c>
      <c r="I9" s="122">
        <v>0</v>
      </c>
      <c r="J9" s="122">
        <v>0</v>
      </c>
      <c r="K9" s="122">
        <v>0</v>
      </c>
      <c r="L9" s="122">
        <f t="shared" ref="L9:L12" si="1">+H9-K9</f>
        <v>0</v>
      </c>
    </row>
    <row r="10" spans="2:12" x14ac:dyDescent="0.25">
      <c r="B10" s="22" t="s">
        <v>167</v>
      </c>
      <c r="C10" s="122">
        <v>0</v>
      </c>
      <c r="D10" s="121"/>
      <c r="E10" s="121"/>
      <c r="F10" s="122">
        <v>0</v>
      </c>
      <c r="G10" s="121"/>
      <c r="H10" s="122">
        <v>0</v>
      </c>
      <c r="I10" s="122">
        <v>0</v>
      </c>
      <c r="J10" s="122">
        <v>0</v>
      </c>
      <c r="K10" s="122">
        <v>0</v>
      </c>
      <c r="L10" s="122">
        <f t="shared" si="1"/>
        <v>0</v>
      </c>
    </row>
    <row r="11" spans="2:12" x14ac:dyDescent="0.25">
      <c r="B11" s="22" t="s">
        <v>168</v>
      </c>
      <c r="C11" s="122">
        <v>0</v>
      </c>
      <c r="D11" s="121"/>
      <c r="E11" s="121"/>
      <c r="F11" s="122">
        <v>0</v>
      </c>
      <c r="G11" s="121"/>
      <c r="H11" s="122">
        <v>0</v>
      </c>
      <c r="I11" s="122">
        <v>0</v>
      </c>
      <c r="J11" s="122">
        <v>0</v>
      </c>
      <c r="K11" s="122">
        <v>0</v>
      </c>
      <c r="L11" s="122">
        <f t="shared" si="1"/>
        <v>0</v>
      </c>
    </row>
    <row r="12" spans="2:12" x14ac:dyDescent="0.25">
      <c r="B12" s="22" t="s">
        <v>169</v>
      </c>
      <c r="C12" s="122">
        <v>0</v>
      </c>
      <c r="D12" s="121"/>
      <c r="E12" s="121"/>
      <c r="F12" s="122">
        <v>0</v>
      </c>
      <c r="G12" s="121"/>
      <c r="H12" s="122">
        <v>0</v>
      </c>
      <c r="I12" s="122">
        <v>0</v>
      </c>
      <c r="J12" s="122">
        <v>0</v>
      </c>
      <c r="K12" s="122">
        <v>0</v>
      </c>
      <c r="L12" s="122">
        <f t="shared" si="1"/>
        <v>0</v>
      </c>
    </row>
    <row r="13" spans="2:12" x14ac:dyDescent="0.25">
      <c r="B13" s="23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2:12" ht="24.75" x14ac:dyDescent="0.25">
      <c r="B14" s="21" t="s">
        <v>170</v>
      </c>
      <c r="C14" s="121">
        <f>SUM(C15:C18)</f>
        <v>0</v>
      </c>
      <c r="D14" s="121"/>
      <c r="E14" s="121"/>
      <c r="F14" s="121">
        <f>SUM(F15:F18)</f>
        <v>0</v>
      </c>
      <c r="G14" s="121"/>
      <c r="H14" s="121">
        <f>SUM(H15:H18)</f>
        <v>0</v>
      </c>
      <c r="I14" s="121">
        <f>SUM(I15:I18)</f>
        <v>0</v>
      </c>
      <c r="J14" s="121">
        <f t="shared" ref="J14:K14" si="2">SUM(J15:J18)</f>
        <v>0</v>
      </c>
      <c r="K14" s="121">
        <f t="shared" si="2"/>
        <v>0</v>
      </c>
      <c r="L14" s="121">
        <f t="shared" ref="L14:L18" si="3">+H14-K14</f>
        <v>0</v>
      </c>
    </row>
    <row r="15" spans="2:12" x14ac:dyDescent="0.25">
      <c r="B15" s="22" t="s">
        <v>171</v>
      </c>
      <c r="C15" s="122">
        <v>0</v>
      </c>
      <c r="D15" s="121"/>
      <c r="E15" s="121"/>
      <c r="F15" s="122">
        <v>0</v>
      </c>
      <c r="G15" s="121"/>
      <c r="H15" s="122">
        <v>0</v>
      </c>
      <c r="I15" s="122">
        <v>0</v>
      </c>
      <c r="J15" s="122">
        <v>0</v>
      </c>
      <c r="K15" s="122">
        <v>0</v>
      </c>
      <c r="L15" s="122">
        <f t="shared" si="3"/>
        <v>0</v>
      </c>
    </row>
    <row r="16" spans="2:12" x14ac:dyDescent="0.25">
      <c r="B16" s="22" t="s">
        <v>172</v>
      </c>
      <c r="C16" s="122">
        <v>0</v>
      </c>
      <c r="D16" s="121"/>
      <c r="E16" s="121"/>
      <c r="F16" s="122">
        <v>0</v>
      </c>
      <c r="G16" s="121"/>
      <c r="H16" s="122">
        <v>0</v>
      </c>
      <c r="I16" s="122">
        <v>0</v>
      </c>
      <c r="J16" s="122">
        <v>0</v>
      </c>
      <c r="K16" s="122">
        <v>0</v>
      </c>
      <c r="L16" s="122">
        <f t="shared" si="3"/>
        <v>0</v>
      </c>
    </row>
    <row r="17" spans="2:12" x14ac:dyDescent="0.25">
      <c r="B17" s="22" t="s">
        <v>173</v>
      </c>
      <c r="C17" s="122">
        <v>0</v>
      </c>
      <c r="D17" s="121"/>
      <c r="E17" s="121"/>
      <c r="F17" s="122">
        <v>0</v>
      </c>
      <c r="G17" s="121"/>
      <c r="H17" s="122">
        <v>0</v>
      </c>
      <c r="I17" s="122">
        <v>0</v>
      </c>
      <c r="J17" s="122">
        <v>0</v>
      </c>
      <c r="K17" s="122">
        <v>0</v>
      </c>
      <c r="L17" s="122">
        <f t="shared" si="3"/>
        <v>0</v>
      </c>
    </row>
    <row r="18" spans="2:12" x14ac:dyDescent="0.25">
      <c r="B18" s="22" t="s">
        <v>174</v>
      </c>
      <c r="C18" s="122">
        <v>0</v>
      </c>
      <c r="D18" s="121"/>
      <c r="E18" s="121"/>
      <c r="F18" s="122">
        <v>0</v>
      </c>
      <c r="G18" s="121"/>
      <c r="H18" s="122">
        <v>0</v>
      </c>
      <c r="I18" s="122">
        <v>0</v>
      </c>
      <c r="J18" s="122">
        <v>0</v>
      </c>
      <c r="K18" s="122">
        <v>0</v>
      </c>
      <c r="L18" s="122">
        <f t="shared" si="3"/>
        <v>0</v>
      </c>
    </row>
    <row r="19" spans="2:12" x14ac:dyDescent="0.25">
      <c r="B19" s="23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2:12" ht="41.25" x14ac:dyDescent="0.25">
      <c r="B20" s="21" t="s">
        <v>175</v>
      </c>
      <c r="C20" s="121">
        <f>+C8+C14</f>
        <v>0</v>
      </c>
      <c r="D20" s="121"/>
      <c r="E20" s="121"/>
      <c r="F20" s="121">
        <f>+F8+F14</f>
        <v>0</v>
      </c>
      <c r="G20" s="121"/>
      <c r="H20" s="121">
        <f>+H8+H14</f>
        <v>0</v>
      </c>
      <c r="I20" s="121">
        <f>+I8+I14</f>
        <v>0</v>
      </c>
      <c r="J20" s="121">
        <f t="shared" ref="J20:K20" si="4">+J8+J14</f>
        <v>0</v>
      </c>
      <c r="K20" s="121">
        <f t="shared" si="4"/>
        <v>0</v>
      </c>
      <c r="L20" s="121">
        <f>+H20-K20</f>
        <v>0</v>
      </c>
    </row>
    <row r="21" spans="2:12" ht="15.75" thickBot="1" x14ac:dyDescent="0.3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8"/>
  <sheetViews>
    <sheetView view="pageBreakPreview" zoomScale="115" zoomScaleNormal="175" zoomScaleSheetLayoutView="115" workbookViewId="0">
      <selection activeCell="B6" sqref="B6:E7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</cols>
  <sheetData>
    <row r="1" spans="2:5" ht="7.5" customHeight="1" thickBot="1" x14ac:dyDescent="0.3"/>
    <row r="2" spans="2:5" x14ac:dyDescent="0.25">
      <c r="B2" s="205" t="s">
        <v>529</v>
      </c>
      <c r="C2" s="206"/>
      <c r="D2" s="206"/>
      <c r="E2" s="207"/>
    </row>
    <row r="3" spans="2:5" x14ac:dyDescent="0.25">
      <c r="B3" s="208" t="s">
        <v>176</v>
      </c>
      <c r="C3" s="209"/>
      <c r="D3" s="209"/>
      <c r="E3" s="210"/>
    </row>
    <row r="4" spans="2:5" x14ac:dyDescent="0.25">
      <c r="B4" s="208" t="s">
        <v>547</v>
      </c>
      <c r="C4" s="209"/>
      <c r="D4" s="209"/>
      <c r="E4" s="210"/>
    </row>
    <row r="5" spans="2:5" ht="15.75" thickBot="1" x14ac:dyDescent="0.3">
      <c r="B5" s="211" t="s">
        <v>1</v>
      </c>
      <c r="C5" s="212"/>
      <c r="D5" s="212"/>
      <c r="E5" s="213"/>
    </row>
    <row r="6" spans="2:5" x14ac:dyDescent="0.25">
      <c r="B6" s="216" t="s">
        <v>538</v>
      </c>
      <c r="C6" s="165" t="s">
        <v>177</v>
      </c>
      <c r="D6" s="218" t="s">
        <v>178</v>
      </c>
      <c r="E6" s="166" t="s">
        <v>179</v>
      </c>
    </row>
    <row r="7" spans="2:5" ht="15.75" thickBot="1" x14ac:dyDescent="0.3">
      <c r="B7" s="217"/>
      <c r="C7" s="160" t="s">
        <v>539</v>
      </c>
      <c r="D7" s="219"/>
      <c r="E7" s="154" t="s">
        <v>180</v>
      </c>
    </row>
    <row r="8" spans="2:5" ht="12.75" customHeight="1" x14ac:dyDescent="0.25">
      <c r="B8" s="132"/>
      <c r="C8" s="123"/>
      <c r="D8" s="124"/>
      <c r="E8" s="124"/>
    </row>
    <row r="9" spans="2:5" ht="12.75" customHeight="1" x14ac:dyDescent="0.25">
      <c r="B9" s="141" t="s">
        <v>181</v>
      </c>
      <c r="C9" s="123">
        <f>SUM(C10:C12)</f>
        <v>450536823</v>
      </c>
      <c r="D9" s="123">
        <f t="shared" ref="D9:E9" si="0">+D10+D11+D12</f>
        <v>643982236</v>
      </c>
      <c r="E9" s="123">
        <f t="shared" si="0"/>
        <v>643982236</v>
      </c>
    </row>
    <row r="10" spans="2:5" ht="12.75" customHeight="1" x14ac:dyDescent="0.25">
      <c r="B10" s="142" t="s">
        <v>182</v>
      </c>
      <c r="C10" s="123">
        <v>9137600</v>
      </c>
      <c r="D10" s="124">
        <v>6324699</v>
      </c>
      <c r="E10" s="124">
        <v>6324699</v>
      </c>
    </row>
    <row r="11" spans="2:5" ht="12.75" customHeight="1" x14ac:dyDescent="0.25">
      <c r="B11" s="142" t="s">
        <v>183</v>
      </c>
      <c r="C11" s="123">
        <v>441399223</v>
      </c>
      <c r="D11" s="124">
        <v>637657537</v>
      </c>
      <c r="E11" s="124">
        <v>637657537</v>
      </c>
    </row>
    <row r="12" spans="2:5" ht="12.75" customHeight="1" x14ac:dyDescent="0.25">
      <c r="B12" s="142" t="s">
        <v>184</v>
      </c>
      <c r="C12" s="123">
        <v>0</v>
      </c>
      <c r="D12" s="124">
        <v>0</v>
      </c>
      <c r="E12" s="124">
        <v>0</v>
      </c>
    </row>
    <row r="13" spans="2:5" ht="12.75" customHeight="1" x14ac:dyDescent="0.25">
      <c r="B13" s="32"/>
      <c r="C13" s="123"/>
      <c r="D13" s="124"/>
      <c r="E13" s="124"/>
    </row>
    <row r="14" spans="2:5" ht="12.75" customHeight="1" x14ac:dyDescent="0.25">
      <c r="B14" s="141" t="s">
        <v>185</v>
      </c>
      <c r="C14" s="123">
        <f>SUM(C15:C16)</f>
        <v>450536823</v>
      </c>
      <c r="D14" s="123">
        <f t="shared" ref="D14:E14" si="1">SUM(D15:D16)</f>
        <v>402970765</v>
      </c>
      <c r="E14" s="123">
        <f t="shared" si="1"/>
        <v>402614577</v>
      </c>
    </row>
    <row r="15" spans="2:5" ht="12.75" customHeight="1" x14ac:dyDescent="0.25">
      <c r="B15" s="142" t="s">
        <v>186</v>
      </c>
      <c r="C15" s="123">
        <v>9137600</v>
      </c>
      <c r="D15" s="124">
        <v>1095229</v>
      </c>
      <c r="E15" s="124">
        <v>1024973</v>
      </c>
    </row>
    <row r="16" spans="2:5" ht="12.75" customHeight="1" x14ac:dyDescent="0.25">
      <c r="B16" s="142" t="s">
        <v>187</v>
      </c>
      <c r="C16" s="123">
        <v>441399223</v>
      </c>
      <c r="D16" s="124">
        <v>401875536</v>
      </c>
      <c r="E16" s="124">
        <v>401589604</v>
      </c>
    </row>
    <row r="17" spans="2:5" ht="12.75" customHeight="1" x14ac:dyDescent="0.25">
      <c r="B17" s="32"/>
      <c r="C17" s="123"/>
      <c r="D17" s="124"/>
      <c r="E17" s="124"/>
    </row>
    <row r="18" spans="2:5" ht="12.75" customHeight="1" x14ac:dyDescent="0.25">
      <c r="B18" s="141" t="s">
        <v>188</v>
      </c>
      <c r="C18" s="125"/>
      <c r="D18" s="124">
        <f t="shared" ref="D18:E18" si="2">SUM(D19:D20)</f>
        <v>0</v>
      </c>
      <c r="E18" s="124">
        <f t="shared" si="2"/>
        <v>0</v>
      </c>
    </row>
    <row r="19" spans="2:5" ht="12.75" customHeight="1" x14ac:dyDescent="0.25">
      <c r="B19" s="142" t="s">
        <v>189</v>
      </c>
      <c r="C19" s="125"/>
      <c r="D19" s="124"/>
      <c r="E19" s="124"/>
    </row>
    <row r="20" spans="2:5" ht="12.75" customHeight="1" x14ac:dyDescent="0.25">
      <c r="B20" s="142" t="s">
        <v>190</v>
      </c>
      <c r="C20" s="125"/>
      <c r="D20" s="124"/>
      <c r="E20" s="124"/>
    </row>
    <row r="21" spans="2:5" ht="12.75" customHeight="1" x14ac:dyDescent="0.25">
      <c r="B21" s="32"/>
      <c r="C21" s="123"/>
      <c r="D21" s="124"/>
      <c r="E21" s="124"/>
    </row>
    <row r="22" spans="2:5" ht="12.75" customHeight="1" x14ac:dyDescent="0.25">
      <c r="B22" s="141" t="s">
        <v>191</v>
      </c>
      <c r="C22" s="123">
        <f>+C9-C14+C18</f>
        <v>0</v>
      </c>
      <c r="D22" s="123">
        <f t="shared" ref="D22:E22" si="3">+D9-D14+D18</f>
        <v>241011471</v>
      </c>
      <c r="E22" s="123">
        <f t="shared" si="3"/>
        <v>241367659</v>
      </c>
    </row>
    <row r="23" spans="2:5" ht="12.75" customHeight="1" x14ac:dyDescent="0.25">
      <c r="B23" s="141" t="s">
        <v>192</v>
      </c>
      <c r="C23" s="123">
        <f>+C22-C12</f>
        <v>0</v>
      </c>
      <c r="D23" s="123">
        <f t="shared" ref="D23:E23" si="4">+D22-D12</f>
        <v>241011471</v>
      </c>
      <c r="E23" s="123">
        <f t="shared" si="4"/>
        <v>241367659</v>
      </c>
    </row>
    <row r="24" spans="2:5" ht="12.75" customHeight="1" x14ac:dyDescent="0.25">
      <c r="B24" s="141" t="s">
        <v>193</v>
      </c>
      <c r="C24" s="123">
        <f>+C23-C18</f>
        <v>0</v>
      </c>
      <c r="D24" s="123">
        <f t="shared" ref="D24:E24" si="5">+D23-D18</f>
        <v>241011471</v>
      </c>
      <c r="E24" s="123">
        <f t="shared" si="5"/>
        <v>241367659</v>
      </c>
    </row>
    <row r="25" spans="2:5" ht="12.75" customHeight="1" thickBot="1" x14ac:dyDescent="0.3">
      <c r="B25" s="33"/>
      <c r="C25" s="33"/>
      <c r="D25" s="26"/>
      <c r="E25" s="26"/>
    </row>
    <row r="26" spans="2:5" ht="12.75" customHeight="1" thickBot="1" x14ac:dyDescent="0.3"/>
    <row r="27" spans="2:5" ht="12.75" customHeight="1" x14ac:dyDescent="0.25">
      <c r="B27" s="216" t="s">
        <v>194</v>
      </c>
      <c r="C27" s="218" t="s">
        <v>195</v>
      </c>
      <c r="D27" s="220" t="s">
        <v>178</v>
      </c>
      <c r="E27" s="161" t="s">
        <v>179</v>
      </c>
    </row>
    <row r="28" spans="2:5" ht="12.75" customHeight="1" thickBot="1" x14ac:dyDescent="0.3">
      <c r="B28" s="217"/>
      <c r="C28" s="219"/>
      <c r="D28" s="221"/>
      <c r="E28" s="162" t="s">
        <v>196</v>
      </c>
    </row>
    <row r="29" spans="2:5" ht="12.75" customHeight="1" x14ac:dyDescent="0.25">
      <c r="B29" s="143"/>
      <c r="C29" s="34"/>
      <c r="D29" s="28"/>
      <c r="E29" s="28"/>
    </row>
    <row r="30" spans="2:5" ht="12.75" customHeight="1" x14ac:dyDescent="0.25">
      <c r="B30" s="110" t="s">
        <v>197</v>
      </c>
      <c r="C30" s="34">
        <v>0</v>
      </c>
      <c r="D30" s="28">
        <v>0</v>
      </c>
      <c r="E30" s="28">
        <v>0</v>
      </c>
    </row>
    <row r="31" spans="2:5" ht="12.75" customHeight="1" x14ac:dyDescent="0.25">
      <c r="B31" s="144" t="s">
        <v>198</v>
      </c>
      <c r="C31" s="34"/>
      <c r="D31" s="28"/>
      <c r="E31" s="28"/>
    </row>
    <row r="32" spans="2:5" ht="12.75" customHeight="1" x14ac:dyDescent="0.25">
      <c r="B32" s="144" t="s">
        <v>199</v>
      </c>
      <c r="C32" s="34"/>
      <c r="D32" s="28"/>
      <c r="E32" s="28"/>
    </row>
    <row r="33" spans="2:5" ht="12.75" customHeight="1" x14ac:dyDescent="0.25">
      <c r="B33" s="110" t="s">
        <v>200</v>
      </c>
      <c r="C33" s="34">
        <v>0</v>
      </c>
      <c r="D33" s="28">
        <v>0</v>
      </c>
      <c r="E33" s="28">
        <v>0</v>
      </c>
    </row>
    <row r="34" spans="2:5" ht="12.75" customHeight="1" x14ac:dyDescent="0.25">
      <c r="B34" s="144" t="s">
        <v>201</v>
      </c>
      <c r="C34" s="34"/>
      <c r="D34" s="28"/>
      <c r="E34" s="28"/>
    </row>
    <row r="35" spans="2:5" ht="12.75" customHeight="1" x14ac:dyDescent="0.25">
      <c r="B35" s="144" t="s">
        <v>202</v>
      </c>
      <c r="C35" s="34"/>
      <c r="D35" s="28"/>
      <c r="E35" s="28"/>
    </row>
    <row r="36" spans="2:5" ht="12.75" customHeight="1" x14ac:dyDescent="0.25">
      <c r="B36" s="34"/>
      <c r="C36" s="34"/>
      <c r="D36" s="28"/>
      <c r="E36" s="28"/>
    </row>
    <row r="37" spans="2:5" ht="12.75" customHeight="1" x14ac:dyDescent="0.25">
      <c r="B37" s="214" t="s">
        <v>203</v>
      </c>
      <c r="C37" s="214">
        <v>0</v>
      </c>
      <c r="D37" s="214">
        <v>0</v>
      </c>
      <c r="E37" s="214">
        <v>0</v>
      </c>
    </row>
    <row r="38" spans="2:5" ht="12.75" customHeight="1" thickBot="1" x14ac:dyDescent="0.3">
      <c r="B38" s="215"/>
      <c r="C38" s="215"/>
      <c r="D38" s="215"/>
      <c r="E38" s="215"/>
    </row>
    <row r="39" spans="2:5" ht="12.75" customHeight="1" x14ac:dyDescent="0.25">
      <c r="B39" s="216" t="s">
        <v>194</v>
      </c>
      <c r="C39" s="163" t="s">
        <v>177</v>
      </c>
      <c r="D39" s="220" t="s">
        <v>178</v>
      </c>
      <c r="E39" s="161" t="s">
        <v>179</v>
      </c>
    </row>
    <row r="40" spans="2:5" ht="12.75" customHeight="1" thickBot="1" x14ac:dyDescent="0.3">
      <c r="B40" s="217"/>
      <c r="C40" s="164" t="s">
        <v>204</v>
      </c>
      <c r="D40" s="221"/>
      <c r="E40" s="162" t="s">
        <v>196</v>
      </c>
    </row>
    <row r="41" spans="2:5" ht="12.75" customHeight="1" x14ac:dyDescent="0.25">
      <c r="B41" s="143"/>
      <c r="C41" s="34"/>
      <c r="D41" s="28"/>
      <c r="E41" s="28"/>
    </row>
    <row r="42" spans="2:5" ht="12.75" customHeight="1" x14ac:dyDescent="0.25">
      <c r="B42" s="34" t="s">
        <v>205</v>
      </c>
      <c r="C42" s="128">
        <v>9137600</v>
      </c>
      <c r="D42" s="128">
        <v>6324699</v>
      </c>
      <c r="E42" s="128">
        <v>6324699</v>
      </c>
    </row>
    <row r="43" spans="2:5" ht="12.75" customHeight="1" x14ac:dyDescent="0.25">
      <c r="B43" s="34" t="s">
        <v>206</v>
      </c>
      <c r="C43" s="34">
        <f>SUM(C44:C45)</f>
        <v>0</v>
      </c>
      <c r="D43" s="34">
        <f t="shared" ref="D43:E43" si="6">SUM(D44:D45)</f>
        <v>0</v>
      </c>
      <c r="E43" s="34">
        <f t="shared" si="6"/>
        <v>0</v>
      </c>
    </row>
    <row r="44" spans="2:5" ht="12.75" customHeight="1" x14ac:dyDescent="0.25">
      <c r="B44" s="144" t="s">
        <v>198</v>
      </c>
      <c r="C44" s="34">
        <v>0</v>
      </c>
      <c r="D44" s="34">
        <v>0</v>
      </c>
      <c r="E44" s="34">
        <v>0</v>
      </c>
    </row>
    <row r="45" spans="2:5" ht="12.75" customHeight="1" x14ac:dyDescent="0.25">
      <c r="B45" s="144" t="s">
        <v>201</v>
      </c>
      <c r="C45" s="34">
        <v>0</v>
      </c>
      <c r="D45" s="34">
        <v>0</v>
      </c>
      <c r="E45" s="34">
        <v>0</v>
      </c>
    </row>
    <row r="46" spans="2:5" ht="12.75" customHeight="1" x14ac:dyDescent="0.25">
      <c r="B46" s="34"/>
      <c r="C46" s="34"/>
      <c r="D46" s="28"/>
      <c r="E46" s="28"/>
    </row>
    <row r="47" spans="2:5" ht="12.75" customHeight="1" x14ac:dyDescent="0.25">
      <c r="B47" s="34" t="s">
        <v>186</v>
      </c>
      <c r="C47" s="128">
        <v>9137600</v>
      </c>
      <c r="D47" s="128">
        <v>1095229</v>
      </c>
      <c r="E47" s="128">
        <v>1024973</v>
      </c>
    </row>
    <row r="48" spans="2:5" ht="12.75" customHeight="1" x14ac:dyDescent="0.25">
      <c r="B48" s="34"/>
      <c r="C48" s="34"/>
      <c r="D48" s="28"/>
      <c r="E48" s="28"/>
    </row>
    <row r="49" spans="2:5" ht="12.75" customHeight="1" x14ac:dyDescent="0.25">
      <c r="B49" s="34" t="s">
        <v>189</v>
      </c>
      <c r="C49" s="35"/>
      <c r="D49" s="28"/>
      <c r="E49" s="28"/>
    </row>
    <row r="50" spans="2:5" ht="12.75" customHeight="1" x14ac:dyDescent="0.25">
      <c r="B50" s="34"/>
      <c r="C50" s="34"/>
      <c r="D50" s="28"/>
      <c r="E50" s="28"/>
    </row>
    <row r="51" spans="2:5" ht="12.75" customHeight="1" x14ac:dyDescent="0.25">
      <c r="B51" s="110" t="s">
        <v>207</v>
      </c>
      <c r="C51" s="139">
        <f>+C42+C43-C47+C49</f>
        <v>0</v>
      </c>
      <c r="D51" s="139">
        <f t="shared" ref="D51:E51" si="7">+D42+D43-D47+D49</f>
        <v>5229470</v>
      </c>
      <c r="E51" s="139">
        <f t="shared" si="7"/>
        <v>5299726</v>
      </c>
    </row>
    <row r="52" spans="2:5" ht="12.75" customHeight="1" x14ac:dyDescent="0.25">
      <c r="B52" s="110" t="s">
        <v>208</v>
      </c>
      <c r="C52" s="139">
        <f>+C51-C43</f>
        <v>0</v>
      </c>
      <c r="D52" s="139">
        <f t="shared" ref="D52:E52" si="8">+D51-D43</f>
        <v>5229470</v>
      </c>
      <c r="E52" s="139">
        <f t="shared" si="8"/>
        <v>5299726</v>
      </c>
    </row>
    <row r="53" spans="2:5" ht="12.75" customHeight="1" thickBot="1" x14ac:dyDescent="0.3">
      <c r="B53" s="36"/>
      <c r="C53" s="36"/>
      <c r="D53" s="31"/>
      <c r="E53" s="31"/>
    </row>
    <row r="54" spans="2:5" ht="12.75" customHeight="1" x14ac:dyDescent="0.25">
      <c r="B54" s="216" t="s">
        <v>194</v>
      </c>
      <c r="C54" s="218" t="s">
        <v>195</v>
      </c>
      <c r="D54" s="220" t="s">
        <v>178</v>
      </c>
      <c r="E54" s="161" t="s">
        <v>179</v>
      </c>
    </row>
    <row r="55" spans="2:5" ht="12.75" customHeight="1" thickBot="1" x14ac:dyDescent="0.3">
      <c r="B55" s="217"/>
      <c r="C55" s="219"/>
      <c r="D55" s="221"/>
      <c r="E55" s="162" t="s">
        <v>196</v>
      </c>
    </row>
    <row r="56" spans="2:5" ht="12.75" customHeight="1" x14ac:dyDescent="0.25">
      <c r="B56" s="143"/>
      <c r="C56" s="34"/>
      <c r="D56" s="28"/>
      <c r="E56" s="28"/>
    </row>
    <row r="57" spans="2:5" ht="12.75" customHeight="1" x14ac:dyDescent="0.25">
      <c r="B57" s="34" t="s">
        <v>183</v>
      </c>
      <c r="C57" s="128">
        <v>441399223</v>
      </c>
      <c r="D57" s="128">
        <v>637657537</v>
      </c>
      <c r="E57" s="128">
        <v>637657537</v>
      </c>
    </row>
    <row r="58" spans="2:5" ht="12.75" customHeight="1" x14ac:dyDescent="0.25">
      <c r="B58" s="34" t="s">
        <v>209</v>
      </c>
      <c r="C58" s="34">
        <f>SUM(C59:C60)</f>
        <v>0</v>
      </c>
      <c r="D58" s="34">
        <f t="shared" ref="D58:E58" si="9">SUM(D59:D60)</f>
        <v>0</v>
      </c>
      <c r="E58" s="34">
        <f t="shared" si="9"/>
        <v>0</v>
      </c>
    </row>
    <row r="59" spans="2:5" ht="12.75" customHeight="1" x14ac:dyDescent="0.25">
      <c r="B59" s="144" t="s">
        <v>199</v>
      </c>
      <c r="C59" s="34">
        <v>0</v>
      </c>
      <c r="D59" s="34">
        <v>0</v>
      </c>
      <c r="E59" s="34">
        <v>0</v>
      </c>
    </row>
    <row r="60" spans="2:5" ht="12.75" customHeight="1" x14ac:dyDescent="0.25">
      <c r="B60" s="144" t="s">
        <v>202</v>
      </c>
      <c r="C60" s="34">
        <v>0</v>
      </c>
      <c r="D60" s="34">
        <v>0</v>
      </c>
      <c r="E60" s="34">
        <v>0</v>
      </c>
    </row>
    <row r="61" spans="2:5" ht="12.75" customHeight="1" x14ac:dyDescent="0.25">
      <c r="B61" s="34"/>
      <c r="C61" s="34"/>
      <c r="D61" s="28"/>
      <c r="E61" s="28"/>
    </row>
    <row r="62" spans="2:5" ht="12.75" customHeight="1" x14ac:dyDescent="0.25">
      <c r="B62" s="34" t="s">
        <v>210</v>
      </c>
      <c r="C62" s="128">
        <v>441399223</v>
      </c>
      <c r="D62" s="128">
        <v>401875536</v>
      </c>
      <c r="E62" s="128">
        <v>401589604</v>
      </c>
    </row>
    <row r="63" spans="2:5" ht="12.75" customHeight="1" x14ac:dyDescent="0.25">
      <c r="B63" s="34"/>
      <c r="C63" s="34"/>
      <c r="D63" s="28"/>
      <c r="E63" s="28"/>
    </row>
    <row r="64" spans="2:5" ht="12.75" customHeight="1" x14ac:dyDescent="0.25">
      <c r="B64" s="34" t="s">
        <v>190</v>
      </c>
      <c r="C64" s="35"/>
      <c r="D64" s="28"/>
      <c r="E64" s="28"/>
    </row>
    <row r="65" spans="2:5" ht="12.75" customHeight="1" x14ac:dyDescent="0.25">
      <c r="B65" s="34"/>
      <c r="C65" s="34"/>
      <c r="D65" s="28"/>
      <c r="E65" s="28"/>
    </row>
    <row r="66" spans="2:5" ht="12.75" customHeight="1" x14ac:dyDescent="0.25">
      <c r="B66" s="110" t="s">
        <v>211</v>
      </c>
      <c r="C66" s="139">
        <f>+C57+C58-C62+C64</f>
        <v>0</v>
      </c>
      <c r="D66" s="139">
        <f t="shared" ref="D66:E66" si="10">+D57+D58-D62+D64</f>
        <v>235782001</v>
      </c>
      <c r="E66" s="139">
        <f t="shared" si="10"/>
        <v>236067933</v>
      </c>
    </row>
    <row r="67" spans="2:5" ht="12.75" customHeight="1" thickBot="1" x14ac:dyDescent="0.3">
      <c r="B67" s="111" t="s">
        <v>212</v>
      </c>
      <c r="C67" s="140">
        <v>0</v>
      </c>
      <c r="D67" s="140">
        <f>+D66-D58</f>
        <v>235782001</v>
      </c>
      <c r="E67" s="140">
        <f>+E66-E58</f>
        <v>236067933</v>
      </c>
    </row>
    <row r="68" spans="2:5" ht="9.75" customHeight="1" x14ac:dyDescent="0.25"/>
  </sheetData>
  <mergeCells count="18">
    <mergeCell ref="B39:B40"/>
    <mergeCell ref="D39:D40"/>
    <mergeCell ref="B54:B55"/>
    <mergeCell ref="C54:C55"/>
    <mergeCell ref="D54:D55"/>
    <mergeCell ref="B2:E2"/>
    <mergeCell ref="B3:E3"/>
    <mergeCell ref="B4:E4"/>
    <mergeCell ref="B5:E5"/>
    <mergeCell ref="E37:E38"/>
    <mergeCell ref="B6:B7"/>
    <mergeCell ref="D6:D7"/>
    <mergeCell ref="B27:B28"/>
    <mergeCell ref="C27:C28"/>
    <mergeCell ref="D27:D28"/>
    <mergeCell ref="B37:B38"/>
    <mergeCell ref="C37:C38"/>
    <mergeCell ref="D37:D38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9"/>
  <sheetViews>
    <sheetView view="pageBreakPreview" zoomScale="160" zoomScaleNormal="190" zoomScaleSheetLayoutView="160" workbookViewId="0">
      <selection activeCell="E16" sqref="E16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</cols>
  <sheetData>
    <row r="1" spans="2:10" ht="15.75" thickBot="1" x14ac:dyDescent="0.3"/>
    <row r="2" spans="2:10" x14ac:dyDescent="0.25">
      <c r="B2" s="169" t="s">
        <v>529</v>
      </c>
      <c r="C2" s="170"/>
      <c r="D2" s="170"/>
      <c r="E2" s="170"/>
      <c r="F2" s="170"/>
      <c r="G2" s="170"/>
      <c r="H2" s="170"/>
      <c r="I2" s="170"/>
      <c r="J2" s="171"/>
    </row>
    <row r="3" spans="2:10" x14ac:dyDescent="0.25">
      <c r="B3" s="224" t="s">
        <v>213</v>
      </c>
      <c r="C3" s="225"/>
      <c r="D3" s="225"/>
      <c r="E3" s="225"/>
      <c r="F3" s="225"/>
      <c r="G3" s="225"/>
      <c r="H3" s="225"/>
      <c r="I3" s="225"/>
      <c r="J3" s="226"/>
    </row>
    <row r="4" spans="2:10" x14ac:dyDescent="0.25">
      <c r="B4" s="224" t="s">
        <v>547</v>
      </c>
      <c r="C4" s="225"/>
      <c r="D4" s="225"/>
      <c r="E4" s="225"/>
      <c r="F4" s="225"/>
      <c r="G4" s="225"/>
      <c r="H4" s="225"/>
      <c r="I4" s="225"/>
      <c r="J4" s="226"/>
    </row>
    <row r="5" spans="2:10" ht="15.75" thickBot="1" x14ac:dyDescent="0.3">
      <c r="B5" s="227" t="s">
        <v>1</v>
      </c>
      <c r="C5" s="228"/>
      <c r="D5" s="228"/>
      <c r="E5" s="228"/>
      <c r="F5" s="228"/>
      <c r="G5" s="228"/>
      <c r="H5" s="228"/>
      <c r="I5" s="228"/>
      <c r="J5" s="229"/>
    </row>
    <row r="6" spans="2:10" ht="15.75" thickBot="1" x14ac:dyDescent="0.3">
      <c r="B6" s="230"/>
      <c r="C6" s="231"/>
      <c r="D6" s="232"/>
      <c r="E6" s="233" t="s">
        <v>214</v>
      </c>
      <c r="F6" s="234"/>
      <c r="G6" s="234"/>
      <c r="H6" s="234"/>
      <c r="I6" s="235"/>
      <c r="J6" s="220" t="s">
        <v>542</v>
      </c>
    </row>
    <row r="7" spans="2:10" x14ac:dyDescent="0.25">
      <c r="B7" s="237" t="s">
        <v>194</v>
      </c>
      <c r="C7" s="238"/>
      <c r="D7" s="239"/>
      <c r="E7" s="220" t="s">
        <v>541</v>
      </c>
      <c r="F7" s="218" t="s">
        <v>215</v>
      </c>
      <c r="G7" s="220" t="s">
        <v>216</v>
      </c>
      <c r="H7" s="220" t="s">
        <v>178</v>
      </c>
      <c r="I7" s="220" t="s">
        <v>217</v>
      </c>
      <c r="J7" s="236"/>
    </row>
    <row r="8" spans="2:10" ht="15.75" thickBot="1" x14ac:dyDescent="0.3">
      <c r="B8" s="240" t="s">
        <v>540</v>
      </c>
      <c r="C8" s="241"/>
      <c r="D8" s="242"/>
      <c r="E8" s="221"/>
      <c r="F8" s="219"/>
      <c r="G8" s="221"/>
      <c r="H8" s="221"/>
      <c r="I8" s="221"/>
      <c r="J8" s="221"/>
    </row>
    <row r="9" spans="2:10" ht="12" customHeight="1" x14ac:dyDescent="0.25">
      <c r="B9" s="246"/>
      <c r="C9" s="247"/>
      <c r="D9" s="248"/>
      <c r="E9" s="38"/>
      <c r="F9" s="38"/>
      <c r="G9" s="38"/>
      <c r="H9" s="38"/>
      <c r="I9" s="38"/>
      <c r="J9" s="38"/>
    </row>
    <row r="10" spans="2:10" ht="12" customHeight="1" x14ac:dyDescent="0.25">
      <c r="B10" s="243" t="s">
        <v>218</v>
      </c>
      <c r="C10" s="244"/>
      <c r="D10" s="245"/>
      <c r="E10" s="38"/>
      <c r="F10" s="38"/>
      <c r="G10" s="38"/>
      <c r="H10" s="38"/>
      <c r="I10" s="38"/>
      <c r="J10" s="38"/>
    </row>
    <row r="11" spans="2:10" ht="12" customHeight="1" x14ac:dyDescent="0.25">
      <c r="B11" s="39"/>
      <c r="C11" s="222" t="s">
        <v>219</v>
      </c>
      <c r="D11" s="223"/>
      <c r="E11" s="126">
        <v>0</v>
      </c>
      <c r="F11" s="126">
        <v>0</v>
      </c>
      <c r="G11" s="126">
        <f>+E11+F11</f>
        <v>0</v>
      </c>
      <c r="H11" s="126">
        <v>0</v>
      </c>
      <c r="I11" s="126">
        <v>0</v>
      </c>
      <c r="J11" s="126">
        <f>+I11-E11</f>
        <v>0</v>
      </c>
    </row>
    <row r="12" spans="2:10" ht="12" customHeight="1" x14ac:dyDescent="0.25">
      <c r="B12" s="39"/>
      <c r="C12" s="222" t="s">
        <v>220</v>
      </c>
      <c r="D12" s="223"/>
      <c r="E12" s="126">
        <v>0</v>
      </c>
      <c r="F12" s="126">
        <v>0</v>
      </c>
      <c r="G12" s="126">
        <f t="shared" ref="G12:G41" si="0">+E12+F12</f>
        <v>0</v>
      </c>
      <c r="H12" s="126">
        <v>0</v>
      </c>
      <c r="I12" s="126">
        <v>0</v>
      </c>
      <c r="J12" s="126">
        <f t="shared" ref="J12:J43" si="1">+I12-E12</f>
        <v>0</v>
      </c>
    </row>
    <row r="13" spans="2:10" ht="12" customHeight="1" x14ac:dyDescent="0.25">
      <c r="B13" s="39"/>
      <c r="C13" s="222" t="s">
        <v>221</v>
      </c>
      <c r="D13" s="223"/>
      <c r="E13" s="126">
        <v>0</v>
      </c>
      <c r="F13" s="126">
        <v>0</v>
      </c>
      <c r="G13" s="126">
        <f t="shared" si="0"/>
        <v>0</v>
      </c>
      <c r="H13" s="126">
        <v>0</v>
      </c>
      <c r="I13" s="126">
        <v>0</v>
      </c>
      <c r="J13" s="126">
        <f t="shared" si="1"/>
        <v>0</v>
      </c>
    </row>
    <row r="14" spans="2:10" ht="12" customHeight="1" x14ac:dyDescent="0.25">
      <c r="B14" s="39"/>
      <c r="C14" s="222" t="s">
        <v>222</v>
      </c>
      <c r="D14" s="223"/>
      <c r="E14" s="126">
        <v>0</v>
      </c>
      <c r="F14" s="126">
        <v>0</v>
      </c>
      <c r="G14" s="126">
        <f t="shared" si="0"/>
        <v>0</v>
      </c>
      <c r="H14" s="126">
        <v>0</v>
      </c>
      <c r="I14" s="126">
        <v>0</v>
      </c>
      <c r="J14" s="126">
        <f t="shared" si="1"/>
        <v>0</v>
      </c>
    </row>
    <row r="15" spans="2:10" ht="12" customHeight="1" x14ac:dyDescent="0.25">
      <c r="B15" s="39"/>
      <c r="C15" s="222" t="s">
        <v>223</v>
      </c>
      <c r="D15" s="223"/>
      <c r="E15" s="126">
        <v>0</v>
      </c>
      <c r="F15" s="126">
        <v>1023</v>
      </c>
      <c r="G15" s="126">
        <f t="shared" si="0"/>
        <v>1023</v>
      </c>
      <c r="H15" s="126">
        <v>481594</v>
      </c>
      <c r="I15" s="126">
        <v>481594</v>
      </c>
      <c r="J15" s="126">
        <f t="shared" si="1"/>
        <v>481594</v>
      </c>
    </row>
    <row r="16" spans="2:10" ht="12" customHeight="1" x14ac:dyDescent="0.25">
      <c r="B16" s="39"/>
      <c r="C16" s="222" t="s">
        <v>224</v>
      </c>
      <c r="D16" s="223"/>
      <c r="E16" s="126">
        <v>0</v>
      </c>
      <c r="F16" s="126">
        <v>0</v>
      </c>
      <c r="G16" s="126">
        <f t="shared" si="0"/>
        <v>0</v>
      </c>
      <c r="H16" s="126">
        <v>0</v>
      </c>
      <c r="I16" s="126">
        <v>0</v>
      </c>
      <c r="J16" s="126">
        <f t="shared" si="1"/>
        <v>0</v>
      </c>
    </row>
    <row r="17" spans="2:10" ht="12" customHeight="1" x14ac:dyDescent="0.25">
      <c r="B17" s="39"/>
      <c r="C17" s="222" t="s">
        <v>225</v>
      </c>
      <c r="D17" s="223"/>
      <c r="E17" s="126">
        <v>0</v>
      </c>
      <c r="F17" s="126">
        <v>0</v>
      </c>
      <c r="G17" s="126">
        <f t="shared" si="0"/>
        <v>0</v>
      </c>
      <c r="H17" s="126">
        <v>295403</v>
      </c>
      <c r="I17" s="126">
        <v>295403</v>
      </c>
      <c r="J17" s="126">
        <f t="shared" si="1"/>
        <v>295403</v>
      </c>
    </row>
    <row r="18" spans="2:10" ht="12" customHeight="1" x14ac:dyDescent="0.25">
      <c r="B18" s="85"/>
      <c r="C18" s="222" t="s">
        <v>522</v>
      </c>
      <c r="D18" s="223"/>
      <c r="E18" s="127">
        <f>SUM(E19:E29)</f>
        <v>9137600</v>
      </c>
      <c r="F18" s="127">
        <f t="shared" ref="F18:J18" si="2">SUM(F19:F29)</f>
        <v>-2813100</v>
      </c>
      <c r="G18" s="127">
        <f t="shared" si="2"/>
        <v>6324500</v>
      </c>
      <c r="H18" s="127">
        <f t="shared" si="2"/>
        <v>6324500</v>
      </c>
      <c r="I18" s="127">
        <f t="shared" si="2"/>
        <v>6324500</v>
      </c>
      <c r="J18" s="127">
        <f t="shared" si="2"/>
        <v>-2813100</v>
      </c>
    </row>
    <row r="19" spans="2:10" ht="12" customHeight="1" x14ac:dyDescent="0.25">
      <c r="B19" s="39"/>
      <c r="C19" s="40"/>
      <c r="D19" s="41" t="s">
        <v>226</v>
      </c>
      <c r="E19" s="126">
        <v>9137600</v>
      </c>
      <c r="F19" s="126">
        <v>-2813100</v>
      </c>
      <c r="G19" s="126">
        <f>+E19+F19</f>
        <v>6324500</v>
      </c>
      <c r="H19" s="126">
        <v>6324500</v>
      </c>
      <c r="I19" s="126">
        <v>6324500</v>
      </c>
      <c r="J19" s="126">
        <f t="shared" si="1"/>
        <v>-2813100</v>
      </c>
    </row>
    <row r="20" spans="2:10" ht="12" customHeight="1" x14ac:dyDescent="0.25">
      <c r="B20" s="39"/>
      <c r="C20" s="40"/>
      <c r="D20" s="41" t="s">
        <v>227</v>
      </c>
      <c r="E20" s="126">
        <v>0</v>
      </c>
      <c r="F20" s="126">
        <v>0</v>
      </c>
      <c r="G20" s="126">
        <f t="shared" si="0"/>
        <v>0</v>
      </c>
      <c r="H20" s="126">
        <v>0</v>
      </c>
      <c r="I20" s="126">
        <v>0</v>
      </c>
      <c r="J20" s="126">
        <f t="shared" si="1"/>
        <v>0</v>
      </c>
    </row>
    <row r="21" spans="2:10" ht="12" customHeight="1" x14ac:dyDescent="0.25">
      <c r="B21" s="39"/>
      <c r="C21" s="40"/>
      <c r="D21" s="41" t="s">
        <v>228</v>
      </c>
      <c r="E21" s="126">
        <v>0</v>
      </c>
      <c r="F21" s="126">
        <v>0</v>
      </c>
      <c r="G21" s="126">
        <f t="shared" si="0"/>
        <v>0</v>
      </c>
      <c r="H21" s="126">
        <v>0</v>
      </c>
      <c r="I21" s="126">
        <v>0</v>
      </c>
      <c r="J21" s="126">
        <f t="shared" si="1"/>
        <v>0</v>
      </c>
    </row>
    <row r="22" spans="2:10" ht="12" customHeight="1" x14ac:dyDescent="0.25">
      <c r="B22" s="39"/>
      <c r="C22" s="40"/>
      <c r="D22" s="41" t="s">
        <v>229</v>
      </c>
      <c r="E22" s="126">
        <v>0</v>
      </c>
      <c r="F22" s="126">
        <v>0</v>
      </c>
      <c r="G22" s="126">
        <f t="shared" si="0"/>
        <v>0</v>
      </c>
      <c r="H22" s="126">
        <v>0</v>
      </c>
      <c r="I22" s="126">
        <v>0</v>
      </c>
      <c r="J22" s="126">
        <f t="shared" si="1"/>
        <v>0</v>
      </c>
    </row>
    <row r="23" spans="2:10" ht="12" customHeight="1" x14ac:dyDescent="0.25">
      <c r="B23" s="39"/>
      <c r="C23" s="40"/>
      <c r="D23" s="41" t="s">
        <v>230</v>
      </c>
      <c r="E23" s="126">
        <v>0</v>
      </c>
      <c r="F23" s="126">
        <v>0</v>
      </c>
      <c r="G23" s="126">
        <f t="shared" si="0"/>
        <v>0</v>
      </c>
      <c r="H23" s="126">
        <v>0</v>
      </c>
      <c r="I23" s="126">
        <v>0</v>
      </c>
      <c r="J23" s="126">
        <f t="shared" si="1"/>
        <v>0</v>
      </c>
    </row>
    <row r="24" spans="2:10" ht="12" customHeight="1" x14ac:dyDescent="0.25">
      <c r="B24" s="39"/>
      <c r="C24" s="40"/>
      <c r="D24" s="41" t="s">
        <v>231</v>
      </c>
      <c r="E24" s="126">
        <v>0</v>
      </c>
      <c r="F24" s="126">
        <v>0</v>
      </c>
      <c r="G24" s="126">
        <f t="shared" si="0"/>
        <v>0</v>
      </c>
      <c r="H24" s="126">
        <v>0</v>
      </c>
      <c r="I24" s="126">
        <v>0</v>
      </c>
      <c r="J24" s="126">
        <f t="shared" si="1"/>
        <v>0</v>
      </c>
    </row>
    <row r="25" spans="2:10" ht="12" customHeight="1" x14ac:dyDescent="0.25">
      <c r="B25" s="39"/>
      <c r="C25" s="40"/>
      <c r="D25" s="41" t="s">
        <v>232</v>
      </c>
      <c r="E25" s="126">
        <v>0</v>
      </c>
      <c r="F25" s="126">
        <v>0</v>
      </c>
      <c r="G25" s="126">
        <f t="shared" si="0"/>
        <v>0</v>
      </c>
      <c r="H25" s="126">
        <v>0</v>
      </c>
      <c r="I25" s="126">
        <v>0</v>
      </c>
      <c r="J25" s="126">
        <f t="shared" si="1"/>
        <v>0</v>
      </c>
    </row>
    <row r="26" spans="2:10" ht="12" customHeight="1" x14ac:dyDescent="0.25">
      <c r="B26" s="39"/>
      <c r="C26" s="40"/>
      <c r="D26" s="41" t="s">
        <v>233</v>
      </c>
      <c r="E26" s="126">
        <v>0</v>
      </c>
      <c r="F26" s="126">
        <v>0</v>
      </c>
      <c r="G26" s="126">
        <f t="shared" si="0"/>
        <v>0</v>
      </c>
      <c r="H26" s="126">
        <v>0</v>
      </c>
      <c r="I26" s="126">
        <v>0</v>
      </c>
      <c r="J26" s="126">
        <f t="shared" si="1"/>
        <v>0</v>
      </c>
    </row>
    <row r="27" spans="2:10" ht="12" customHeight="1" x14ac:dyDescent="0.25">
      <c r="B27" s="39"/>
      <c r="C27" s="40"/>
      <c r="D27" s="41" t="s">
        <v>234</v>
      </c>
      <c r="E27" s="126">
        <v>0</v>
      </c>
      <c r="F27" s="126">
        <v>0</v>
      </c>
      <c r="G27" s="126">
        <f t="shared" si="0"/>
        <v>0</v>
      </c>
      <c r="H27" s="126">
        <v>0</v>
      </c>
      <c r="I27" s="126">
        <v>0</v>
      </c>
      <c r="J27" s="126">
        <f t="shared" si="1"/>
        <v>0</v>
      </c>
    </row>
    <row r="28" spans="2:10" ht="12" customHeight="1" x14ac:dyDescent="0.25">
      <c r="B28" s="39"/>
      <c r="C28" s="40"/>
      <c r="D28" s="41" t="s">
        <v>235</v>
      </c>
      <c r="E28" s="126">
        <v>0</v>
      </c>
      <c r="F28" s="126">
        <v>0</v>
      </c>
      <c r="G28" s="126">
        <f t="shared" si="0"/>
        <v>0</v>
      </c>
      <c r="H28" s="126">
        <v>0</v>
      </c>
      <c r="I28" s="126">
        <v>0</v>
      </c>
      <c r="J28" s="126">
        <f t="shared" si="1"/>
        <v>0</v>
      </c>
    </row>
    <row r="29" spans="2:10" ht="12" customHeight="1" x14ac:dyDescent="0.25">
      <c r="B29" s="39"/>
      <c r="C29" s="40"/>
      <c r="D29" s="41" t="s">
        <v>236</v>
      </c>
      <c r="E29" s="126">
        <v>0</v>
      </c>
      <c r="F29" s="126">
        <v>0</v>
      </c>
      <c r="G29" s="126">
        <f t="shared" si="0"/>
        <v>0</v>
      </c>
      <c r="H29" s="126">
        <v>0</v>
      </c>
      <c r="I29" s="126">
        <v>0</v>
      </c>
      <c r="J29" s="126">
        <f t="shared" si="1"/>
        <v>0</v>
      </c>
    </row>
    <row r="30" spans="2:10" ht="12" customHeight="1" x14ac:dyDescent="0.25">
      <c r="B30" s="39"/>
      <c r="C30" s="222" t="s">
        <v>237</v>
      </c>
      <c r="D30" s="223"/>
      <c r="E30" s="126">
        <f>SUM(E31:E35)</f>
        <v>0</v>
      </c>
      <c r="F30" s="126">
        <f t="shared" ref="F30:J30" si="3">SUM(F31:F35)</f>
        <v>0</v>
      </c>
      <c r="G30" s="126">
        <f t="shared" si="3"/>
        <v>0</v>
      </c>
      <c r="H30" s="126">
        <f t="shared" si="3"/>
        <v>0</v>
      </c>
      <c r="I30" s="126">
        <f t="shared" si="3"/>
        <v>0</v>
      </c>
      <c r="J30" s="126">
        <f t="shared" si="3"/>
        <v>0</v>
      </c>
    </row>
    <row r="31" spans="2:10" ht="12" customHeight="1" x14ac:dyDescent="0.25">
      <c r="B31" s="39"/>
      <c r="C31" s="40"/>
      <c r="D31" s="41" t="s">
        <v>238</v>
      </c>
      <c r="E31" s="126">
        <v>0</v>
      </c>
      <c r="F31" s="126">
        <v>0</v>
      </c>
      <c r="G31" s="126">
        <f t="shared" si="0"/>
        <v>0</v>
      </c>
      <c r="H31" s="126">
        <v>0</v>
      </c>
      <c r="I31" s="126">
        <v>0</v>
      </c>
      <c r="J31" s="126">
        <f t="shared" si="1"/>
        <v>0</v>
      </c>
    </row>
    <row r="32" spans="2:10" ht="12" customHeight="1" x14ac:dyDescent="0.25">
      <c r="B32" s="39"/>
      <c r="C32" s="40"/>
      <c r="D32" s="41" t="s">
        <v>239</v>
      </c>
      <c r="E32" s="126">
        <v>0</v>
      </c>
      <c r="F32" s="126">
        <v>0</v>
      </c>
      <c r="G32" s="126">
        <f t="shared" si="0"/>
        <v>0</v>
      </c>
      <c r="H32" s="126">
        <v>0</v>
      </c>
      <c r="I32" s="126">
        <v>0</v>
      </c>
      <c r="J32" s="126">
        <f t="shared" si="1"/>
        <v>0</v>
      </c>
    </row>
    <row r="33" spans="2:10" ht="12" customHeight="1" x14ac:dyDescent="0.25">
      <c r="B33" s="39"/>
      <c r="C33" s="40"/>
      <c r="D33" s="41" t="s">
        <v>240</v>
      </c>
      <c r="E33" s="126">
        <v>0</v>
      </c>
      <c r="F33" s="126">
        <v>0</v>
      </c>
      <c r="G33" s="126">
        <f t="shared" si="0"/>
        <v>0</v>
      </c>
      <c r="H33" s="126">
        <v>0</v>
      </c>
      <c r="I33" s="126">
        <v>0</v>
      </c>
      <c r="J33" s="126">
        <f t="shared" si="1"/>
        <v>0</v>
      </c>
    </row>
    <row r="34" spans="2:10" ht="12" customHeight="1" x14ac:dyDescent="0.25">
      <c r="B34" s="39"/>
      <c r="C34" s="40"/>
      <c r="D34" s="41" t="s">
        <v>241</v>
      </c>
      <c r="E34" s="126">
        <v>0</v>
      </c>
      <c r="F34" s="126">
        <v>0</v>
      </c>
      <c r="G34" s="126">
        <f t="shared" si="0"/>
        <v>0</v>
      </c>
      <c r="H34" s="126">
        <v>0</v>
      </c>
      <c r="I34" s="126">
        <v>0</v>
      </c>
      <c r="J34" s="126">
        <f t="shared" si="1"/>
        <v>0</v>
      </c>
    </row>
    <row r="35" spans="2:10" ht="12" customHeight="1" x14ac:dyDescent="0.25">
      <c r="B35" s="39"/>
      <c r="C35" s="40"/>
      <c r="D35" s="41" t="s">
        <v>242</v>
      </c>
      <c r="E35" s="126">
        <v>0</v>
      </c>
      <c r="F35" s="126">
        <v>0</v>
      </c>
      <c r="G35" s="126">
        <f t="shared" si="0"/>
        <v>0</v>
      </c>
      <c r="H35" s="126">
        <v>0</v>
      </c>
      <c r="I35" s="126">
        <v>0</v>
      </c>
      <c r="J35" s="126">
        <f t="shared" si="1"/>
        <v>0</v>
      </c>
    </row>
    <row r="36" spans="2:10" ht="12" customHeight="1" x14ac:dyDescent="0.25">
      <c r="B36" s="39"/>
      <c r="C36" s="222" t="s">
        <v>243</v>
      </c>
      <c r="D36" s="223"/>
      <c r="E36" s="126">
        <v>0</v>
      </c>
      <c r="F36" s="126">
        <v>0</v>
      </c>
      <c r="G36" s="126">
        <f t="shared" si="0"/>
        <v>0</v>
      </c>
      <c r="H36" s="126">
        <v>0</v>
      </c>
      <c r="I36" s="126">
        <v>0</v>
      </c>
      <c r="J36" s="126">
        <f t="shared" si="1"/>
        <v>0</v>
      </c>
    </row>
    <row r="37" spans="2:10" ht="12" customHeight="1" x14ac:dyDescent="0.25">
      <c r="B37" s="39"/>
      <c r="C37" s="222" t="s">
        <v>244</v>
      </c>
      <c r="D37" s="223"/>
      <c r="E37" s="126">
        <f>+E38</f>
        <v>0</v>
      </c>
      <c r="F37" s="126">
        <f t="shared" ref="F37:J37" si="4">+F38</f>
        <v>0</v>
      </c>
      <c r="G37" s="126">
        <f t="shared" si="4"/>
        <v>0</v>
      </c>
      <c r="H37" s="126">
        <f t="shared" si="4"/>
        <v>0</v>
      </c>
      <c r="I37" s="126">
        <f t="shared" si="4"/>
        <v>0</v>
      </c>
      <c r="J37" s="126">
        <f t="shared" si="4"/>
        <v>0</v>
      </c>
    </row>
    <row r="38" spans="2:10" ht="12" customHeight="1" x14ac:dyDescent="0.25">
      <c r="B38" s="39"/>
      <c r="C38" s="40"/>
      <c r="D38" s="41" t="s">
        <v>245</v>
      </c>
      <c r="E38" s="126">
        <v>0</v>
      </c>
      <c r="F38" s="126">
        <v>0</v>
      </c>
      <c r="G38" s="126">
        <f t="shared" si="0"/>
        <v>0</v>
      </c>
      <c r="H38" s="126">
        <v>0</v>
      </c>
      <c r="I38" s="126">
        <v>0</v>
      </c>
      <c r="J38" s="126">
        <f t="shared" si="1"/>
        <v>0</v>
      </c>
    </row>
    <row r="39" spans="2:10" ht="12" customHeight="1" x14ac:dyDescent="0.25">
      <c r="B39" s="39"/>
      <c r="C39" s="222" t="s">
        <v>246</v>
      </c>
      <c r="D39" s="223"/>
      <c r="E39" s="126">
        <f>SUM(E40:E41)</f>
        <v>0</v>
      </c>
      <c r="F39" s="126">
        <f t="shared" ref="F39:J39" si="5">SUM(F40:F41)</f>
        <v>0</v>
      </c>
      <c r="G39" s="126">
        <f t="shared" si="5"/>
        <v>0</v>
      </c>
      <c r="H39" s="126">
        <f t="shared" si="5"/>
        <v>0</v>
      </c>
      <c r="I39" s="126">
        <f t="shared" si="5"/>
        <v>0</v>
      </c>
      <c r="J39" s="126">
        <f t="shared" si="5"/>
        <v>0</v>
      </c>
    </row>
    <row r="40" spans="2:10" ht="12" customHeight="1" x14ac:dyDescent="0.25">
      <c r="B40" s="39"/>
      <c r="C40" s="40"/>
      <c r="D40" s="41" t="s">
        <v>247</v>
      </c>
      <c r="E40" s="126">
        <v>0</v>
      </c>
      <c r="F40" s="126">
        <v>0</v>
      </c>
      <c r="G40" s="126">
        <f t="shared" si="0"/>
        <v>0</v>
      </c>
      <c r="H40" s="126">
        <v>0</v>
      </c>
      <c r="I40" s="126">
        <v>0</v>
      </c>
      <c r="J40" s="126">
        <f t="shared" si="1"/>
        <v>0</v>
      </c>
    </row>
    <row r="41" spans="2:10" ht="12" customHeight="1" x14ac:dyDescent="0.25">
      <c r="B41" s="39"/>
      <c r="C41" s="40"/>
      <c r="D41" s="41" t="s">
        <v>248</v>
      </c>
      <c r="E41" s="126">
        <v>0</v>
      </c>
      <c r="F41" s="126">
        <v>0</v>
      </c>
      <c r="G41" s="126">
        <f t="shared" si="0"/>
        <v>0</v>
      </c>
      <c r="H41" s="126">
        <v>0</v>
      </c>
      <c r="I41" s="126">
        <v>0</v>
      </c>
      <c r="J41" s="126">
        <f t="shared" si="1"/>
        <v>0</v>
      </c>
    </row>
    <row r="42" spans="2:10" ht="12" customHeight="1" x14ac:dyDescent="0.25">
      <c r="B42" s="42"/>
      <c r="C42" s="37"/>
      <c r="D42" s="43"/>
      <c r="E42" s="126"/>
      <c r="F42" s="126"/>
      <c r="G42" s="126"/>
      <c r="H42" s="126"/>
      <c r="I42" s="126"/>
      <c r="J42" s="126"/>
    </row>
    <row r="43" spans="2:10" ht="12" customHeight="1" x14ac:dyDescent="0.25">
      <c r="B43" s="243" t="s">
        <v>249</v>
      </c>
      <c r="C43" s="244"/>
      <c r="D43" s="249"/>
      <c r="E43" s="127">
        <f>+E11+E12+E13+E14+E15+E16+E17+E18+E30+E36+E37+E39</f>
        <v>9137600</v>
      </c>
      <c r="F43" s="127">
        <f t="shared" ref="F43:I43" si="6">+F11+F12+F13+F14+F15+F16+F17+F18+F30+F36+F37+F39</f>
        <v>-2812077</v>
      </c>
      <c r="G43" s="127">
        <f t="shared" si="6"/>
        <v>6325523</v>
      </c>
      <c r="H43" s="127">
        <f t="shared" si="6"/>
        <v>7101497</v>
      </c>
      <c r="I43" s="127">
        <f t="shared" si="6"/>
        <v>7101497</v>
      </c>
      <c r="J43" s="126">
        <f t="shared" si="1"/>
        <v>-2036103</v>
      </c>
    </row>
    <row r="44" spans="2:10" ht="12" customHeight="1" x14ac:dyDescent="0.25">
      <c r="B44" s="243" t="s">
        <v>250</v>
      </c>
      <c r="C44" s="244"/>
      <c r="D44" s="249"/>
      <c r="E44" s="127"/>
      <c r="F44" s="128"/>
      <c r="G44" s="128"/>
      <c r="H44" s="128"/>
      <c r="I44" s="128"/>
      <c r="J44" s="128"/>
    </row>
    <row r="45" spans="2:10" ht="12" customHeight="1" x14ac:dyDescent="0.25">
      <c r="B45" s="243" t="s">
        <v>251</v>
      </c>
      <c r="C45" s="244"/>
      <c r="D45" s="249"/>
      <c r="E45" s="129"/>
      <c r="F45" s="129"/>
      <c r="G45" s="129"/>
      <c r="H45" s="129"/>
      <c r="I45" s="129"/>
      <c r="J45" s="127">
        <f>+J11+J12+J13+J14+J15+J16+J17+J18+J30+J36+J37+J39</f>
        <v>-2036103</v>
      </c>
    </row>
    <row r="46" spans="2:10" ht="12" customHeight="1" x14ac:dyDescent="0.25">
      <c r="B46" s="42"/>
      <c r="C46" s="37"/>
      <c r="D46" s="43"/>
      <c r="E46" s="126"/>
      <c r="F46" s="126"/>
      <c r="G46" s="126"/>
      <c r="H46" s="126"/>
      <c r="I46" s="126"/>
      <c r="J46" s="126"/>
    </row>
    <row r="47" spans="2:10" ht="12" customHeight="1" x14ac:dyDescent="0.25">
      <c r="B47" s="243" t="s">
        <v>252</v>
      </c>
      <c r="C47" s="244"/>
      <c r="D47" s="249"/>
      <c r="E47" s="126"/>
      <c r="F47" s="126"/>
      <c r="G47" s="126"/>
      <c r="H47" s="126"/>
      <c r="I47" s="126"/>
      <c r="J47" s="126"/>
    </row>
    <row r="48" spans="2:10" ht="12" customHeight="1" x14ac:dyDescent="0.25">
      <c r="B48" s="39"/>
      <c r="C48" s="222" t="s">
        <v>253</v>
      </c>
      <c r="D48" s="223"/>
      <c r="E48" s="126">
        <f>SUM(E49:E56)</f>
        <v>441399223</v>
      </c>
      <c r="F48" s="126">
        <f t="shared" ref="F48:J48" si="7">SUM(F49:F56)</f>
        <v>0</v>
      </c>
      <c r="G48" s="126">
        <f t="shared" si="7"/>
        <v>441399223</v>
      </c>
      <c r="H48" s="126">
        <f t="shared" si="7"/>
        <v>441399223</v>
      </c>
      <c r="I48" s="126">
        <f t="shared" si="7"/>
        <v>441399223</v>
      </c>
      <c r="J48" s="126">
        <f t="shared" si="7"/>
        <v>0</v>
      </c>
    </row>
    <row r="49" spans="2:10" ht="12" customHeight="1" x14ac:dyDescent="0.25">
      <c r="B49" s="39"/>
      <c r="C49" s="40"/>
      <c r="D49" s="41" t="s">
        <v>254</v>
      </c>
      <c r="E49" s="126">
        <v>0</v>
      </c>
      <c r="F49" s="126">
        <v>0</v>
      </c>
      <c r="G49" s="126">
        <f t="shared" ref="G49:G66" si="8">+E49+F49</f>
        <v>0</v>
      </c>
      <c r="H49" s="126">
        <v>0</v>
      </c>
      <c r="I49" s="126">
        <v>0</v>
      </c>
      <c r="J49" s="126">
        <f t="shared" ref="J49:J66" si="9">+I49-E49</f>
        <v>0</v>
      </c>
    </row>
    <row r="50" spans="2:10" ht="12" customHeight="1" x14ac:dyDescent="0.25">
      <c r="B50" s="39"/>
      <c r="C50" s="40"/>
      <c r="D50" s="41" t="s">
        <v>255</v>
      </c>
      <c r="E50" s="126">
        <v>441399223</v>
      </c>
      <c r="F50" s="126">
        <v>0</v>
      </c>
      <c r="G50" s="126">
        <f t="shared" si="8"/>
        <v>441399223</v>
      </c>
      <c r="H50" s="126">
        <v>441399223</v>
      </c>
      <c r="I50" s="126">
        <v>441399223</v>
      </c>
      <c r="J50" s="126">
        <f t="shared" si="9"/>
        <v>0</v>
      </c>
    </row>
    <row r="51" spans="2:10" ht="12" customHeight="1" x14ac:dyDescent="0.25">
      <c r="B51" s="39"/>
      <c r="C51" s="40"/>
      <c r="D51" s="41" t="s">
        <v>256</v>
      </c>
      <c r="E51" s="126">
        <v>0</v>
      </c>
      <c r="F51" s="126">
        <v>0</v>
      </c>
      <c r="G51" s="126">
        <f t="shared" si="8"/>
        <v>0</v>
      </c>
      <c r="H51" s="126">
        <v>0</v>
      </c>
      <c r="I51" s="126">
        <v>0</v>
      </c>
      <c r="J51" s="126">
        <f t="shared" si="9"/>
        <v>0</v>
      </c>
    </row>
    <row r="52" spans="2:10" ht="16.5" x14ac:dyDescent="0.25">
      <c r="B52" s="39"/>
      <c r="C52" s="40"/>
      <c r="D52" s="47" t="s">
        <v>257</v>
      </c>
      <c r="E52" s="126">
        <v>0</v>
      </c>
      <c r="F52" s="126">
        <v>0</v>
      </c>
      <c r="G52" s="126">
        <f t="shared" si="8"/>
        <v>0</v>
      </c>
      <c r="H52" s="126">
        <v>0</v>
      </c>
      <c r="I52" s="126">
        <v>0</v>
      </c>
      <c r="J52" s="126">
        <f t="shared" si="9"/>
        <v>0</v>
      </c>
    </row>
    <row r="53" spans="2:10" ht="12" customHeight="1" x14ac:dyDescent="0.25">
      <c r="B53" s="39"/>
      <c r="C53" s="40"/>
      <c r="D53" s="41" t="s">
        <v>258</v>
      </c>
      <c r="E53" s="126">
        <v>0</v>
      </c>
      <c r="F53" s="126">
        <v>0</v>
      </c>
      <c r="G53" s="126">
        <f t="shared" si="8"/>
        <v>0</v>
      </c>
      <c r="H53" s="126">
        <v>0</v>
      </c>
      <c r="I53" s="126">
        <v>0</v>
      </c>
      <c r="J53" s="126">
        <f t="shared" si="9"/>
        <v>0</v>
      </c>
    </row>
    <row r="54" spans="2:10" ht="12" customHeight="1" x14ac:dyDescent="0.25">
      <c r="B54" s="39"/>
      <c r="C54" s="40"/>
      <c r="D54" s="41" t="s">
        <v>259</v>
      </c>
      <c r="E54" s="126">
        <v>0</v>
      </c>
      <c r="F54" s="126">
        <v>0</v>
      </c>
      <c r="G54" s="126">
        <f t="shared" si="8"/>
        <v>0</v>
      </c>
      <c r="H54" s="126">
        <v>0</v>
      </c>
      <c r="I54" s="126">
        <v>0</v>
      </c>
      <c r="J54" s="126">
        <f t="shared" si="9"/>
        <v>0</v>
      </c>
    </row>
    <row r="55" spans="2:10" ht="12" customHeight="1" x14ac:dyDescent="0.25">
      <c r="B55" s="39"/>
      <c r="C55" s="40"/>
      <c r="D55" s="47" t="s">
        <v>260</v>
      </c>
      <c r="E55" s="126">
        <v>0</v>
      </c>
      <c r="F55" s="126">
        <v>0</v>
      </c>
      <c r="G55" s="126">
        <f t="shared" si="8"/>
        <v>0</v>
      </c>
      <c r="H55" s="126">
        <v>0</v>
      </c>
      <c r="I55" s="126">
        <v>0</v>
      </c>
      <c r="J55" s="126">
        <f t="shared" si="9"/>
        <v>0</v>
      </c>
    </row>
    <row r="56" spans="2:10" ht="12" customHeight="1" x14ac:dyDescent="0.25">
      <c r="B56" s="39"/>
      <c r="C56" s="40"/>
      <c r="D56" s="44" t="s">
        <v>261</v>
      </c>
      <c r="E56" s="126">
        <v>0</v>
      </c>
      <c r="F56" s="126">
        <v>0</v>
      </c>
      <c r="G56" s="126">
        <f t="shared" si="8"/>
        <v>0</v>
      </c>
      <c r="H56" s="126">
        <v>0</v>
      </c>
      <c r="I56" s="126">
        <v>0</v>
      </c>
      <c r="J56" s="126">
        <f t="shared" si="9"/>
        <v>0</v>
      </c>
    </row>
    <row r="57" spans="2:10" ht="12" customHeight="1" x14ac:dyDescent="0.25">
      <c r="B57" s="39"/>
      <c r="C57" s="222" t="s">
        <v>262</v>
      </c>
      <c r="D57" s="223"/>
      <c r="E57" s="126">
        <f>SUM(E58:E61)</f>
        <v>0</v>
      </c>
      <c r="F57" s="126">
        <f t="shared" ref="F57:J57" si="10">SUM(F58:F61)</f>
        <v>196257490.25</v>
      </c>
      <c r="G57" s="126">
        <f t="shared" si="10"/>
        <v>196257490.25</v>
      </c>
      <c r="H57" s="126">
        <f t="shared" si="10"/>
        <v>196257490.25</v>
      </c>
      <c r="I57" s="126">
        <f t="shared" si="10"/>
        <v>196257490.25</v>
      </c>
      <c r="J57" s="126">
        <f t="shared" si="10"/>
        <v>196257490.25</v>
      </c>
    </row>
    <row r="58" spans="2:10" ht="12" customHeight="1" x14ac:dyDescent="0.25">
      <c r="B58" s="39"/>
      <c r="C58" s="40"/>
      <c r="D58" s="41" t="s">
        <v>263</v>
      </c>
      <c r="E58" s="126">
        <v>0</v>
      </c>
      <c r="F58" s="126">
        <v>115791903.73</v>
      </c>
      <c r="G58" s="126">
        <f t="shared" si="8"/>
        <v>115791903.73</v>
      </c>
      <c r="H58" s="126">
        <v>115791903.73</v>
      </c>
      <c r="I58" s="126">
        <v>115791903.73</v>
      </c>
      <c r="J58" s="126">
        <f t="shared" si="9"/>
        <v>115791903.73</v>
      </c>
    </row>
    <row r="59" spans="2:10" ht="12" customHeight="1" x14ac:dyDescent="0.25">
      <c r="B59" s="39"/>
      <c r="C59" s="40"/>
      <c r="D59" s="41" t="s">
        <v>264</v>
      </c>
      <c r="E59" s="126">
        <v>0</v>
      </c>
      <c r="F59" s="126">
        <v>0</v>
      </c>
      <c r="G59" s="126">
        <f t="shared" si="8"/>
        <v>0</v>
      </c>
      <c r="H59" s="126">
        <v>0</v>
      </c>
      <c r="I59" s="126">
        <v>0</v>
      </c>
      <c r="J59" s="126">
        <f t="shared" si="9"/>
        <v>0</v>
      </c>
    </row>
    <row r="60" spans="2:10" ht="12" customHeight="1" x14ac:dyDescent="0.25">
      <c r="B60" s="39"/>
      <c r="C60" s="40"/>
      <c r="D60" s="41" t="s">
        <v>265</v>
      </c>
      <c r="E60" s="126">
        <v>0</v>
      </c>
      <c r="F60" s="126">
        <v>0</v>
      </c>
      <c r="G60" s="126">
        <f t="shared" si="8"/>
        <v>0</v>
      </c>
      <c r="H60" s="126">
        <v>0</v>
      </c>
      <c r="I60" s="126">
        <v>0</v>
      </c>
      <c r="J60" s="126">
        <f t="shared" si="9"/>
        <v>0</v>
      </c>
    </row>
    <row r="61" spans="2:10" ht="12" customHeight="1" x14ac:dyDescent="0.25">
      <c r="B61" s="39"/>
      <c r="C61" s="40"/>
      <c r="D61" s="41" t="s">
        <v>266</v>
      </c>
      <c r="E61" s="126">
        <v>0</v>
      </c>
      <c r="F61" s="126">
        <v>80465586.519999996</v>
      </c>
      <c r="G61" s="126">
        <f t="shared" si="8"/>
        <v>80465586.519999996</v>
      </c>
      <c r="H61" s="126">
        <v>80465586.519999996</v>
      </c>
      <c r="I61" s="126">
        <v>80465586.519999996</v>
      </c>
      <c r="J61" s="126">
        <f t="shared" si="9"/>
        <v>80465586.519999996</v>
      </c>
    </row>
    <row r="62" spans="2:10" ht="12" customHeight="1" x14ac:dyDescent="0.25">
      <c r="B62" s="39"/>
      <c r="C62" s="222" t="s">
        <v>267</v>
      </c>
      <c r="D62" s="223"/>
      <c r="E62" s="126">
        <f>SUM(E63:E64)</f>
        <v>0</v>
      </c>
      <c r="F62" s="126">
        <f t="shared" ref="F62:J62" si="11">SUM(F63:F64)</f>
        <v>0</v>
      </c>
      <c r="G62" s="126">
        <f t="shared" si="11"/>
        <v>0</v>
      </c>
      <c r="H62" s="126">
        <f t="shared" si="11"/>
        <v>0</v>
      </c>
      <c r="I62" s="126">
        <f t="shared" si="11"/>
        <v>0</v>
      </c>
      <c r="J62" s="126">
        <f t="shared" si="11"/>
        <v>0</v>
      </c>
    </row>
    <row r="63" spans="2:10" ht="12" customHeight="1" x14ac:dyDescent="0.25">
      <c r="B63" s="39"/>
      <c r="C63" s="40"/>
      <c r="D63" s="41" t="s">
        <v>268</v>
      </c>
      <c r="E63" s="126">
        <v>0</v>
      </c>
      <c r="F63" s="126">
        <v>0</v>
      </c>
      <c r="G63" s="126">
        <f t="shared" si="8"/>
        <v>0</v>
      </c>
      <c r="H63" s="126">
        <v>0</v>
      </c>
      <c r="I63" s="126">
        <v>0</v>
      </c>
      <c r="J63" s="126">
        <f t="shared" si="9"/>
        <v>0</v>
      </c>
    </row>
    <row r="64" spans="2:10" ht="12" customHeight="1" x14ac:dyDescent="0.25">
      <c r="B64" s="39"/>
      <c r="C64" s="40"/>
      <c r="D64" s="41" t="s">
        <v>269</v>
      </c>
      <c r="E64" s="126">
        <v>0</v>
      </c>
      <c r="F64" s="126">
        <v>0</v>
      </c>
      <c r="G64" s="126">
        <f t="shared" si="8"/>
        <v>0</v>
      </c>
      <c r="H64" s="126">
        <v>0</v>
      </c>
      <c r="I64" s="126">
        <v>0</v>
      </c>
      <c r="J64" s="126">
        <f t="shared" si="9"/>
        <v>0</v>
      </c>
    </row>
    <row r="65" spans="2:10" ht="12" customHeight="1" x14ac:dyDescent="0.25">
      <c r="B65" s="39"/>
      <c r="C65" s="222" t="s">
        <v>270</v>
      </c>
      <c r="D65" s="223"/>
      <c r="E65" s="126">
        <v>0</v>
      </c>
      <c r="F65" s="126">
        <v>0</v>
      </c>
      <c r="G65" s="126">
        <f t="shared" si="8"/>
        <v>0</v>
      </c>
      <c r="H65" s="126">
        <v>0</v>
      </c>
      <c r="I65" s="126">
        <v>0</v>
      </c>
      <c r="J65" s="126">
        <f t="shared" si="9"/>
        <v>0</v>
      </c>
    </row>
    <row r="66" spans="2:10" ht="12" customHeight="1" x14ac:dyDescent="0.25">
      <c r="B66" s="39"/>
      <c r="C66" s="222" t="s">
        <v>271</v>
      </c>
      <c r="D66" s="223"/>
      <c r="E66" s="126">
        <v>0</v>
      </c>
      <c r="F66" s="126">
        <v>0</v>
      </c>
      <c r="G66" s="126">
        <f t="shared" si="8"/>
        <v>0</v>
      </c>
      <c r="H66" s="126">
        <v>0</v>
      </c>
      <c r="I66" s="126">
        <v>0</v>
      </c>
      <c r="J66" s="126">
        <f t="shared" si="9"/>
        <v>0</v>
      </c>
    </row>
    <row r="67" spans="2:10" ht="12" customHeight="1" x14ac:dyDescent="0.25">
      <c r="B67" s="42"/>
      <c r="C67" s="250"/>
      <c r="D67" s="251"/>
      <c r="E67" s="126"/>
      <c r="F67" s="126"/>
      <c r="G67" s="126"/>
      <c r="H67" s="126"/>
      <c r="I67" s="126"/>
      <c r="J67" s="126"/>
    </row>
    <row r="68" spans="2:10" ht="12" customHeight="1" x14ac:dyDescent="0.25">
      <c r="B68" s="243" t="s">
        <v>272</v>
      </c>
      <c r="C68" s="244"/>
      <c r="D68" s="249"/>
      <c r="E68" s="126">
        <f>+E48+E57+E62+E65+E66</f>
        <v>441399223</v>
      </c>
      <c r="F68" s="126">
        <f t="shared" ref="F68:J68" si="12">+F48+F57+F62+F65+F66</f>
        <v>196257490.25</v>
      </c>
      <c r="G68" s="126">
        <f t="shared" si="12"/>
        <v>637656713.25</v>
      </c>
      <c r="H68" s="126">
        <f t="shared" si="12"/>
        <v>637656713.25</v>
      </c>
      <c r="I68" s="126">
        <f t="shared" si="12"/>
        <v>637656713.25</v>
      </c>
      <c r="J68" s="126">
        <f t="shared" si="12"/>
        <v>196257490.25</v>
      </c>
    </row>
    <row r="69" spans="2:10" ht="12" customHeight="1" x14ac:dyDescent="0.25">
      <c r="B69" s="42"/>
      <c r="C69" s="250"/>
      <c r="D69" s="251"/>
      <c r="E69" s="126"/>
      <c r="F69" s="126"/>
      <c r="G69" s="126"/>
      <c r="H69" s="126"/>
      <c r="I69" s="126"/>
      <c r="J69" s="126"/>
    </row>
    <row r="70" spans="2:10" ht="12" customHeight="1" x14ac:dyDescent="0.25">
      <c r="B70" s="243" t="s">
        <v>273</v>
      </c>
      <c r="C70" s="244"/>
      <c r="D70" s="249"/>
      <c r="E70" s="126">
        <f>+E71</f>
        <v>0</v>
      </c>
      <c r="F70" s="126">
        <f t="shared" ref="F70:J70" si="13">+F71</f>
        <v>0</v>
      </c>
      <c r="G70" s="126">
        <f t="shared" si="13"/>
        <v>0</v>
      </c>
      <c r="H70" s="126">
        <f t="shared" si="13"/>
        <v>0</v>
      </c>
      <c r="I70" s="126">
        <f t="shared" si="13"/>
        <v>0</v>
      </c>
      <c r="J70" s="126">
        <f t="shared" si="13"/>
        <v>0</v>
      </c>
    </row>
    <row r="71" spans="2:10" ht="12" customHeight="1" x14ac:dyDescent="0.25">
      <c r="B71" s="39"/>
      <c r="C71" s="222" t="s">
        <v>274</v>
      </c>
      <c r="D71" s="223"/>
      <c r="E71" s="126">
        <v>0</v>
      </c>
      <c r="F71" s="126">
        <v>0</v>
      </c>
      <c r="G71" s="126">
        <f t="shared" ref="G71" si="14">+E71+F71</f>
        <v>0</v>
      </c>
      <c r="H71" s="126">
        <v>0</v>
      </c>
      <c r="I71" s="126">
        <v>0</v>
      </c>
      <c r="J71" s="126">
        <f t="shared" ref="J71:J73" si="15">+I71-E71</f>
        <v>0</v>
      </c>
    </row>
    <row r="72" spans="2:10" ht="12" customHeight="1" x14ac:dyDescent="0.25">
      <c r="B72" s="42"/>
      <c r="C72" s="250"/>
      <c r="D72" s="251"/>
      <c r="E72" s="126"/>
      <c r="F72" s="126"/>
      <c r="G72" s="126"/>
      <c r="H72" s="126"/>
      <c r="I72" s="126"/>
      <c r="J72" s="126"/>
    </row>
    <row r="73" spans="2:10" ht="12" customHeight="1" x14ac:dyDescent="0.25">
      <c r="B73" s="243" t="s">
        <v>275</v>
      </c>
      <c r="C73" s="244"/>
      <c r="D73" s="249"/>
      <c r="E73" s="126">
        <f>+E43+E68+E70</f>
        <v>450536823</v>
      </c>
      <c r="F73" s="126">
        <f t="shared" ref="F73:I73" si="16">+F43+F68+F70</f>
        <v>193445413.25</v>
      </c>
      <c r="G73" s="126">
        <f t="shared" si="16"/>
        <v>643982236.25</v>
      </c>
      <c r="H73" s="126">
        <f t="shared" si="16"/>
        <v>644758210.25</v>
      </c>
      <c r="I73" s="126">
        <f t="shared" si="16"/>
        <v>644758210.25</v>
      </c>
      <c r="J73" s="126">
        <f t="shared" si="15"/>
        <v>194221387.25</v>
      </c>
    </row>
    <row r="74" spans="2:10" ht="12" customHeight="1" x14ac:dyDescent="0.25">
      <c r="B74" s="42"/>
      <c r="C74" s="250"/>
      <c r="D74" s="251"/>
      <c r="E74" s="126"/>
      <c r="F74" s="126"/>
      <c r="G74" s="126"/>
      <c r="H74" s="126"/>
      <c r="I74" s="126"/>
      <c r="J74" s="126"/>
    </row>
    <row r="75" spans="2:10" ht="12" customHeight="1" x14ac:dyDescent="0.25">
      <c r="B75" s="39"/>
      <c r="C75" s="252" t="s">
        <v>276</v>
      </c>
      <c r="D75" s="249"/>
      <c r="E75" s="126"/>
      <c r="F75" s="126"/>
      <c r="G75" s="126"/>
      <c r="H75" s="126"/>
      <c r="I75" s="126"/>
      <c r="J75" s="126"/>
    </row>
    <row r="76" spans="2:10" ht="12" customHeight="1" x14ac:dyDescent="0.25">
      <c r="B76" s="39"/>
      <c r="C76" s="222" t="s">
        <v>277</v>
      </c>
      <c r="D76" s="223"/>
      <c r="E76" s="126">
        <v>0</v>
      </c>
      <c r="F76" s="126">
        <v>0</v>
      </c>
      <c r="G76" s="126">
        <v>0</v>
      </c>
      <c r="H76" s="126">
        <v>0</v>
      </c>
      <c r="I76" s="126">
        <v>0</v>
      </c>
      <c r="J76" s="126"/>
    </row>
    <row r="77" spans="2:10" ht="12" customHeight="1" x14ac:dyDescent="0.25">
      <c r="B77" s="39"/>
      <c r="C77" s="30" t="s">
        <v>278</v>
      </c>
      <c r="D77" s="48"/>
      <c r="E77" s="126">
        <v>0</v>
      </c>
      <c r="F77" s="126">
        <v>0</v>
      </c>
      <c r="G77" s="126">
        <v>0</v>
      </c>
      <c r="H77" s="126">
        <v>0</v>
      </c>
      <c r="I77" s="126">
        <v>0</v>
      </c>
      <c r="J77" s="126"/>
    </row>
    <row r="78" spans="2:10" ht="12" customHeight="1" x14ac:dyDescent="0.25">
      <c r="B78" s="39"/>
      <c r="C78" s="252" t="s">
        <v>279</v>
      </c>
      <c r="D78" s="249"/>
      <c r="E78" s="126">
        <f>+E76+E77</f>
        <v>0</v>
      </c>
      <c r="F78" s="126">
        <f t="shared" ref="F78:I78" si="17">+F76+F77</f>
        <v>0</v>
      </c>
      <c r="G78" s="126">
        <f t="shared" si="17"/>
        <v>0</v>
      </c>
      <c r="H78" s="126">
        <f t="shared" si="17"/>
        <v>0</v>
      </c>
      <c r="I78" s="126">
        <f t="shared" si="17"/>
        <v>0</v>
      </c>
      <c r="J78" s="126"/>
    </row>
    <row r="79" spans="2:10" ht="12" customHeight="1" thickBot="1" x14ac:dyDescent="0.3">
      <c r="B79" s="45"/>
      <c r="C79" s="253"/>
      <c r="D79" s="254"/>
      <c r="E79" s="46"/>
      <c r="F79" s="46"/>
      <c r="G79" s="46"/>
      <c r="H79" s="46"/>
      <c r="I79" s="46"/>
      <c r="J79" s="46"/>
    </row>
  </sheetData>
  <mergeCells count="49">
    <mergeCell ref="C74:D74"/>
    <mergeCell ref="C75:D75"/>
    <mergeCell ref="C76:D76"/>
    <mergeCell ref="C78:D78"/>
    <mergeCell ref="C79:D79"/>
    <mergeCell ref="B73:D73"/>
    <mergeCell ref="C48:D48"/>
    <mergeCell ref="C57:D57"/>
    <mergeCell ref="C62:D62"/>
    <mergeCell ref="C65:D65"/>
    <mergeCell ref="C66:D66"/>
    <mergeCell ref="C67:D67"/>
    <mergeCell ref="B68:D68"/>
    <mergeCell ref="C69:D69"/>
    <mergeCell ref="B70:D70"/>
    <mergeCell ref="C71:D71"/>
    <mergeCell ref="C72:D72"/>
    <mergeCell ref="B45:D45"/>
    <mergeCell ref="B47:D47"/>
    <mergeCell ref="C37:D37"/>
    <mergeCell ref="C39:D39"/>
    <mergeCell ref="B43:D43"/>
    <mergeCell ref="B44:D44"/>
    <mergeCell ref="C30:D30"/>
    <mergeCell ref="C36:D36"/>
    <mergeCell ref="C17:D17"/>
    <mergeCell ref="C18:D18"/>
    <mergeCell ref="C16:D16"/>
    <mergeCell ref="F7:F8"/>
    <mergeCell ref="G7:G8"/>
    <mergeCell ref="H7:H8"/>
    <mergeCell ref="I7:I8"/>
    <mergeCell ref="B9:D9"/>
    <mergeCell ref="C15:D1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B10:D10"/>
    <mergeCell ref="C11:D11"/>
    <mergeCell ref="C12:D12"/>
    <mergeCell ref="C13:D13"/>
    <mergeCell ref="C14:D14"/>
  </mergeCells>
  <pageMargins left="0.7" right="0.7" top="0.75" bottom="0.75" header="0.3" footer="0.3"/>
  <pageSetup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62"/>
  <sheetViews>
    <sheetView zoomScale="160" zoomScaleNormal="160" workbookViewId="0">
      <selection activeCell="B7" sqref="B7:I8"/>
    </sheetView>
  </sheetViews>
  <sheetFormatPr baseColWidth="10" defaultRowHeight="15" x14ac:dyDescent="0.25"/>
  <cols>
    <col min="1" max="1" width="1.42578125" customWidth="1"/>
    <col min="2" max="2" width="2.28515625" customWidth="1"/>
    <col min="3" max="3" width="38.85546875" customWidth="1"/>
    <col min="11" max="11" width="13.140625" bestFit="1" customWidth="1"/>
    <col min="12" max="12" width="14.140625" bestFit="1" customWidth="1"/>
    <col min="13" max="15" width="13.140625" bestFit="1" customWidth="1"/>
  </cols>
  <sheetData>
    <row r="1" spans="2:15" ht="15.75" thickBot="1" x14ac:dyDescent="0.3"/>
    <row r="2" spans="2:15" ht="10.5" customHeight="1" x14ac:dyDescent="0.25">
      <c r="B2" s="264" t="s">
        <v>529</v>
      </c>
      <c r="C2" s="265"/>
      <c r="D2" s="265"/>
      <c r="E2" s="265"/>
      <c r="F2" s="265"/>
      <c r="G2" s="265"/>
      <c r="H2" s="265"/>
      <c r="I2" s="266"/>
    </row>
    <row r="3" spans="2:15" ht="10.5" customHeight="1" x14ac:dyDescent="0.25">
      <c r="B3" s="267" t="s">
        <v>280</v>
      </c>
      <c r="C3" s="268"/>
      <c r="D3" s="268"/>
      <c r="E3" s="268"/>
      <c r="F3" s="268"/>
      <c r="G3" s="268"/>
      <c r="H3" s="268"/>
      <c r="I3" s="269"/>
    </row>
    <row r="4" spans="2:15" ht="10.5" customHeight="1" x14ac:dyDescent="0.25">
      <c r="B4" s="267" t="s">
        <v>281</v>
      </c>
      <c r="C4" s="268"/>
      <c r="D4" s="268"/>
      <c r="E4" s="268"/>
      <c r="F4" s="268"/>
      <c r="G4" s="268"/>
      <c r="H4" s="268"/>
      <c r="I4" s="269"/>
    </row>
    <row r="5" spans="2:15" ht="10.5" customHeight="1" x14ac:dyDescent="0.25">
      <c r="B5" s="267" t="s">
        <v>547</v>
      </c>
      <c r="C5" s="268"/>
      <c r="D5" s="268"/>
      <c r="E5" s="268"/>
      <c r="F5" s="268"/>
      <c r="G5" s="268"/>
      <c r="H5" s="268"/>
      <c r="I5" s="269"/>
    </row>
    <row r="6" spans="2:15" ht="10.5" customHeight="1" thickBot="1" x14ac:dyDescent="0.3">
      <c r="B6" s="270" t="s">
        <v>1</v>
      </c>
      <c r="C6" s="271"/>
      <c r="D6" s="271"/>
      <c r="E6" s="271"/>
      <c r="F6" s="271"/>
      <c r="G6" s="271"/>
      <c r="H6" s="271"/>
      <c r="I6" s="272"/>
    </row>
    <row r="7" spans="2:15" ht="10.5" customHeight="1" thickBot="1" x14ac:dyDescent="0.3">
      <c r="B7" s="255" t="s">
        <v>523</v>
      </c>
      <c r="C7" s="256"/>
      <c r="D7" s="259" t="s">
        <v>282</v>
      </c>
      <c r="E7" s="260"/>
      <c r="F7" s="260"/>
      <c r="G7" s="260"/>
      <c r="H7" s="261"/>
      <c r="I7" s="262" t="s">
        <v>543</v>
      </c>
    </row>
    <row r="8" spans="2:15" ht="17.25" thickBot="1" x14ac:dyDescent="0.3">
      <c r="B8" s="257"/>
      <c r="C8" s="258"/>
      <c r="D8" s="167" t="s">
        <v>539</v>
      </c>
      <c r="E8" s="168" t="s">
        <v>283</v>
      </c>
      <c r="F8" s="167" t="s">
        <v>284</v>
      </c>
      <c r="G8" s="167" t="s">
        <v>178</v>
      </c>
      <c r="H8" s="167" t="s">
        <v>180</v>
      </c>
      <c r="I8" s="263"/>
    </row>
    <row r="9" spans="2:15" ht="10.5" customHeight="1" x14ac:dyDescent="0.25">
      <c r="B9" s="275" t="s">
        <v>285</v>
      </c>
      <c r="C9" s="276"/>
      <c r="D9" s="131">
        <f>+D10+D18+D28+D38+D48+D58+D62+D71+D75</f>
        <v>9137600</v>
      </c>
      <c r="E9" s="131">
        <f>+E10+E18+E28+E38+E48+E58+E62+E71+E75</f>
        <v>-2812901</v>
      </c>
      <c r="F9" s="131">
        <f>+F10+F18+F28+F38+F48+F58+F62+F71+F75</f>
        <v>6324699</v>
      </c>
      <c r="G9" s="131">
        <f>+G10+G18+G28+G38+G48+G58+G62+G71+G75</f>
        <v>1904029</v>
      </c>
      <c r="H9" s="131">
        <f>+H10+H18+H28+H38+H48+H58+H62+H71+H75</f>
        <v>1024973</v>
      </c>
      <c r="I9" s="131">
        <f t="shared" ref="I9:I38" si="0">+F9-G9</f>
        <v>4420670</v>
      </c>
    </row>
    <row r="10" spans="2:15" ht="10.5" customHeight="1" x14ac:dyDescent="0.25">
      <c r="B10" s="273" t="s">
        <v>286</v>
      </c>
      <c r="C10" s="274"/>
      <c r="D10" s="130">
        <f>SUM(D11:D17)</f>
        <v>415899</v>
      </c>
      <c r="E10" s="130">
        <f>SUM(E11:E17)</f>
        <v>0</v>
      </c>
      <c r="F10" s="130">
        <f>SUM(F11:F17)</f>
        <v>415899</v>
      </c>
      <c r="G10" s="130">
        <f>SUM(G11:G17)</f>
        <v>590473</v>
      </c>
      <c r="H10" s="130">
        <f>SUM(H11:H17)</f>
        <v>590473</v>
      </c>
      <c r="I10" s="130">
        <f t="shared" si="0"/>
        <v>-174574</v>
      </c>
    </row>
    <row r="11" spans="2:15" ht="10.5" customHeight="1" x14ac:dyDescent="0.25">
      <c r="B11" s="86"/>
      <c r="C11" s="49" t="s">
        <v>287</v>
      </c>
      <c r="D11" s="130">
        <v>0</v>
      </c>
      <c r="E11" s="130">
        <v>0</v>
      </c>
      <c r="F11" s="130">
        <v>0</v>
      </c>
      <c r="G11" s="130">
        <v>108934</v>
      </c>
      <c r="H11" s="130">
        <v>108934</v>
      </c>
      <c r="I11" s="130">
        <v>-108934</v>
      </c>
      <c r="K11" s="145"/>
      <c r="L11" s="145"/>
      <c r="M11" s="145"/>
      <c r="N11" s="145"/>
      <c r="O11" s="145"/>
    </row>
    <row r="12" spans="2:15" ht="10.5" customHeight="1" x14ac:dyDescent="0.25">
      <c r="B12" s="86"/>
      <c r="C12" s="49" t="s">
        <v>288</v>
      </c>
      <c r="D12" s="130">
        <v>415899</v>
      </c>
      <c r="E12" s="130">
        <v>0</v>
      </c>
      <c r="F12" s="130">
        <v>415899</v>
      </c>
      <c r="G12" s="130">
        <v>349330</v>
      </c>
      <c r="H12" s="130">
        <v>349330</v>
      </c>
      <c r="I12" s="130">
        <v>66569</v>
      </c>
      <c r="K12" s="145"/>
      <c r="L12" s="145"/>
      <c r="M12" s="145"/>
      <c r="N12" s="145"/>
      <c r="O12" s="145"/>
    </row>
    <row r="13" spans="2:15" ht="10.5" customHeight="1" x14ac:dyDescent="0.25">
      <c r="B13" s="86"/>
      <c r="C13" s="49" t="s">
        <v>289</v>
      </c>
      <c r="D13" s="130">
        <v>0</v>
      </c>
      <c r="E13" s="130">
        <v>0</v>
      </c>
      <c r="F13" s="130">
        <v>0</v>
      </c>
      <c r="G13" s="130">
        <v>53128</v>
      </c>
      <c r="H13" s="130">
        <v>53128</v>
      </c>
      <c r="I13" s="130">
        <v>-53128</v>
      </c>
      <c r="K13" s="145"/>
      <c r="L13" s="145"/>
      <c r="M13" s="145"/>
      <c r="N13" s="145"/>
      <c r="O13" s="145"/>
    </row>
    <row r="14" spans="2:15" ht="10.5" customHeight="1" x14ac:dyDescent="0.25">
      <c r="B14" s="86"/>
      <c r="C14" s="49" t="s">
        <v>290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K14" s="145"/>
      <c r="L14" s="145"/>
      <c r="M14" s="145"/>
      <c r="N14" s="145"/>
      <c r="O14" s="145"/>
    </row>
    <row r="15" spans="2:15" ht="10.5" customHeight="1" x14ac:dyDescent="0.25">
      <c r="B15" s="86"/>
      <c r="C15" s="49" t="s">
        <v>291</v>
      </c>
      <c r="D15" s="130">
        <v>0</v>
      </c>
      <c r="E15" s="130">
        <v>0</v>
      </c>
      <c r="F15" s="130">
        <v>0</v>
      </c>
      <c r="G15" s="130">
        <v>73735</v>
      </c>
      <c r="H15" s="130">
        <v>73735</v>
      </c>
      <c r="I15" s="130">
        <v>-73735</v>
      </c>
      <c r="K15" s="145"/>
      <c r="L15" s="145"/>
      <c r="M15" s="145"/>
      <c r="N15" s="145"/>
      <c r="O15" s="145"/>
    </row>
    <row r="16" spans="2:15" ht="10.5" customHeight="1" x14ac:dyDescent="0.25">
      <c r="B16" s="86"/>
      <c r="C16" s="49" t="s">
        <v>292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K16" s="145"/>
      <c r="L16" s="145"/>
      <c r="M16" s="145"/>
      <c r="N16" s="145"/>
      <c r="O16" s="145"/>
    </row>
    <row r="17" spans="2:15" ht="10.5" customHeight="1" x14ac:dyDescent="0.25">
      <c r="B17" s="86"/>
      <c r="C17" s="49" t="s">
        <v>293</v>
      </c>
      <c r="D17" s="130">
        <v>0</v>
      </c>
      <c r="E17" s="130">
        <v>0</v>
      </c>
      <c r="F17" s="130">
        <v>0</v>
      </c>
      <c r="G17" s="130">
        <v>5346</v>
      </c>
      <c r="H17" s="130">
        <v>5346</v>
      </c>
      <c r="I17" s="130">
        <v>-5346</v>
      </c>
      <c r="K17" s="145"/>
      <c r="L17" s="145"/>
      <c r="M17" s="145"/>
      <c r="N17" s="145"/>
      <c r="O17" s="145"/>
    </row>
    <row r="18" spans="2:15" ht="10.5" customHeight="1" x14ac:dyDescent="0.25">
      <c r="B18" s="273" t="s">
        <v>294</v>
      </c>
      <c r="C18" s="274"/>
      <c r="D18" s="130">
        <f>SUM(D19:D27)</f>
        <v>3208900</v>
      </c>
      <c r="E18" s="130">
        <f>SUM(E19:E27)</f>
        <v>-289901</v>
      </c>
      <c r="F18" s="130">
        <f>SUM(F19:F27)</f>
        <v>2918999</v>
      </c>
      <c r="G18" s="130">
        <f>SUM(G19:G27)</f>
        <v>824070</v>
      </c>
      <c r="H18" s="130">
        <f>SUM(H19:H27)</f>
        <v>1606</v>
      </c>
      <c r="I18" s="130">
        <f t="shared" si="0"/>
        <v>2094929</v>
      </c>
    </row>
    <row r="19" spans="2:15" ht="10.5" customHeight="1" x14ac:dyDescent="0.25">
      <c r="B19" s="86"/>
      <c r="C19" s="49" t="s">
        <v>295</v>
      </c>
      <c r="D19" s="130">
        <v>108400</v>
      </c>
      <c r="E19" s="130">
        <v>199</v>
      </c>
      <c r="F19" s="130">
        <v>108599</v>
      </c>
      <c r="G19" s="130">
        <v>2930</v>
      </c>
      <c r="H19" s="130">
        <v>0</v>
      </c>
      <c r="I19" s="130">
        <v>105669</v>
      </c>
      <c r="K19" s="145"/>
      <c r="L19" s="145"/>
      <c r="M19" s="145"/>
      <c r="N19" s="145"/>
      <c r="O19" s="145"/>
    </row>
    <row r="20" spans="2:15" ht="10.5" customHeight="1" x14ac:dyDescent="0.25">
      <c r="B20" s="86"/>
      <c r="C20" s="49" t="s">
        <v>296</v>
      </c>
      <c r="D20" s="130">
        <v>84000</v>
      </c>
      <c r="E20" s="130">
        <v>0</v>
      </c>
      <c r="F20" s="130">
        <v>84000</v>
      </c>
      <c r="G20" s="130">
        <v>1828</v>
      </c>
      <c r="H20" s="130">
        <v>1606</v>
      </c>
      <c r="I20" s="130">
        <v>82172</v>
      </c>
      <c r="K20" s="145"/>
      <c r="L20" s="145"/>
      <c r="M20" s="145"/>
      <c r="N20" s="145"/>
      <c r="O20" s="145"/>
    </row>
    <row r="21" spans="2:15" ht="10.5" customHeight="1" x14ac:dyDescent="0.25">
      <c r="B21" s="86"/>
      <c r="C21" s="49" t="s">
        <v>297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K21" s="145"/>
      <c r="L21" s="145"/>
      <c r="M21" s="145"/>
      <c r="N21" s="145"/>
      <c r="O21" s="145"/>
    </row>
    <row r="22" spans="2:15" ht="10.5" customHeight="1" x14ac:dyDescent="0.25">
      <c r="B22" s="86"/>
      <c r="C22" s="49" t="s">
        <v>298</v>
      </c>
      <c r="D22" s="130">
        <v>12400</v>
      </c>
      <c r="E22" s="130">
        <v>0</v>
      </c>
      <c r="F22" s="130">
        <v>12400</v>
      </c>
      <c r="G22" s="130">
        <v>3740</v>
      </c>
      <c r="H22" s="130">
        <v>0</v>
      </c>
      <c r="I22" s="130">
        <v>8660</v>
      </c>
      <c r="K22" s="145"/>
      <c r="L22" s="145"/>
      <c r="M22" s="145"/>
      <c r="N22" s="145"/>
      <c r="O22" s="145"/>
    </row>
    <row r="23" spans="2:15" ht="10.5" customHeight="1" x14ac:dyDescent="0.25">
      <c r="B23" s="86"/>
      <c r="C23" s="49" t="s">
        <v>299</v>
      </c>
      <c r="D23" s="130">
        <v>2795800</v>
      </c>
      <c r="E23" s="130">
        <v>-280100</v>
      </c>
      <c r="F23" s="130">
        <v>2515700</v>
      </c>
      <c r="G23" s="130">
        <v>813436</v>
      </c>
      <c r="H23" s="130">
        <v>0</v>
      </c>
      <c r="I23" s="130">
        <v>1702264</v>
      </c>
      <c r="K23" s="145"/>
      <c r="L23" s="145"/>
      <c r="M23" s="145"/>
      <c r="N23" s="145"/>
      <c r="O23" s="145"/>
    </row>
    <row r="24" spans="2:15" ht="10.5" customHeight="1" x14ac:dyDescent="0.25">
      <c r="B24" s="86"/>
      <c r="C24" s="49" t="s">
        <v>300</v>
      </c>
      <c r="D24" s="130">
        <v>56100</v>
      </c>
      <c r="E24" s="130">
        <v>0</v>
      </c>
      <c r="F24" s="130">
        <v>56100</v>
      </c>
      <c r="G24" s="130">
        <v>0</v>
      </c>
      <c r="H24" s="130">
        <v>0</v>
      </c>
      <c r="I24" s="130">
        <v>56100</v>
      </c>
      <c r="K24" s="145"/>
      <c r="L24" s="145"/>
      <c r="M24" s="145"/>
      <c r="N24" s="145"/>
      <c r="O24" s="145"/>
    </row>
    <row r="25" spans="2:15" ht="10.5" customHeight="1" x14ac:dyDescent="0.25">
      <c r="B25" s="86"/>
      <c r="C25" s="49" t="s">
        <v>301</v>
      </c>
      <c r="D25" s="130">
        <v>30000</v>
      </c>
      <c r="E25" s="130">
        <v>0</v>
      </c>
      <c r="F25" s="130">
        <v>30000</v>
      </c>
      <c r="G25" s="130">
        <v>0</v>
      </c>
      <c r="H25" s="130">
        <v>0</v>
      </c>
      <c r="I25" s="130">
        <v>30000</v>
      </c>
      <c r="K25" s="145"/>
      <c r="L25" s="145"/>
      <c r="M25" s="145"/>
      <c r="N25" s="145"/>
      <c r="O25" s="145"/>
    </row>
    <row r="26" spans="2:15" ht="10.5" customHeight="1" x14ac:dyDescent="0.25">
      <c r="B26" s="86"/>
      <c r="C26" s="49" t="s">
        <v>302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K26" s="145"/>
      <c r="L26" s="145"/>
      <c r="M26" s="145"/>
      <c r="N26" s="145"/>
      <c r="O26" s="145"/>
    </row>
    <row r="27" spans="2:15" ht="10.5" customHeight="1" x14ac:dyDescent="0.25">
      <c r="B27" s="86"/>
      <c r="C27" s="49" t="s">
        <v>303</v>
      </c>
      <c r="D27" s="130">
        <v>122200</v>
      </c>
      <c r="E27" s="130">
        <v>-10000</v>
      </c>
      <c r="F27" s="130">
        <v>112200</v>
      </c>
      <c r="G27" s="130">
        <v>2136</v>
      </c>
      <c r="H27" s="130">
        <v>0</v>
      </c>
      <c r="I27" s="130">
        <v>110064</v>
      </c>
      <c r="K27" s="145"/>
      <c r="L27" s="145"/>
      <c r="M27" s="145"/>
      <c r="N27" s="145"/>
      <c r="O27" s="145"/>
    </row>
    <row r="28" spans="2:15" ht="10.5" customHeight="1" x14ac:dyDescent="0.25">
      <c r="B28" s="273" t="s">
        <v>304</v>
      </c>
      <c r="C28" s="274"/>
      <c r="D28" s="130">
        <f>SUM(D29:D37)</f>
        <v>3750900</v>
      </c>
      <c r="E28" s="130">
        <f>SUM(E29:E37)</f>
        <v>-2373000</v>
      </c>
      <c r="F28" s="130">
        <f>SUM(F29:F37)</f>
        <v>1377900</v>
      </c>
      <c r="G28" s="130">
        <f>SUM(G29:G37)</f>
        <v>71138</v>
      </c>
      <c r="H28" s="130">
        <f>SUM(H29:H37)</f>
        <v>32894</v>
      </c>
      <c r="I28" s="130">
        <f t="shared" si="0"/>
        <v>1306762</v>
      </c>
    </row>
    <row r="29" spans="2:15" ht="10.5" customHeight="1" x14ac:dyDescent="0.25">
      <c r="B29" s="86"/>
      <c r="C29" s="49" t="s">
        <v>305</v>
      </c>
      <c r="D29" s="130">
        <v>97700</v>
      </c>
      <c r="E29" s="130">
        <v>-20000</v>
      </c>
      <c r="F29" s="130">
        <v>77700</v>
      </c>
      <c r="G29" s="130">
        <v>28532</v>
      </c>
      <c r="H29" s="130">
        <v>7583</v>
      </c>
      <c r="I29" s="130">
        <v>49168</v>
      </c>
      <c r="K29" s="145"/>
      <c r="L29" s="145"/>
      <c r="M29" s="145"/>
      <c r="N29" s="145"/>
      <c r="O29" s="145"/>
    </row>
    <row r="30" spans="2:15" ht="10.5" customHeight="1" x14ac:dyDescent="0.25">
      <c r="B30" s="86"/>
      <c r="C30" s="49" t="s">
        <v>306</v>
      </c>
      <c r="D30" s="130">
        <v>3200</v>
      </c>
      <c r="E30" s="130">
        <v>0</v>
      </c>
      <c r="F30" s="130">
        <v>3200</v>
      </c>
      <c r="G30" s="130">
        <v>0</v>
      </c>
      <c r="H30" s="130">
        <v>0</v>
      </c>
      <c r="I30" s="130">
        <v>3200</v>
      </c>
      <c r="K30" s="145"/>
      <c r="L30" s="145"/>
      <c r="M30" s="145"/>
      <c r="N30" s="145"/>
      <c r="O30" s="145"/>
    </row>
    <row r="31" spans="2:15" ht="10.5" customHeight="1" x14ac:dyDescent="0.25">
      <c r="B31" s="86"/>
      <c r="C31" s="49" t="s">
        <v>307</v>
      </c>
      <c r="D31" s="130">
        <v>2006800</v>
      </c>
      <c r="E31" s="130">
        <v>-1798000</v>
      </c>
      <c r="F31" s="130">
        <v>208800</v>
      </c>
      <c r="G31" s="130">
        <v>24012</v>
      </c>
      <c r="H31" s="130">
        <v>24012</v>
      </c>
      <c r="I31" s="130">
        <v>184788</v>
      </c>
      <c r="K31" s="145"/>
      <c r="L31" s="145"/>
      <c r="M31" s="145"/>
      <c r="N31" s="145"/>
      <c r="O31" s="145"/>
    </row>
    <row r="32" spans="2:15" ht="10.5" customHeight="1" x14ac:dyDescent="0.25">
      <c r="B32" s="86"/>
      <c r="C32" s="49" t="s">
        <v>308</v>
      </c>
      <c r="D32" s="130">
        <v>300000</v>
      </c>
      <c r="E32" s="130">
        <v>-100000</v>
      </c>
      <c r="F32" s="130">
        <v>200000</v>
      </c>
      <c r="G32" s="130">
        <v>1299</v>
      </c>
      <c r="H32" s="130">
        <v>1299</v>
      </c>
      <c r="I32" s="130">
        <v>198701</v>
      </c>
      <c r="K32" s="145"/>
      <c r="L32" s="145"/>
      <c r="M32" s="145"/>
      <c r="N32" s="145"/>
      <c r="O32" s="145"/>
    </row>
    <row r="33" spans="2:15" ht="10.5" customHeight="1" x14ac:dyDescent="0.25">
      <c r="B33" s="86"/>
      <c r="C33" s="49" t="s">
        <v>309</v>
      </c>
      <c r="D33" s="130">
        <v>248800</v>
      </c>
      <c r="E33" s="130">
        <v>0</v>
      </c>
      <c r="F33" s="130">
        <v>248800</v>
      </c>
      <c r="G33" s="130">
        <v>16214</v>
      </c>
      <c r="H33" s="130">
        <v>0</v>
      </c>
      <c r="I33" s="130">
        <v>232586</v>
      </c>
      <c r="K33" s="145"/>
      <c r="L33" s="145"/>
      <c r="M33" s="145"/>
      <c r="N33" s="145"/>
      <c r="O33" s="145"/>
    </row>
    <row r="34" spans="2:15" ht="10.5" customHeight="1" x14ac:dyDescent="0.25">
      <c r="B34" s="86"/>
      <c r="C34" s="49" t="s">
        <v>310</v>
      </c>
      <c r="D34" s="130">
        <v>160000</v>
      </c>
      <c r="E34" s="130">
        <v>0</v>
      </c>
      <c r="F34" s="130">
        <v>160000</v>
      </c>
      <c r="G34" s="130">
        <v>0</v>
      </c>
      <c r="H34" s="130">
        <v>0</v>
      </c>
      <c r="I34" s="130">
        <v>160000</v>
      </c>
      <c r="K34" s="145"/>
      <c r="L34" s="145"/>
      <c r="M34" s="145"/>
      <c r="N34" s="145"/>
      <c r="O34" s="145"/>
    </row>
    <row r="35" spans="2:15" ht="10.5" customHeight="1" x14ac:dyDescent="0.25">
      <c r="B35" s="86"/>
      <c r="C35" s="49" t="s">
        <v>311</v>
      </c>
      <c r="D35" s="130">
        <v>527200</v>
      </c>
      <c r="E35" s="130">
        <v>-155000</v>
      </c>
      <c r="F35" s="130">
        <v>372200</v>
      </c>
      <c r="G35" s="130">
        <v>1081</v>
      </c>
      <c r="H35" s="130">
        <v>0</v>
      </c>
      <c r="I35" s="130">
        <v>371119</v>
      </c>
      <c r="K35" s="145"/>
      <c r="L35" s="145"/>
      <c r="M35" s="145"/>
      <c r="N35" s="145"/>
      <c r="O35" s="145"/>
    </row>
    <row r="36" spans="2:15" ht="10.5" customHeight="1" x14ac:dyDescent="0.25">
      <c r="B36" s="86"/>
      <c r="C36" s="49" t="s">
        <v>312</v>
      </c>
      <c r="D36" s="130">
        <v>400000</v>
      </c>
      <c r="E36" s="130">
        <v>-300000</v>
      </c>
      <c r="F36" s="130">
        <v>100000</v>
      </c>
      <c r="G36" s="130">
        <v>0</v>
      </c>
      <c r="H36" s="130">
        <v>0</v>
      </c>
      <c r="I36" s="130">
        <v>100000</v>
      </c>
      <c r="K36" s="145"/>
      <c r="L36" s="145"/>
      <c r="M36" s="145"/>
      <c r="N36" s="145"/>
      <c r="O36" s="145"/>
    </row>
    <row r="37" spans="2:15" ht="10.5" customHeight="1" x14ac:dyDescent="0.25">
      <c r="B37" s="86"/>
      <c r="C37" s="49" t="s">
        <v>313</v>
      </c>
      <c r="D37" s="130">
        <v>7200</v>
      </c>
      <c r="E37" s="130">
        <v>0</v>
      </c>
      <c r="F37" s="130">
        <v>7200</v>
      </c>
      <c r="G37" s="130">
        <v>0</v>
      </c>
      <c r="H37" s="130">
        <v>0</v>
      </c>
      <c r="I37" s="130">
        <v>7200</v>
      </c>
      <c r="K37" s="145"/>
      <c r="L37" s="145"/>
      <c r="M37" s="145"/>
      <c r="N37" s="145"/>
      <c r="O37" s="145"/>
    </row>
    <row r="38" spans="2:15" ht="10.5" customHeight="1" x14ac:dyDescent="0.25">
      <c r="B38" s="273" t="s">
        <v>314</v>
      </c>
      <c r="C38" s="274"/>
      <c r="D38" s="130">
        <f>SUM(D39:D47)</f>
        <v>1574901</v>
      </c>
      <c r="E38" s="130">
        <f>SUM(E39:E47)</f>
        <v>-150000</v>
      </c>
      <c r="F38" s="130">
        <f>SUM(F39:F47)</f>
        <v>1424901</v>
      </c>
      <c r="G38" s="130">
        <f>SUM(G39:G47)</f>
        <v>418348</v>
      </c>
      <c r="H38" s="130">
        <f>SUM(H39:H47)</f>
        <v>400000</v>
      </c>
      <c r="I38" s="130">
        <f t="shared" si="0"/>
        <v>1006553</v>
      </c>
    </row>
    <row r="39" spans="2:15" ht="10.5" customHeight="1" x14ac:dyDescent="0.25">
      <c r="B39" s="86"/>
      <c r="C39" s="49" t="s">
        <v>315</v>
      </c>
      <c r="D39" s="130">
        <v>0</v>
      </c>
      <c r="E39" s="130">
        <v>0</v>
      </c>
      <c r="F39" s="130">
        <v>0</v>
      </c>
      <c r="G39" s="130">
        <v>0</v>
      </c>
      <c r="H39" s="130">
        <v>0</v>
      </c>
      <c r="I39" s="130">
        <v>0</v>
      </c>
      <c r="K39" s="145"/>
      <c r="L39" s="145"/>
      <c r="M39" s="145"/>
      <c r="N39" s="145"/>
      <c r="O39" s="145"/>
    </row>
    <row r="40" spans="2:15" ht="10.5" customHeight="1" x14ac:dyDescent="0.25">
      <c r="B40" s="86"/>
      <c r="C40" s="49" t="s">
        <v>316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130">
        <v>0</v>
      </c>
      <c r="K40" s="145"/>
      <c r="L40" s="145"/>
      <c r="M40" s="145"/>
      <c r="N40" s="145"/>
      <c r="O40" s="145"/>
    </row>
    <row r="41" spans="2:15" ht="10.5" customHeight="1" x14ac:dyDescent="0.25">
      <c r="B41" s="86"/>
      <c r="C41" s="49" t="s">
        <v>317</v>
      </c>
      <c r="D41" s="130">
        <v>450000</v>
      </c>
      <c r="E41" s="130">
        <v>-150000</v>
      </c>
      <c r="F41" s="130">
        <v>300000</v>
      </c>
      <c r="G41" s="130">
        <v>0</v>
      </c>
      <c r="H41" s="130">
        <v>0</v>
      </c>
      <c r="I41" s="130">
        <v>300000</v>
      </c>
      <c r="K41" s="145"/>
      <c r="L41" s="145"/>
      <c r="M41" s="145"/>
      <c r="N41" s="145"/>
      <c r="O41" s="145"/>
    </row>
    <row r="42" spans="2:15" ht="10.5" customHeight="1" x14ac:dyDescent="0.25">
      <c r="B42" s="86"/>
      <c r="C42" s="49" t="s">
        <v>318</v>
      </c>
      <c r="D42" s="130">
        <v>1124901</v>
      </c>
      <c r="E42" s="130">
        <v>0</v>
      </c>
      <c r="F42" s="130">
        <v>1124901</v>
      </c>
      <c r="G42" s="130">
        <v>418348</v>
      </c>
      <c r="H42" s="130">
        <v>400000</v>
      </c>
      <c r="I42" s="130">
        <v>706553</v>
      </c>
      <c r="K42" s="145"/>
      <c r="L42" s="145"/>
      <c r="M42" s="145"/>
      <c r="N42" s="145"/>
      <c r="O42" s="145"/>
    </row>
    <row r="43" spans="2:15" ht="10.5" customHeight="1" x14ac:dyDescent="0.25">
      <c r="B43" s="86"/>
      <c r="C43" s="49" t="s">
        <v>319</v>
      </c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K43" s="145"/>
      <c r="L43" s="145"/>
      <c r="M43" s="145"/>
      <c r="N43" s="145"/>
      <c r="O43" s="145"/>
    </row>
    <row r="44" spans="2:15" ht="10.5" customHeight="1" x14ac:dyDescent="0.25">
      <c r="B44" s="86"/>
      <c r="C44" s="49" t="s">
        <v>320</v>
      </c>
      <c r="D44" s="130">
        <v>0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K44" s="145"/>
      <c r="L44" s="145"/>
      <c r="M44" s="145"/>
      <c r="N44" s="145"/>
      <c r="O44" s="145"/>
    </row>
    <row r="45" spans="2:15" ht="10.5" customHeight="1" x14ac:dyDescent="0.25">
      <c r="B45" s="86"/>
      <c r="C45" s="49" t="s">
        <v>321</v>
      </c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K45" s="145"/>
      <c r="L45" s="145"/>
      <c r="M45" s="145"/>
      <c r="N45" s="145"/>
      <c r="O45" s="145"/>
    </row>
    <row r="46" spans="2:15" ht="10.5" customHeight="1" x14ac:dyDescent="0.25">
      <c r="B46" s="86"/>
      <c r="C46" s="49" t="s">
        <v>322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130">
        <v>0</v>
      </c>
      <c r="K46" s="145"/>
      <c r="L46" s="145"/>
      <c r="M46" s="145"/>
      <c r="N46" s="145"/>
      <c r="O46" s="145"/>
    </row>
    <row r="47" spans="2:15" ht="10.5" customHeight="1" x14ac:dyDescent="0.25">
      <c r="B47" s="86"/>
      <c r="C47" s="49" t="s">
        <v>323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K47" s="145"/>
      <c r="L47" s="145"/>
      <c r="M47" s="145"/>
      <c r="N47" s="145"/>
      <c r="O47" s="145"/>
    </row>
    <row r="48" spans="2:15" ht="10.5" customHeight="1" x14ac:dyDescent="0.25">
      <c r="B48" s="273" t="s">
        <v>324</v>
      </c>
      <c r="C48" s="274"/>
      <c r="D48" s="130">
        <f>SUM(D49:D57)</f>
        <v>187000</v>
      </c>
      <c r="E48" s="130">
        <f>SUM(E49:E57)</f>
        <v>0</v>
      </c>
      <c r="F48" s="130">
        <f>SUM(F49:F57)</f>
        <v>187000</v>
      </c>
      <c r="G48" s="130">
        <f>SUM(G49:G57)</f>
        <v>0</v>
      </c>
      <c r="H48" s="130">
        <f>SUM(H49:H57)</f>
        <v>0</v>
      </c>
      <c r="I48" s="130">
        <f t="shared" ref="I48:I72" si="1">+F48-G48</f>
        <v>187000</v>
      </c>
    </row>
    <row r="49" spans="2:15" ht="10.5" customHeight="1" x14ac:dyDescent="0.25">
      <c r="B49" s="86"/>
      <c r="C49" s="49" t="s">
        <v>325</v>
      </c>
      <c r="D49" s="130">
        <v>157000</v>
      </c>
      <c r="E49" s="130">
        <v>0</v>
      </c>
      <c r="F49" s="130">
        <v>157000</v>
      </c>
      <c r="G49" s="130">
        <v>0</v>
      </c>
      <c r="H49" s="130">
        <v>0</v>
      </c>
      <c r="I49" s="130">
        <v>157000</v>
      </c>
      <c r="K49" s="145"/>
      <c r="L49" s="145"/>
      <c r="M49" s="145"/>
      <c r="N49" s="145"/>
      <c r="O49" s="145"/>
    </row>
    <row r="50" spans="2:15" ht="10.5" customHeight="1" x14ac:dyDescent="0.25">
      <c r="B50" s="86"/>
      <c r="C50" s="49" t="s">
        <v>326</v>
      </c>
      <c r="D50" s="130">
        <v>30000</v>
      </c>
      <c r="E50" s="130">
        <v>0</v>
      </c>
      <c r="F50" s="130">
        <v>30000</v>
      </c>
      <c r="G50" s="130">
        <v>0</v>
      </c>
      <c r="H50" s="130">
        <v>0</v>
      </c>
      <c r="I50" s="130">
        <v>30000</v>
      </c>
      <c r="K50" s="145"/>
      <c r="L50" s="145"/>
      <c r="M50" s="145"/>
      <c r="N50" s="145"/>
      <c r="O50" s="145"/>
    </row>
    <row r="51" spans="2:15" ht="10.5" customHeight="1" x14ac:dyDescent="0.25">
      <c r="B51" s="86"/>
      <c r="C51" s="49" t="s">
        <v>327</v>
      </c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K51" s="145"/>
      <c r="L51" s="145"/>
      <c r="M51" s="145"/>
      <c r="N51" s="145"/>
      <c r="O51" s="145"/>
    </row>
    <row r="52" spans="2:15" ht="10.5" customHeight="1" x14ac:dyDescent="0.25">
      <c r="B52" s="86"/>
      <c r="C52" s="49" t="s">
        <v>328</v>
      </c>
      <c r="D52" s="130">
        <v>0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K52" s="145"/>
      <c r="L52" s="145"/>
      <c r="M52" s="145"/>
      <c r="N52" s="145"/>
      <c r="O52" s="145"/>
    </row>
    <row r="53" spans="2:15" ht="10.5" customHeight="1" x14ac:dyDescent="0.25">
      <c r="B53" s="86"/>
      <c r="C53" s="49" t="s">
        <v>329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K53" s="145"/>
      <c r="L53" s="145"/>
      <c r="M53" s="145"/>
      <c r="N53" s="145"/>
      <c r="O53" s="145"/>
    </row>
    <row r="54" spans="2:15" ht="10.5" customHeight="1" x14ac:dyDescent="0.25">
      <c r="B54" s="86"/>
      <c r="C54" s="49" t="s">
        <v>330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K54" s="145"/>
      <c r="L54" s="145"/>
      <c r="M54" s="145"/>
      <c r="N54" s="145"/>
      <c r="O54" s="145"/>
    </row>
    <row r="55" spans="2:15" ht="10.5" customHeight="1" x14ac:dyDescent="0.25">
      <c r="B55" s="86"/>
      <c r="C55" s="49" t="s">
        <v>331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K55" s="145"/>
      <c r="L55" s="145"/>
      <c r="M55" s="145"/>
      <c r="N55" s="145"/>
      <c r="O55" s="145"/>
    </row>
    <row r="56" spans="2:15" ht="10.5" customHeight="1" x14ac:dyDescent="0.25">
      <c r="B56" s="86"/>
      <c r="C56" s="49" t="s">
        <v>332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K56" s="145"/>
      <c r="L56" s="145"/>
      <c r="M56" s="145"/>
      <c r="N56" s="145"/>
      <c r="O56" s="145"/>
    </row>
    <row r="57" spans="2:15" ht="10.5" customHeight="1" x14ac:dyDescent="0.25">
      <c r="B57" s="86"/>
      <c r="C57" s="49" t="s">
        <v>333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130">
        <v>0</v>
      </c>
      <c r="K57" s="145"/>
      <c r="L57" s="145"/>
      <c r="M57" s="145"/>
      <c r="N57" s="145"/>
      <c r="O57" s="145"/>
    </row>
    <row r="58" spans="2:15" ht="10.5" customHeight="1" x14ac:dyDescent="0.25">
      <c r="B58" s="273" t="s">
        <v>334</v>
      </c>
      <c r="C58" s="274"/>
      <c r="D58" s="130">
        <f>SUM(D59:D61)</f>
        <v>0</v>
      </c>
      <c r="E58" s="130">
        <f>SUM(E59:E61)</f>
        <v>0</v>
      </c>
      <c r="F58" s="130">
        <f>SUM(F59:F61)</f>
        <v>0</v>
      </c>
      <c r="G58" s="130">
        <f>SUM(G59:G61)</f>
        <v>0</v>
      </c>
      <c r="H58" s="130">
        <f>SUM(H59:H61)</f>
        <v>0</v>
      </c>
      <c r="I58" s="130">
        <f t="shared" si="1"/>
        <v>0</v>
      </c>
    </row>
    <row r="59" spans="2:15" ht="10.5" customHeight="1" x14ac:dyDescent="0.25">
      <c r="B59" s="86"/>
      <c r="C59" s="49" t="s">
        <v>335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f t="shared" si="1"/>
        <v>0</v>
      </c>
    </row>
    <row r="60" spans="2:15" ht="10.5" customHeight="1" x14ac:dyDescent="0.25">
      <c r="B60" s="86"/>
      <c r="C60" s="49" t="s">
        <v>336</v>
      </c>
      <c r="D60" s="130">
        <v>0</v>
      </c>
      <c r="E60" s="130">
        <v>0</v>
      </c>
      <c r="F60" s="130">
        <v>0</v>
      </c>
      <c r="G60" s="130">
        <v>0</v>
      </c>
      <c r="H60" s="130">
        <v>0</v>
      </c>
      <c r="I60" s="130">
        <f t="shared" si="1"/>
        <v>0</v>
      </c>
    </row>
    <row r="61" spans="2:15" ht="10.5" customHeight="1" x14ac:dyDescent="0.25">
      <c r="B61" s="86"/>
      <c r="C61" s="49" t="s">
        <v>337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f t="shared" si="1"/>
        <v>0</v>
      </c>
    </row>
    <row r="62" spans="2:15" ht="10.5" customHeight="1" x14ac:dyDescent="0.25">
      <c r="B62" s="273" t="s">
        <v>338</v>
      </c>
      <c r="C62" s="274"/>
      <c r="D62" s="130">
        <f>SUM(D63:D70)</f>
        <v>0</v>
      </c>
      <c r="E62" s="130">
        <f>SUM(E63:E70)</f>
        <v>0</v>
      </c>
      <c r="F62" s="130">
        <f>SUM(F63:F70)</f>
        <v>0</v>
      </c>
      <c r="G62" s="130">
        <f>SUM(G63:G70)</f>
        <v>0</v>
      </c>
      <c r="H62" s="130">
        <f>SUM(H63:H70)</f>
        <v>0</v>
      </c>
      <c r="I62" s="130">
        <f t="shared" si="1"/>
        <v>0</v>
      </c>
    </row>
    <row r="63" spans="2:15" ht="10.5" customHeight="1" x14ac:dyDescent="0.25">
      <c r="B63" s="86"/>
      <c r="C63" s="49" t="s">
        <v>339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f t="shared" si="1"/>
        <v>0</v>
      </c>
    </row>
    <row r="64" spans="2:15" ht="10.5" customHeight="1" x14ac:dyDescent="0.25">
      <c r="B64" s="86"/>
      <c r="C64" s="49" t="s">
        <v>340</v>
      </c>
      <c r="D64" s="130">
        <v>0</v>
      </c>
      <c r="E64" s="130">
        <v>0</v>
      </c>
      <c r="F64" s="130">
        <v>0</v>
      </c>
      <c r="G64" s="130">
        <v>0</v>
      </c>
      <c r="H64" s="130">
        <v>0</v>
      </c>
      <c r="I64" s="130">
        <f t="shared" si="1"/>
        <v>0</v>
      </c>
    </row>
    <row r="65" spans="2:9" ht="10.5" customHeight="1" x14ac:dyDescent="0.25">
      <c r="B65" s="86"/>
      <c r="C65" s="49" t="s">
        <v>341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f t="shared" si="1"/>
        <v>0</v>
      </c>
    </row>
    <row r="66" spans="2:9" ht="10.5" customHeight="1" x14ac:dyDescent="0.25">
      <c r="B66" s="86"/>
      <c r="C66" s="49" t="s">
        <v>342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130">
        <f t="shared" si="1"/>
        <v>0</v>
      </c>
    </row>
    <row r="67" spans="2:9" ht="10.5" customHeight="1" x14ac:dyDescent="0.25">
      <c r="B67" s="86"/>
      <c r="C67" s="49" t="s">
        <v>343</v>
      </c>
      <c r="D67" s="130">
        <v>0</v>
      </c>
      <c r="E67" s="130">
        <v>0</v>
      </c>
      <c r="F67" s="130">
        <v>0</v>
      </c>
      <c r="G67" s="130">
        <v>0</v>
      </c>
      <c r="H67" s="130">
        <v>0</v>
      </c>
      <c r="I67" s="130">
        <f t="shared" si="1"/>
        <v>0</v>
      </c>
    </row>
    <row r="68" spans="2:9" ht="10.5" customHeight="1" x14ac:dyDescent="0.25">
      <c r="B68" s="86"/>
      <c r="C68" s="49" t="s">
        <v>344</v>
      </c>
      <c r="D68" s="130">
        <v>0</v>
      </c>
      <c r="E68" s="130">
        <v>0</v>
      </c>
      <c r="F68" s="130">
        <v>0</v>
      </c>
      <c r="G68" s="130">
        <v>0</v>
      </c>
      <c r="H68" s="130">
        <v>0</v>
      </c>
      <c r="I68" s="130">
        <f t="shared" si="1"/>
        <v>0</v>
      </c>
    </row>
    <row r="69" spans="2:9" ht="10.5" customHeight="1" x14ac:dyDescent="0.25">
      <c r="B69" s="86"/>
      <c r="C69" s="49" t="s">
        <v>345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f t="shared" si="1"/>
        <v>0</v>
      </c>
    </row>
    <row r="70" spans="2:9" ht="10.5" customHeight="1" x14ac:dyDescent="0.25">
      <c r="B70" s="86"/>
      <c r="C70" s="49" t="s">
        <v>346</v>
      </c>
      <c r="D70" s="130">
        <v>0</v>
      </c>
      <c r="E70" s="130">
        <v>0</v>
      </c>
      <c r="F70" s="130">
        <v>0</v>
      </c>
      <c r="G70" s="130">
        <v>0</v>
      </c>
      <c r="H70" s="130">
        <v>0</v>
      </c>
      <c r="I70" s="130">
        <f t="shared" si="1"/>
        <v>0</v>
      </c>
    </row>
    <row r="71" spans="2:9" ht="10.5" customHeight="1" x14ac:dyDescent="0.25">
      <c r="B71" s="273" t="s">
        <v>347</v>
      </c>
      <c r="C71" s="274"/>
      <c r="D71" s="130">
        <f>SUM(D72:D74)</f>
        <v>0</v>
      </c>
      <c r="E71" s="130">
        <f>SUM(E72:E74)</f>
        <v>0</v>
      </c>
      <c r="F71" s="130">
        <f>SUM(F72:F74)</f>
        <v>0</v>
      </c>
      <c r="G71" s="130">
        <f>SUM(G72:G74)</f>
        <v>0</v>
      </c>
      <c r="H71" s="130">
        <f>SUM(H72:H74)</f>
        <v>0</v>
      </c>
      <c r="I71" s="130">
        <f t="shared" si="1"/>
        <v>0</v>
      </c>
    </row>
    <row r="72" spans="2:9" ht="10.5" customHeight="1" x14ac:dyDescent="0.25">
      <c r="B72" s="86"/>
      <c r="C72" s="49" t="s">
        <v>348</v>
      </c>
      <c r="D72" s="130">
        <v>0</v>
      </c>
      <c r="E72" s="130">
        <v>0</v>
      </c>
      <c r="F72" s="130">
        <v>0</v>
      </c>
      <c r="G72" s="130">
        <v>0</v>
      </c>
      <c r="H72" s="130">
        <v>0</v>
      </c>
      <c r="I72" s="130">
        <f t="shared" si="1"/>
        <v>0</v>
      </c>
    </row>
    <row r="73" spans="2:9" ht="10.5" customHeight="1" x14ac:dyDescent="0.25">
      <c r="B73" s="86"/>
      <c r="C73" s="49" t="s">
        <v>349</v>
      </c>
      <c r="D73" s="130">
        <v>0</v>
      </c>
      <c r="E73" s="130">
        <v>0</v>
      </c>
      <c r="F73" s="130">
        <v>0</v>
      </c>
      <c r="G73" s="130">
        <v>0</v>
      </c>
      <c r="H73" s="130">
        <v>0</v>
      </c>
      <c r="I73" s="130">
        <f t="shared" ref="I73:I102" si="2">+F73-G73</f>
        <v>0</v>
      </c>
    </row>
    <row r="74" spans="2:9" ht="10.5" customHeight="1" x14ac:dyDescent="0.25">
      <c r="B74" s="86"/>
      <c r="C74" s="49" t="s">
        <v>350</v>
      </c>
      <c r="D74" s="130">
        <v>0</v>
      </c>
      <c r="E74" s="130">
        <v>0</v>
      </c>
      <c r="F74" s="130">
        <v>0</v>
      </c>
      <c r="G74" s="130">
        <v>0</v>
      </c>
      <c r="H74" s="130">
        <v>0</v>
      </c>
      <c r="I74" s="130">
        <f t="shared" si="2"/>
        <v>0</v>
      </c>
    </row>
    <row r="75" spans="2:9" ht="10.5" customHeight="1" x14ac:dyDescent="0.25">
      <c r="B75" s="273" t="s">
        <v>351</v>
      </c>
      <c r="C75" s="274"/>
      <c r="D75" s="130">
        <f>SUM(D76:D82)</f>
        <v>0</v>
      </c>
      <c r="E75" s="130">
        <f>SUM(E76:E82)</f>
        <v>0</v>
      </c>
      <c r="F75" s="130">
        <f>SUM(F76:F82)</f>
        <v>0</v>
      </c>
      <c r="G75" s="130">
        <f>SUM(G76:G82)</f>
        <v>0</v>
      </c>
      <c r="H75" s="130">
        <f>SUM(H76:H82)</f>
        <v>0</v>
      </c>
      <c r="I75" s="130">
        <f t="shared" si="2"/>
        <v>0</v>
      </c>
    </row>
    <row r="76" spans="2:9" ht="10.5" customHeight="1" x14ac:dyDescent="0.25">
      <c r="B76" s="86"/>
      <c r="C76" s="49" t="s">
        <v>352</v>
      </c>
      <c r="D76" s="130">
        <v>0</v>
      </c>
      <c r="E76" s="130">
        <v>0</v>
      </c>
      <c r="F76" s="130">
        <v>0</v>
      </c>
      <c r="G76" s="130">
        <v>0</v>
      </c>
      <c r="H76" s="130">
        <v>0</v>
      </c>
      <c r="I76" s="130">
        <f t="shared" si="2"/>
        <v>0</v>
      </c>
    </row>
    <row r="77" spans="2:9" ht="10.5" customHeight="1" x14ac:dyDescent="0.25">
      <c r="B77" s="86"/>
      <c r="C77" s="49" t="s">
        <v>353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130">
        <f t="shared" si="2"/>
        <v>0</v>
      </c>
    </row>
    <row r="78" spans="2:9" ht="10.5" customHeight="1" x14ac:dyDescent="0.25">
      <c r="B78" s="86"/>
      <c r="C78" s="49" t="s">
        <v>354</v>
      </c>
      <c r="D78" s="130">
        <v>0</v>
      </c>
      <c r="E78" s="130">
        <v>0</v>
      </c>
      <c r="F78" s="130">
        <v>0</v>
      </c>
      <c r="G78" s="130">
        <v>0</v>
      </c>
      <c r="H78" s="130">
        <v>0</v>
      </c>
      <c r="I78" s="130">
        <f t="shared" si="2"/>
        <v>0</v>
      </c>
    </row>
    <row r="79" spans="2:9" ht="10.5" customHeight="1" x14ac:dyDescent="0.25">
      <c r="B79" s="86"/>
      <c r="C79" s="49" t="s">
        <v>355</v>
      </c>
      <c r="D79" s="130">
        <v>0</v>
      </c>
      <c r="E79" s="130">
        <v>0</v>
      </c>
      <c r="F79" s="130">
        <v>0</v>
      </c>
      <c r="G79" s="130">
        <v>0</v>
      </c>
      <c r="H79" s="130">
        <v>0</v>
      </c>
      <c r="I79" s="130">
        <f t="shared" si="2"/>
        <v>0</v>
      </c>
    </row>
    <row r="80" spans="2:9" ht="10.5" customHeight="1" x14ac:dyDescent="0.25">
      <c r="B80" s="86"/>
      <c r="C80" s="49" t="s">
        <v>356</v>
      </c>
      <c r="D80" s="130">
        <v>0</v>
      </c>
      <c r="E80" s="130">
        <v>0</v>
      </c>
      <c r="F80" s="130">
        <v>0</v>
      </c>
      <c r="G80" s="130">
        <v>0</v>
      </c>
      <c r="H80" s="130">
        <v>0</v>
      </c>
      <c r="I80" s="130">
        <f t="shared" si="2"/>
        <v>0</v>
      </c>
    </row>
    <row r="81" spans="2:15" ht="10.5" customHeight="1" x14ac:dyDescent="0.25">
      <c r="B81" s="86"/>
      <c r="C81" s="49" t="s">
        <v>357</v>
      </c>
      <c r="D81" s="130">
        <v>0</v>
      </c>
      <c r="E81" s="130">
        <v>0</v>
      </c>
      <c r="F81" s="130">
        <v>0</v>
      </c>
      <c r="G81" s="130">
        <v>0</v>
      </c>
      <c r="H81" s="130">
        <v>0</v>
      </c>
      <c r="I81" s="130">
        <f t="shared" si="2"/>
        <v>0</v>
      </c>
    </row>
    <row r="82" spans="2:15" ht="10.5" customHeight="1" x14ac:dyDescent="0.25">
      <c r="B82" s="86"/>
      <c r="C82" s="49" t="s">
        <v>358</v>
      </c>
      <c r="D82" s="130">
        <v>0</v>
      </c>
      <c r="E82" s="130">
        <v>0</v>
      </c>
      <c r="F82" s="130">
        <v>0</v>
      </c>
      <c r="G82" s="130">
        <v>0</v>
      </c>
      <c r="H82" s="130">
        <v>0</v>
      </c>
      <c r="I82" s="130">
        <f t="shared" si="2"/>
        <v>0</v>
      </c>
    </row>
    <row r="83" spans="2:15" ht="10.5" customHeight="1" x14ac:dyDescent="0.25">
      <c r="B83" s="277" t="s">
        <v>359</v>
      </c>
      <c r="C83" s="278"/>
      <c r="D83" s="131">
        <f>+D84+D92+D102+D112+D122+D132+D136+D145+D149</f>
        <v>441399223</v>
      </c>
      <c r="E83" s="131">
        <f>+E84+E92+E102+E112+E122+E132+E136+E145+E149</f>
        <v>196258314</v>
      </c>
      <c r="F83" s="131">
        <f>+F84+F92+F102+F112+F122+F132+F136+F145+F149</f>
        <v>637657537</v>
      </c>
      <c r="G83" s="131">
        <f>+G84+G92+G102+G112+G122+G132+G136+G145+G149</f>
        <v>410815197</v>
      </c>
      <c r="H83" s="131">
        <f>+H84+H92+H102+H112+H122+H132+H136+H145+H149</f>
        <v>401589604</v>
      </c>
      <c r="I83" s="131">
        <f t="shared" si="2"/>
        <v>226842340</v>
      </c>
    </row>
    <row r="84" spans="2:15" ht="10.5" customHeight="1" x14ac:dyDescent="0.25">
      <c r="B84" s="273" t="s">
        <v>286</v>
      </c>
      <c r="C84" s="274"/>
      <c r="D84" s="130">
        <f>SUM(D85:D91)</f>
        <v>315445488</v>
      </c>
      <c r="E84" s="130">
        <f>SUM(E85:E91)</f>
        <v>150895458</v>
      </c>
      <c r="F84" s="130">
        <f>SUM(F85:F91)</f>
        <v>466340946</v>
      </c>
      <c r="G84" s="130">
        <f>SUM(G85:G91)</f>
        <v>381026919</v>
      </c>
      <c r="H84" s="130">
        <f>SUM(H85:H91)</f>
        <v>381008373</v>
      </c>
      <c r="I84" s="130">
        <f t="shared" si="2"/>
        <v>85314027</v>
      </c>
    </row>
    <row r="85" spans="2:15" ht="10.5" customHeight="1" x14ac:dyDescent="0.25">
      <c r="B85" s="86"/>
      <c r="C85" s="49" t="s">
        <v>287</v>
      </c>
      <c r="D85" s="130">
        <v>111538997</v>
      </c>
      <c r="E85" s="130">
        <v>115791903</v>
      </c>
      <c r="F85" s="130">
        <v>227330900</v>
      </c>
      <c r="G85" s="130">
        <v>155397428</v>
      </c>
      <c r="H85" s="130">
        <v>155386495</v>
      </c>
      <c r="I85" s="130">
        <v>71933472</v>
      </c>
      <c r="K85" s="145"/>
      <c r="L85" s="145"/>
      <c r="M85" s="145"/>
      <c r="N85" s="145"/>
      <c r="O85" s="145"/>
    </row>
    <row r="86" spans="2:15" ht="10.5" customHeight="1" x14ac:dyDescent="0.25">
      <c r="B86" s="86"/>
      <c r="C86" s="49" t="s">
        <v>288</v>
      </c>
      <c r="D86" s="130">
        <v>391990</v>
      </c>
      <c r="E86" s="130">
        <v>35103555</v>
      </c>
      <c r="F86" s="130">
        <v>35495545</v>
      </c>
      <c r="G86" s="130">
        <v>15994327</v>
      </c>
      <c r="H86" s="130">
        <v>15994326</v>
      </c>
      <c r="I86" s="130">
        <v>19501218</v>
      </c>
      <c r="K86" s="145"/>
      <c r="L86" s="145"/>
      <c r="M86" s="145"/>
      <c r="N86" s="145"/>
      <c r="O86" s="145"/>
    </row>
    <row r="87" spans="2:15" ht="10.5" customHeight="1" x14ac:dyDescent="0.25">
      <c r="B87" s="86"/>
      <c r="C87" s="49" t="s">
        <v>289</v>
      </c>
      <c r="D87" s="130">
        <v>87701218</v>
      </c>
      <c r="E87" s="130">
        <v>0</v>
      </c>
      <c r="F87" s="130">
        <v>87701218</v>
      </c>
      <c r="G87" s="130">
        <v>103831122</v>
      </c>
      <c r="H87" s="130">
        <v>103828962</v>
      </c>
      <c r="I87" s="130">
        <v>-16129904</v>
      </c>
      <c r="K87" s="145"/>
      <c r="L87" s="145"/>
      <c r="M87" s="145"/>
      <c r="N87" s="145"/>
      <c r="O87" s="145"/>
    </row>
    <row r="88" spans="2:15" ht="10.5" customHeight="1" x14ac:dyDescent="0.25">
      <c r="B88" s="86"/>
      <c r="C88" s="49" t="s">
        <v>290</v>
      </c>
      <c r="D88" s="130">
        <v>23272515</v>
      </c>
      <c r="E88" s="130">
        <v>0</v>
      </c>
      <c r="F88" s="130">
        <v>23272515</v>
      </c>
      <c r="G88" s="130">
        <v>5958194</v>
      </c>
      <c r="H88" s="130">
        <v>5958194</v>
      </c>
      <c r="I88" s="130">
        <v>17314321</v>
      </c>
      <c r="K88" s="145"/>
      <c r="L88" s="145"/>
      <c r="M88" s="145"/>
      <c r="N88" s="145"/>
      <c r="O88" s="145"/>
    </row>
    <row r="89" spans="2:15" ht="10.5" customHeight="1" x14ac:dyDescent="0.25">
      <c r="B89" s="86"/>
      <c r="C89" s="49" t="s">
        <v>291</v>
      </c>
      <c r="D89" s="130">
        <v>85834120</v>
      </c>
      <c r="E89" s="130">
        <v>0</v>
      </c>
      <c r="F89" s="130">
        <v>85834120</v>
      </c>
      <c r="G89" s="130">
        <v>97166873</v>
      </c>
      <c r="H89" s="130">
        <v>97161421</v>
      </c>
      <c r="I89" s="130">
        <v>-11332753</v>
      </c>
      <c r="K89" s="145"/>
      <c r="L89" s="145"/>
      <c r="M89" s="145"/>
      <c r="N89" s="145"/>
      <c r="O89" s="145"/>
    </row>
    <row r="90" spans="2:15" ht="10.5" customHeight="1" x14ac:dyDescent="0.25">
      <c r="B90" s="86"/>
      <c r="C90" s="49" t="s">
        <v>292</v>
      </c>
      <c r="D90" s="130">
        <v>0</v>
      </c>
      <c r="E90" s="130">
        <v>0</v>
      </c>
      <c r="F90" s="130">
        <v>0</v>
      </c>
      <c r="G90" s="130">
        <v>0</v>
      </c>
      <c r="H90" s="130">
        <v>0</v>
      </c>
      <c r="I90" s="130">
        <v>0</v>
      </c>
      <c r="K90" s="145"/>
      <c r="L90" s="145"/>
      <c r="M90" s="145"/>
      <c r="N90" s="145"/>
      <c r="O90" s="145"/>
    </row>
    <row r="91" spans="2:15" ht="10.5" customHeight="1" x14ac:dyDescent="0.25">
      <c r="B91" s="86"/>
      <c r="C91" s="49" t="s">
        <v>293</v>
      </c>
      <c r="D91" s="130">
        <v>6706648</v>
      </c>
      <c r="E91" s="130">
        <v>0</v>
      </c>
      <c r="F91" s="130">
        <v>6706648</v>
      </c>
      <c r="G91" s="130">
        <v>2678975</v>
      </c>
      <c r="H91" s="130">
        <v>2678975</v>
      </c>
      <c r="I91" s="130">
        <v>4027673</v>
      </c>
      <c r="K91" s="145"/>
      <c r="L91" s="145"/>
      <c r="M91" s="145"/>
      <c r="N91" s="145"/>
      <c r="O91" s="145"/>
    </row>
    <row r="92" spans="2:15" ht="10.5" customHeight="1" x14ac:dyDescent="0.25">
      <c r="B92" s="273" t="s">
        <v>294</v>
      </c>
      <c r="C92" s="274"/>
      <c r="D92" s="130">
        <f>SUM(D93:D101)</f>
        <v>57467444</v>
      </c>
      <c r="E92" s="130">
        <f>SUM(E93:E101)</f>
        <v>7123879</v>
      </c>
      <c r="F92" s="130">
        <f>SUM(F93:F101)</f>
        <v>64591323</v>
      </c>
      <c r="G92" s="130">
        <f>SUM(G93:G101)</f>
        <v>5972141</v>
      </c>
      <c r="H92" s="130">
        <f>SUM(H93:H101)</f>
        <v>2291707</v>
      </c>
      <c r="I92" s="130">
        <f t="shared" si="2"/>
        <v>58619182</v>
      </c>
    </row>
    <row r="93" spans="2:15" ht="10.5" customHeight="1" x14ac:dyDescent="0.25">
      <c r="B93" s="86"/>
      <c r="C93" s="49" t="s">
        <v>295</v>
      </c>
      <c r="D93" s="130">
        <v>7288093</v>
      </c>
      <c r="E93" s="130">
        <v>700561</v>
      </c>
      <c r="F93" s="130">
        <v>7988654</v>
      </c>
      <c r="G93" s="130">
        <v>149429</v>
      </c>
      <c r="H93" s="130">
        <v>78734</v>
      </c>
      <c r="I93" s="130">
        <v>7839225</v>
      </c>
      <c r="K93" s="145"/>
      <c r="L93" s="145"/>
      <c r="M93" s="145"/>
      <c r="N93" s="145"/>
      <c r="O93" s="145"/>
    </row>
    <row r="94" spans="2:15" ht="10.5" customHeight="1" x14ac:dyDescent="0.25">
      <c r="B94" s="86"/>
      <c r="C94" s="49" t="s">
        <v>296</v>
      </c>
      <c r="D94" s="130">
        <v>4058514</v>
      </c>
      <c r="E94" s="130">
        <v>78200</v>
      </c>
      <c r="F94" s="130">
        <v>4136714</v>
      </c>
      <c r="G94" s="130">
        <v>229756</v>
      </c>
      <c r="H94" s="130">
        <v>84748</v>
      </c>
      <c r="I94" s="130">
        <v>3906958</v>
      </c>
      <c r="K94" s="145"/>
      <c r="L94" s="145"/>
      <c r="M94" s="145"/>
      <c r="N94" s="145"/>
      <c r="O94" s="145"/>
    </row>
    <row r="95" spans="2:15" ht="10.5" customHeight="1" x14ac:dyDescent="0.25">
      <c r="B95" s="86"/>
      <c r="C95" s="49" t="s">
        <v>297</v>
      </c>
      <c r="D95" s="130">
        <v>23600</v>
      </c>
      <c r="E95" s="130">
        <v>0</v>
      </c>
      <c r="F95" s="130">
        <v>23600</v>
      </c>
      <c r="G95" s="130">
        <v>1225</v>
      </c>
      <c r="H95" s="130">
        <v>525</v>
      </c>
      <c r="I95" s="130">
        <v>22375</v>
      </c>
      <c r="K95" s="145"/>
      <c r="L95" s="145"/>
      <c r="M95" s="145"/>
      <c r="N95" s="145"/>
      <c r="O95" s="145"/>
    </row>
    <row r="96" spans="2:15" ht="10.5" customHeight="1" x14ac:dyDescent="0.25">
      <c r="B96" s="86"/>
      <c r="C96" s="49" t="s">
        <v>298</v>
      </c>
      <c r="D96" s="130">
        <v>2263373</v>
      </c>
      <c r="E96" s="130">
        <v>0</v>
      </c>
      <c r="F96" s="130">
        <v>2263373</v>
      </c>
      <c r="G96" s="130">
        <v>130376</v>
      </c>
      <c r="H96" s="130">
        <v>83103</v>
      </c>
      <c r="I96" s="130">
        <v>2132997</v>
      </c>
      <c r="K96" s="145"/>
      <c r="L96" s="145"/>
      <c r="M96" s="145"/>
      <c r="N96" s="145"/>
      <c r="O96" s="145"/>
    </row>
    <row r="97" spans="2:15" ht="10.5" customHeight="1" x14ac:dyDescent="0.25">
      <c r="B97" s="86"/>
      <c r="C97" s="49" t="s">
        <v>299</v>
      </c>
      <c r="D97" s="130">
        <v>36168435</v>
      </c>
      <c r="E97" s="130">
        <v>5054204</v>
      </c>
      <c r="F97" s="130">
        <v>41222639</v>
      </c>
      <c r="G97" s="130">
        <v>3194258</v>
      </c>
      <c r="H97" s="130">
        <v>14062</v>
      </c>
      <c r="I97" s="130">
        <v>38028381</v>
      </c>
      <c r="K97" s="145"/>
      <c r="L97" s="145"/>
      <c r="M97" s="145"/>
      <c r="N97" s="145"/>
      <c r="O97" s="145"/>
    </row>
    <row r="98" spans="2:15" ht="10.5" customHeight="1" x14ac:dyDescent="0.25">
      <c r="B98" s="86"/>
      <c r="C98" s="49" t="s">
        <v>300</v>
      </c>
      <c r="D98" s="130">
        <v>2475940</v>
      </c>
      <c r="E98" s="130">
        <v>885972</v>
      </c>
      <c r="F98" s="130">
        <v>3361912</v>
      </c>
      <c r="G98" s="130">
        <v>2000527</v>
      </c>
      <c r="H98" s="130">
        <v>1996823</v>
      </c>
      <c r="I98" s="130">
        <v>1361385</v>
      </c>
      <c r="K98" s="145"/>
      <c r="L98" s="145"/>
      <c r="M98" s="145"/>
      <c r="N98" s="145"/>
      <c r="O98" s="145"/>
    </row>
    <row r="99" spans="2:15" ht="10.5" customHeight="1" x14ac:dyDescent="0.25">
      <c r="B99" s="86"/>
      <c r="C99" s="49" t="s">
        <v>301</v>
      </c>
      <c r="D99" s="130">
        <v>2353625</v>
      </c>
      <c r="E99" s="130">
        <v>404942</v>
      </c>
      <c r="F99" s="130">
        <v>2758567</v>
      </c>
      <c r="G99" s="130">
        <v>117678</v>
      </c>
      <c r="H99" s="130">
        <v>558</v>
      </c>
      <c r="I99" s="130">
        <v>2640889</v>
      </c>
      <c r="K99" s="145"/>
      <c r="L99" s="145"/>
      <c r="M99" s="145"/>
      <c r="N99" s="145"/>
      <c r="O99" s="145"/>
    </row>
    <row r="100" spans="2:15" ht="10.5" customHeight="1" x14ac:dyDescent="0.25">
      <c r="B100" s="86"/>
      <c r="C100" s="49" t="s">
        <v>302</v>
      </c>
      <c r="D100" s="130">
        <v>0</v>
      </c>
      <c r="E100" s="130">
        <v>0</v>
      </c>
      <c r="F100" s="130">
        <v>0</v>
      </c>
      <c r="G100" s="130">
        <v>0</v>
      </c>
      <c r="H100" s="130">
        <v>0</v>
      </c>
      <c r="I100" s="130">
        <v>0</v>
      </c>
      <c r="K100" s="145"/>
      <c r="L100" s="145"/>
      <c r="M100" s="145"/>
      <c r="N100" s="145"/>
      <c r="O100" s="145"/>
    </row>
    <row r="101" spans="2:15" ht="10.5" customHeight="1" x14ac:dyDescent="0.25">
      <c r="B101" s="86"/>
      <c r="C101" s="49" t="s">
        <v>303</v>
      </c>
      <c r="D101" s="130">
        <v>2835864</v>
      </c>
      <c r="E101" s="130">
        <v>0</v>
      </c>
      <c r="F101" s="130">
        <v>2835864</v>
      </c>
      <c r="G101" s="130">
        <v>148892</v>
      </c>
      <c r="H101" s="130">
        <v>33154</v>
      </c>
      <c r="I101" s="130">
        <v>2686972</v>
      </c>
      <c r="K101" s="145"/>
      <c r="L101" s="145"/>
      <c r="M101" s="145"/>
      <c r="N101" s="145"/>
      <c r="O101" s="145"/>
    </row>
    <row r="102" spans="2:15" ht="10.5" customHeight="1" x14ac:dyDescent="0.25">
      <c r="B102" s="273" t="s">
        <v>304</v>
      </c>
      <c r="C102" s="274"/>
      <c r="D102" s="130">
        <f>SUM(D103:D111)</f>
        <v>31579443</v>
      </c>
      <c r="E102" s="130">
        <f>SUM(E103:E111)</f>
        <v>7764588</v>
      </c>
      <c r="F102" s="130">
        <f>SUM(F103:F111)</f>
        <v>39344031</v>
      </c>
      <c r="G102" s="130">
        <f>SUM(G103:G111)</f>
        <v>9556542</v>
      </c>
      <c r="H102" s="130">
        <f>SUM(H103:H111)</f>
        <v>8012357</v>
      </c>
      <c r="I102" s="130">
        <f t="shared" si="2"/>
        <v>29787489</v>
      </c>
    </row>
    <row r="103" spans="2:15" ht="10.5" customHeight="1" x14ac:dyDescent="0.25">
      <c r="B103" s="86"/>
      <c r="C103" s="49" t="s">
        <v>305</v>
      </c>
      <c r="D103" s="130">
        <v>4545122</v>
      </c>
      <c r="E103" s="130">
        <v>102000</v>
      </c>
      <c r="F103" s="130">
        <v>4647122</v>
      </c>
      <c r="G103" s="130">
        <v>5395129</v>
      </c>
      <c r="H103" s="130">
        <v>4973819</v>
      </c>
      <c r="I103" s="130">
        <v>-748007</v>
      </c>
      <c r="K103" s="145"/>
      <c r="L103" s="145"/>
      <c r="M103" s="145"/>
      <c r="N103" s="145"/>
      <c r="O103" s="145"/>
    </row>
    <row r="104" spans="2:15" ht="10.5" customHeight="1" x14ac:dyDescent="0.25">
      <c r="B104" s="86"/>
      <c r="C104" s="49" t="s">
        <v>306</v>
      </c>
      <c r="D104" s="130">
        <v>2394702</v>
      </c>
      <c r="E104" s="130">
        <v>7500</v>
      </c>
      <c r="F104" s="130">
        <v>2402202</v>
      </c>
      <c r="G104" s="130">
        <v>335219</v>
      </c>
      <c r="H104" s="130">
        <v>242651</v>
      </c>
      <c r="I104" s="130">
        <v>2066983</v>
      </c>
      <c r="K104" s="145"/>
      <c r="L104" s="145"/>
      <c r="M104" s="145"/>
      <c r="N104" s="145"/>
      <c r="O104" s="145"/>
    </row>
    <row r="105" spans="2:15" ht="10.5" customHeight="1" x14ac:dyDescent="0.25">
      <c r="B105" s="86"/>
      <c r="C105" s="49" t="s">
        <v>307</v>
      </c>
      <c r="D105" s="130">
        <v>8891288</v>
      </c>
      <c r="E105" s="130">
        <v>4347660</v>
      </c>
      <c r="F105" s="130">
        <v>13238948</v>
      </c>
      <c r="G105" s="130">
        <v>2926013</v>
      </c>
      <c r="H105" s="130">
        <v>2472614</v>
      </c>
      <c r="I105" s="130">
        <v>10312935</v>
      </c>
      <c r="K105" s="145"/>
      <c r="L105" s="145"/>
      <c r="M105" s="145"/>
      <c r="N105" s="145"/>
      <c r="O105" s="145"/>
    </row>
    <row r="106" spans="2:15" ht="10.5" customHeight="1" x14ac:dyDescent="0.25">
      <c r="B106" s="86"/>
      <c r="C106" s="49" t="s">
        <v>308</v>
      </c>
      <c r="D106" s="130">
        <v>1220877</v>
      </c>
      <c r="E106" s="130">
        <v>0</v>
      </c>
      <c r="F106" s="130">
        <v>1220877</v>
      </c>
      <c r="G106" s="130">
        <v>32840</v>
      </c>
      <c r="H106" s="130">
        <v>27840</v>
      </c>
      <c r="I106" s="130">
        <v>1188037</v>
      </c>
      <c r="K106" s="145"/>
      <c r="L106" s="145"/>
      <c r="M106" s="145"/>
      <c r="N106" s="145"/>
      <c r="O106" s="145"/>
    </row>
    <row r="107" spans="2:15" ht="10.5" customHeight="1" x14ac:dyDescent="0.25">
      <c r="B107" s="86"/>
      <c r="C107" s="49" t="s">
        <v>309</v>
      </c>
      <c r="D107" s="130">
        <v>8710111</v>
      </c>
      <c r="E107" s="130">
        <v>1180000</v>
      </c>
      <c r="F107" s="130">
        <v>9890111</v>
      </c>
      <c r="G107" s="130">
        <v>616847</v>
      </c>
      <c r="H107" s="130">
        <v>146501</v>
      </c>
      <c r="I107" s="130">
        <v>9273264</v>
      </c>
      <c r="K107" s="145"/>
      <c r="L107" s="145"/>
      <c r="M107" s="145"/>
      <c r="N107" s="145"/>
      <c r="O107" s="145"/>
    </row>
    <row r="108" spans="2:15" ht="10.5" customHeight="1" x14ac:dyDescent="0.25">
      <c r="B108" s="86"/>
      <c r="C108" s="49" t="s">
        <v>310</v>
      </c>
      <c r="D108" s="130">
        <v>316448</v>
      </c>
      <c r="E108" s="130">
        <v>280000</v>
      </c>
      <c r="F108" s="130">
        <v>596448</v>
      </c>
      <c r="G108" s="130">
        <v>0</v>
      </c>
      <c r="H108" s="130">
        <v>0</v>
      </c>
      <c r="I108" s="130">
        <v>596448</v>
      </c>
      <c r="K108" s="145"/>
      <c r="L108" s="145"/>
      <c r="M108" s="145"/>
      <c r="N108" s="145"/>
      <c r="O108" s="145"/>
    </row>
    <row r="109" spans="2:15" ht="10.5" customHeight="1" x14ac:dyDescent="0.25">
      <c r="B109" s="86"/>
      <c r="C109" s="49" t="s">
        <v>311</v>
      </c>
      <c r="D109" s="130">
        <v>3044436</v>
      </c>
      <c r="E109" s="130">
        <v>127242</v>
      </c>
      <c r="F109" s="130">
        <v>3171678</v>
      </c>
      <c r="G109" s="130">
        <v>178286</v>
      </c>
      <c r="H109" s="130">
        <v>143627</v>
      </c>
      <c r="I109" s="130">
        <v>2993392</v>
      </c>
      <c r="K109" s="145"/>
      <c r="L109" s="145"/>
      <c r="M109" s="145"/>
      <c r="N109" s="145"/>
      <c r="O109" s="145"/>
    </row>
    <row r="110" spans="2:15" ht="10.5" customHeight="1" x14ac:dyDescent="0.25">
      <c r="B110" s="86"/>
      <c r="C110" s="49" t="s">
        <v>312</v>
      </c>
      <c r="D110" s="130">
        <v>2004317</v>
      </c>
      <c r="E110" s="130">
        <v>1685186</v>
      </c>
      <c r="F110" s="130">
        <v>3689503</v>
      </c>
      <c r="G110" s="130">
        <v>68568</v>
      </c>
      <c r="H110" s="130">
        <v>4825</v>
      </c>
      <c r="I110" s="130">
        <v>3620935</v>
      </c>
      <c r="K110" s="145"/>
      <c r="L110" s="145"/>
      <c r="M110" s="145"/>
      <c r="N110" s="145"/>
      <c r="O110" s="145"/>
    </row>
    <row r="111" spans="2:15" ht="10.5" customHeight="1" x14ac:dyDescent="0.25">
      <c r="B111" s="86"/>
      <c r="C111" s="49" t="s">
        <v>313</v>
      </c>
      <c r="D111" s="130">
        <v>452142</v>
      </c>
      <c r="E111" s="130">
        <v>35000</v>
      </c>
      <c r="F111" s="130">
        <v>487142</v>
      </c>
      <c r="G111" s="130">
        <v>3640</v>
      </c>
      <c r="H111" s="130">
        <v>480</v>
      </c>
      <c r="I111" s="130">
        <v>483502</v>
      </c>
      <c r="K111" s="145"/>
      <c r="L111" s="145"/>
      <c r="M111" s="145"/>
      <c r="N111" s="145"/>
      <c r="O111" s="145"/>
    </row>
    <row r="112" spans="2:15" ht="10.5" customHeight="1" x14ac:dyDescent="0.25">
      <c r="B112" s="273" t="s">
        <v>314</v>
      </c>
      <c r="C112" s="274"/>
      <c r="D112" s="130">
        <f>SUM(D113:D121)</f>
        <v>9000</v>
      </c>
      <c r="E112" s="130">
        <f>SUM(E113:E121)</f>
        <v>1574500</v>
      </c>
      <c r="F112" s="130">
        <f>SUM(F113:F121)</f>
        <v>1583500</v>
      </c>
      <c r="G112" s="130">
        <f>SUM(G113:G121)</f>
        <v>0</v>
      </c>
      <c r="H112" s="130">
        <f>SUM(H113:H121)</f>
        <v>0</v>
      </c>
      <c r="I112" s="130">
        <f t="shared" ref="I112:I136" si="3">+F112-G112</f>
        <v>1583500</v>
      </c>
    </row>
    <row r="113" spans="2:15" ht="10.5" customHeight="1" x14ac:dyDescent="0.25">
      <c r="B113" s="86"/>
      <c r="C113" s="49" t="s">
        <v>315</v>
      </c>
      <c r="D113" s="130">
        <v>0</v>
      </c>
      <c r="E113" s="130">
        <v>0</v>
      </c>
      <c r="F113" s="130">
        <v>0</v>
      </c>
      <c r="G113" s="130">
        <v>0</v>
      </c>
      <c r="H113" s="130">
        <v>0</v>
      </c>
      <c r="I113" s="130">
        <v>0</v>
      </c>
      <c r="K113" s="145"/>
      <c r="L113" s="145"/>
      <c r="M113" s="145"/>
      <c r="N113" s="145"/>
      <c r="O113" s="145"/>
    </row>
    <row r="114" spans="2:15" ht="10.5" customHeight="1" x14ac:dyDescent="0.25">
      <c r="B114" s="86"/>
      <c r="C114" s="49" t="s">
        <v>316</v>
      </c>
      <c r="D114" s="130">
        <v>0</v>
      </c>
      <c r="E114" s="130">
        <v>0</v>
      </c>
      <c r="F114" s="130">
        <v>0</v>
      </c>
      <c r="G114" s="130">
        <v>0</v>
      </c>
      <c r="H114" s="130">
        <v>0</v>
      </c>
      <c r="I114" s="130">
        <v>0</v>
      </c>
      <c r="K114" s="145"/>
      <c r="L114" s="145"/>
      <c r="M114" s="145"/>
      <c r="N114" s="145"/>
      <c r="O114" s="145"/>
    </row>
    <row r="115" spans="2:15" ht="10.5" customHeight="1" x14ac:dyDescent="0.25">
      <c r="B115" s="86"/>
      <c r="C115" s="49" t="s">
        <v>317</v>
      </c>
      <c r="D115" s="130">
        <v>0</v>
      </c>
      <c r="E115" s="130">
        <v>112000</v>
      </c>
      <c r="F115" s="130">
        <v>112000</v>
      </c>
      <c r="G115" s="130">
        <v>0</v>
      </c>
      <c r="H115" s="130">
        <v>0</v>
      </c>
      <c r="I115" s="130">
        <v>112000</v>
      </c>
      <c r="K115" s="145"/>
      <c r="L115" s="145"/>
      <c r="M115" s="145"/>
      <c r="N115" s="145"/>
      <c r="O115" s="145"/>
    </row>
    <row r="116" spans="2:15" ht="10.5" customHeight="1" x14ac:dyDescent="0.25">
      <c r="B116" s="86"/>
      <c r="C116" s="49" t="s">
        <v>318</v>
      </c>
      <c r="D116" s="130">
        <v>9000</v>
      </c>
      <c r="E116" s="130">
        <v>1462500</v>
      </c>
      <c r="F116" s="130">
        <v>1471500</v>
      </c>
      <c r="G116" s="130">
        <v>0</v>
      </c>
      <c r="H116" s="130">
        <v>0</v>
      </c>
      <c r="I116" s="130">
        <v>1471500</v>
      </c>
      <c r="K116" s="145"/>
      <c r="L116" s="145"/>
      <c r="M116" s="145"/>
      <c r="N116" s="145"/>
      <c r="O116" s="145"/>
    </row>
    <row r="117" spans="2:15" ht="10.5" customHeight="1" x14ac:dyDescent="0.25">
      <c r="B117" s="86"/>
      <c r="C117" s="49" t="s">
        <v>319</v>
      </c>
      <c r="D117" s="130">
        <v>0</v>
      </c>
      <c r="E117" s="130">
        <v>0</v>
      </c>
      <c r="F117" s="130">
        <v>0</v>
      </c>
      <c r="G117" s="130">
        <v>0</v>
      </c>
      <c r="H117" s="130">
        <v>0</v>
      </c>
      <c r="I117" s="130">
        <v>0</v>
      </c>
      <c r="K117" s="145"/>
      <c r="L117" s="145"/>
      <c r="M117" s="145"/>
      <c r="N117" s="145"/>
      <c r="O117" s="145"/>
    </row>
    <row r="118" spans="2:15" ht="10.5" customHeight="1" x14ac:dyDescent="0.25">
      <c r="B118" s="86"/>
      <c r="C118" s="49" t="s">
        <v>320</v>
      </c>
      <c r="D118" s="130">
        <v>0</v>
      </c>
      <c r="E118" s="130">
        <v>0</v>
      </c>
      <c r="F118" s="130">
        <v>0</v>
      </c>
      <c r="G118" s="130">
        <v>0</v>
      </c>
      <c r="H118" s="130">
        <v>0</v>
      </c>
      <c r="I118" s="130">
        <v>0</v>
      </c>
      <c r="K118" s="145"/>
      <c r="L118" s="145"/>
      <c r="M118" s="145"/>
      <c r="N118" s="145"/>
      <c r="O118" s="145"/>
    </row>
    <row r="119" spans="2:15" ht="10.5" customHeight="1" x14ac:dyDescent="0.25">
      <c r="B119" s="86"/>
      <c r="C119" s="49" t="s">
        <v>321</v>
      </c>
      <c r="D119" s="130">
        <v>0</v>
      </c>
      <c r="E119" s="130">
        <v>0</v>
      </c>
      <c r="F119" s="130">
        <v>0</v>
      </c>
      <c r="G119" s="130">
        <v>0</v>
      </c>
      <c r="H119" s="130">
        <v>0</v>
      </c>
      <c r="I119" s="130">
        <v>0</v>
      </c>
      <c r="K119" s="145"/>
      <c r="L119" s="145"/>
      <c r="M119" s="145"/>
      <c r="N119" s="145"/>
      <c r="O119" s="145"/>
    </row>
    <row r="120" spans="2:15" ht="10.5" customHeight="1" x14ac:dyDescent="0.25">
      <c r="B120" s="86"/>
      <c r="C120" s="49" t="s">
        <v>322</v>
      </c>
      <c r="D120" s="130">
        <v>0</v>
      </c>
      <c r="E120" s="130">
        <v>0</v>
      </c>
      <c r="F120" s="130">
        <v>0</v>
      </c>
      <c r="G120" s="130">
        <v>0</v>
      </c>
      <c r="H120" s="130">
        <v>0</v>
      </c>
      <c r="I120" s="130">
        <v>0</v>
      </c>
      <c r="K120" s="145"/>
      <c r="L120" s="145"/>
      <c r="M120" s="145"/>
      <c r="N120" s="145"/>
      <c r="O120" s="145"/>
    </row>
    <row r="121" spans="2:15" ht="10.5" customHeight="1" x14ac:dyDescent="0.25">
      <c r="B121" s="86"/>
      <c r="C121" s="49" t="s">
        <v>323</v>
      </c>
      <c r="D121" s="130">
        <v>0</v>
      </c>
      <c r="E121" s="130">
        <v>0</v>
      </c>
      <c r="F121" s="130">
        <v>0</v>
      </c>
      <c r="G121" s="130">
        <v>0</v>
      </c>
      <c r="H121" s="130">
        <v>0</v>
      </c>
      <c r="I121" s="130">
        <v>0</v>
      </c>
      <c r="K121" s="145"/>
      <c r="L121" s="145"/>
      <c r="M121" s="145"/>
      <c r="N121" s="145"/>
      <c r="O121" s="145"/>
    </row>
    <row r="122" spans="2:15" ht="10.5" customHeight="1" x14ac:dyDescent="0.25">
      <c r="B122" s="273" t="s">
        <v>324</v>
      </c>
      <c r="C122" s="274"/>
      <c r="D122" s="130">
        <f>SUM(D123:D131)</f>
        <v>36897848</v>
      </c>
      <c r="E122" s="130">
        <f>SUM(E123:E131)</f>
        <v>22184143</v>
      </c>
      <c r="F122" s="130">
        <f>SUM(F123:F131)</f>
        <v>59081991</v>
      </c>
      <c r="G122" s="130">
        <f>SUM(G123:G131)</f>
        <v>14259595</v>
      </c>
      <c r="H122" s="130">
        <f>SUM(H123:H131)</f>
        <v>10277167</v>
      </c>
      <c r="I122" s="130">
        <f t="shared" si="3"/>
        <v>44822396</v>
      </c>
    </row>
    <row r="123" spans="2:15" ht="10.5" customHeight="1" x14ac:dyDescent="0.25">
      <c r="B123" s="86"/>
      <c r="C123" s="49" t="s">
        <v>325</v>
      </c>
      <c r="D123" s="130">
        <v>9880290</v>
      </c>
      <c r="E123" s="130">
        <v>6498924</v>
      </c>
      <c r="F123" s="130">
        <v>16379214</v>
      </c>
      <c r="G123" s="130">
        <v>8212560</v>
      </c>
      <c r="H123" s="130">
        <v>4595338</v>
      </c>
      <c r="I123" s="130">
        <v>8166654</v>
      </c>
      <c r="K123" s="145"/>
      <c r="L123" s="145"/>
      <c r="M123" s="145"/>
      <c r="N123" s="145"/>
      <c r="O123" s="145"/>
    </row>
    <row r="124" spans="2:15" ht="10.5" customHeight="1" x14ac:dyDescent="0.25">
      <c r="B124" s="86"/>
      <c r="C124" s="49" t="s">
        <v>326</v>
      </c>
      <c r="D124" s="130">
        <v>0</v>
      </c>
      <c r="E124" s="130">
        <v>176000</v>
      </c>
      <c r="F124" s="130">
        <v>176000</v>
      </c>
      <c r="G124" s="130">
        <v>0</v>
      </c>
      <c r="H124" s="130">
        <v>0</v>
      </c>
      <c r="I124" s="130">
        <v>176000</v>
      </c>
      <c r="K124" s="145"/>
      <c r="L124" s="145"/>
      <c r="M124" s="145"/>
      <c r="N124" s="145"/>
      <c r="O124" s="145"/>
    </row>
    <row r="125" spans="2:15" ht="10.5" customHeight="1" x14ac:dyDescent="0.25">
      <c r="B125" s="86"/>
      <c r="C125" s="49" t="s">
        <v>327</v>
      </c>
      <c r="D125" s="130">
        <v>26267940</v>
      </c>
      <c r="E125" s="130">
        <v>15016939</v>
      </c>
      <c r="F125" s="130">
        <v>41284879</v>
      </c>
      <c r="G125" s="130">
        <v>5614549</v>
      </c>
      <c r="H125" s="130">
        <v>5614549</v>
      </c>
      <c r="I125" s="130">
        <v>35670330</v>
      </c>
      <c r="K125" s="145"/>
      <c r="L125" s="145"/>
      <c r="M125" s="145"/>
      <c r="N125" s="145"/>
      <c r="O125" s="145"/>
    </row>
    <row r="126" spans="2:15" ht="10.5" customHeight="1" x14ac:dyDescent="0.25">
      <c r="B126" s="86"/>
      <c r="C126" s="49" t="s">
        <v>328</v>
      </c>
      <c r="D126" s="130">
        <v>249618</v>
      </c>
      <c r="E126" s="130">
        <v>300000</v>
      </c>
      <c r="F126" s="130">
        <v>549618</v>
      </c>
      <c r="G126" s="130">
        <v>365206</v>
      </c>
      <c r="H126" s="130">
        <v>0</v>
      </c>
      <c r="I126" s="130">
        <v>184412</v>
      </c>
      <c r="K126" s="145"/>
      <c r="L126" s="145"/>
      <c r="M126" s="145"/>
      <c r="N126" s="145"/>
      <c r="O126" s="145"/>
    </row>
    <row r="127" spans="2:15" ht="10.5" customHeight="1" x14ac:dyDescent="0.25">
      <c r="B127" s="86"/>
      <c r="C127" s="49" t="s">
        <v>329</v>
      </c>
      <c r="D127" s="130">
        <v>0</v>
      </c>
      <c r="E127" s="130">
        <v>0</v>
      </c>
      <c r="F127" s="130">
        <v>0</v>
      </c>
      <c r="G127" s="130">
        <v>0</v>
      </c>
      <c r="H127" s="130">
        <v>0</v>
      </c>
      <c r="I127" s="130">
        <v>0</v>
      </c>
      <c r="K127" s="145"/>
      <c r="L127" s="145"/>
      <c r="M127" s="145"/>
      <c r="N127" s="145"/>
      <c r="O127" s="145"/>
    </row>
    <row r="128" spans="2:15" ht="10.5" customHeight="1" x14ac:dyDescent="0.25">
      <c r="B128" s="86"/>
      <c r="C128" s="49" t="s">
        <v>330</v>
      </c>
      <c r="D128" s="130">
        <v>500000</v>
      </c>
      <c r="E128" s="130">
        <v>192280</v>
      </c>
      <c r="F128" s="130">
        <v>692280</v>
      </c>
      <c r="G128" s="130">
        <v>67280</v>
      </c>
      <c r="H128" s="130">
        <v>67280</v>
      </c>
      <c r="I128" s="130">
        <v>625000</v>
      </c>
      <c r="K128" s="145"/>
      <c r="L128" s="145"/>
      <c r="M128" s="145"/>
      <c r="N128" s="145"/>
      <c r="O128" s="145"/>
    </row>
    <row r="129" spans="2:15" ht="10.5" customHeight="1" x14ac:dyDescent="0.25">
      <c r="B129" s="86"/>
      <c r="C129" s="49" t="s">
        <v>331</v>
      </c>
      <c r="D129" s="130">
        <v>0</v>
      </c>
      <c r="E129" s="130">
        <v>0</v>
      </c>
      <c r="F129" s="130">
        <v>0</v>
      </c>
      <c r="G129" s="130">
        <v>0</v>
      </c>
      <c r="H129" s="130">
        <v>0</v>
      </c>
      <c r="I129" s="130">
        <v>0</v>
      </c>
      <c r="K129" s="145"/>
      <c r="L129" s="145"/>
      <c r="M129" s="145"/>
      <c r="N129" s="145"/>
      <c r="O129" s="145"/>
    </row>
    <row r="130" spans="2:15" ht="10.5" customHeight="1" x14ac:dyDescent="0.25">
      <c r="B130" s="86"/>
      <c r="C130" s="49" t="s">
        <v>332</v>
      </c>
      <c r="D130" s="130">
        <v>0</v>
      </c>
      <c r="E130" s="130">
        <v>0</v>
      </c>
      <c r="F130" s="130">
        <v>0</v>
      </c>
      <c r="G130" s="130">
        <v>0</v>
      </c>
      <c r="H130" s="130">
        <v>0</v>
      </c>
      <c r="I130" s="130">
        <v>0</v>
      </c>
      <c r="K130" s="145"/>
      <c r="L130" s="145"/>
      <c r="M130" s="145"/>
      <c r="N130" s="145"/>
      <c r="O130" s="145"/>
    </row>
    <row r="131" spans="2:15" ht="10.5" customHeight="1" x14ac:dyDescent="0.25">
      <c r="B131" s="86"/>
      <c r="C131" s="49" t="s">
        <v>333</v>
      </c>
      <c r="D131" s="130">
        <v>0</v>
      </c>
      <c r="E131" s="130">
        <v>0</v>
      </c>
      <c r="F131" s="130">
        <v>0</v>
      </c>
      <c r="G131" s="130">
        <v>0</v>
      </c>
      <c r="H131" s="130">
        <v>0</v>
      </c>
      <c r="I131" s="130">
        <v>0</v>
      </c>
      <c r="K131" s="145"/>
      <c r="L131" s="145"/>
      <c r="M131" s="145"/>
      <c r="N131" s="145"/>
      <c r="O131" s="145"/>
    </row>
    <row r="132" spans="2:15" ht="10.5" customHeight="1" x14ac:dyDescent="0.25">
      <c r="B132" s="273" t="s">
        <v>334</v>
      </c>
      <c r="C132" s="274"/>
      <c r="D132" s="130">
        <f>SUM(D133:D135)</f>
        <v>0</v>
      </c>
      <c r="E132" s="130">
        <f>SUM(E133:E135)</f>
        <v>6715746</v>
      </c>
      <c r="F132" s="130">
        <f>SUM(F133:F135)</f>
        <v>6715746</v>
      </c>
      <c r="G132" s="130">
        <f>SUM(G133:G135)</f>
        <v>0</v>
      </c>
      <c r="H132" s="130">
        <f>SUM(H133:H135)</f>
        <v>0</v>
      </c>
      <c r="I132" s="130">
        <f t="shared" si="3"/>
        <v>6715746</v>
      </c>
    </row>
    <row r="133" spans="2:15" ht="10.5" customHeight="1" x14ac:dyDescent="0.25">
      <c r="B133" s="86"/>
      <c r="C133" s="49" t="s">
        <v>335</v>
      </c>
      <c r="D133" s="130">
        <v>0</v>
      </c>
      <c r="E133" s="130">
        <v>0</v>
      </c>
      <c r="F133" s="130">
        <v>0</v>
      </c>
      <c r="G133" s="130">
        <v>0</v>
      </c>
      <c r="H133" s="130">
        <v>0</v>
      </c>
      <c r="I133" s="130">
        <v>0</v>
      </c>
      <c r="K133" s="145"/>
      <c r="L133" s="145"/>
      <c r="M133" s="145"/>
      <c r="N133" s="145"/>
      <c r="O133" s="145"/>
    </row>
    <row r="134" spans="2:15" ht="10.5" customHeight="1" x14ac:dyDescent="0.25">
      <c r="B134" s="86"/>
      <c r="C134" s="49" t="s">
        <v>336</v>
      </c>
      <c r="D134" s="130">
        <v>0</v>
      </c>
      <c r="E134" s="130">
        <v>6715746</v>
      </c>
      <c r="F134" s="130">
        <v>6715746</v>
      </c>
      <c r="G134" s="130">
        <v>0</v>
      </c>
      <c r="H134" s="130">
        <v>0</v>
      </c>
      <c r="I134" s="130">
        <v>6715746</v>
      </c>
      <c r="K134" s="145"/>
      <c r="L134" s="145"/>
      <c r="M134" s="145"/>
      <c r="N134" s="145"/>
      <c r="O134" s="145"/>
    </row>
    <row r="135" spans="2:15" ht="10.5" customHeight="1" x14ac:dyDescent="0.25">
      <c r="B135" s="86"/>
      <c r="C135" s="49" t="s">
        <v>337</v>
      </c>
      <c r="D135" s="130">
        <v>0</v>
      </c>
      <c r="E135" s="130">
        <v>0</v>
      </c>
      <c r="F135" s="130">
        <v>0</v>
      </c>
      <c r="G135" s="130">
        <v>0</v>
      </c>
      <c r="H135" s="130">
        <v>0</v>
      </c>
      <c r="I135" s="130">
        <v>0</v>
      </c>
      <c r="K135" s="145"/>
      <c r="L135" s="145"/>
      <c r="M135" s="145"/>
      <c r="N135" s="145"/>
      <c r="O135" s="145"/>
    </row>
    <row r="136" spans="2:15" ht="10.5" customHeight="1" x14ac:dyDescent="0.25">
      <c r="B136" s="273" t="s">
        <v>338</v>
      </c>
      <c r="C136" s="274"/>
      <c r="D136" s="130">
        <f>SUM(D137:D144)</f>
        <v>0</v>
      </c>
      <c r="E136" s="130">
        <f>SUM(E137:E144)</f>
        <v>0</v>
      </c>
      <c r="F136" s="130">
        <f>SUM(F137:F144)</f>
        <v>0</v>
      </c>
      <c r="G136" s="130">
        <f>SUM(G137:G144)</f>
        <v>0</v>
      </c>
      <c r="H136" s="130">
        <f>SUM(H137:H144)</f>
        <v>0</v>
      </c>
      <c r="I136" s="130">
        <f t="shared" si="3"/>
        <v>0</v>
      </c>
    </row>
    <row r="137" spans="2:15" ht="10.5" customHeight="1" x14ac:dyDescent="0.25">
      <c r="B137" s="86"/>
      <c r="C137" s="49" t="s">
        <v>339</v>
      </c>
      <c r="D137" s="130">
        <v>0</v>
      </c>
      <c r="E137" s="130">
        <v>0</v>
      </c>
      <c r="F137" s="130">
        <v>0</v>
      </c>
      <c r="G137" s="130">
        <v>0</v>
      </c>
      <c r="H137" s="130">
        <v>0</v>
      </c>
      <c r="I137" s="130">
        <f t="shared" ref="I137:I156" si="4">+F137-G137</f>
        <v>0</v>
      </c>
    </row>
    <row r="138" spans="2:15" ht="10.5" customHeight="1" x14ac:dyDescent="0.25">
      <c r="B138" s="86"/>
      <c r="C138" s="49" t="s">
        <v>340</v>
      </c>
      <c r="D138" s="130">
        <v>0</v>
      </c>
      <c r="E138" s="130">
        <v>0</v>
      </c>
      <c r="F138" s="130">
        <v>0</v>
      </c>
      <c r="G138" s="130">
        <v>0</v>
      </c>
      <c r="H138" s="130">
        <v>0</v>
      </c>
      <c r="I138" s="130">
        <f t="shared" si="4"/>
        <v>0</v>
      </c>
    </row>
    <row r="139" spans="2:15" ht="10.5" customHeight="1" x14ac:dyDescent="0.25">
      <c r="B139" s="86"/>
      <c r="C139" s="49" t="s">
        <v>341</v>
      </c>
      <c r="D139" s="130">
        <v>0</v>
      </c>
      <c r="E139" s="130">
        <v>0</v>
      </c>
      <c r="F139" s="130">
        <v>0</v>
      </c>
      <c r="G139" s="130">
        <v>0</v>
      </c>
      <c r="H139" s="130">
        <v>0</v>
      </c>
      <c r="I139" s="130">
        <f t="shared" si="4"/>
        <v>0</v>
      </c>
    </row>
    <row r="140" spans="2:15" ht="10.5" customHeight="1" x14ac:dyDescent="0.25">
      <c r="B140" s="86"/>
      <c r="C140" s="49" t="s">
        <v>342</v>
      </c>
      <c r="D140" s="130">
        <v>0</v>
      </c>
      <c r="E140" s="130">
        <v>0</v>
      </c>
      <c r="F140" s="130">
        <v>0</v>
      </c>
      <c r="G140" s="130">
        <v>0</v>
      </c>
      <c r="H140" s="130">
        <v>0</v>
      </c>
      <c r="I140" s="130">
        <f t="shared" si="4"/>
        <v>0</v>
      </c>
    </row>
    <row r="141" spans="2:15" ht="10.5" customHeight="1" x14ac:dyDescent="0.25">
      <c r="B141" s="86"/>
      <c r="C141" s="49" t="s">
        <v>343</v>
      </c>
      <c r="D141" s="130">
        <v>0</v>
      </c>
      <c r="E141" s="130">
        <v>0</v>
      </c>
      <c r="F141" s="130">
        <v>0</v>
      </c>
      <c r="G141" s="130">
        <v>0</v>
      </c>
      <c r="H141" s="130">
        <v>0</v>
      </c>
      <c r="I141" s="130">
        <f t="shared" si="4"/>
        <v>0</v>
      </c>
    </row>
    <row r="142" spans="2:15" ht="10.5" customHeight="1" x14ac:dyDescent="0.25">
      <c r="B142" s="86"/>
      <c r="C142" s="49" t="s">
        <v>344</v>
      </c>
      <c r="D142" s="130">
        <v>0</v>
      </c>
      <c r="E142" s="130">
        <v>0</v>
      </c>
      <c r="F142" s="130">
        <v>0</v>
      </c>
      <c r="G142" s="130">
        <v>0</v>
      </c>
      <c r="H142" s="130">
        <v>0</v>
      </c>
      <c r="I142" s="130">
        <f t="shared" si="4"/>
        <v>0</v>
      </c>
    </row>
    <row r="143" spans="2:15" ht="10.5" customHeight="1" x14ac:dyDescent="0.25">
      <c r="B143" s="86"/>
      <c r="C143" s="49" t="s">
        <v>345</v>
      </c>
      <c r="D143" s="130">
        <v>0</v>
      </c>
      <c r="E143" s="130">
        <v>0</v>
      </c>
      <c r="F143" s="130">
        <v>0</v>
      </c>
      <c r="G143" s="130">
        <v>0</v>
      </c>
      <c r="H143" s="130">
        <v>0</v>
      </c>
      <c r="I143" s="130">
        <f t="shared" si="4"/>
        <v>0</v>
      </c>
    </row>
    <row r="144" spans="2:15" ht="10.5" customHeight="1" x14ac:dyDescent="0.25">
      <c r="B144" s="86"/>
      <c r="C144" s="49" t="s">
        <v>346</v>
      </c>
      <c r="D144" s="130">
        <v>0</v>
      </c>
      <c r="E144" s="130">
        <v>0</v>
      </c>
      <c r="F144" s="130">
        <v>0</v>
      </c>
      <c r="G144" s="130">
        <v>0</v>
      </c>
      <c r="H144" s="130">
        <v>0</v>
      </c>
      <c r="I144" s="130">
        <f t="shared" si="4"/>
        <v>0</v>
      </c>
    </row>
    <row r="145" spans="2:10" ht="10.5" customHeight="1" x14ac:dyDescent="0.25">
      <c r="B145" s="273" t="s">
        <v>347</v>
      </c>
      <c r="C145" s="274"/>
      <c r="D145" s="130">
        <f>SUM(D146:D148)</f>
        <v>0</v>
      </c>
      <c r="E145" s="130">
        <f>SUM(E146:E148)</f>
        <v>0</v>
      </c>
      <c r="F145" s="130">
        <f>SUM(F146:F148)</f>
        <v>0</v>
      </c>
      <c r="G145" s="130">
        <f>SUM(G146:G148)</f>
        <v>0</v>
      </c>
      <c r="H145" s="130">
        <f>SUM(H146:H148)</f>
        <v>0</v>
      </c>
      <c r="I145" s="130">
        <f t="shared" si="4"/>
        <v>0</v>
      </c>
    </row>
    <row r="146" spans="2:10" ht="10.5" customHeight="1" x14ac:dyDescent="0.25">
      <c r="B146" s="86"/>
      <c r="C146" s="49" t="s">
        <v>348</v>
      </c>
      <c r="D146" s="130">
        <v>0</v>
      </c>
      <c r="E146" s="130">
        <v>0</v>
      </c>
      <c r="F146" s="130">
        <v>0</v>
      </c>
      <c r="G146" s="130">
        <v>0</v>
      </c>
      <c r="H146" s="130">
        <v>0</v>
      </c>
      <c r="I146" s="130">
        <f t="shared" si="4"/>
        <v>0</v>
      </c>
    </row>
    <row r="147" spans="2:10" ht="10.5" customHeight="1" x14ac:dyDescent="0.25">
      <c r="B147" s="86"/>
      <c r="C147" s="49" t="s">
        <v>349</v>
      </c>
      <c r="D147" s="130">
        <v>0</v>
      </c>
      <c r="E147" s="130">
        <v>0</v>
      </c>
      <c r="F147" s="130">
        <v>0</v>
      </c>
      <c r="G147" s="130">
        <v>0</v>
      </c>
      <c r="H147" s="130">
        <v>0</v>
      </c>
      <c r="I147" s="130">
        <f t="shared" si="4"/>
        <v>0</v>
      </c>
    </row>
    <row r="148" spans="2:10" ht="10.5" customHeight="1" x14ac:dyDescent="0.25">
      <c r="B148" s="86"/>
      <c r="C148" s="49" t="s">
        <v>350</v>
      </c>
      <c r="D148" s="130">
        <v>0</v>
      </c>
      <c r="E148" s="130">
        <v>0</v>
      </c>
      <c r="F148" s="130">
        <v>0</v>
      </c>
      <c r="G148" s="130">
        <v>0</v>
      </c>
      <c r="H148" s="130">
        <v>0</v>
      </c>
      <c r="I148" s="130">
        <f t="shared" si="4"/>
        <v>0</v>
      </c>
    </row>
    <row r="149" spans="2:10" ht="10.5" customHeight="1" x14ac:dyDescent="0.25">
      <c r="B149" s="273" t="s">
        <v>351</v>
      </c>
      <c r="C149" s="274"/>
      <c r="D149" s="130">
        <f>SUM(D150:D156)</f>
        <v>0</v>
      </c>
      <c r="E149" s="130">
        <f>SUM(E150:E156)</f>
        <v>0</v>
      </c>
      <c r="F149" s="130">
        <f>SUM(F150:F156)</f>
        <v>0</v>
      </c>
      <c r="G149" s="130">
        <f>SUM(G150:G156)</f>
        <v>0</v>
      </c>
      <c r="H149" s="130">
        <f>SUM(H150:H156)</f>
        <v>0</v>
      </c>
      <c r="I149" s="130">
        <f t="shared" si="4"/>
        <v>0</v>
      </c>
    </row>
    <row r="150" spans="2:10" ht="10.5" customHeight="1" x14ac:dyDescent="0.25">
      <c r="B150" s="86"/>
      <c r="C150" s="49" t="s">
        <v>352</v>
      </c>
      <c r="D150" s="130">
        <v>0</v>
      </c>
      <c r="E150" s="130">
        <v>0</v>
      </c>
      <c r="F150" s="130">
        <v>0</v>
      </c>
      <c r="G150" s="130">
        <v>0</v>
      </c>
      <c r="H150" s="130">
        <v>0</v>
      </c>
      <c r="I150" s="130">
        <f t="shared" si="4"/>
        <v>0</v>
      </c>
    </row>
    <row r="151" spans="2:10" ht="10.5" customHeight="1" x14ac:dyDescent="0.25">
      <c r="B151" s="86"/>
      <c r="C151" s="49" t="s">
        <v>353</v>
      </c>
      <c r="D151" s="130">
        <v>0</v>
      </c>
      <c r="E151" s="130">
        <v>0</v>
      </c>
      <c r="F151" s="130">
        <v>0</v>
      </c>
      <c r="G151" s="130">
        <v>0</v>
      </c>
      <c r="H151" s="130">
        <v>0</v>
      </c>
      <c r="I151" s="130">
        <f t="shared" si="4"/>
        <v>0</v>
      </c>
    </row>
    <row r="152" spans="2:10" ht="10.5" customHeight="1" x14ac:dyDescent="0.25">
      <c r="B152" s="86"/>
      <c r="C152" s="49" t="s">
        <v>354</v>
      </c>
      <c r="D152" s="130">
        <v>0</v>
      </c>
      <c r="E152" s="130">
        <v>0</v>
      </c>
      <c r="F152" s="130">
        <v>0</v>
      </c>
      <c r="G152" s="130">
        <v>0</v>
      </c>
      <c r="H152" s="130">
        <v>0</v>
      </c>
      <c r="I152" s="130">
        <f t="shared" si="4"/>
        <v>0</v>
      </c>
    </row>
    <row r="153" spans="2:10" ht="10.5" customHeight="1" x14ac:dyDescent="0.25">
      <c r="B153" s="86"/>
      <c r="C153" s="49" t="s">
        <v>355</v>
      </c>
      <c r="D153" s="130">
        <v>0</v>
      </c>
      <c r="E153" s="130">
        <v>0</v>
      </c>
      <c r="F153" s="130">
        <v>0</v>
      </c>
      <c r="G153" s="130">
        <v>0</v>
      </c>
      <c r="H153" s="130">
        <v>0</v>
      </c>
      <c r="I153" s="130">
        <f t="shared" si="4"/>
        <v>0</v>
      </c>
    </row>
    <row r="154" spans="2:10" ht="10.5" customHeight="1" x14ac:dyDescent="0.25">
      <c r="B154" s="86"/>
      <c r="C154" s="49" t="s">
        <v>356</v>
      </c>
      <c r="D154" s="130">
        <v>0</v>
      </c>
      <c r="E154" s="130">
        <v>0</v>
      </c>
      <c r="F154" s="130">
        <v>0</v>
      </c>
      <c r="G154" s="130">
        <v>0</v>
      </c>
      <c r="H154" s="130">
        <v>0</v>
      </c>
      <c r="I154" s="130">
        <f t="shared" si="4"/>
        <v>0</v>
      </c>
    </row>
    <row r="155" spans="2:10" ht="10.5" customHeight="1" x14ac:dyDescent="0.25">
      <c r="B155" s="86"/>
      <c r="C155" s="49" t="s">
        <v>357</v>
      </c>
      <c r="D155" s="130">
        <v>0</v>
      </c>
      <c r="E155" s="130">
        <v>0</v>
      </c>
      <c r="F155" s="130">
        <v>0</v>
      </c>
      <c r="G155" s="130">
        <v>0</v>
      </c>
      <c r="H155" s="130">
        <v>0</v>
      </c>
      <c r="I155" s="130">
        <f t="shared" si="4"/>
        <v>0</v>
      </c>
    </row>
    <row r="156" spans="2:10" ht="10.5" customHeight="1" x14ac:dyDescent="0.25">
      <c r="B156" s="86"/>
      <c r="C156" s="49" t="s">
        <v>358</v>
      </c>
      <c r="D156" s="130">
        <v>0</v>
      </c>
      <c r="E156" s="130">
        <v>0</v>
      </c>
      <c r="F156" s="130">
        <v>0</v>
      </c>
      <c r="G156" s="130">
        <v>0</v>
      </c>
      <c r="H156" s="130">
        <v>0</v>
      </c>
      <c r="I156" s="130">
        <f t="shared" si="4"/>
        <v>0</v>
      </c>
    </row>
    <row r="157" spans="2:10" ht="10.5" customHeight="1" x14ac:dyDescent="0.25">
      <c r="B157" s="86"/>
      <c r="C157" s="49"/>
      <c r="D157" s="130"/>
      <c r="E157" s="130"/>
      <c r="F157" s="130"/>
      <c r="G157" s="130"/>
      <c r="H157" s="130"/>
      <c r="I157" s="149"/>
    </row>
    <row r="158" spans="2:10" ht="10.5" customHeight="1" x14ac:dyDescent="0.25">
      <c r="B158" s="277" t="s">
        <v>360</v>
      </c>
      <c r="C158" s="278"/>
      <c r="D158" s="131">
        <f t="shared" ref="D158:I158" si="5">+D9+D83</f>
        <v>450536823</v>
      </c>
      <c r="E158" s="131">
        <f t="shared" si="5"/>
        <v>193445413</v>
      </c>
      <c r="F158" s="131">
        <f t="shared" si="5"/>
        <v>643982236</v>
      </c>
      <c r="G158" s="131">
        <f t="shared" si="5"/>
        <v>412719226</v>
      </c>
      <c r="H158" s="131">
        <f t="shared" si="5"/>
        <v>402614577</v>
      </c>
      <c r="I158" s="131">
        <f t="shared" si="5"/>
        <v>231263010</v>
      </c>
      <c r="J158" s="134"/>
    </row>
    <row r="159" spans="2:10" ht="10.5" customHeight="1" thickBot="1" x14ac:dyDescent="0.3">
      <c r="B159" s="50"/>
      <c r="C159" s="51"/>
      <c r="D159" s="51"/>
      <c r="E159" s="51"/>
      <c r="F159" s="51"/>
      <c r="G159" s="51"/>
      <c r="H159" s="51"/>
      <c r="I159" s="51"/>
    </row>
    <row r="162" spans="4:9" x14ac:dyDescent="0.25">
      <c r="D162" s="134"/>
      <c r="E162" s="134"/>
      <c r="F162" s="134"/>
      <c r="G162" s="134"/>
      <c r="H162" s="134"/>
      <c r="I162" s="134"/>
    </row>
  </sheetData>
  <mergeCells count="29"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  <mergeCell ref="B84:C84"/>
    <mergeCell ref="B9:C9"/>
    <mergeCell ref="B10:C10"/>
    <mergeCell ref="B18:C18"/>
    <mergeCell ref="B28:C28"/>
    <mergeCell ref="B38:C38"/>
    <mergeCell ref="B48:C48"/>
    <mergeCell ref="B58:C58"/>
    <mergeCell ref="B62:C62"/>
    <mergeCell ref="B71:C71"/>
    <mergeCell ref="B75:C75"/>
    <mergeCell ref="B83:C83"/>
    <mergeCell ref="B7:C8"/>
    <mergeCell ref="D7:H7"/>
    <mergeCell ref="I7:I8"/>
    <mergeCell ref="B2:I2"/>
    <mergeCell ref="B3:I3"/>
    <mergeCell ref="B4:I4"/>
    <mergeCell ref="B5:I5"/>
    <mergeCell ref="B6:I6"/>
  </mergeCells>
  <pageMargins left="0.7" right="0.7" top="0.75" bottom="0.75" header="0.3" footer="0.3"/>
  <pageSetup scale="81" fitToHeight="0" orientation="portrait" r:id="rId1"/>
  <rowBreaks count="1" manualBreakCount="1">
    <brk id="8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5"/>
  <sheetViews>
    <sheetView zoomScale="190" zoomScaleNormal="190" workbookViewId="0">
      <selection activeCell="H7" sqref="B7:H8"/>
    </sheetView>
  </sheetViews>
  <sheetFormatPr baseColWidth="10" defaultRowHeight="15" x14ac:dyDescent="0.25"/>
  <cols>
    <col min="1" max="1" width="1.85546875" customWidth="1"/>
    <col min="2" max="2" width="25.7109375" customWidth="1"/>
    <col min="3" max="3" width="12.5703125" bestFit="1" customWidth="1"/>
    <col min="4" max="4" width="13" bestFit="1" customWidth="1"/>
    <col min="5" max="5" width="13.140625" bestFit="1" customWidth="1"/>
    <col min="6" max="7" width="13" bestFit="1" customWidth="1"/>
    <col min="8" max="8" width="11.7109375" bestFit="1" customWidth="1"/>
    <col min="9" max="9" width="3.140625" customWidth="1"/>
  </cols>
  <sheetData>
    <row r="1" spans="2:14" ht="6.75" customHeight="1" thickBot="1" x14ac:dyDescent="0.3"/>
    <row r="2" spans="2:14" x14ac:dyDescent="0.25">
      <c r="B2" s="282" t="s">
        <v>529</v>
      </c>
      <c r="C2" s="283"/>
      <c r="D2" s="283"/>
      <c r="E2" s="283"/>
      <c r="F2" s="283"/>
      <c r="G2" s="283"/>
      <c r="H2" s="284"/>
    </row>
    <row r="3" spans="2:14" x14ac:dyDescent="0.25">
      <c r="B3" s="172" t="s">
        <v>280</v>
      </c>
      <c r="C3" s="173"/>
      <c r="D3" s="173"/>
      <c r="E3" s="173"/>
      <c r="F3" s="173"/>
      <c r="G3" s="173"/>
      <c r="H3" s="174"/>
    </row>
    <row r="4" spans="2:14" x14ac:dyDescent="0.25">
      <c r="B4" s="172" t="s">
        <v>361</v>
      </c>
      <c r="C4" s="173"/>
      <c r="D4" s="173"/>
      <c r="E4" s="173"/>
      <c r="F4" s="173"/>
      <c r="G4" s="173"/>
      <c r="H4" s="174"/>
    </row>
    <row r="5" spans="2:14" x14ac:dyDescent="0.25">
      <c r="B5" s="172" t="s">
        <v>547</v>
      </c>
      <c r="C5" s="173"/>
      <c r="D5" s="173"/>
      <c r="E5" s="173"/>
      <c r="F5" s="173"/>
      <c r="G5" s="173"/>
      <c r="H5" s="174"/>
    </row>
    <row r="6" spans="2:14" ht="15.75" thickBot="1" x14ac:dyDescent="0.3">
      <c r="B6" s="175" t="s">
        <v>1</v>
      </c>
      <c r="C6" s="176"/>
      <c r="D6" s="176"/>
      <c r="E6" s="176"/>
      <c r="F6" s="176"/>
      <c r="G6" s="176"/>
      <c r="H6" s="177"/>
    </row>
    <row r="7" spans="2:14" ht="15.75" thickBot="1" x14ac:dyDescent="0.3">
      <c r="B7" s="218" t="s">
        <v>523</v>
      </c>
      <c r="C7" s="279" t="s">
        <v>282</v>
      </c>
      <c r="D7" s="280"/>
      <c r="E7" s="280"/>
      <c r="F7" s="280"/>
      <c r="G7" s="281"/>
      <c r="H7" s="218" t="s">
        <v>543</v>
      </c>
    </row>
    <row r="8" spans="2:14" ht="17.25" thickBot="1" x14ac:dyDescent="0.3">
      <c r="B8" s="219"/>
      <c r="C8" s="154" t="s">
        <v>539</v>
      </c>
      <c r="D8" s="154" t="s">
        <v>215</v>
      </c>
      <c r="E8" s="154" t="s">
        <v>216</v>
      </c>
      <c r="F8" s="154" t="s">
        <v>178</v>
      </c>
      <c r="G8" s="154" t="s">
        <v>196</v>
      </c>
      <c r="H8" s="219"/>
    </row>
    <row r="9" spans="2:14" x14ac:dyDescent="0.25">
      <c r="B9" s="19" t="s">
        <v>362</v>
      </c>
      <c r="C9" s="135">
        <f t="shared" ref="C9:H9" si="0">SUM(C11:C22)</f>
        <v>9137600</v>
      </c>
      <c r="D9" s="135">
        <f t="shared" si="0"/>
        <v>-2812901.09</v>
      </c>
      <c r="E9" s="135">
        <f t="shared" si="0"/>
        <v>6324698.9100000001</v>
      </c>
      <c r="F9" s="135">
        <f t="shared" si="0"/>
        <v>1904028.93</v>
      </c>
      <c r="G9" s="135">
        <f t="shared" si="0"/>
        <v>1024972.76</v>
      </c>
      <c r="H9" s="131">
        <f t="shared" si="0"/>
        <v>4420669.9800000004</v>
      </c>
    </row>
    <row r="10" spans="2:14" x14ac:dyDescent="0.25">
      <c r="B10" s="19" t="s">
        <v>363</v>
      </c>
      <c r="C10" s="123"/>
      <c r="D10" s="123"/>
      <c r="E10" s="123"/>
      <c r="F10" s="123"/>
      <c r="G10" s="123"/>
      <c r="H10" s="123"/>
    </row>
    <row r="11" spans="2:14" x14ac:dyDescent="0.25">
      <c r="B11" s="23" t="s">
        <v>549</v>
      </c>
      <c r="C11" s="133">
        <v>249900</v>
      </c>
      <c r="D11" s="133">
        <v>0</v>
      </c>
      <c r="E11" s="133">
        <v>249900</v>
      </c>
      <c r="F11" s="133">
        <v>4499</v>
      </c>
      <c r="G11" s="133">
        <v>0</v>
      </c>
      <c r="H11" s="130">
        <v>245401</v>
      </c>
      <c r="J11" s="145"/>
      <c r="K11" s="145"/>
      <c r="L11" s="145"/>
      <c r="M11" s="145"/>
      <c r="N11" s="145"/>
    </row>
    <row r="12" spans="2:14" x14ac:dyDescent="0.25">
      <c r="B12" s="23" t="s">
        <v>550</v>
      </c>
      <c r="C12" s="133">
        <v>0</v>
      </c>
      <c r="D12" s="133">
        <v>0</v>
      </c>
      <c r="E12" s="133">
        <v>0</v>
      </c>
      <c r="F12" s="133">
        <v>0</v>
      </c>
      <c r="G12" s="133">
        <v>0</v>
      </c>
      <c r="H12" s="130">
        <v>0</v>
      </c>
      <c r="J12" s="145"/>
      <c r="K12" s="145"/>
      <c r="L12" s="145"/>
      <c r="M12" s="145"/>
      <c r="N12" s="145"/>
    </row>
    <row r="13" spans="2:14" x14ac:dyDescent="0.25">
      <c r="B13" s="23" t="s">
        <v>551</v>
      </c>
      <c r="C13" s="133">
        <v>0</v>
      </c>
      <c r="D13" s="133">
        <v>0</v>
      </c>
      <c r="E13" s="133">
        <v>0</v>
      </c>
      <c r="F13" s="133">
        <v>0</v>
      </c>
      <c r="G13" s="133">
        <v>0</v>
      </c>
      <c r="H13" s="130">
        <v>0</v>
      </c>
      <c r="J13" s="145"/>
      <c r="K13" s="145"/>
      <c r="L13" s="145"/>
      <c r="M13" s="145"/>
      <c r="N13" s="145"/>
    </row>
    <row r="14" spans="2:14" x14ac:dyDescent="0.25">
      <c r="B14" s="23" t="s">
        <v>552</v>
      </c>
      <c r="C14" s="133">
        <v>0</v>
      </c>
      <c r="D14" s="133">
        <v>0</v>
      </c>
      <c r="E14" s="133">
        <v>0</v>
      </c>
      <c r="F14" s="133">
        <v>0</v>
      </c>
      <c r="G14" s="133">
        <v>0</v>
      </c>
      <c r="H14" s="130">
        <v>0</v>
      </c>
      <c r="J14" s="145"/>
      <c r="K14" s="145"/>
      <c r="L14" s="145"/>
      <c r="M14" s="145"/>
      <c r="N14" s="145"/>
    </row>
    <row r="15" spans="2:14" x14ac:dyDescent="0.25">
      <c r="B15" s="23" t="s">
        <v>553</v>
      </c>
      <c r="C15" s="133">
        <v>6365001</v>
      </c>
      <c r="D15" s="133">
        <v>-2812901.09</v>
      </c>
      <c r="E15" s="133">
        <v>3552099.91</v>
      </c>
      <c r="F15" s="133">
        <v>415148.68</v>
      </c>
      <c r="G15" s="133">
        <v>401299.20000000001</v>
      </c>
      <c r="H15" s="130">
        <v>3136951.23</v>
      </c>
      <c r="J15" s="145"/>
      <c r="K15" s="145"/>
      <c r="L15" s="145"/>
      <c r="M15" s="145"/>
      <c r="N15" s="145"/>
    </row>
    <row r="16" spans="2:14" ht="15" customHeight="1" x14ac:dyDescent="0.25">
      <c r="B16" s="23" t="s">
        <v>554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0">
        <v>0</v>
      </c>
      <c r="J16" s="145"/>
      <c r="K16" s="145"/>
      <c r="L16" s="145"/>
      <c r="M16" s="145"/>
      <c r="N16" s="145"/>
    </row>
    <row r="17" spans="2:14" ht="15" customHeight="1" x14ac:dyDescent="0.25">
      <c r="B17" s="23" t="s">
        <v>555</v>
      </c>
      <c r="C17" s="133">
        <v>0</v>
      </c>
      <c r="D17" s="133">
        <v>0</v>
      </c>
      <c r="E17" s="133">
        <v>0</v>
      </c>
      <c r="F17" s="133">
        <v>0</v>
      </c>
      <c r="G17" s="133">
        <v>0</v>
      </c>
      <c r="H17" s="130">
        <v>0</v>
      </c>
      <c r="J17" s="145"/>
      <c r="K17" s="145"/>
      <c r="L17" s="145"/>
      <c r="M17" s="145"/>
      <c r="N17" s="145"/>
    </row>
    <row r="18" spans="2:14" ht="15" customHeight="1" x14ac:dyDescent="0.25">
      <c r="B18" s="23" t="s">
        <v>556</v>
      </c>
      <c r="C18" s="133">
        <v>635699</v>
      </c>
      <c r="D18" s="133">
        <v>0</v>
      </c>
      <c r="E18" s="133">
        <v>635699</v>
      </c>
      <c r="F18" s="133">
        <v>406308.04</v>
      </c>
      <c r="G18" s="133">
        <v>397989.31</v>
      </c>
      <c r="H18" s="130">
        <v>229390.96</v>
      </c>
      <c r="J18" s="145"/>
      <c r="K18" s="145"/>
      <c r="L18" s="145"/>
      <c r="M18" s="145"/>
      <c r="N18" s="145"/>
    </row>
    <row r="19" spans="2:14" ht="15" customHeight="1" x14ac:dyDescent="0.25">
      <c r="B19" s="23" t="s">
        <v>557</v>
      </c>
      <c r="C19" s="133">
        <v>0</v>
      </c>
      <c r="D19" s="133">
        <v>0</v>
      </c>
      <c r="E19" s="133">
        <v>0</v>
      </c>
      <c r="F19" s="133">
        <v>0</v>
      </c>
      <c r="G19" s="133">
        <v>0</v>
      </c>
      <c r="H19" s="130">
        <v>0</v>
      </c>
      <c r="J19" s="145"/>
      <c r="K19" s="145"/>
      <c r="L19" s="145"/>
      <c r="M19" s="145"/>
      <c r="N19" s="145"/>
    </row>
    <row r="20" spans="2:14" ht="15" customHeight="1" x14ac:dyDescent="0.25">
      <c r="B20" s="23" t="s">
        <v>558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  <c r="H20" s="130">
        <v>0</v>
      </c>
      <c r="J20" s="145"/>
      <c r="K20" s="145"/>
      <c r="L20" s="145"/>
      <c r="M20" s="145"/>
      <c r="N20" s="145"/>
    </row>
    <row r="21" spans="2:14" ht="15" customHeight="1" x14ac:dyDescent="0.25">
      <c r="B21" s="23" t="s">
        <v>559</v>
      </c>
      <c r="C21" s="133">
        <v>0</v>
      </c>
      <c r="D21" s="133">
        <v>0</v>
      </c>
      <c r="E21" s="133">
        <v>0</v>
      </c>
      <c r="F21" s="133">
        <v>269273.21000000002</v>
      </c>
      <c r="G21" s="133">
        <v>225684.25</v>
      </c>
      <c r="H21" s="130">
        <v>-269273.21000000002</v>
      </c>
      <c r="J21" s="145"/>
      <c r="K21" s="145"/>
      <c r="L21" s="145"/>
      <c r="M21" s="145"/>
      <c r="N21" s="145"/>
    </row>
    <row r="22" spans="2:14" ht="15" customHeight="1" x14ac:dyDescent="0.25">
      <c r="B22" s="23" t="s">
        <v>560</v>
      </c>
      <c r="C22" s="133">
        <v>1887000</v>
      </c>
      <c r="D22" s="133">
        <v>0</v>
      </c>
      <c r="E22" s="133">
        <v>1887000</v>
      </c>
      <c r="F22" s="133">
        <v>808800</v>
      </c>
      <c r="G22" s="133">
        <v>0</v>
      </c>
      <c r="H22" s="130">
        <v>1078200</v>
      </c>
      <c r="J22" s="145"/>
      <c r="K22" s="145"/>
      <c r="L22" s="145"/>
      <c r="M22" s="145"/>
      <c r="N22" s="145"/>
    </row>
    <row r="23" spans="2:14" ht="15" customHeight="1" x14ac:dyDescent="0.25">
      <c r="B23" s="23" t="s">
        <v>561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  <c r="H23" s="152">
        <v>0</v>
      </c>
      <c r="J23" s="145"/>
      <c r="K23" s="145"/>
      <c r="L23" s="145"/>
      <c r="M23" s="145"/>
      <c r="N23" s="145"/>
    </row>
    <row r="24" spans="2:14" ht="15" customHeight="1" x14ac:dyDescent="0.25">
      <c r="B24" s="23" t="s">
        <v>562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52">
        <v>0</v>
      </c>
      <c r="J24" s="145"/>
      <c r="K24" s="145"/>
      <c r="L24" s="145"/>
      <c r="M24" s="145"/>
      <c r="N24" s="145"/>
    </row>
    <row r="25" spans="2:14" x14ac:dyDescent="0.25">
      <c r="B25" s="23" t="s">
        <v>563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52">
        <v>0</v>
      </c>
      <c r="J25" s="145"/>
      <c r="K25" s="145"/>
      <c r="L25" s="145"/>
      <c r="M25" s="145"/>
      <c r="N25" s="145"/>
    </row>
    <row r="26" spans="2:14" ht="15" customHeight="1" x14ac:dyDescent="0.25">
      <c r="B26" s="23" t="s">
        <v>564</v>
      </c>
      <c r="C26" s="133">
        <v>0</v>
      </c>
      <c r="D26" s="133">
        <v>0</v>
      </c>
      <c r="E26" s="133">
        <v>0</v>
      </c>
      <c r="F26" s="133">
        <v>0</v>
      </c>
      <c r="G26" s="133">
        <v>0</v>
      </c>
      <c r="H26" s="152">
        <v>0</v>
      </c>
      <c r="J26" s="145"/>
      <c r="K26" s="145"/>
      <c r="L26" s="145"/>
      <c r="M26" s="145"/>
      <c r="N26" s="145"/>
    </row>
    <row r="27" spans="2:14" ht="15" customHeight="1" x14ac:dyDescent="0.25">
      <c r="B27" s="23" t="s">
        <v>565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52">
        <v>0</v>
      </c>
      <c r="J27" s="145"/>
      <c r="K27" s="145"/>
      <c r="L27" s="145"/>
      <c r="M27" s="145"/>
      <c r="N27" s="145"/>
    </row>
    <row r="28" spans="2:14" ht="15" customHeight="1" x14ac:dyDescent="0.25">
      <c r="B28" s="23" t="s">
        <v>566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52">
        <v>0</v>
      </c>
      <c r="J28" s="145"/>
      <c r="K28" s="145"/>
      <c r="L28" s="145"/>
      <c r="M28" s="145"/>
      <c r="N28" s="145"/>
    </row>
    <row r="29" spans="2:14" x14ac:dyDescent="0.25">
      <c r="B29" s="23"/>
      <c r="C29" s="148"/>
      <c r="D29" s="148"/>
      <c r="E29" s="148"/>
      <c r="F29" s="148"/>
      <c r="G29" s="148"/>
      <c r="H29" s="148"/>
    </row>
    <row r="30" spans="2:14" x14ac:dyDescent="0.25">
      <c r="B30" s="21" t="s">
        <v>364</v>
      </c>
      <c r="C30" s="135">
        <f>SUM(C32:C46)</f>
        <v>433813225</v>
      </c>
      <c r="D30" s="135">
        <f t="shared" ref="D30:H30" si="1">SUM(D32:D46)</f>
        <v>196258313.87</v>
      </c>
      <c r="E30" s="135">
        <f t="shared" si="1"/>
        <v>630071538.86999989</v>
      </c>
      <c r="F30" s="135">
        <f t="shared" si="1"/>
        <v>404897085.20000005</v>
      </c>
      <c r="G30" s="135">
        <f t="shared" si="1"/>
        <v>395671492.02000004</v>
      </c>
      <c r="H30" s="131">
        <f t="shared" si="1"/>
        <v>225174453.66999999</v>
      </c>
    </row>
    <row r="31" spans="2:14" x14ac:dyDescent="0.25">
      <c r="B31" s="21" t="s">
        <v>365</v>
      </c>
      <c r="C31" s="123"/>
      <c r="D31" s="123"/>
      <c r="E31" s="123"/>
      <c r="F31" s="123"/>
      <c r="G31" s="123"/>
      <c r="H31" s="123"/>
    </row>
    <row r="32" spans="2:14" x14ac:dyDescent="0.25">
      <c r="B32" s="23" t="s">
        <v>549</v>
      </c>
      <c r="C32" s="133">
        <v>955320</v>
      </c>
      <c r="D32" s="133">
        <v>0</v>
      </c>
      <c r="E32" s="133">
        <v>955320</v>
      </c>
      <c r="F32" s="133">
        <v>439886.64</v>
      </c>
      <c r="G32" s="133">
        <v>439886.64</v>
      </c>
      <c r="H32" s="130">
        <v>515433.36</v>
      </c>
      <c r="J32" s="145"/>
      <c r="K32" s="145"/>
      <c r="L32" s="145"/>
      <c r="M32" s="145"/>
      <c r="N32" s="145"/>
    </row>
    <row r="33" spans="2:14" x14ac:dyDescent="0.25">
      <c r="B33" s="23" t="s">
        <v>550</v>
      </c>
      <c r="C33" s="133">
        <v>1061285</v>
      </c>
      <c r="D33" s="133">
        <v>0</v>
      </c>
      <c r="E33" s="133">
        <v>1061285</v>
      </c>
      <c r="F33" s="133">
        <v>1414601.96</v>
      </c>
      <c r="G33" s="133">
        <v>1395160.74</v>
      </c>
      <c r="H33" s="130">
        <v>-353316.96</v>
      </c>
      <c r="J33" s="145"/>
      <c r="K33" s="145"/>
      <c r="L33" s="145"/>
      <c r="M33" s="145"/>
      <c r="N33" s="145"/>
    </row>
    <row r="34" spans="2:14" x14ac:dyDescent="0.25">
      <c r="B34" s="23" t="s">
        <v>551</v>
      </c>
      <c r="C34" s="133">
        <v>1931924</v>
      </c>
      <c r="D34" s="133">
        <v>0</v>
      </c>
      <c r="E34" s="133">
        <v>1931924</v>
      </c>
      <c r="F34" s="133">
        <v>1198805.32</v>
      </c>
      <c r="G34" s="133">
        <v>1198805.32</v>
      </c>
      <c r="H34" s="130">
        <v>733118.68</v>
      </c>
      <c r="J34" s="145"/>
      <c r="K34" s="145"/>
      <c r="L34" s="145"/>
      <c r="M34" s="145"/>
      <c r="N34" s="145"/>
    </row>
    <row r="35" spans="2:14" x14ac:dyDescent="0.25">
      <c r="B35" s="23" t="s">
        <v>552</v>
      </c>
      <c r="C35" s="133">
        <v>9507596</v>
      </c>
      <c r="D35" s="133">
        <v>115791903.73</v>
      </c>
      <c r="E35" s="133">
        <v>125299499.73</v>
      </c>
      <c r="F35" s="133">
        <v>2853000.3</v>
      </c>
      <c r="G35" s="133">
        <v>2481019</v>
      </c>
      <c r="H35" s="130">
        <v>122446499.43000001</v>
      </c>
      <c r="J35" s="145"/>
      <c r="K35" s="145"/>
      <c r="L35" s="145"/>
      <c r="M35" s="145"/>
      <c r="N35" s="145"/>
    </row>
    <row r="36" spans="2:14" x14ac:dyDescent="0.25">
      <c r="B36" s="23" t="s">
        <v>553</v>
      </c>
      <c r="C36" s="133">
        <v>7236215</v>
      </c>
      <c r="D36" s="133">
        <v>823.62</v>
      </c>
      <c r="E36" s="133">
        <v>7237038.6200000001</v>
      </c>
      <c r="F36" s="133">
        <v>8088112.4800000004</v>
      </c>
      <c r="G36" s="133">
        <v>8041264.0099999998</v>
      </c>
      <c r="H36" s="130">
        <v>-851073.86</v>
      </c>
      <c r="J36" s="145"/>
      <c r="K36" s="145"/>
      <c r="L36" s="145"/>
      <c r="M36" s="145"/>
      <c r="N36" s="145"/>
    </row>
    <row r="37" spans="2:14" ht="16.5" x14ac:dyDescent="0.25">
      <c r="B37" s="23" t="s">
        <v>554</v>
      </c>
      <c r="C37" s="133">
        <v>26374609</v>
      </c>
      <c r="D37" s="133">
        <v>25296165.870000001</v>
      </c>
      <c r="E37" s="133">
        <v>51670774.869999997</v>
      </c>
      <c r="F37" s="133">
        <v>7387412.5199999996</v>
      </c>
      <c r="G37" s="133">
        <v>7109098.04</v>
      </c>
      <c r="H37" s="130">
        <v>44283362.350000001</v>
      </c>
      <c r="J37" s="145"/>
      <c r="K37" s="145"/>
      <c r="L37" s="145"/>
      <c r="M37" s="145"/>
      <c r="N37" s="145"/>
    </row>
    <row r="38" spans="2:14" ht="16.5" x14ac:dyDescent="0.25">
      <c r="B38" s="23" t="s">
        <v>555</v>
      </c>
      <c r="C38" s="133">
        <v>2888586</v>
      </c>
      <c r="D38" s="133">
        <v>0</v>
      </c>
      <c r="E38" s="133">
        <v>2888586</v>
      </c>
      <c r="F38" s="133">
        <v>3200327.24</v>
      </c>
      <c r="G38" s="133">
        <v>3200327.24</v>
      </c>
      <c r="H38" s="130">
        <v>-311741.24</v>
      </c>
      <c r="J38" s="145"/>
      <c r="K38" s="145"/>
      <c r="L38" s="145"/>
      <c r="M38" s="145"/>
      <c r="N38" s="145"/>
    </row>
    <row r="39" spans="2:14" ht="16.5" x14ac:dyDescent="0.25">
      <c r="B39" s="23" t="s">
        <v>556</v>
      </c>
      <c r="C39" s="133">
        <v>59320376</v>
      </c>
      <c r="D39" s="133">
        <v>23763461.539999999</v>
      </c>
      <c r="E39" s="133">
        <v>83083837.540000007</v>
      </c>
      <c r="F39" s="133">
        <v>118828691.8</v>
      </c>
      <c r="G39" s="133">
        <v>117851723.25</v>
      </c>
      <c r="H39" s="130">
        <v>-35744854.259999998</v>
      </c>
      <c r="J39" s="145"/>
      <c r="K39" s="145"/>
      <c r="L39" s="145"/>
      <c r="M39" s="145"/>
      <c r="N39" s="145"/>
    </row>
    <row r="40" spans="2:14" ht="16.5" x14ac:dyDescent="0.25">
      <c r="B40" s="23" t="s">
        <v>557</v>
      </c>
      <c r="C40" s="133">
        <v>49846496</v>
      </c>
      <c r="D40" s="133">
        <v>2974756.84</v>
      </c>
      <c r="E40" s="133">
        <v>52821252.840000004</v>
      </c>
      <c r="F40" s="133">
        <v>8152116.96</v>
      </c>
      <c r="G40" s="133">
        <v>6878767.6600000001</v>
      </c>
      <c r="H40" s="130">
        <v>44669135.880000003</v>
      </c>
      <c r="J40" s="145"/>
      <c r="K40" s="145"/>
      <c r="L40" s="145"/>
      <c r="M40" s="145"/>
      <c r="N40" s="145"/>
    </row>
    <row r="41" spans="2:14" ht="16.5" x14ac:dyDescent="0.25">
      <c r="B41" s="23" t="s">
        <v>558</v>
      </c>
      <c r="C41" s="133">
        <v>4965388</v>
      </c>
      <c r="D41" s="133">
        <v>0</v>
      </c>
      <c r="E41" s="133">
        <v>4965388</v>
      </c>
      <c r="F41" s="133">
        <v>4682504.12</v>
      </c>
      <c r="G41" s="133">
        <v>4682504.12</v>
      </c>
      <c r="H41" s="130">
        <v>282883.88</v>
      </c>
      <c r="J41" s="145"/>
      <c r="K41" s="145"/>
      <c r="L41" s="145"/>
      <c r="M41" s="145"/>
      <c r="N41" s="145"/>
    </row>
    <row r="42" spans="2:14" ht="16.5" x14ac:dyDescent="0.25">
      <c r="B42" s="23" t="s">
        <v>559</v>
      </c>
      <c r="C42" s="133">
        <v>242211968</v>
      </c>
      <c r="D42" s="133">
        <v>27003437.210000001</v>
      </c>
      <c r="E42" s="133">
        <v>269215405.20999998</v>
      </c>
      <c r="F42" s="133">
        <v>237688273.72999999</v>
      </c>
      <c r="G42" s="133">
        <v>234362306.19</v>
      </c>
      <c r="H42" s="130">
        <v>31527131.48</v>
      </c>
      <c r="J42" s="145"/>
      <c r="K42" s="145"/>
      <c r="L42" s="145"/>
      <c r="M42" s="145"/>
      <c r="N42" s="145"/>
    </row>
    <row r="43" spans="2:14" ht="24.75" x14ac:dyDescent="0.25">
      <c r="B43" s="23" t="s">
        <v>560</v>
      </c>
      <c r="C43" s="133">
        <v>8504399</v>
      </c>
      <c r="D43" s="133">
        <v>1427765.06</v>
      </c>
      <c r="E43" s="133">
        <v>9932164.0600000005</v>
      </c>
      <c r="F43" s="133">
        <v>4070251.22</v>
      </c>
      <c r="G43" s="133">
        <v>4061775.12</v>
      </c>
      <c r="H43" s="130">
        <v>5861912.8399999999</v>
      </c>
      <c r="J43" s="145"/>
      <c r="K43" s="145"/>
      <c r="L43" s="145"/>
      <c r="M43" s="145"/>
      <c r="N43" s="145"/>
    </row>
    <row r="44" spans="2:14" ht="16.5" x14ac:dyDescent="0.25">
      <c r="B44" s="23" t="s">
        <v>561</v>
      </c>
      <c r="C44" s="133">
        <v>6687872</v>
      </c>
      <c r="D44" s="133">
        <v>0</v>
      </c>
      <c r="E44" s="133">
        <v>6687872</v>
      </c>
      <c r="F44" s="133">
        <v>2993968.18</v>
      </c>
      <c r="G44" s="133">
        <v>2978088.2</v>
      </c>
      <c r="H44" s="130">
        <v>3693903.82</v>
      </c>
      <c r="J44" s="145"/>
      <c r="K44" s="145"/>
      <c r="L44" s="145"/>
      <c r="M44" s="145"/>
      <c r="N44" s="145"/>
    </row>
    <row r="45" spans="2:14" ht="16.5" x14ac:dyDescent="0.25">
      <c r="B45" s="23" t="s">
        <v>562</v>
      </c>
      <c r="C45" s="133">
        <v>12004539</v>
      </c>
      <c r="D45" s="133">
        <v>0</v>
      </c>
      <c r="E45" s="133">
        <v>12004539</v>
      </c>
      <c r="F45" s="133">
        <v>3653729.97</v>
      </c>
      <c r="G45" s="133">
        <v>749836.33</v>
      </c>
      <c r="H45" s="130">
        <v>8350809.0300000003</v>
      </c>
      <c r="J45" s="145"/>
      <c r="K45" s="145"/>
      <c r="L45" s="145"/>
      <c r="M45" s="145"/>
      <c r="N45" s="145"/>
    </row>
    <row r="46" spans="2:14" x14ac:dyDescent="0.25">
      <c r="B46" s="23" t="s">
        <v>563</v>
      </c>
      <c r="C46" s="133">
        <v>316652</v>
      </c>
      <c r="D46" s="133">
        <v>0</v>
      </c>
      <c r="E46" s="133">
        <v>316652</v>
      </c>
      <c r="F46" s="133">
        <v>245402.76</v>
      </c>
      <c r="G46" s="133">
        <v>240930.16</v>
      </c>
      <c r="H46" s="130">
        <v>71249.240000000005</v>
      </c>
      <c r="J46" s="145"/>
      <c r="K46" s="145"/>
      <c r="L46" s="145"/>
      <c r="M46" s="145"/>
      <c r="N46" s="145"/>
    </row>
    <row r="47" spans="2:14" ht="24.75" x14ac:dyDescent="0.25">
      <c r="B47" s="23" t="s">
        <v>564</v>
      </c>
      <c r="C47" s="133">
        <v>2078601</v>
      </c>
      <c r="D47" s="133">
        <v>0</v>
      </c>
      <c r="E47" s="133">
        <v>2078601</v>
      </c>
      <c r="F47" s="133">
        <v>2772058.95</v>
      </c>
      <c r="G47" s="133">
        <v>2772058.95</v>
      </c>
      <c r="H47" s="152">
        <v>-693457.95</v>
      </c>
      <c r="J47" s="145"/>
      <c r="K47" s="145"/>
      <c r="L47" s="145"/>
      <c r="M47" s="145"/>
      <c r="N47" s="145"/>
    </row>
    <row r="48" spans="2:14" ht="24.75" x14ac:dyDescent="0.25">
      <c r="B48" s="23" t="s">
        <v>565</v>
      </c>
      <c r="C48" s="133">
        <v>4960918</v>
      </c>
      <c r="D48" s="133">
        <v>0</v>
      </c>
      <c r="E48" s="133">
        <v>4960918</v>
      </c>
      <c r="F48" s="133">
        <v>3018958.94</v>
      </c>
      <c r="G48" s="133">
        <v>3018958.94</v>
      </c>
      <c r="H48" s="152">
        <v>1941959.06</v>
      </c>
      <c r="J48" s="145"/>
      <c r="K48" s="145"/>
      <c r="L48" s="145"/>
      <c r="M48" s="145"/>
      <c r="N48" s="145"/>
    </row>
    <row r="49" spans="2:14" ht="16.5" x14ac:dyDescent="0.25">
      <c r="B49" s="23" t="s">
        <v>566</v>
      </c>
      <c r="C49" s="133">
        <v>546479</v>
      </c>
      <c r="D49" s="133">
        <v>0</v>
      </c>
      <c r="E49" s="133">
        <v>546479</v>
      </c>
      <c r="F49" s="133">
        <v>127094.31</v>
      </c>
      <c r="G49" s="133">
        <v>127094.31</v>
      </c>
      <c r="H49" s="152">
        <v>419384.69</v>
      </c>
      <c r="J49" s="145"/>
      <c r="K49" s="145"/>
      <c r="L49" s="145"/>
      <c r="M49" s="145"/>
      <c r="N49" s="145"/>
    </row>
    <row r="50" spans="2:14" x14ac:dyDescent="0.25">
      <c r="B50" s="53"/>
      <c r="C50" s="148"/>
      <c r="D50" s="148"/>
      <c r="E50" s="148"/>
      <c r="F50" s="148"/>
      <c r="G50" s="148"/>
      <c r="H50" s="148"/>
    </row>
    <row r="51" spans="2:14" x14ac:dyDescent="0.25">
      <c r="B51" s="19" t="s">
        <v>360</v>
      </c>
      <c r="C51" s="135">
        <f t="shared" ref="C51:H51" si="2">+C9+C30</f>
        <v>442950825</v>
      </c>
      <c r="D51" s="135">
        <f t="shared" si="2"/>
        <v>193445412.78</v>
      </c>
      <c r="E51" s="135">
        <f t="shared" si="2"/>
        <v>636396237.77999985</v>
      </c>
      <c r="F51" s="135">
        <f t="shared" si="2"/>
        <v>406801114.13000005</v>
      </c>
      <c r="G51" s="135">
        <f t="shared" si="2"/>
        <v>396696464.78000003</v>
      </c>
      <c r="H51" s="131">
        <f t="shared" si="2"/>
        <v>229595123.64999998</v>
      </c>
    </row>
    <row r="52" spans="2:14" ht="15.75" thickBot="1" x14ac:dyDescent="0.3">
      <c r="B52" s="24"/>
      <c r="C52" s="147"/>
      <c r="D52" s="147"/>
      <c r="E52" s="147"/>
      <c r="F52" s="147"/>
      <c r="G52" s="147"/>
      <c r="H52" s="147"/>
    </row>
    <row r="55" spans="2:14" x14ac:dyDescent="0.25">
      <c r="C55" s="134"/>
      <c r="D55" s="134"/>
      <c r="E55" s="134"/>
      <c r="F55" s="134"/>
      <c r="G55" s="134"/>
      <c r="H55" s="13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5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5"/>
  <sheetViews>
    <sheetView topLeftCell="B1" zoomScale="175" zoomScaleNormal="175" workbookViewId="0">
      <selection activeCell="B7" sqref="B7:I8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42.28515625" customWidth="1"/>
    <col min="10" max="10" width="2.42578125" customWidth="1"/>
  </cols>
  <sheetData>
    <row r="1" spans="2:9" ht="8.25" customHeight="1" thickBot="1" x14ac:dyDescent="0.3"/>
    <row r="2" spans="2:9" ht="9" customHeight="1" x14ac:dyDescent="0.25">
      <c r="B2" s="169" t="s">
        <v>529</v>
      </c>
      <c r="C2" s="170"/>
      <c r="D2" s="170"/>
      <c r="E2" s="170"/>
      <c r="F2" s="170"/>
      <c r="G2" s="170"/>
      <c r="H2" s="170"/>
      <c r="I2" s="285"/>
    </row>
    <row r="3" spans="2:9" ht="9" customHeight="1" x14ac:dyDescent="0.25">
      <c r="B3" s="224" t="s">
        <v>280</v>
      </c>
      <c r="C3" s="225"/>
      <c r="D3" s="225"/>
      <c r="E3" s="225"/>
      <c r="F3" s="225"/>
      <c r="G3" s="225"/>
      <c r="H3" s="225"/>
      <c r="I3" s="286"/>
    </row>
    <row r="4" spans="2:9" ht="9" customHeight="1" x14ac:dyDescent="0.25">
      <c r="B4" s="224" t="s">
        <v>366</v>
      </c>
      <c r="C4" s="225"/>
      <c r="D4" s="225"/>
      <c r="E4" s="225"/>
      <c r="F4" s="225"/>
      <c r="G4" s="225"/>
      <c r="H4" s="225"/>
      <c r="I4" s="286"/>
    </row>
    <row r="5" spans="2:9" ht="9" customHeight="1" x14ac:dyDescent="0.25">
      <c r="B5" s="224" t="s">
        <v>547</v>
      </c>
      <c r="C5" s="225"/>
      <c r="D5" s="225"/>
      <c r="E5" s="225"/>
      <c r="F5" s="225"/>
      <c r="G5" s="225"/>
      <c r="H5" s="225"/>
      <c r="I5" s="286"/>
    </row>
    <row r="6" spans="2:9" ht="9" customHeight="1" thickBot="1" x14ac:dyDescent="0.3">
      <c r="B6" s="227" t="s">
        <v>1</v>
      </c>
      <c r="C6" s="228"/>
      <c r="D6" s="228"/>
      <c r="E6" s="228"/>
      <c r="F6" s="228"/>
      <c r="G6" s="228"/>
      <c r="H6" s="228"/>
      <c r="I6" s="287"/>
    </row>
    <row r="7" spans="2:9" ht="15.75" thickBot="1" x14ac:dyDescent="0.3">
      <c r="B7" s="230" t="s">
        <v>523</v>
      </c>
      <c r="C7" s="232"/>
      <c r="D7" s="279" t="s">
        <v>282</v>
      </c>
      <c r="E7" s="280"/>
      <c r="F7" s="280"/>
      <c r="G7" s="280"/>
      <c r="H7" s="281"/>
      <c r="I7" s="218" t="s">
        <v>543</v>
      </c>
    </row>
    <row r="8" spans="2:9" ht="17.25" thickBot="1" x14ac:dyDescent="0.3">
      <c r="B8" s="240"/>
      <c r="C8" s="242"/>
      <c r="D8" s="154" t="s">
        <v>539</v>
      </c>
      <c r="E8" s="154" t="s">
        <v>283</v>
      </c>
      <c r="F8" s="154" t="s">
        <v>284</v>
      </c>
      <c r="G8" s="154" t="s">
        <v>178</v>
      </c>
      <c r="H8" s="154" t="s">
        <v>196</v>
      </c>
      <c r="I8" s="219"/>
    </row>
    <row r="9" spans="2:9" ht="9.75" customHeight="1" x14ac:dyDescent="0.25">
      <c r="B9" s="288"/>
      <c r="C9" s="289"/>
      <c r="D9" s="52"/>
      <c r="E9" s="52"/>
      <c r="F9" s="52"/>
      <c r="G9" s="52"/>
      <c r="H9" s="52"/>
      <c r="I9" s="52"/>
    </row>
    <row r="10" spans="2:9" ht="9.75" customHeight="1" x14ac:dyDescent="0.25">
      <c r="B10" s="290" t="s">
        <v>367</v>
      </c>
      <c r="C10" s="291"/>
      <c r="D10" s="135">
        <f>+D11+D21+D30+D41</f>
        <v>9137600</v>
      </c>
      <c r="E10" s="135">
        <f t="shared" ref="E10:H10" si="0">+E11+E21+E30+E41</f>
        <v>-2812901.09</v>
      </c>
      <c r="F10" s="135">
        <f t="shared" si="0"/>
        <v>6324698.9100000001</v>
      </c>
      <c r="G10" s="135">
        <f t="shared" si="0"/>
        <v>1904028.93</v>
      </c>
      <c r="H10" s="135">
        <f t="shared" si="0"/>
        <v>1024972.76</v>
      </c>
      <c r="I10" s="135">
        <f t="shared" ref="I10:I11" si="1">+F10-G10</f>
        <v>4420669.9800000004</v>
      </c>
    </row>
    <row r="11" spans="2:9" ht="9.75" customHeight="1" x14ac:dyDescent="0.25">
      <c r="B11" s="243" t="s">
        <v>368</v>
      </c>
      <c r="C11" s="245"/>
      <c r="D11" s="135">
        <f>SUM(D12:D19)</f>
        <v>0</v>
      </c>
      <c r="E11" s="135">
        <f t="shared" ref="E11:H11" si="2">SUM(E12:E19)</f>
        <v>0</v>
      </c>
      <c r="F11" s="135">
        <f t="shared" si="2"/>
        <v>0</v>
      </c>
      <c r="G11" s="135">
        <f t="shared" si="2"/>
        <v>0</v>
      </c>
      <c r="H11" s="135">
        <f t="shared" si="2"/>
        <v>0</v>
      </c>
      <c r="I11" s="135">
        <f t="shared" si="1"/>
        <v>0</v>
      </c>
    </row>
    <row r="12" spans="2:9" ht="9.75" customHeight="1" x14ac:dyDescent="0.25">
      <c r="B12" s="39"/>
      <c r="C12" s="44" t="s">
        <v>369</v>
      </c>
      <c r="D12" s="133"/>
      <c r="E12" s="133"/>
      <c r="F12" s="133"/>
      <c r="G12" s="133"/>
      <c r="H12" s="133"/>
      <c r="I12" s="133"/>
    </row>
    <row r="13" spans="2:9" ht="9.75" customHeight="1" x14ac:dyDescent="0.25">
      <c r="B13" s="39"/>
      <c r="C13" s="44" t="s">
        <v>370</v>
      </c>
      <c r="D13" s="133"/>
      <c r="E13" s="133"/>
      <c r="F13" s="133"/>
      <c r="G13" s="133"/>
      <c r="H13" s="133"/>
      <c r="I13" s="133"/>
    </row>
    <row r="14" spans="2:9" ht="9.75" customHeight="1" x14ac:dyDescent="0.25">
      <c r="B14" s="39"/>
      <c r="C14" s="44" t="s">
        <v>371</v>
      </c>
      <c r="D14" s="133"/>
      <c r="E14" s="133"/>
      <c r="F14" s="133"/>
      <c r="G14" s="133"/>
      <c r="H14" s="133"/>
      <c r="I14" s="133"/>
    </row>
    <row r="15" spans="2:9" ht="9.75" customHeight="1" x14ac:dyDescent="0.25">
      <c r="B15" s="39"/>
      <c r="C15" s="44" t="s">
        <v>372</v>
      </c>
      <c r="D15" s="133"/>
      <c r="E15" s="133"/>
      <c r="F15" s="133"/>
      <c r="G15" s="133"/>
      <c r="H15" s="133"/>
      <c r="I15" s="133"/>
    </row>
    <row r="16" spans="2:9" ht="9.75" customHeight="1" x14ac:dyDescent="0.25">
      <c r="B16" s="39"/>
      <c r="C16" s="44" t="s">
        <v>373</v>
      </c>
      <c r="D16" s="133"/>
      <c r="E16" s="133"/>
      <c r="F16" s="133"/>
      <c r="G16" s="133"/>
      <c r="H16" s="133"/>
      <c r="I16" s="133"/>
    </row>
    <row r="17" spans="2:9" ht="9.75" customHeight="1" x14ac:dyDescent="0.25">
      <c r="B17" s="39"/>
      <c r="C17" s="44" t="s">
        <v>374</v>
      </c>
      <c r="D17" s="133"/>
      <c r="E17" s="133"/>
      <c r="F17" s="133"/>
      <c r="G17" s="133"/>
      <c r="H17" s="133"/>
      <c r="I17" s="133"/>
    </row>
    <row r="18" spans="2:9" ht="9.75" customHeight="1" x14ac:dyDescent="0.25">
      <c r="B18" s="39"/>
      <c r="C18" s="44" t="s">
        <v>375</v>
      </c>
      <c r="D18" s="133"/>
      <c r="E18" s="133"/>
      <c r="F18" s="133"/>
      <c r="G18" s="133"/>
      <c r="H18" s="133"/>
      <c r="I18" s="133"/>
    </row>
    <row r="19" spans="2:9" ht="9.75" customHeight="1" x14ac:dyDescent="0.25">
      <c r="B19" s="39"/>
      <c r="C19" s="44" t="s">
        <v>376</v>
      </c>
      <c r="D19" s="133"/>
      <c r="E19" s="133"/>
      <c r="F19" s="133"/>
      <c r="G19" s="133"/>
      <c r="H19" s="133"/>
      <c r="I19" s="133"/>
    </row>
    <row r="20" spans="2:9" ht="9.75" customHeight="1" x14ac:dyDescent="0.25">
      <c r="B20" s="55"/>
      <c r="C20" s="56"/>
      <c r="D20" s="133"/>
      <c r="E20" s="133"/>
      <c r="F20" s="133"/>
      <c r="G20" s="133"/>
      <c r="H20" s="133"/>
      <c r="I20" s="133"/>
    </row>
    <row r="21" spans="2:9" ht="9.75" customHeight="1" x14ac:dyDescent="0.25">
      <c r="B21" s="243" t="s">
        <v>377</v>
      </c>
      <c r="C21" s="245"/>
      <c r="D21" s="135">
        <f>SUM(D22:D28)</f>
        <v>9137600</v>
      </c>
      <c r="E21" s="135">
        <f t="shared" ref="E21:H21" si="3">SUM(E22:E28)</f>
        <v>-2812901.09</v>
      </c>
      <c r="F21" s="135">
        <f t="shared" si="3"/>
        <v>6324698.9100000001</v>
      </c>
      <c r="G21" s="135">
        <f t="shared" si="3"/>
        <v>1904028.93</v>
      </c>
      <c r="H21" s="135">
        <f t="shared" si="3"/>
        <v>1024972.76</v>
      </c>
      <c r="I21" s="135">
        <f t="shared" ref="I21" si="4">+F21-G21</f>
        <v>4420669.9800000004</v>
      </c>
    </row>
    <row r="22" spans="2:9" ht="9.75" customHeight="1" x14ac:dyDescent="0.25">
      <c r="B22" s="39"/>
      <c r="C22" s="44" t="s">
        <v>378</v>
      </c>
      <c r="D22" s="133"/>
      <c r="E22" s="133"/>
      <c r="F22" s="133"/>
      <c r="G22" s="133"/>
      <c r="H22" s="133"/>
      <c r="I22" s="133"/>
    </row>
    <row r="23" spans="2:9" ht="9.75" customHeight="1" x14ac:dyDescent="0.25">
      <c r="B23" s="39"/>
      <c r="C23" s="44" t="s">
        <v>379</v>
      </c>
      <c r="D23" s="133"/>
      <c r="E23" s="133"/>
      <c r="F23" s="133"/>
      <c r="G23" s="133"/>
      <c r="H23" s="133"/>
      <c r="I23" s="133"/>
    </row>
    <row r="24" spans="2:9" ht="9.75" customHeight="1" x14ac:dyDescent="0.25">
      <c r="B24" s="39"/>
      <c r="C24" s="44" t="s">
        <v>380</v>
      </c>
      <c r="D24" s="133">
        <v>9137600</v>
      </c>
      <c r="E24" s="133">
        <v>-2812901.09</v>
      </c>
      <c r="F24" s="133">
        <v>6324698.9100000001</v>
      </c>
      <c r="G24" s="133">
        <v>1904028.93</v>
      </c>
      <c r="H24" s="133">
        <v>1024972.76</v>
      </c>
      <c r="I24" s="133">
        <v>4420669.9800000004</v>
      </c>
    </row>
    <row r="25" spans="2:9" ht="9.75" customHeight="1" x14ac:dyDescent="0.25">
      <c r="B25" s="39"/>
      <c r="C25" s="44" t="s">
        <v>381</v>
      </c>
      <c r="D25" s="133"/>
      <c r="E25" s="133"/>
      <c r="F25" s="133"/>
      <c r="G25" s="133"/>
      <c r="H25" s="133"/>
      <c r="I25" s="133"/>
    </row>
    <row r="26" spans="2:9" ht="9.75" customHeight="1" x14ac:dyDescent="0.25">
      <c r="B26" s="39"/>
      <c r="C26" s="44" t="s">
        <v>382</v>
      </c>
      <c r="D26" s="133"/>
      <c r="E26" s="133"/>
      <c r="F26" s="133"/>
      <c r="G26" s="133"/>
      <c r="H26" s="133"/>
      <c r="I26" s="133"/>
    </row>
    <row r="27" spans="2:9" ht="9.75" customHeight="1" x14ac:dyDescent="0.25">
      <c r="B27" s="39"/>
      <c r="C27" s="44" t="s">
        <v>383</v>
      </c>
      <c r="D27" s="133"/>
      <c r="E27" s="133"/>
      <c r="F27" s="133"/>
      <c r="G27" s="133"/>
      <c r="H27" s="133"/>
      <c r="I27" s="133"/>
    </row>
    <row r="28" spans="2:9" ht="9.75" customHeight="1" x14ac:dyDescent="0.25">
      <c r="B28" s="39"/>
      <c r="C28" s="44" t="s">
        <v>384</v>
      </c>
      <c r="D28" s="133"/>
      <c r="E28" s="133"/>
      <c r="F28" s="133"/>
      <c r="G28" s="133"/>
      <c r="H28" s="133"/>
      <c r="I28" s="133"/>
    </row>
    <row r="29" spans="2:9" ht="9.75" customHeight="1" x14ac:dyDescent="0.25">
      <c r="B29" s="55"/>
      <c r="C29" s="56"/>
      <c r="D29" s="133"/>
      <c r="E29" s="133"/>
      <c r="F29" s="133"/>
      <c r="G29" s="133"/>
      <c r="H29" s="133"/>
      <c r="I29" s="133"/>
    </row>
    <row r="30" spans="2:9" ht="9.75" customHeight="1" x14ac:dyDescent="0.25">
      <c r="B30" s="243" t="s">
        <v>385</v>
      </c>
      <c r="C30" s="245"/>
      <c r="D30" s="135">
        <f>SUM(D31:D39)</f>
        <v>0</v>
      </c>
      <c r="E30" s="135">
        <f t="shared" ref="E30:H30" si="5">SUM(E31:E39)</f>
        <v>0</v>
      </c>
      <c r="F30" s="135">
        <f t="shared" si="5"/>
        <v>0</v>
      </c>
      <c r="G30" s="135">
        <f t="shared" si="5"/>
        <v>0</v>
      </c>
      <c r="H30" s="135">
        <f t="shared" si="5"/>
        <v>0</v>
      </c>
      <c r="I30" s="135">
        <f t="shared" ref="I30" si="6">+F30-G30</f>
        <v>0</v>
      </c>
    </row>
    <row r="31" spans="2:9" ht="9.75" customHeight="1" x14ac:dyDescent="0.25">
      <c r="B31" s="39"/>
      <c r="C31" s="44" t="s">
        <v>386</v>
      </c>
      <c r="D31" s="133"/>
      <c r="E31" s="133"/>
      <c r="F31" s="133"/>
      <c r="G31" s="133"/>
      <c r="H31" s="133"/>
      <c r="I31" s="133"/>
    </row>
    <row r="32" spans="2:9" ht="9.75" customHeight="1" x14ac:dyDescent="0.25">
      <c r="B32" s="39"/>
      <c r="C32" s="44" t="s">
        <v>387</v>
      </c>
      <c r="D32" s="133"/>
      <c r="E32" s="133"/>
      <c r="F32" s="133"/>
      <c r="G32" s="133"/>
      <c r="H32" s="133"/>
      <c r="I32" s="133"/>
    </row>
    <row r="33" spans="2:9" ht="9.75" customHeight="1" x14ac:dyDescent="0.25">
      <c r="B33" s="39"/>
      <c r="C33" s="44" t="s">
        <v>388</v>
      </c>
      <c r="D33" s="133"/>
      <c r="E33" s="133"/>
      <c r="F33" s="133"/>
      <c r="G33" s="133"/>
      <c r="H33" s="133"/>
      <c r="I33" s="133"/>
    </row>
    <row r="34" spans="2:9" ht="9.75" customHeight="1" x14ac:dyDescent="0.25">
      <c r="B34" s="39"/>
      <c r="C34" s="44" t="s">
        <v>389</v>
      </c>
      <c r="D34" s="133"/>
      <c r="E34" s="133"/>
      <c r="F34" s="133"/>
      <c r="G34" s="133"/>
      <c r="H34" s="133"/>
      <c r="I34" s="133"/>
    </row>
    <row r="35" spans="2:9" ht="9.75" customHeight="1" x14ac:dyDescent="0.25">
      <c r="B35" s="39"/>
      <c r="C35" s="44" t="s">
        <v>390</v>
      </c>
      <c r="D35" s="133"/>
      <c r="E35" s="133"/>
      <c r="F35" s="133"/>
      <c r="G35" s="133"/>
      <c r="H35" s="133"/>
      <c r="I35" s="133"/>
    </row>
    <row r="36" spans="2:9" ht="9.75" customHeight="1" x14ac:dyDescent="0.25">
      <c r="B36" s="39"/>
      <c r="C36" s="44" t="s">
        <v>391</v>
      </c>
      <c r="D36" s="133"/>
      <c r="E36" s="133"/>
      <c r="F36" s="133"/>
      <c r="G36" s="133"/>
      <c r="H36" s="133"/>
      <c r="I36" s="133"/>
    </row>
    <row r="37" spans="2:9" ht="9.75" customHeight="1" x14ac:dyDescent="0.25">
      <c r="B37" s="39"/>
      <c r="C37" s="44" t="s">
        <v>392</v>
      </c>
      <c r="D37" s="133"/>
      <c r="E37" s="133"/>
      <c r="F37" s="133"/>
      <c r="G37" s="133"/>
      <c r="H37" s="133"/>
      <c r="I37" s="133"/>
    </row>
    <row r="38" spans="2:9" ht="9.75" customHeight="1" x14ac:dyDescent="0.25">
      <c r="B38" s="39"/>
      <c r="C38" s="44" t="s">
        <v>393</v>
      </c>
      <c r="D38" s="133"/>
      <c r="E38" s="133"/>
      <c r="F38" s="133"/>
      <c r="G38" s="133"/>
      <c r="H38" s="133"/>
      <c r="I38" s="133"/>
    </row>
    <row r="39" spans="2:9" ht="9.75" customHeight="1" x14ac:dyDescent="0.25">
      <c r="B39" s="39"/>
      <c r="C39" s="44" t="s">
        <v>394</v>
      </c>
      <c r="D39" s="133"/>
      <c r="E39" s="133"/>
      <c r="F39" s="133"/>
      <c r="G39" s="133"/>
      <c r="H39" s="133"/>
      <c r="I39" s="133"/>
    </row>
    <row r="40" spans="2:9" ht="9.75" customHeight="1" x14ac:dyDescent="0.25">
      <c r="B40" s="55"/>
      <c r="C40" s="56"/>
      <c r="D40" s="133"/>
      <c r="E40" s="133"/>
      <c r="F40" s="133"/>
      <c r="G40" s="133"/>
      <c r="H40" s="133"/>
      <c r="I40" s="133"/>
    </row>
    <row r="41" spans="2:9" ht="9.75" customHeight="1" x14ac:dyDescent="0.25">
      <c r="B41" s="243" t="s">
        <v>395</v>
      </c>
      <c r="C41" s="245"/>
      <c r="D41" s="135">
        <f>SUM(D42:D45)</f>
        <v>0</v>
      </c>
      <c r="E41" s="135">
        <f t="shared" ref="E41:H41" si="7">SUM(E42:E45)</f>
        <v>0</v>
      </c>
      <c r="F41" s="135">
        <f t="shared" si="7"/>
        <v>0</v>
      </c>
      <c r="G41" s="135">
        <f t="shared" si="7"/>
        <v>0</v>
      </c>
      <c r="H41" s="135">
        <f t="shared" si="7"/>
        <v>0</v>
      </c>
      <c r="I41" s="135">
        <f t="shared" ref="I41" si="8">+F41-G41</f>
        <v>0</v>
      </c>
    </row>
    <row r="42" spans="2:9" ht="9.75" customHeight="1" x14ac:dyDescent="0.25">
      <c r="B42" s="39"/>
      <c r="C42" s="44" t="s">
        <v>396</v>
      </c>
      <c r="D42" s="133"/>
      <c r="E42" s="133"/>
      <c r="F42" s="133"/>
      <c r="G42" s="133"/>
      <c r="H42" s="133"/>
      <c r="I42" s="133"/>
    </row>
    <row r="43" spans="2:9" ht="16.5" x14ac:dyDescent="0.25">
      <c r="B43" s="39"/>
      <c r="C43" s="59" t="s">
        <v>397</v>
      </c>
      <c r="D43" s="133"/>
      <c r="E43" s="133"/>
      <c r="F43" s="133"/>
      <c r="G43" s="133"/>
      <c r="H43" s="133"/>
      <c r="I43" s="133"/>
    </row>
    <row r="44" spans="2:9" ht="9.75" customHeight="1" x14ac:dyDescent="0.25">
      <c r="B44" s="39"/>
      <c r="C44" s="44" t="s">
        <v>398</v>
      </c>
      <c r="D44" s="133"/>
      <c r="E44" s="133"/>
      <c r="F44" s="133"/>
      <c r="G44" s="133"/>
      <c r="H44" s="133"/>
      <c r="I44" s="133"/>
    </row>
    <row r="45" spans="2:9" ht="9.75" customHeight="1" x14ac:dyDescent="0.25">
      <c r="B45" s="39"/>
      <c r="C45" s="44" t="s">
        <v>399</v>
      </c>
      <c r="D45" s="133"/>
      <c r="E45" s="133"/>
      <c r="F45" s="133"/>
      <c r="G45" s="133"/>
      <c r="H45" s="133"/>
      <c r="I45" s="133"/>
    </row>
    <row r="46" spans="2:9" ht="9.75" customHeight="1" x14ac:dyDescent="0.25">
      <c r="B46" s="55"/>
      <c r="C46" s="56"/>
      <c r="D46" s="133"/>
      <c r="E46" s="133"/>
      <c r="F46" s="133"/>
      <c r="G46" s="133"/>
      <c r="H46" s="133"/>
      <c r="I46" s="133"/>
    </row>
    <row r="47" spans="2:9" ht="9.75" customHeight="1" x14ac:dyDescent="0.25">
      <c r="B47" s="243" t="s">
        <v>400</v>
      </c>
      <c r="C47" s="245"/>
      <c r="D47" s="135">
        <f>+D48+D58+D67+D78</f>
        <v>433813225</v>
      </c>
      <c r="E47" s="135">
        <f t="shared" ref="E47:H47" si="9">+E48+E58+E67+E78</f>
        <v>196258313.87</v>
      </c>
      <c r="F47" s="135">
        <f t="shared" si="9"/>
        <v>630071538.86999989</v>
      </c>
      <c r="G47" s="135">
        <f t="shared" si="9"/>
        <v>404897085.20000005</v>
      </c>
      <c r="H47" s="135">
        <f t="shared" si="9"/>
        <v>395671492.02000004</v>
      </c>
      <c r="I47" s="135">
        <f t="shared" ref="I47:I48" si="10">+F47-G47</f>
        <v>225174453.66999984</v>
      </c>
    </row>
    <row r="48" spans="2:9" ht="9.75" customHeight="1" x14ac:dyDescent="0.25">
      <c r="B48" s="243" t="s">
        <v>368</v>
      </c>
      <c r="C48" s="245"/>
      <c r="D48" s="135">
        <f>SUM(D49:D56)</f>
        <v>0</v>
      </c>
      <c r="E48" s="135">
        <f t="shared" ref="E48:H48" si="11">SUM(E49:E56)</f>
        <v>0</v>
      </c>
      <c r="F48" s="135">
        <f t="shared" si="11"/>
        <v>0</v>
      </c>
      <c r="G48" s="135">
        <f t="shared" si="11"/>
        <v>0</v>
      </c>
      <c r="H48" s="135">
        <f t="shared" si="11"/>
        <v>0</v>
      </c>
      <c r="I48" s="135">
        <f t="shared" si="10"/>
        <v>0</v>
      </c>
    </row>
    <row r="49" spans="2:9" ht="9.75" customHeight="1" x14ac:dyDescent="0.25">
      <c r="B49" s="39"/>
      <c r="C49" s="44" t="s">
        <v>369</v>
      </c>
      <c r="D49" s="133"/>
      <c r="E49" s="133"/>
      <c r="F49" s="133"/>
      <c r="G49" s="133"/>
      <c r="H49" s="133"/>
      <c r="I49" s="133"/>
    </row>
    <row r="50" spans="2:9" ht="9.75" customHeight="1" x14ac:dyDescent="0.25">
      <c r="B50" s="39"/>
      <c r="C50" s="44" t="s">
        <v>370</v>
      </c>
      <c r="D50" s="133"/>
      <c r="E50" s="133"/>
      <c r="F50" s="133"/>
      <c r="G50" s="133"/>
      <c r="H50" s="133"/>
      <c r="I50" s="133"/>
    </row>
    <row r="51" spans="2:9" ht="9.75" customHeight="1" x14ac:dyDescent="0.25">
      <c r="B51" s="39"/>
      <c r="C51" s="44" t="s">
        <v>371</v>
      </c>
      <c r="D51" s="133"/>
      <c r="E51" s="133"/>
      <c r="F51" s="133"/>
      <c r="G51" s="133"/>
      <c r="H51" s="133"/>
      <c r="I51" s="133"/>
    </row>
    <row r="52" spans="2:9" ht="9.75" customHeight="1" x14ac:dyDescent="0.25">
      <c r="B52" s="39"/>
      <c r="C52" s="44" t="s">
        <v>372</v>
      </c>
      <c r="D52" s="133"/>
      <c r="E52" s="133"/>
      <c r="F52" s="133"/>
      <c r="G52" s="133"/>
      <c r="H52" s="133"/>
      <c r="I52" s="133"/>
    </row>
    <row r="53" spans="2:9" ht="9.75" customHeight="1" x14ac:dyDescent="0.25">
      <c r="B53" s="39"/>
      <c r="C53" s="44" t="s">
        <v>373</v>
      </c>
      <c r="D53" s="133"/>
      <c r="E53" s="133"/>
      <c r="F53" s="133"/>
      <c r="G53" s="133"/>
      <c r="H53" s="133"/>
      <c r="I53" s="133"/>
    </row>
    <row r="54" spans="2:9" ht="9.75" customHeight="1" x14ac:dyDescent="0.25">
      <c r="B54" s="39"/>
      <c r="C54" s="44" t="s">
        <v>374</v>
      </c>
      <c r="D54" s="133"/>
      <c r="E54" s="133"/>
      <c r="F54" s="133"/>
      <c r="G54" s="133"/>
      <c r="H54" s="133"/>
      <c r="I54" s="133"/>
    </row>
    <row r="55" spans="2:9" ht="9.75" customHeight="1" x14ac:dyDescent="0.25">
      <c r="B55" s="39"/>
      <c r="C55" s="44" t="s">
        <v>375</v>
      </c>
      <c r="D55" s="133"/>
      <c r="E55" s="133"/>
      <c r="F55" s="133"/>
      <c r="G55" s="133"/>
      <c r="H55" s="133"/>
      <c r="I55" s="133"/>
    </row>
    <row r="56" spans="2:9" ht="9.75" customHeight="1" x14ac:dyDescent="0.25">
      <c r="B56" s="39"/>
      <c r="C56" s="44" t="s">
        <v>376</v>
      </c>
      <c r="D56" s="133"/>
      <c r="E56" s="133"/>
      <c r="F56" s="133"/>
      <c r="G56" s="133"/>
      <c r="H56" s="133"/>
      <c r="I56" s="133"/>
    </row>
    <row r="57" spans="2:9" ht="9.75" customHeight="1" x14ac:dyDescent="0.25">
      <c r="B57" s="55"/>
      <c r="C57" s="56"/>
      <c r="D57" s="133"/>
      <c r="E57" s="133"/>
      <c r="F57" s="133"/>
      <c r="G57" s="133"/>
      <c r="H57" s="133"/>
      <c r="I57" s="133"/>
    </row>
    <row r="58" spans="2:9" ht="9.75" customHeight="1" x14ac:dyDescent="0.25">
      <c r="B58" s="243" t="s">
        <v>377</v>
      </c>
      <c r="C58" s="245"/>
      <c r="D58" s="135">
        <f>SUM(D59:D65)</f>
        <v>433813225</v>
      </c>
      <c r="E58" s="135">
        <f t="shared" ref="E58:H58" si="12">SUM(E59:E65)</f>
        <v>196258313.87</v>
      </c>
      <c r="F58" s="135">
        <f t="shared" si="12"/>
        <v>630071538.86999989</v>
      </c>
      <c r="G58" s="135">
        <f t="shared" si="12"/>
        <v>404897085.20000005</v>
      </c>
      <c r="H58" s="135">
        <f t="shared" si="12"/>
        <v>395671492.02000004</v>
      </c>
      <c r="I58" s="135">
        <f t="shared" ref="I58" si="13">+F58-G58</f>
        <v>225174453.66999984</v>
      </c>
    </row>
    <row r="59" spans="2:9" ht="9.75" customHeight="1" x14ac:dyDescent="0.25">
      <c r="B59" s="39"/>
      <c r="C59" s="44" t="s">
        <v>378</v>
      </c>
      <c r="D59" s="133"/>
      <c r="E59" s="133"/>
      <c r="F59" s="133"/>
      <c r="G59" s="133"/>
      <c r="H59" s="133"/>
      <c r="I59" s="133"/>
    </row>
    <row r="60" spans="2:9" ht="9.75" customHeight="1" x14ac:dyDescent="0.25">
      <c r="B60" s="39"/>
      <c r="C60" s="44" t="s">
        <v>379</v>
      </c>
      <c r="D60" s="133"/>
      <c r="E60" s="133"/>
      <c r="F60" s="133"/>
      <c r="G60" s="133"/>
      <c r="H60" s="133"/>
      <c r="I60" s="133"/>
    </row>
    <row r="61" spans="2:9" ht="9.75" customHeight="1" x14ac:dyDescent="0.25">
      <c r="B61" s="39"/>
      <c r="C61" s="44" t="s">
        <v>380</v>
      </c>
      <c r="D61" s="133">
        <v>433813225</v>
      </c>
      <c r="E61" s="133">
        <v>196258313.87</v>
      </c>
      <c r="F61" s="133">
        <v>630071538.86999989</v>
      </c>
      <c r="G61" s="133">
        <v>404897085.20000005</v>
      </c>
      <c r="H61" s="133">
        <v>395671492.02000004</v>
      </c>
      <c r="I61" s="133">
        <v>225174453.66999999</v>
      </c>
    </row>
    <row r="62" spans="2:9" ht="9.75" customHeight="1" x14ac:dyDescent="0.25">
      <c r="B62" s="39"/>
      <c r="C62" s="44" t="s">
        <v>381</v>
      </c>
      <c r="D62" s="133"/>
      <c r="E62" s="133"/>
      <c r="F62" s="133"/>
      <c r="G62" s="133"/>
      <c r="H62" s="133"/>
      <c r="I62" s="133"/>
    </row>
    <row r="63" spans="2:9" ht="9.75" customHeight="1" x14ac:dyDescent="0.25">
      <c r="B63" s="39"/>
      <c r="C63" s="44" t="s">
        <v>382</v>
      </c>
      <c r="D63" s="133"/>
      <c r="E63" s="133"/>
      <c r="F63" s="133"/>
      <c r="G63" s="133"/>
      <c r="H63" s="133"/>
      <c r="I63" s="133"/>
    </row>
    <row r="64" spans="2:9" ht="9.75" customHeight="1" x14ac:dyDescent="0.25">
      <c r="B64" s="39"/>
      <c r="C64" s="44" t="s">
        <v>383</v>
      </c>
      <c r="D64" s="133"/>
      <c r="E64" s="133"/>
      <c r="F64" s="133"/>
      <c r="G64" s="133"/>
      <c r="H64" s="133"/>
      <c r="I64" s="133"/>
    </row>
    <row r="65" spans="2:9" ht="9.75" customHeight="1" x14ac:dyDescent="0.25">
      <c r="B65" s="39"/>
      <c r="C65" s="44" t="s">
        <v>384</v>
      </c>
      <c r="D65" s="133"/>
      <c r="E65" s="133"/>
      <c r="F65" s="133"/>
      <c r="G65" s="133"/>
      <c r="H65" s="133"/>
      <c r="I65" s="133"/>
    </row>
    <row r="66" spans="2:9" ht="9.75" customHeight="1" x14ac:dyDescent="0.25">
      <c r="B66" s="55"/>
      <c r="C66" s="56"/>
      <c r="D66" s="133"/>
      <c r="E66" s="133"/>
      <c r="F66" s="133"/>
      <c r="G66" s="133"/>
      <c r="H66" s="133"/>
      <c r="I66" s="133"/>
    </row>
    <row r="67" spans="2:9" ht="9.75" customHeight="1" x14ac:dyDescent="0.25">
      <c r="B67" s="243" t="s">
        <v>385</v>
      </c>
      <c r="C67" s="245"/>
      <c r="D67" s="135">
        <f>SUM(D68:D76)</f>
        <v>0</v>
      </c>
      <c r="E67" s="135">
        <f t="shared" ref="E67:H67" si="14">SUM(E68:E76)</f>
        <v>0</v>
      </c>
      <c r="F67" s="135">
        <f t="shared" si="14"/>
        <v>0</v>
      </c>
      <c r="G67" s="135">
        <f t="shared" si="14"/>
        <v>0</v>
      </c>
      <c r="H67" s="135">
        <f t="shared" si="14"/>
        <v>0</v>
      </c>
      <c r="I67" s="135">
        <f t="shared" ref="I67" si="15">+F67-G67</f>
        <v>0</v>
      </c>
    </row>
    <row r="68" spans="2:9" ht="9.75" customHeight="1" x14ac:dyDescent="0.25">
      <c r="B68" s="39"/>
      <c r="C68" s="44" t="s">
        <v>386</v>
      </c>
      <c r="D68" s="133"/>
      <c r="E68" s="133"/>
      <c r="F68" s="133"/>
      <c r="G68" s="133"/>
      <c r="H68" s="133"/>
      <c r="I68" s="133"/>
    </row>
    <row r="69" spans="2:9" ht="9.75" customHeight="1" x14ac:dyDescent="0.25">
      <c r="B69" s="39"/>
      <c r="C69" s="44" t="s">
        <v>387</v>
      </c>
      <c r="D69" s="133"/>
      <c r="E69" s="133"/>
      <c r="F69" s="133"/>
      <c r="G69" s="133"/>
      <c r="H69" s="133"/>
      <c r="I69" s="133"/>
    </row>
    <row r="70" spans="2:9" ht="9.75" customHeight="1" x14ac:dyDescent="0.25">
      <c r="B70" s="39"/>
      <c r="C70" s="44" t="s">
        <v>388</v>
      </c>
      <c r="D70" s="133"/>
      <c r="E70" s="133"/>
      <c r="F70" s="133"/>
      <c r="G70" s="133"/>
      <c r="H70" s="133"/>
      <c r="I70" s="133"/>
    </row>
    <row r="71" spans="2:9" ht="9.75" customHeight="1" x14ac:dyDescent="0.25">
      <c r="B71" s="39"/>
      <c r="C71" s="44" t="s">
        <v>389</v>
      </c>
      <c r="D71" s="133"/>
      <c r="E71" s="133"/>
      <c r="F71" s="133"/>
      <c r="G71" s="133"/>
      <c r="H71" s="133"/>
      <c r="I71" s="133"/>
    </row>
    <row r="72" spans="2:9" ht="9.75" customHeight="1" x14ac:dyDescent="0.25">
      <c r="B72" s="39"/>
      <c r="C72" s="44" t="s">
        <v>390</v>
      </c>
      <c r="D72" s="133"/>
      <c r="E72" s="133"/>
      <c r="F72" s="133"/>
      <c r="G72" s="133"/>
      <c r="H72" s="133"/>
      <c r="I72" s="133"/>
    </row>
    <row r="73" spans="2:9" ht="9.75" customHeight="1" x14ac:dyDescent="0.25">
      <c r="B73" s="39"/>
      <c r="C73" s="44" t="s">
        <v>391</v>
      </c>
      <c r="D73" s="133"/>
      <c r="E73" s="133"/>
      <c r="F73" s="133"/>
      <c r="G73" s="133"/>
      <c r="H73" s="133"/>
      <c r="I73" s="133"/>
    </row>
    <row r="74" spans="2:9" ht="9.75" customHeight="1" x14ac:dyDescent="0.25">
      <c r="B74" s="39"/>
      <c r="C74" s="44" t="s">
        <v>392</v>
      </c>
      <c r="D74" s="133"/>
      <c r="E74" s="133"/>
      <c r="F74" s="133"/>
      <c r="G74" s="133"/>
      <c r="H74" s="133"/>
      <c r="I74" s="133"/>
    </row>
    <row r="75" spans="2:9" ht="9.75" customHeight="1" x14ac:dyDescent="0.25">
      <c r="B75" s="39"/>
      <c r="C75" s="44" t="s">
        <v>393</v>
      </c>
      <c r="D75" s="133"/>
      <c r="E75" s="133"/>
      <c r="F75" s="133"/>
      <c r="G75" s="133"/>
      <c r="H75" s="133"/>
      <c r="I75" s="133"/>
    </row>
    <row r="76" spans="2:9" ht="9.75" customHeight="1" x14ac:dyDescent="0.25">
      <c r="B76" s="39"/>
      <c r="C76" s="44" t="s">
        <v>394</v>
      </c>
      <c r="D76" s="133"/>
      <c r="E76" s="133"/>
      <c r="F76" s="133"/>
      <c r="G76" s="133"/>
      <c r="H76" s="133"/>
      <c r="I76" s="133"/>
    </row>
    <row r="77" spans="2:9" ht="9.75" customHeight="1" x14ac:dyDescent="0.25">
      <c r="B77" s="55"/>
      <c r="C77" s="56"/>
      <c r="D77" s="133"/>
      <c r="E77" s="133"/>
      <c r="F77" s="133"/>
      <c r="G77" s="133"/>
      <c r="H77" s="133"/>
      <c r="I77" s="133"/>
    </row>
    <row r="78" spans="2:9" ht="9.75" customHeight="1" x14ac:dyDescent="0.25">
      <c r="B78" s="243" t="s">
        <v>395</v>
      </c>
      <c r="C78" s="245"/>
      <c r="D78" s="135">
        <f>SUM(D79:D82)</f>
        <v>0</v>
      </c>
      <c r="E78" s="135">
        <f t="shared" ref="E78:H78" si="16">SUM(E79:E82)</f>
        <v>0</v>
      </c>
      <c r="F78" s="135">
        <f t="shared" si="16"/>
        <v>0</v>
      </c>
      <c r="G78" s="135">
        <f t="shared" si="16"/>
        <v>0</v>
      </c>
      <c r="H78" s="135">
        <f t="shared" si="16"/>
        <v>0</v>
      </c>
      <c r="I78" s="135">
        <f t="shared" ref="I78" si="17">+F78-G78</f>
        <v>0</v>
      </c>
    </row>
    <row r="79" spans="2:9" ht="9.75" customHeight="1" x14ac:dyDescent="0.25">
      <c r="B79" s="39"/>
      <c r="C79" s="44" t="s">
        <v>396</v>
      </c>
      <c r="D79" s="133"/>
      <c r="E79" s="133"/>
      <c r="F79" s="133"/>
      <c r="G79" s="133"/>
      <c r="H79" s="133"/>
      <c r="I79" s="133"/>
    </row>
    <row r="80" spans="2:9" ht="16.5" x14ac:dyDescent="0.25">
      <c r="B80" s="39"/>
      <c r="C80" s="59" t="s">
        <v>397</v>
      </c>
      <c r="D80" s="133"/>
      <c r="E80" s="133"/>
      <c r="F80" s="133"/>
      <c r="G80" s="133"/>
      <c r="H80" s="133"/>
      <c r="I80" s="133"/>
    </row>
    <row r="81" spans="2:9" ht="9.75" customHeight="1" x14ac:dyDescent="0.25">
      <c r="B81" s="39"/>
      <c r="C81" s="44" t="s">
        <v>398</v>
      </c>
      <c r="D81" s="133"/>
      <c r="E81" s="133"/>
      <c r="F81" s="133"/>
      <c r="G81" s="133"/>
      <c r="H81" s="133"/>
      <c r="I81" s="133"/>
    </row>
    <row r="82" spans="2:9" ht="9.75" customHeight="1" x14ac:dyDescent="0.25">
      <c r="B82" s="39"/>
      <c r="C82" s="44" t="s">
        <v>399</v>
      </c>
      <c r="D82" s="133"/>
      <c r="E82" s="133"/>
      <c r="F82" s="133"/>
      <c r="G82" s="133"/>
      <c r="H82" s="133"/>
      <c r="I82" s="133"/>
    </row>
    <row r="83" spans="2:9" ht="9.75" customHeight="1" x14ac:dyDescent="0.25">
      <c r="B83" s="55"/>
      <c r="C83" s="56"/>
      <c r="D83" s="133"/>
      <c r="E83" s="133"/>
      <c r="F83" s="133"/>
      <c r="G83" s="133"/>
      <c r="H83" s="133"/>
      <c r="I83" s="133"/>
    </row>
    <row r="84" spans="2:9" ht="9.75" customHeight="1" x14ac:dyDescent="0.25">
      <c r="B84" s="243" t="s">
        <v>360</v>
      </c>
      <c r="C84" s="245"/>
      <c r="D84" s="135">
        <f>+D10+D47</f>
        <v>442950825</v>
      </c>
      <c r="E84" s="135">
        <f t="shared" ref="E84:H84" si="18">+E10+E47</f>
        <v>193445412.78</v>
      </c>
      <c r="F84" s="135">
        <f t="shared" si="18"/>
        <v>636396237.77999985</v>
      </c>
      <c r="G84" s="135">
        <f t="shared" si="18"/>
        <v>406801114.13000005</v>
      </c>
      <c r="H84" s="135">
        <f t="shared" si="18"/>
        <v>396696464.78000003</v>
      </c>
      <c r="I84" s="135">
        <f t="shared" ref="I84" si="19">+F84-G84</f>
        <v>229595123.6499998</v>
      </c>
    </row>
    <row r="85" spans="2:9" ht="9.75" customHeight="1" thickBot="1" x14ac:dyDescent="0.3">
      <c r="B85" s="57"/>
      <c r="C85" s="58"/>
      <c r="D85" s="10"/>
      <c r="E85" s="10"/>
      <c r="F85" s="10"/>
      <c r="G85" s="10"/>
      <c r="H85" s="10"/>
      <c r="I85" s="10"/>
    </row>
  </sheetData>
  <mergeCells count="20"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7:C67"/>
    <mergeCell ref="B78:C78"/>
    <mergeCell ref="B7:C8"/>
    <mergeCell ref="D7:H7"/>
    <mergeCell ref="I7:I8"/>
    <mergeCell ref="B2:I2"/>
    <mergeCell ref="B3:I3"/>
    <mergeCell ref="B4:I4"/>
    <mergeCell ref="B5:I5"/>
    <mergeCell ref="B6:I6"/>
  </mergeCells>
  <pageMargins left="0.7" right="0.7" top="0.75" bottom="0.75" header="0.3" footer="0.3"/>
  <pageSetup scale="7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3"/>
  <sheetViews>
    <sheetView zoomScale="190" zoomScaleNormal="190" workbookViewId="0">
      <selection activeCell="B6" sqref="B6:H6"/>
    </sheetView>
  </sheetViews>
  <sheetFormatPr baseColWidth="10" defaultRowHeight="15" x14ac:dyDescent="0.25"/>
  <cols>
    <col min="1" max="1" width="1.5703125" customWidth="1"/>
    <col min="2" max="2" width="22.85546875" customWidth="1"/>
    <col min="3" max="3" width="14.42578125" bestFit="1" customWidth="1"/>
    <col min="4" max="4" width="13" bestFit="1" customWidth="1"/>
    <col min="5" max="5" width="13.5703125" bestFit="1" customWidth="1"/>
    <col min="6" max="6" width="14.42578125" bestFit="1" customWidth="1"/>
    <col min="7" max="7" width="13.85546875" bestFit="1" customWidth="1"/>
    <col min="8" max="8" width="11.5703125" bestFit="1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69" t="s">
        <v>529</v>
      </c>
      <c r="C2" s="170"/>
      <c r="D2" s="170"/>
      <c r="E2" s="170"/>
      <c r="F2" s="170"/>
      <c r="G2" s="170"/>
      <c r="H2" s="285"/>
    </row>
    <row r="3" spans="2:8" ht="9.75" customHeight="1" x14ac:dyDescent="0.25">
      <c r="B3" s="224" t="s">
        <v>280</v>
      </c>
      <c r="C3" s="225"/>
      <c r="D3" s="225"/>
      <c r="E3" s="225"/>
      <c r="F3" s="225"/>
      <c r="G3" s="225"/>
      <c r="H3" s="286"/>
    </row>
    <row r="4" spans="2:8" ht="9.75" customHeight="1" x14ac:dyDescent="0.25">
      <c r="B4" s="224" t="s">
        <v>401</v>
      </c>
      <c r="C4" s="225"/>
      <c r="D4" s="225"/>
      <c r="E4" s="225"/>
      <c r="F4" s="225"/>
      <c r="G4" s="225"/>
      <c r="H4" s="286"/>
    </row>
    <row r="5" spans="2:8" ht="9.75" customHeight="1" x14ac:dyDescent="0.25">
      <c r="B5" s="224" t="s">
        <v>547</v>
      </c>
      <c r="C5" s="225"/>
      <c r="D5" s="225"/>
      <c r="E5" s="225"/>
      <c r="F5" s="225"/>
      <c r="G5" s="225"/>
      <c r="H5" s="286"/>
    </row>
    <row r="6" spans="2:8" ht="9.75" customHeight="1" thickBot="1" x14ac:dyDescent="0.3">
      <c r="B6" s="227" t="s">
        <v>1</v>
      </c>
      <c r="C6" s="228"/>
      <c r="D6" s="228"/>
      <c r="E6" s="228"/>
      <c r="F6" s="228"/>
      <c r="G6" s="228"/>
      <c r="H6" s="287"/>
    </row>
    <row r="7" spans="2:8" ht="15.75" thickBot="1" x14ac:dyDescent="0.3">
      <c r="B7" s="220" t="s">
        <v>523</v>
      </c>
      <c r="C7" s="279" t="s">
        <v>282</v>
      </c>
      <c r="D7" s="280"/>
      <c r="E7" s="280"/>
      <c r="F7" s="280"/>
      <c r="G7" s="281"/>
      <c r="H7" s="218" t="s">
        <v>543</v>
      </c>
    </row>
    <row r="8" spans="2:8" ht="17.25" thickBot="1" x14ac:dyDescent="0.3">
      <c r="B8" s="221"/>
      <c r="C8" s="154" t="s">
        <v>539</v>
      </c>
      <c r="D8" s="154" t="s">
        <v>283</v>
      </c>
      <c r="E8" s="154" t="s">
        <v>284</v>
      </c>
      <c r="F8" s="154" t="s">
        <v>402</v>
      </c>
      <c r="G8" s="154" t="s">
        <v>196</v>
      </c>
      <c r="H8" s="219"/>
    </row>
    <row r="9" spans="2:8" ht="16.5" x14ac:dyDescent="0.25">
      <c r="B9" s="112" t="s">
        <v>403</v>
      </c>
      <c r="C9" s="137">
        <f>+C10+C11+C12+C15+C16+C19</f>
        <v>415899</v>
      </c>
      <c r="D9" s="135">
        <f t="shared" ref="D9:G9" si="0">+D10+D11+D12+D15+D16+D19</f>
        <v>0</v>
      </c>
      <c r="E9" s="135">
        <f t="shared" si="0"/>
        <v>415899</v>
      </c>
      <c r="F9" s="135">
        <f t="shared" si="0"/>
        <v>590473</v>
      </c>
      <c r="G9" s="135">
        <f t="shared" si="0"/>
        <v>590473</v>
      </c>
      <c r="H9" s="135">
        <f t="shared" ref="H9" si="1">+E9-F9</f>
        <v>-174574</v>
      </c>
    </row>
    <row r="10" spans="2:8" ht="16.5" x14ac:dyDescent="0.25">
      <c r="B10" s="62" t="s">
        <v>404</v>
      </c>
      <c r="C10" s="60"/>
      <c r="D10" s="61"/>
      <c r="E10" s="61"/>
      <c r="F10" s="61"/>
      <c r="G10" s="61"/>
      <c r="H10" s="61"/>
    </row>
    <row r="11" spans="2:8" ht="10.5" customHeight="1" x14ac:dyDescent="0.25">
      <c r="B11" s="62" t="s">
        <v>405</v>
      </c>
      <c r="C11" s="60"/>
      <c r="D11" s="61"/>
      <c r="E11" s="61"/>
      <c r="F11" s="61"/>
      <c r="G11" s="61"/>
      <c r="H11" s="61"/>
    </row>
    <row r="12" spans="2:8" ht="10.5" customHeight="1" x14ac:dyDescent="0.25">
      <c r="B12" s="62" t="s">
        <v>406</v>
      </c>
      <c r="C12" s="146">
        <f>SUM(C13:C14)</f>
        <v>415899</v>
      </c>
      <c r="D12" s="133">
        <f t="shared" ref="D12:G12" si="2">SUM(D13:D14)</f>
        <v>0</v>
      </c>
      <c r="E12" s="133">
        <f t="shared" si="2"/>
        <v>415899</v>
      </c>
      <c r="F12" s="133">
        <f t="shared" si="2"/>
        <v>590473</v>
      </c>
      <c r="G12" s="133">
        <f t="shared" si="2"/>
        <v>590473</v>
      </c>
      <c r="H12" s="133">
        <f t="shared" ref="H12:H13" si="3">+E12-F12</f>
        <v>-174574</v>
      </c>
    </row>
    <row r="13" spans="2:8" ht="10.5" customHeight="1" x14ac:dyDescent="0.25">
      <c r="B13" s="62" t="s">
        <v>407</v>
      </c>
      <c r="C13" s="136">
        <v>0</v>
      </c>
      <c r="D13" s="133">
        <v>0</v>
      </c>
      <c r="E13" s="133">
        <v>0</v>
      </c>
      <c r="F13" s="133">
        <v>0</v>
      </c>
      <c r="G13" s="133">
        <v>0</v>
      </c>
      <c r="H13" s="133">
        <f t="shared" si="3"/>
        <v>0</v>
      </c>
    </row>
    <row r="14" spans="2:8" ht="10.5" customHeight="1" x14ac:dyDescent="0.25">
      <c r="B14" s="62" t="s">
        <v>408</v>
      </c>
      <c r="C14" s="146">
        <v>415899</v>
      </c>
      <c r="D14" s="133">
        <v>0</v>
      </c>
      <c r="E14" s="133">
        <v>415899</v>
      </c>
      <c r="F14" s="133">
        <v>590473</v>
      </c>
      <c r="G14" s="133">
        <v>590473</v>
      </c>
      <c r="H14" s="133">
        <v>-174574</v>
      </c>
    </row>
    <row r="15" spans="2:8" ht="10.5" customHeight="1" x14ac:dyDescent="0.25">
      <c r="B15" s="62" t="s">
        <v>409</v>
      </c>
      <c r="C15" s="60"/>
      <c r="D15" s="61"/>
      <c r="E15" s="61"/>
      <c r="F15" s="61"/>
      <c r="G15" s="61"/>
      <c r="H15" s="61"/>
    </row>
    <row r="16" spans="2:8" ht="24.75" x14ac:dyDescent="0.25">
      <c r="B16" s="62" t="s">
        <v>410</v>
      </c>
      <c r="C16" s="60"/>
      <c r="D16" s="61"/>
      <c r="E16" s="61"/>
      <c r="F16" s="61"/>
      <c r="G16" s="61"/>
      <c r="H16" s="61"/>
    </row>
    <row r="17" spans="2:8" ht="10.5" customHeight="1" x14ac:dyDescent="0.25">
      <c r="B17" s="63" t="s">
        <v>411</v>
      </c>
      <c r="C17" s="60"/>
      <c r="D17" s="61"/>
      <c r="E17" s="61"/>
      <c r="F17" s="61"/>
      <c r="G17" s="61"/>
      <c r="H17" s="61"/>
    </row>
    <row r="18" spans="2:8" ht="10.5" customHeight="1" x14ac:dyDescent="0.25">
      <c r="B18" s="63" t="s">
        <v>412</v>
      </c>
      <c r="C18" s="60"/>
      <c r="D18" s="61"/>
      <c r="E18" s="61"/>
      <c r="F18" s="61"/>
      <c r="G18" s="61"/>
      <c r="H18" s="61"/>
    </row>
    <row r="19" spans="2:8" ht="10.5" customHeight="1" x14ac:dyDescent="0.25">
      <c r="B19" s="62" t="s">
        <v>413</v>
      </c>
      <c r="C19" s="60"/>
      <c r="D19" s="61"/>
      <c r="E19" s="61"/>
      <c r="F19" s="61"/>
      <c r="G19" s="61"/>
      <c r="H19" s="61"/>
    </row>
    <row r="20" spans="2:8" ht="10.5" customHeight="1" x14ac:dyDescent="0.25">
      <c r="B20" s="62"/>
      <c r="C20" s="60"/>
      <c r="D20" s="61"/>
      <c r="E20" s="61"/>
      <c r="F20" s="61"/>
      <c r="G20" s="61"/>
      <c r="H20" s="61"/>
    </row>
    <row r="21" spans="2:8" ht="16.5" x14ac:dyDescent="0.25">
      <c r="B21" s="54" t="s">
        <v>414</v>
      </c>
      <c r="C21" s="137">
        <f>+C22+C23+C27+C28+C31+C24</f>
        <v>315445488</v>
      </c>
      <c r="D21" s="137">
        <f t="shared" ref="D21:G21" si="4">+D22+D23+D27+D28+D31+D24</f>
        <v>150895458</v>
      </c>
      <c r="E21" s="137">
        <f t="shared" si="4"/>
        <v>466340946</v>
      </c>
      <c r="F21" s="137">
        <f t="shared" si="4"/>
        <v>381026919</v>
      </c>
      <c r="G21" s="137">
        <f t="shared" si="4"/>
        <v>381008373</v>
      </c>
      <c r="H21" s="137">
        <f t="shared" ref="H21" si="5">+E21-F21</f>
        <v>85314027</v>
      </c>
    </row>
    <row r="22" spans="2:8" ht="16.5" x14ac:dyDescent="0.25">
      <c r="B22" s="62" t="s">
        <v>404</v>
      </c>
      <c r="C22" s="60"/>
      <c r="D22" s="61"/>
      <c r="E22" s="61"/>
      <c r="F22" s="61"/>
      <c r="G22" s="61"/>
      <c r="H22" s="61"/>
    </row>
    <row r="23" spans="2:8" ht="10.5" customHeight="1" x14ac:dyDescent="0.25">
      <c r="B23" s="62" t="s">
        <v>405</v>
      </c>
      <c r="C23" s="60"/>
      <c r="D23" s="61"/>
      <c r="E23" s="61"/>
      <c r="F23" s="61"/>
      <c r="G23" s="61"/>
      <c r="H23" s="61"/>
    </row>
    <row r="24" spans="2:8" ht="10.5" customHeight="1" x14ac:dyDescent="0.25">
      <c r="B24" s="62" t="s">
        <v>406</v>
      </c>
      <c r="C24" s="146">
        <f>SUM(C25:C26)</f>
        <v>315445488</v>
      </c>
      <c r="D24" s="133">
        <f t="shared" ref="D24:G24" si="6">SUM(D25:D26)</f>
        <v>150895458</v>
      </c>
      <c r="E24" s="133">
        <f t="shared" si="6"/>
        <v>466340946</v>
      </c>
      <c r="F24" s="133">
        <f t="shared" si="6"/>
        <v>381026919</v>
      </c>
      <c r="G24" s="133">
        <f t="shared" si="6"/>
        <v>381008373</v>
      </c>
      <c r="H24" s="133">
        <f t="shared" ref="H24" si="7">+E24-F24</f>
        <v>85314027</v>
      </c>
    </row>
    <row r="25" spans="2:8" ht="10.5" customHeight="1" x14ac:dyDescent="0.25">
      <c r="B25" s="62" t="s">
        <v>407</v>
      </c>
      <c r="C25" s="146">
        <v>18080324</v>
      </c>
      <c r="D25" s="133">
        <v>115791904</v>
      </c>
      <c r="E25" s="133">
        <v>133872228</v>
      </c>
      <c r="F25" s="133">
        <v>22155556</v>
      </c>
      <c r="G25" s="133">
        <v>22155556</v>
      </c>
      <c r="H25" s="133">
        <v>111716672</v>
      </c>
    </row>
    <row r="26" spans="2:8" ht="10.5" customHeight="1" x14ac:dyDescent="0.25">
      <c r="B26" s="62" t="s">
        <v>408</v>
      </c>
      <c r="C26" s="146">
        <v>297365164</v>
      </c>
      <c r="D26" s="133">
        <v>35103554</v>
      </c>
      <c r="E26" s="133">
        <v>332468718</v>
      </c>
      <c r="F26" s="133">
        <v>358871363</v>
      </c>
      <c r="G26" s="133">
        <v>358852817</v>
      </c>
      <c r="H26" s="133">
        <v>-26402645</v>
      </c>
    </row>
    <row r="27" spans="2:8" ht="10.5" customHeight="1" x14ac:dyDescent="0.25">
      <c r="B27" s="62" t="s">
        <v>409</v>
      </c>
      <c r="C27" s="60"/>
      <c r="D27" s="61"/>
      <c r="E27" s="61"/>
      <c r="F27" s="61"/>
      <c r="G27" s="61"/>
      <c r="H27" s="61"/>
    </row>
    <row r="28" spans="2:8" ht="24.75" x14ac:dyDescent="0.25">
      <c r="B28" s="62" t="s">
        <v>410</v>
      </c>
      <c r="C28" s="60"/>
      <c r="D28" s="61"/>
      <c r="E28" s="61"/>
      <c r="F28" s="61"/>
      <c r="G28" s="61"/>
      <c r="H28" s="61"/>
    </row>
    <row r="29" spans="2:8" ht="10.5" customHeight="1" x14ac:dyDescent="0.25">
      <c r="B29" s="63" t="s">
        <v>411</v>
      </c>
      <c r="C29" s="60"/>
      <c r="D29" s="61"/>
      <c r="E29" s="61"/>
      <c r="F29" s="61"/>
      <c r="G29" s="61"/>
      <c r="H29" s="61"/>
    </row>
    <row r="30" spans="2:8" ht="10.5" customHeight="1" x14ac:dyDescent="0.25">
      <c r="B30" s="63" t="s">
        <v>412</v>
      </c>
      <c r="C30" s="60"/>
      <c r="D30" s="61"/>
      <c r="E30" s="61"/>
      <c r="F30" s="61"/>
      <c r="G30" s="61"/>
      <c r="H30" s="61"/>
    </row>
    <row r="31" spans="2:8" ht="10.5" customHeight="1" x14ac:dyDescent="0.25">
      <c r="B31" s="62" t="s">
        <v>413</v>
      </c>
      <c r="C31" s="60"/>
      <c r="D31" s="61"/>
      <c r="E31" s="61"/>
      <c r="F31" s="61"/>
      <c r="G31" s="61"/>
      <c r="H31" s="61"/>
    </row>
    <row r="32" spans="2:8" ht="16.5" x14ac:dyDescent="0.25">
      <c r="B32" s="54" t="s">
        <v>415</v>
      </c>
      <c r="C32" s="138">
        <f>+C9+C21</f>
        <v>315861387</v>
      </c>
      <c r="D32" s="138">
        <f t="shared" ref="D32:H32" si="8">+D9+D21</f>
        <v>150895458</v>
      </c>
      <c r="E32" s="138">
        <f t="shared" si="8"/>
        <v>466756845</v>
      </c>
      <c r="F32" s="138">
        <f t="shared" si="8"/>
        <v>381617392</v>
      </c>
      <c r="G32" s="138">
        <f t="shared" si="8"/>
        <v>381598846</v>
      </c>
      <c r="H32" s="138">
        <f t="shared" si="8"/>
        <v>85139453</v>
      </c>
    </row>
    <row r="33" spans="2:8" ht="15.75" thickBot="1" x14ac:dyDescent="0.3">
      <c r="B33" s="64"/>
      <c r="C33" s="65"/>
      <c r="D33" s="2"/>
      <c r="E33" s="2"/>
      <c r="F33" s="2"/>
      <c r="G33" s="2"/>
      <c r="H33" s="2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ANEXO 1 -F1</vt:lpstr>
      <vt:lpstr>ANEXO 1 -F2</vt:lpstr>
      <vt:lpstr>ANEXO 1 -F3</vt:lpstr>
      <vt:lpstr>ANEXO 1 -F4</vt:lpstr>
      <vt:lpstr>ANEXO 1 -F5</vt:lpstr>
      <vt:lpstr>ANEXO 1 -F6A (2)</vt:lpstr>
      <vt:lpstr>ANEXO 1 -F6B (2)</vt:lpstr>
      <vt:lpstr>ANEXO 1 -F6C</vt:lpstr>
      <vt:lpstr>ANEXO 1 -F6D</vt:lpstr>
      <vt:lpstr>ANEXO 1 -F7A</vt:lpstr>
      <vt:lpstr>ANEXO 1 -F7B</vt:lpstr>
      <vt:lpstr>ANEXO 1 -F7C</vt:lpstr>
      <vt:lpstr>ANEXO 1 -F7D</vt:lpstr>
      <vt:lpstr>ANEXO 1 -F8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contab1</cp:lastModifiedBy>
  <cp:lastPrinted>2017-01-17T03:00:21Z</cp:lastPrinted>
  <dcterms:created xsi:type="dcterms:W3CDTF">2016-12-03T17:06:18Z</dcterms:created>
  <dcterms:modified xsi:type="dcterms:W3CDTF">2017-04-11T14:59:28Z</dcterms:modified>
</cp:coreProperties>
</file>