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440" windowHeight="10035" activeTab="8"/>
  </bookViews>
  <sheets>
    <sheet name="SFD" sheetId="1" r:id="rId1"/>
    <sheet name="ADOP" sheetId="2" r:id="rId2"/>
    <sheet name="IAODF" sheetId="3" r:id="rId3"/>
    <sheet name="EP" sheetId="4" r:id="rId4"/>
    <sheet name="EAID" sheetId="5" r:id="rId5"/>
    <sheet name="COG" sheetId="6" r:id="rId6"/>
    <sheet name="CA" sheetId="7" r:id="rId7"/>
    <sheet name="CF" sheetId="8" r:id="rId8"/>
    <sheet name="CSPC" sheetId="9" r:id="rId9"/>
  </sheets>
  <calcPr calcId="144525"/>
</workbook>
</file>

<file path=xl/calcChain.xml><?xml version="1.0" encoding="utf-8"?>
<calcChain xmlns="http://schemas.openxmlformats.org/spreadsheetml/2006/main">
  <c r="C10" i="7" l="1"/>
  <c r="G19" i="5" l="1"/>
  <c r="C16" i="1"/>
  <c r="C8" i="1"/>
  <c r="H14" i="5" l="1"/>
  <c r="I14" i="5" s="1"/>
  <c r="F9" i="4"/>
  <c r="D16" i="1"/>
  <c r="D8" i="1"/>
  <c r="C21" i="7" l="1"/>
  <c r="D21" i="7" s="1"/>
  <c r="H61" i="5"/>
  <c r="I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C40" i="1"/>
  <c r="G26" i="6" l="1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H62" i="8"/>
  <c r="G16" i="4"/>
  <c r="E21" i="7" s="1"/>
  <c r="F61" i="8" s="1"/>
  <c r="G15" i="4"/>
  <c r="E10" i="7" s="1"/>
  <c r="F10" i="7" s="1"/>
  <c r="G10" i="4"/>
  <c r="G21" i="7" l="1"/>
  <c r="H61" i="8"/>
  <c r="G61" i="8"/>
  <c r="F21" i="7"/>
  <c r="H25" i="8"/>
  <c r="G19" i="7" l="1"/>
  <c r="F19" i="7"/>
  <c r="E19" i="7"/>
  <c r="D19" i="7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34" i="6"/>
  <c r="G111" i="6"/>
  <c r="G101" i="6"/>
  <c r="G118" i="6"/>
  <c r="G114" i="6" s="1"/>
  <c r="F114" i="6"/>
  <c r="G94" i="6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41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8" i="6"/>
  <c r="E16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G124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10" i="6" l="1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G57" i="8"/>
  <c r="F57" i="8"/>
  <c r="E57" i="8"/>
  <c r="D57" i="8"/>
  <c r="C57" i="8"/>
  <c r="H47" i="8"/>
  <c r="G47" i="8"/>
  <c r="F47" i="8"/>
  <c r="E47" i="8"/>
  <c r="D47" i="8"/>
  <c r="C47" i="8"/>
  <c r="H5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G46" i="8"/>
  <c r="H47" i="6"/>
  <c r="D46" i="8"/>
  <c r="F46" i="8"/>
  <c r="H124" i="6"/>
  <c r="H46" i="8"/>
  <c r="C9" i="8"/>
  <c r="C83" i="8" s="1"/>
  <c r="H46" i="6" l="1"/>
  <c r="H45" i="6"/>
  <c r="H44" i="6"/>
  <c r="H43" i="6"/>
  <c r="H42" i="6"/>
  <c r="H41" i="6"/>
  <c r="H40" i="6"/>
  <c r="H39" i="6"/>
  <c r="H38" i="6"/>
  <c r="G41" i="6"/>
  <c r="G37" i="6" s="1"/>
  <c r="F37" i="6"/>
  <c r="E37" i="6"/>
  <c r="D37" i="6"/>
  <c r="H36" i="6"/>
  <c r="H35" i="6"/>
  <c r="H34" i="6"/>
  <c r="H33" i="6"/>
  <c r="H32" i="6"/>
  <c r="H31" i="6"/>
  <c r="H30" i="6"/>
  <c r="H29" i="6"/>
  <c r="H28" i="6"/>
  <c r="F27" i="6"/>
  <c r="G27" i="6" s="1"/>
  <c r="E27" i="6"/>
  <c r="D27" i="6"/>
  <c r="H26" i="6"/>
  <c r="H25" i="6"/>
  <c r="H24" i="6"/>
  <c r="H23" i="6"/>
  <c r="H22" i="6"/>
  <c r="H21" i="6"/>
  <c r="H20" i="6"/>
  <c r="H19" i="6"/>
  <c r="H18" i="6"/>
  <c r="G17" i="6"/>
  <c r="F17" i="6"/>
  <c r="E17" i="6"/>
  <c r="D17" i="6"/>
  <c r="H16" i="6"/>
  <c r="H15" i="6"/>
  <c r="H14" i="6"/>
  <c r="H13" i="6"/>
  <c r="H12" i="6"/>
  <c r="H11" i="6"/>
  <c r="H10" i="6"/>
  <c r="G9" i="6"/>
  <c r="F9" i="6"/>
  <c r="E9" i="9" s="1"/>
  <c r="E9" i="6"/>
  <c r="D9" i="6"/>
  <c r="C9" i="9" s="1"/>
  <c r="C74" i="6"/>
  <c r="C70" i="6"/>
  <c r="C61" i="6"/>
  <c r="C57" i="6"/>
  <c r="C47" i="6"/>
  <c r="C37" i="6"/>
  <c r="C27" i="6"/>
  <c r="C17" i="6"/>
  <c r="C9" i="6"/>
  <c r="B9" i="9" s="1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I48" i="5"/>
  <c r="H48" i="5"/>
  <c r="G48" i="5"/>
  <c r="F48" i="5"/>
  <c r="E48" i="5"/>
  <c r="D9" i="9" l="1"/>
  <c r="D8" i="9" s="1"/>
  <c r="C8" i="9"/>
  <c r="F9" i="9"/>
  <c r="E8" i="9"/>
  <c r="G8" i="6"/>
  <c r="F8" i="6"/>
  <c r="G68" i="5"/>
  <c r="I68" i="5"/>
  <c r="C8" i="6"/>
  <c r="C160" i="6" s="1"/>
  <c r="F68" i="5"/>
  <c r="H68" i="5"/>
  <c r="D8" i="6"/>
  <c r="H27" i="6"/>
  <c r="E8" i="6"/>
  <c r="H9" i="6"/>
  <c r="E68" i="5"/>
  <c r="H37" i="6"/>
  <c r="H17" i="6"/>
  <c r="I37" i="5"/>
  <c r="H37" i="5"/>
  <c r="F37" i="5"/>
  <c r="E37" i="5"/>
  <c r="J77" i="5"/>
  <c r="J76" i="5"/>
  <c r="J75" i="5"/>
  <c r="J74" i="5"/>
  <c r="J72" i="5"/>
  <c r="J71" i="5"/>
  <c r="J70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8" i="5"/>
  <c r="J37" i="5" s="1"/>
  <c r="J36" i="5"/>
  <c r="J28" i="5"/>
  <c r="J27" i="5"/>
  <c r="J26" i="5"/>
  <c r="J25" i="5"/>
  <c r="J24" i="5"/>
  <c r="J23" i="5"/>
  <c r="J22" i="5"/>
  <c r="J21" i="5"/>
  <c r="J20" i="5"/>
  <c r="J18" i="5"/>
  <c r="J16" i="5"/>
  <c r="J15" i="5"/>
  <c r="J14" i="5"/>
  <c r="J12" i="5"/>
  <c r="J11" i="5"/>
  <c r="J10" i="5"/>
  <c r="G41" i="5"/>
  <c r="G40" i="5"/>
  <c r="G38" i="5"/>
  <c r="G37" i="5" s="1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H13" i="5" s="1"/>
  <c r="I13" i="5" s="1"/>
  <c r="J13" i="5" s="1"/>
  <c r="G12" i="5"/>
  <c r="G11" i="5"/>
  <c r="G10" i="5"/>
  <c r="F39" i="5"/>
  <c r="E39" i="5"/>
  <c r="F30" i="5"/>
  <c r="F17" i="5"/>
  <c r="E30" i="5"/>
  <c r="G30" i="5" s="1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J68" i="5" l="1"/>
  <c r="I19" i="5"/>
  <c r="H17" i="5"/>
  <c r="F46" i="4"/>
  <c r="G46" i="4"/>
  <c r="E61" i="4"/>
  <c r="E62" i="4" s="1"/>
  <c r="F24" i="8"/>
  <c r="F8" i="7"/>
  <c r="F30" i="7" s="1"/>
  <c r="E8" i="7"/>
  <c r="E30" i="7" s="1"/>
  <c r="G8" i="9"/>
  <c r="F8" i="9"/>
  <c r="G77" i="4"/>
  <c r="G78" i="4" s="1"/>
  <c r="F77" i="4"/>
  <c r="F78" i="4" s="1"/>
  <c r="F61" i="4"/>
  <c r="F62" i="4" s="1"/>
  <c r="E43" i="5"/>
  <c r="E73" i="5" s="1"/>
  <c r="F43" i="5"/>
  <c r="J78" i="5"/>
  <c r="G17" i="5"/>
  <c r="G39" i="5"/>
  <c r="H39" i="5" s="1"/>
  <c r="E46" i="4"/>
  <c r="G61" i="4"/>
  <c r="G62" i="4" s="1"/>
  <c r="H8" i="6"/>
  <c r="H30" i="5"/>
  <c r="H32" i="5"/>
  <c r="I32" i="5" s="1"/>
  <c r="I34" i="5"/>
  <c r="J34" i="5" s="1"/>
  <c r="I30" i="5"/>
  <c r="J30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I17" i="5" l="1"/>
  <c r="J17" i="5" s="1"/>
  <c r="J19" i="5"/>
  <c r="F73" i="5"/>
  <c r="G24" i="8"/>
  <c r="G20" i="8" s="1"/>
  <c r="G9" i="8" s="1"/>
  <c r="G83" i="8" s="1"/>
  <c r="F20" i="8"/>
  <c r="G22" i="4"/>
  <c r="G23" i="4" s="1"/>
  <c r="G24" i="4" s="1"/>
  <c r="G33" i="4" s="1"/>
  <c r="G43" i="5"/>
  <c r="G73" i="5" s="1"/>
  <c r="H43" i="5"/>
  <c r="H73" i="5" s="1"/>
  <c r="I39" i="5"/>
  <c r="J39" i="5" s="1"/>
  <c r="J43" i="5" s="1"/>
  <c r="F22" i="4"/>
  <c r="F23" i="4" s="1"/>
  <c r="F24" i="4" s="1"/>
  <c r="F33" i="4" s="1"/>
  <c r="E22" i="4"/>
  <c r="E23" i="4" s="1"/>
  <c r="E24" i="4" s="1"/>
  <c r="E33" i="4" s="1"/>
  <c r="I43" i="5"/>
  <c r="I73" i="5" s="1"/>
  <c r="J73" i="5" s="1"/>
  <c r="J32" i="5"/>
  <c r="D24" i="8" l="1"/>
  <c r="D10" i="7"/>
  <c r="C8" i="7"/>
  <c r="C30" i="7" s="1"/>
  <c r="F9" i="8"/>
  <c r="F83" i="8" s="1"/>
  <c r="K13" i="3"/>
  <c r="J13" i="3"/>
  <c r="I13" i="3"/>
  <c r="H13" i="3"/>
  <c r="G13" i="3"/>
  <c r="E13" i="3"/>
  <c r="K7" i="3"/>
  <c r="K19" i="3" s="1"/>
  <c r="J7" i="3"/>
  <c r="J19" i="3" s="1"/>
  <c r="I7" i="3"/>
  <c r="H7" i="3"/>
  <c r="G7" i="3"/>
  <c r="G19" i="3" s="1"/>
  <c r="E7" i="3"/>
  <c r="E19" i="3" s="1"/>
  <c r="I13" i="2"/>
  <c r="H13" i="2"/>
  <c r="G13" i="2"/>
  <c r="F13" i="2"/>
  <c r="F8" i="2" s="1"/>
  <c r="F19" i="2" s="1"/>
  <c r="E13" i="2"/>
  <c r="D13" i="2"/>
  <c r="I9" i="2"/>
  <c r="I8" i="2" s="1"/>
  <c r="I19" i="2" s="1"/>
  <c r="H9" i="2"/>
  <c r="H8" i="2" s="1"/>
  <c r="H19" i="2" s="1"/>
  <c r="G9" i="2"/>
  <c r="F9" i="2"/>
  <c r="E9" i="2"/>
  <c r="E8" i="2" s="1"/>
  <c r="E19" i="2" s="1"/>
  <c r="D9" i="2"/>
  <c r="D8" i="2" s="1"/>
  <c r="D19" i="2" s="1"/>
  <c r="G8" i="2"/>
  <c r="G19" i="2" s="1"/>
  <c r="C13" i="2"/>
  <c r="C9" i="2"/>
  <c r="H73" i="1"/>
  <c r="G73" i="1"/>
  <c r="H66" i="1"/>
  <c r="G66" i="1"/>
  <c r="H61" i="1"/>
  <c r="G61" i="1"/>
  <c r="H55" i="1"/>
  <c r="G55" i="1"/>
  <c r="H41" i="1"/>
  <c r="G41" i="1"/>
  <c r="H37" i="1"/>
  <c r="G37" i="1"/>
  <c r="H30" i="1"/>
  <c r="G30" i="1"/>
  <c r="H26" i="1"/>
  <c r="G26" i="1"/>
  <c r="H22" i="1"/>
  <c r="G22" i="1"/>
  <c r="H18" i="1"/>
  <c r="G18" i="1"/>
  <c r="H8" i="1"/>
  <c r="G8" i="1"/>
  <c r="D58" i="1"/>
  <c r="C58" i="1"/>
  <c r="D40" i="1"/>
  <c r="D37" i="1"/>
  <c r="C37" i="1"/>
  <c r="D30" i="1"/>
  <c r="C30" i="1"/>
  <c r="D24" i="1"/>
  <c r="C24" i="1"/>
  <c r="H19" i="3" l="1"/>
  <c r="H46" i="1"/>
  <c r="H57" i="1" s="1"/>
  <c r="H77" i="1"/>
  <c r="I19" i="3"/>
  <c r="D8" i="7"/>
  <c r="D30" i="7" s="1"/>
  <c r="G10" i="7"/>
  <c r="G8" i="7" s="1"/>
  <c r="G30" i="7" s="1"/>
  <c r="E24" i="8"/>
  <c r="D20" i="8"/>
  <c r="D9" i="8" s="1"/>
  <c r="D83" i="8" s="1"/>
  <c r="G77" i="1"/>
  <c r="G46" i="1"/>
  <c r="G57" i="1" s="1"/>
  <c r="C8" i="2"/>
  <c r="C19" i="2" s="1"/>
  <c r="D46" i="1"/>
  <c r="D60" i="1" s="1"/>
  <c r="C46" i="1"/>
  <c r="C60" i="1" s="1"/>
  <c r="H79" i="1" l="1"/>
  <c r="E20" i="8"/>
  <c r="H24" i="8"/>
  <c r="G79" i="1"/>
  <c r="E9" i="8" l="1"/>
  <c r="E83" i="8" s="1"/>
  <c r="H20" i="8"/>
  <c r="H9" i="8" s="1"/>
  <c r="H83" i="8" s="1"/>
  <c r="C20" i="9"/>
  <c r="C31" i="9" s="1"/>
  <c r="D21" i="9"/>
  <c r="D86" i="6"/>
  <c r="D84" i="6" s="1"/>
  <c r="D160" i="6" s="1"/>
  <c r="E21" i="9" l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F160" i="6" s="1"/>
  <c r="G86" i="6"/>
  <c r="G84" i="6" s="1"/>
  <c r="G160" i="6" s="1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<sst xmlns="http://schemas.openxmlformats.org/spreadsheetml/2006/main" count="663" uniqueCount="458">
  <si>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</si>
  <si>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</si>
  <si>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</si>
  <si>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</si>
  <si>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</si>
  <si>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</si>
  <si>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</si>
  <si>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</si>
  <si>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</si>
  <si>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</si>
  <si>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</si>
  <si>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</si>
  <si>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</si>
  <si>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</si>
  <si>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</si>
  <si>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</si>
  <si>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</si>
  <si>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</si>
  <si>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</si>
  <si>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</si>
  <si>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</si>
  <si>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</si>
  <si>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</si>
  <si>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</si>
  <si>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</si>
  <si>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</si>
  <si>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</si>
  <si>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</si>
  <si>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</si>
  <si>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</si>
  <si>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</si>
  <si>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</si>
  <si>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</si>
  <si>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</si>
  <si>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</si>
  <si>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</si>
  <si>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</si>
  <si>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</si>
  <si>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</si>
  <si>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</si>
  <si>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</si>
  <si>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</si>
  <si>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</si>
  <si>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</si>
  <si>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</si>
  <si>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</si>
  <si>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</si>
  <si>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</si>
  <si>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</si>
  <si>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</si>
  <si>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</si>
  <si>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</si>
  <si>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</si>
  <si>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</si>
  <si>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</si>
  <si>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</si>
  <si>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</si>
  <si>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</si>
  <si>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</si>
  <si>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</si>
  <si>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</si>
  <si>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</si>
  <si>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</si>
  <si>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</si>
  <si>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</si>
  <si>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</si>
  <si>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</si>
  <si>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</si>
  <si>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</si>
  <si>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</si>
  <si>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</si>
  <si>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</si>
  <si>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</si>
  <si>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</si>
  <si>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</si>
  <si>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</si>
  <si>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</si>
  <si>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</si>
  <si>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</si>
  <si>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</si>
  <si>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</si>
  <si>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</si>
  <si>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</si>
  <si>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</si>
  <si>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</si>
  <si>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</si>
  <si>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</si>
  <si>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</si>
  <si>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</si>
  <si>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</si>
  <si>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</si>
  <si>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</si>
  <si>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</si>
  <si>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</si>
  <si>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</si>
  <si>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</si>
  <si>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</si>
  <si>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</si>
  <si>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</si>
  <si>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</si>
  <si>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</si>
  <si>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</si>
  <si>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</si>
  <si>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</si>
  <si>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</si>
  <si>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</si>
  <si>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</si>
  <si>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</si>
  <si>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</si>
  <si>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</si>
  <si>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</si>
  <si>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</si>
  <si>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</si>
  <si>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</si>
  <si>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</si>
  <si>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</si>
  <si>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</si>
  <si>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</si>
  <si>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</si>
  <si>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</si>
  <si>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</si>
  <si>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</si>
  <si>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</si>
  <si>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</si>
  <si>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</si>
  <si>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</si>
  <si>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</si>
  <si>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</si>
  <si>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</si>
  <si>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</si>
  <si>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</si>
  <si>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</si>
  <si>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</si>
  <si>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</si>
  <si>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</si>
  <si>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</si>
  <si>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</si>
  <si>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</si>
  <si>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</si>
  <si>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</si>
  <si>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</si>
  <si>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</si>
  <si>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</si>
  <si>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</si>
  <si>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</si>
  <si>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</si>
  <si>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</si>
  <si>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</si>
  <si>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</si>
  <si>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</si>
  <si>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</si>
  <si>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</si>
  <si>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</si>
  <si>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</si>
  <si>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</si>
  <si>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</si>
  <si>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</si>
  <si>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</si>
  <si>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</si>
  <si>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</si>
  <si>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</si>
  <si>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</si>
  <si>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</si>
  <si>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</si>
  <si>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</si>
  <si>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</si>
  <si>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</si>
  <si>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</si>
  <si>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</si>
  <si>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</si>
  <si>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</si>
  <si>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</si>
  <si>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</si>
  <si>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</si>
  <si>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</si>
  <si>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</si>
  <si>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</si>
  <si>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</si>
  <si>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</si>
  <si>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</si>
  <si>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</si>
  <si>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</si>
  <si>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</si>
  <si>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</si>
  <si>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</si>
  <si>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</si>
  <si>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</si>
  <si>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</si>
  <si>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</si>
  <si>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</si>
  <si>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</si>
  <si>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</si>
  <si>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</si>
  <si>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</si>
  <si>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</si>
  <si>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</si>
  <si>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</si>
  <si>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</si>
  <si>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</si>
  <si>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</si>
  <si>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</si>
  <si>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</si>
  <si>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</si>
  <si>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</si>
  <si>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</si>
  <si>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</si>
  <si>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</si>
  <si>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</si>
  <si>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</si>
  <si>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</si>
  <si>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</si>
  <si>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</si>
  <si>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</si>
  <si>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</si>
  <si>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</si>
  <si>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</si>
  <si>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</si>
  <si>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</si>
  <si>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</si>
  <si>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</si>
  <si>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</si>
  <si>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</si>
  <si>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</si>
  <si>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</si>
  <si>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</si>
  <si>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</si>
  <si>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</si>
  <si>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</si>
  <si>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</si>
  <si>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</si>
  <si>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</si>
  <si>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</si>
  <si>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</si>
  <si>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</si>
  <si>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</si>
  <si>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</si>
  <si>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</si>
  <si>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</si>
  <si>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</si>
  <si>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</si>
  <si>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</si>
  <si>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</si>
  <si>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</si>
  <si>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</si>
  <si>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</si>
  <si>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</si>
  <si>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</si>
  <si>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</si>
  <si>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</si>
  <si>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</si>
  <si>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</si>
  <si>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</si>
  <si>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</si>
  <si>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</si>
  <si>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</si>
  <si>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</si>
  <si>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</si>
  <si>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</si>
  <si>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</si>
  <si>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</si>
  <si>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</si>
  <si>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</si>
  <si>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</si>
  <si>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</si>
  <si>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</si>
  <si>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</si>
  <si>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</si>
  <si>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</si>
  <si>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</si>
  <si>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</si>
  <si>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</si>
  <si>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</si>
  <si>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</si>
  <si>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</si>
  <si>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</si>
  <si>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</si>
  <si>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</si>
  <si>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</si>
  <si>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</si>
  <si>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</si>
  <si>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</si>
  <si>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</si>
  <si>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</si>
  <si>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</si>
  <si>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</si>
  <si>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</si>
  <si>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</si>
  <si>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</si>
  <si>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</si>
  <si>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</si>
  <si>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</si>
  <si>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</si>
  <si>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</si>
  <si>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</si>
  <si>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</si>
  <si>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</si>
  <si>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</si>
  <si>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</si>
  <si>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</si>
  <si>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</si>
  <si>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</si>
  <si>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</si>
  <si>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</si>
  <si>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</si>
  <si>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</si>
  <si>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</si>
  <si>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</si>
  <si>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</si>
  <si>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</si>
  <si>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</si>
  <si>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</si>
  <si>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</si>
  <si>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</si>
  <si>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</si>
  <si>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</si>
  <si>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</si>
  <si>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</si>
  <si>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</si>
  <si>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</si>
  <si>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</si>
  <si>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</si>
  <si>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</si>
  <si>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</si>
  <si>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</si>
  <si>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</si>
  <si>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</si>
  <si>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</si>
  <si>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</si>
  <si>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</si>
  <si>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</si>
  <si>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</si>
  <si>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</si>
  <si>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</si>
  <si>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</si>
  <si>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</si>
  <si>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</si>
  <si>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</si>
  <si>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</si>
  <si>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</si>
  <si>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</si>
  <si>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</si>
  <si>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</si>
  <si>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</si>
  <si>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</si>
  <si>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</si>
  <si>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</si>
  <si>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</si>
  <si>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</si>
  <si>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</si>
  <si>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</si>
  <si>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</si>
  <si>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</si>
  <si>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</si>
  <si>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</si>
  <si>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</si>
  <si>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</si>
  <si>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</si>
  <si>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</si>
  <si>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</si>
  <si>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</si>
  <si>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</si>
  <si>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</si>
  <si>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</si>
  <si>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</si>
  <si>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</si>
  <si>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</si>
  <si>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</si>
  <si>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</si>
  <si>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</si>
  <si>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</si>
  <si>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</si>
  <si>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</si>
  <si>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</si>
  <si>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</si>
  <si>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</si>
  <si>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</si>
  <si>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</si>
  <si>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</si>
  <si>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</si>
  <si>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</si>
  <si>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</si>
  <si>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</si>
  <si>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</si>
  <si>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</si>
  <si>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</si>
  <si>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</si>
  <si>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</si>
  <si>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</si>
  <si>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</si>
  <si>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</si>
  <si>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</si>
  <si>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</si>
  <si>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</si>
  <si>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</si>
  <si>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</si>
  <si>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</si>
  <si>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</si>
  <si>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</si>
  <si>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</si>
  <si>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</si>
  <si>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</si>
  <si>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</si>
  <si>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</si>
  <si>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</si>
  <si>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</si>
  <si>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</si>
  <si>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</si>
  <si>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</si>
  <si>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</si>
  <si>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</si>
  <si>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</si>
  <si>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</si>
  <si>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</si>
  <si>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</si>
  <si>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</si>
  <si>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</si>
  <si>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</si>
  <si>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</si>
  <si>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</si>
  <si>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</si>
  <si>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</si>
  <si>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</si>
  <si>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</si>
  <si>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</si>
  <si>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</si>
  <si>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</si>
  <si>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</si>
  <si>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</si>
  <si>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</si>
  <si>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</si>
  <si>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</si>
  <si>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L.E.F. Minerva Reyes Bello</t>
  </si>
  <si>
    <t>Dirección General</t>
  </si>
  <si>
    <t>C.P. Verónica Aragón Lima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</si>
  <si>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</si>
  <si>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</si>
  <si>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</si>
  <si>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</si>
  <si>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</si>
  <si>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</si>
  <si>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</si>
  <si>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</si>
  <si>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</si>
  <si>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</si>
  <si>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</si>
  <si>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</si>
  <si>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</si>
  <si>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31 de diciembre de 2016</t>
  </si>
  <si>
    <t>al 31 de diciembre de 2016 (d)</t>
  </si>
  <si>
    <t>Del 01 de enero al 30 de junio de 2017 y del 01 de enero al 31 de diciembre de 2016</t>
  </si>
  <si>
    <t>30 de junio de 2017</t>
  </si>
  <si>
    <t>Del 1 de enero al 30 de junio de 2017</t>
  </si>
  <si>
    <t>Monto pagado de la inversión actualizado al 30 de junio de 2017 (l)</t>
  </si>
  <si>
    <t>Monto pagado de la inversión al 30 de junio de 2017 (k)</t>
  </si>
  <si>
    <t>Saldo pendiente por pagar de la inversión al 30 de junio de 2017 (m = g – l)</t>
  </si>
  <si>
    <t xml:space="preserve">Del 1 de enero al 30 de junio de 2017 </t>
  </si>
  <si>
    <t>Del 1 de enero Al 30 de junio de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</si>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</sst>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6" fillId="0" borderId="17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82</xdr:row>
      <xdr:rowOff>183173</xdr:rowOff>
    </xdr:from>
    <xdr:to>
      <xdr:col>2</xdr:col>
      <xdr:colOff>710711</xdr:colOff>
      <xdr:row>86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83</xdr:row>
      <xdr:rowOff>7327</xdr:rowOff>
    </xdr:from>
    <xdr:to>
      <xdr:col>6</xdr:col>
      <xdr:colOff>256442</xdr:colOff>
      <xdr:row>86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58" zoomScale="130" zoomScaleNormal="130" workbookViewId="0">
      <selection activeCell="G44" sqref="G44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41" t="s">
        <v>120</v>
      </c>
      <c r="B1" s="142"/>
      <c r="C1" s="142"/>
      <c r="D1" s="142"/>
      <c r="E1" s="142"/>
      <c r="F1" s="142"/>
      <c r="G1" s="142"/>
      <c r="H1" s="143"/>
    </row>
    <row r="2" spans="1:8" x14ac:dyDescent="0.25">
      <c r="A2" s="144" t="s">
        <v>0</v>
      </c>
      <c r="B2" s="145"/>
      <c r="C2" s="145"/>
      <c r="D2" s="145"/>
      <c r="E2" s="145"/>
      <c r="F2" s="145"/>
      <c r="G2" s="145"/>
      <c r="H2" s="146"/>
    </row>
    <row r="3" spans="1:8" x14ac:dyDescent="0.25">
      <c r="A3" s="144" t="s">
        <v>449</v>
      </c>
      <c r="B3" s="145"/>
      <c r="C3" s="145"/>
      <c r="D3" s="145"/>
      <c r="E3" s="145"/>
      <c r="F3" s="145"/>
      <c r="G3" s="145"/>
      <c r="H3" s="146"/>
    </row>
    <row r="4" spans="1:8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9"/>
    </row>
    <row r="5" spans="1:8" ht="17.25" thickBot="1" x14ac:dyDescent="0.3">
      <c r="A5" s="132"/>
      <c r="B5" s="127" t="s">
        <v>2</v>
      </c>
      <c r="C5" s="1" t="s">
        <v>450</v>
      </c>
      <c r="D5" s="1" t="s">
        <v>447</v>
      </c>
      <c r="E5" s="2"/>
      <c r="F5" s="3" t="s">
        <v>2</v>
      </c>
      <c r="G5" s="1" t="s">
        <v>450</v>
      </c>
      <c r="H5" s="1" t="s">
        <v>447</v>
      </c>
    </row>
    <row r="6" spans="1:8" ht="12.6" customHeight="1" x14ac:dyDescent="0.25">
      <c r="A6" s="132"/>
      <c r="B6" s="116" t="s">
        <v>3</v>
      </c>
      <c r="C6" s="13"/>
      <c r="D6" s="13"/>
      <c r="E6" s="5"/>
      <c r="F6" s="4" t="s">
        <v>4</v>
      </c>
      <c r="G6" s="11"/>
      <c r="H6" s="11"/>
    </row>
    <row r="7" spans="1:8" ht="12.6" customHeight="1" x14ac:dyDescent="0.25">
      <c r="A7" s="132"/>
      <c r="B7" s="116" t="s">
        <v>5</v>
      </c>
      <c r="C7" s="14"/>
      <c r="D7" s="14"/>
      <c r="E7" s="5"/>
      <c r="F7" s="4" t="s">
        <v>6</v>
      </c>
      <c r="G7" s="12"/>
      <c r="H7" s="12"/>
    </row>
    <row r="8" spans="1:8" ht="12.6" customHeight="1" x14ac:dyDescent="0.25">
      <c r="A8" s="132"/>
      <c r="B8" s="117" t="s">
        <v>7</v>
      </c>
      <c r="C8" s="14">
        <f>SUM(C9:C15)</f>
        <v>261744</v>
      </c>
      <c r="D8" s="14">
        <f>SUM(D9:D15)</f>
        <v>207427</v>
      </c>
      <c r="E8" s="5"/>
      <c r="F8" s="6" t="s">
        <v>8</v>
      </c>
      <c r="G8" s="14">
        <f>SUM(G9:G17)</f>
        <v>0</v>
      </c>
      <c r="H8" s="14">
        <f>SUM(H9:H17)</f>
        <v>0</v>
      </c>
    </row>
    <row r="9" spans="1:8" ht="12.6" customHeight="1" x14ac:dyDescent="0.25">
      <c r="A9" s="132"/>
      <c r="B9" s="117" t="s">
        <v>9</v>
      </c>
      <c r="C9" s="14">
        <v>0</v>
      </c>
      <c r="D9" s="14">
        <v>0</v>
      </c>
      <c r="E9" s="5"/>
      <c r="F9" s="6" t="s">
        <v>10</v>
      </c>
      <c r="G9" s="14">
        <v>0</v>
      </c>
      <c r="H9" s="14">
        <v>0</v>
      </c>
    </row>
    <row r="10" spans="1:8" ht="12.6" customHeight="1" x14ac:dyDescent="0.25">
      <c r="A10" s="132"/>
      <c r="B10" s="117" t="s">
        <v>11</v>
      </c>
      <c r="C10" s="14">
        <v>261744</v>
      </c>
      <c r="D10" s="14">
        <v>207427</v>
      </c>
      <c r="E10" s="5"/>
      <c r="F10" s="6" t="s">
        <v>12</v>
      </c>
      <c r="G10" s="14">
        <v>0</v>
      </c>
      <c r="H10" s="14">
        <v>0</v>
      </c>
    </row>
    <row r="11" spans="1:8" ht="12.6" customHeight="1" x14ac:dyDescent="0.25">
      <c r="A11" s="132"/>
      <c r="B11" s="117" t="s">
        <v>13</v>
      </c>
      <c r="C11" s="14">
        <v>0</v>
      </c>
      <c r="D11" s="14">
        <v>0</v>
      </c>
      <c r="E11" s="5"/>
      <c r="F11" s="6" t="s">
        <v>14</v>
      </c>
      <c r="G11" s="14">
        <v>0</v>
      </c>
      <c r="H11" s="14">
        <v>0</v>
      </c>
    </row>
    <row r="12" spans="1:8" ht="12.6" customHeight="1" x14ac:dyDescent="0.25">
      <c r="A12" s="132"/>
      <c r="B12" s="117" t="s">
        <v>15</v>
      </c>
      <c r="C12" s="14">
        <v>0</v>
      </c>
      <c r="D12" s="14">
        <v>0</v>
      </c>
      <c r="E12" s="5"/>
      <c r="F12" s="6" t="s">
        <v>16</v>
      </c>
      <c r="G12" s="14">
        <v>0</v>
      </c>
      <c r="H12" s="14">
        <v>0</v>
      </c>
    </row>
    <row r="13" spans="1:8" ht="12.6" customHeight="1" x14ac:dyDescent="0.25">
      <c r="A13" s="132"/>
      <c r="B13" s="117" t="s">
        <v>17</v>
      </c>
      <c r="C13" s="14">
        <v>0</v>
      </c>
      <c r="D13" s="14">
        <v>0</v>
      </c>
      <c r="E13" s="5"/>
      <c r="F13" s="6" t="s">
        <v>18</v>
      </c>
      <c r="G13" s="14">
        <v>0</v>
      </c>
      <c r="H13" s="14">
        <v>0</v>
      </c>
    </row>
    <row r="14" spans="1:8" ht="12.6" customHeight="1" x14ac:dyDescent="0.25">
      <c r="A14" s="132"/>
      <c r="B14" s="117" t="s">
        <v>19</v>
      </c>
      <c r="C14" s="14">
        <v>0</v>
      </c>
      <c r="D14" s="14">
        <v>0</v>
      </c>
      <c r="E14" s="5"/>
      <c r="F14" s="6" t="s">
        <v>20</v>
      </c>
      <c r="G14" s="14">
        <v>0</v>
      </c>
      <c r="H14" s="14">
        <v>0</v>
      </c>
    </row>
    <row r="15" spans="1:8" ht="12.6" customHeight="1" x14ac:dyDescent="0.25">
      <c r="A15" s="132"/>
      <c r="B15" s="117" t="s">
        <v>21</v>
      </c>
      <c r="C15" s="14">
        <v>0</v>
      </c>
      <c r="D15" s="14">
        <v>0</v>
      </c>
      <c r="E15" s="5"/>
      <c r="F15" s="6" t="s">
        <v>22</v>
      </c>
      <c r="G15" s="14">
        <v>0</v>
      </c>
      <c r="H15" s="14">
        <v>0</v>
      </c>
    </row>
    <row r="16" spans="1:8" ht="12.6" customHeight="1" x14ac:dyDescent="0.25">
      <c r="A16" s="132"/>
      <c r="B16" s="133" t="s">
        <v>23</v>
      </c>
      <c r="C16" s="14">
        <f>SUM(C17:C23)</f>
        <v>184955</v>
      </c>
      <c r="D16" s="14">
        <f>SUM(D17:D23)</f>
        <v>0</v>
      </c>
      <c r="E16" s="5"/>
      <c r="F16" s="6" t="s">
        <v>24</v>
      </c>
      <c r="G16" s="14">
        <v>0</v>
      </c>
      <c r="H16" s="14">
        <v>0</v>
      </c>
    </row>
    <row r="17" spans="1:8" ht="12.6" customHeight="1" x14ac:dyDescent="0.25">
      <c r="A17" s="132"/>
      <c r="B17" s="117" t="s">
        <v>25</v>
      </c>
      <c r="C17" s="14">
        <v>0</v>
      </c>
      <c r="D17" s="14">
        <v>0</v>
      </c>
      <c r="E17" s="5"/>
      <c r="F17" s="6" t="s">
        <v>26</v>
      </c>
      <c r="G17" s="14">
        <v>0</v>
      </c>
      <c r="H17" s="14">
        <v>0</v>
      </c>
    </row>
    <row r="18" spans="1:8" ht="12.6" customHeight="1" x14ac:dyDescent="0.25">
      <c r="A18" s="132"/>
      <c r="B18" s="117" t="s">
        <v>27</v>
      </c>
      <c r="C18" s="14">
        <v>0</v>
      </c>
      <c r="D18" s="14">
        <v>0</v>
      </c>
      <c r="E18" s="5"/>
      <c r="F18" s="6" t="s">
        <v>28</v>
      </c>
      <c r="G18" s="14">
        <f>SUM(G19:G21)</f>
        <v>0</v>
      </c>
      <c r="H18" s="14">
        <f>SUM(H19:H21)</f>
        <v>0</v>
      </c>
    </row>
    <row r="19" spans="1:8" ht="12.6" customHeight="1" x14ac:dyDescent="0.25">
      <c r="A19" s="132"/>
      <c r="B19" s="117" t="s">
        <v>29</v>
      </c>
      <c r="C19" s="14">
        <v>184955</v>
      </c>
      <c r="D19" s="14">
        <v>0</v>
      </c>
      <c r="E19" s="5"/>
      <c r="F19" s="6" t="s">
        <v>30</v>
      </c>
      <c r="G19" s="14">
        <v>0</v>
      </c>
      <c r="H19" s="14">
        <v>0</v>
      </c>
    </row>
    <row r="20" spans="1:8" ht="12.6" customHeight="1" x14ac:dyDescent="0.25">
      <c r="A20" s="132"/>
      <c r="B20" s="117" t="s">
        <v>31</v>
      </c>
      <c r="C20" s="14">
        <v>0</v>
      </c>
      <c r="D20" s="14">
        <v>0</v>
      </c>
      <c r="E20" s="5"/>
      <c r="F20" s="6" t="s">
        <v>32</v>
      </c>
      <c r="G20" s="14">
        <v>0</v>
      </c>
      <c r="H20" s="14">
        <v>0</v>
      </c>
    </row>
    <row r="21" spans="1:8" ht="12.6" customHeight="1" x14ac:dyDescent="0.25">
      <c r="A21" s="132"/>
      <c r="B21" s="117" t="s">
        <v>33</v>
      </c>
      <c r="C21" s="14">
        <v>0</v>
      </c>
      <c r="D21" s="14">
        <v>0</v>
      </c>
      <c r="E21" s="5"/>
      <c r="F21" s="6" t="s">
        <v>34</v>
      </c>
      <c r="G21" s="14">
        <v>0</v>
      </c>
      <c r="H21" s="14">
        <v>0</v>
      </c>
    </row>
    <row r="22" spans="1:8" ht="12.6" customHeight="1" x14ac:dyDescent="0.25">
      <c r="A22" s="132"/>
      <c r="B22" s="117" t="s">
        <v>35</v>
      </c>
      <c r="C22" s="14">
        <v>0</v>
      </c>
      <c r="D22" s="14">
        <v>0</v>
      </c>
      <c r="E22" s="5"/>
      <c r="F22" s="6" t="s">
        <v>36</v>
      </c>
      <c r="G22" s="14">
        <f>SUM(G23:G24)</f>
        <v>0</v>
      </c>
      <c r="H22" s="14">
        <f>SUM(H23:H24)</f>
        <v>0</v>
      </c>
    </row>
    <row r="23" spans="1:8" ht="12.6" customHeight="1" x14ac:dyDescent="0.25">
      <c r="A23" s="132"/>
      <c r="B23" s="117" t="s">
        <v>37</v>
      </c>
      <c r="C23" s="14">
        <v>0</v>
      </c>
      <c r="D23" s="14">
        <v>0</v>
      </c>
      <c r="E23" s="5"/>
      <c r="F23" s="6" t="s">
        <v>38</v>
      </c>
      <c r="G23" s="14">
        <v>0</v>
      </c>
      <c r="H23" s="14">
        <v>0</v>
      </c>
    </row>
    <row r="24" spans="1:8" ht="12.6" customHeight="1" x14ac:dyDescent="0.25">
      <c r="A24" s="132"/>
      <c r="B24" s="117" t="s">
        <v>39</v>
      </c>
      <c r="C24" s="14">
        <f>SUM(C25:C29)</f>
        <v>0</v>
      </c>
      <c r="D24" s="14">
        <f>SUM(D25:D29)</f>
        <v>0</v>
      </c>
      <c r="E24" s="5"/>
      <c r="F24" s="6" t="s">
        <v>40</v>
      </c>
      <c r="G24" s="14">
        <v>0</v>
      </c>
      <c r="H24" s="14">
        <v>0</v>
      </c>
    </row>
    <row r="25" spans="1:8" ht="12.6" customHeight="1" x14ac:dyDescent="0.25">
      <c r="A25" s="132"/>
      <c r="B25" s="117" t="s">
        <v>41</v>
      </c>
      <c r="C25" s="14">
        <v>0</v>
      </c>
      <c r="D25" s="14">
        <v>0</v>
      </c>
      <c r="E25" s="5"/>
      <c r="F25" s="6" t="s">
        <v>42</v>
      </c>
      <c r="G25" s="14">
        <v>0</v>
      </c>
      <c r="H25" s="14">
        <v>0</v>
      </c>
    </row>
    <row r="26" spans="1:8" ht="12.6" customHeight="1" x14ac:dyDescent="0.25">
      <c r="A26" s="132"/>
      <c r="B26" s="117" t="s">
        <v>43</v>
      </c>
      <c r="C26" s="14">
        <v>0</v>
      </c>
      <c r="D26" s="14">
        <v>0</v>
      </c>
      <c r="E26" s="5"/>
      <c r="F26" s="6" t="s">
        <v>44</v>
      </c>
      <c r="G26" s="14">
        <f>SUM(G27:G29)</f>
        <v>0</v>
      </c>
      <c r="H26" s="14">
        <f>SUM(H27:H29)</f>
        <v>0</v>
      </c>
    </row>
    <row r="27" spans="1:8" ht="12.6" customHeight="1" x14ac:dyDescent="0.25">
      <c r="A27" s="132"/>
      <c r="B27" s="117" t="s">
        <v>45</v>
      </c>
      <c r="C27" s="14">
        <v>0</v>
      </c>
      <c r="D27" s="14">
        <v>0</v>
      </c>
      <c r="E27" s="5"/>
      <c r="F27" s="6" t="s">
        <v>46</v>
      </c>
      <c r="G27" s="14">
        <v>0</v>
      </c>
      <c r="H27" s="14">
        <v>0</v>
      </c>
    </row>
    <row r="28" spans="1:8" ht="12.6" customHeight="1" x14ac:dyDescent="0.25">
      <c r="A28" s="132"/>
      <c r="B28" s="117" t="s">
        <v>47</v>
      </c>
      <c r="C28" s="14">
        <v>0</v>
      </c>
      <c r="D28" s="14">
        <v>0</v>
      </c>
      <c r="E28" s="5"/>
      <c r="F28" s="6" t="s">
        <v>48</v>
      </c>
      <c r="G28" s="14">
        <v>0</v>
      </c>
      <c r="H28" s="14">
        <v>0</v>
      </c>
    </row>
    <row r="29" spans="1:8" ht="12.6" customHeight="1" x14ac:dyDescent="0.25">
      <c r="A29" s="132"/>
      <c r="B29" s="117" t="s">
        <v>49</v>
      </c>
      <c r="C29" s="14">
        <v>0</v>
      </c>
      <c r="D29" s="14">
        <v>0</v>
      </c>
      <c r="E29" s="5"/>
      <c r="F29" s="6" t="s">
        <v>50</v>
      </c>
      <c r="G29" s="14">
        <v>0</v>
      </c>
      <c r="H29" s="14">
        <v>0</v>
      </c>
    </row>
    <row r="30" spans="1:8" ht="16.5" customHeight="1" x14ac:dyDescent="0.25">
      <c r="A30" s="132"/>
      <c r="B30" s="117" t="s">
        <v>51</v>
      </c>
      <c r="C30" s="14">
        <f>SUM(C31:C35)</f>
        <v>0</v>
      </c>
      <c r="D30" s="14">
        <f>SUM(D31:D35)</f>
        <v>0</v>
      </c>
      <c r="E30" s="5"/>
      <c r="F30" s="133" t="s">
        <v>52</v>
      </c>
      <c r="G30" s="14">
        <f>SUM(G31:G36)</f>
        <v>70129</v>
      </c>
      <c r="H30" s="14">
        <f>SUM(H31:H36)</f>
        <v>0</v>
      </c>
    </row>
    <row r="31" spans="1:8" ht="12.6" customHeight="1" x14ac:dyDescent="0.25">
      <c r="A31" s="132"/>
      <c r="B31" s="117" t="s">
        <v>53</v>
      </c>
      <c r="C31" s="14">
        <v>0</v>
      </c>
      <c r="D31" s="14">
        <v>0</v>
      </c>
      <c r="E31" s="5"/>
      <c r="F31" s="6" t="s">
        <v>54</v>
      </c>
      <c r="G31" s="14">
        <v>0</v>
      </c>
      <c r="H31" s="14">
        <v>0</v>
      </c>
    </row>
    <row r="32" spans="1:8" ht="12.6" customHeight="1" x14ac:dyDescent="0.25">
      <c r="A32" s="132"/>
      <c r="B32" s="117" t="s">
        <v>55</v>
      </c>
      <c r="C32" s="14">
        <v>0</v>
      </c>
      <c r="D32" s="14">
        <v>0</v>
      </c>
      <c r="E32" s="5"/>
      <c r="F32" s="6" t="s">
        <v>56</v>
      </c>
      <c r="G32" s="14">
        <v>70129</v>
      </c>
      <c r="H32" s="14">
        <v>0</v>
      </c>
    </row>
    <row r="33" spans="1:8" ht="12.6" customHeight="1" x14ac:dyDescent="0.25">
      <c r="A33" s="132"/>
      <c r="B33" s="117" t="s">
        <v>57</v>
      </c>
      <c r="C33" s="14">
        <v>0</v>
      </c>
      <c r="D33" s="14">
        <v>0</v>
      </c>
      <c r="E33" s="5"/>
      <c r="F33" s="6" t="s">
        <v>58</v>
      </c>
      <c r="G33" s="14">
        <v>0</v>
      </c>
      <c r="H33" s="14">
        <v>0</v>
      </c>
    </row>
    <row r="34" spans="1:8" ht="12.6" customHeight="1" x14ac:dyDescent="0.25">
      <c r="A34" s="132"/>
      <c r="B34" s="117" t="s">
        <v>59</v>
      </c>
      <c r="C34" s="14">
        <v>0</v>
      </c>
      <c r="D34" s="14">
        <v>0</v>
      </c>
      <c r="E34" s="5"/>
      <c r="F34" s="6" t="s">
        <v>60</v>
      </c>
      <c r="G34" s="14">
        <v>0</v>
      </c>
      <c r="H34" s="14">
        <v>0</v>
      </c>
    </row>
    <row r="35" spans="1:8" ht="12.6" customHeight="1" x14ac:dyDescent="0.25">
      <c r="A35" s="132"/>
      <c r="B35" s="117" t="s">
        <v>61</v>
      </c>
      <c r="C35" s="14">
        <v>0</v>
      </c>
      <c r="D35" s="14">
        <v>0</v>
      </c>
      <c r="E35" s="5"/>
      <c r="F35" s="6" t="s">
        <v>62</v>
      </c>
      <c r="G35" s="14">
        <v>0</v>
      </c>
      <c r="H35" s="14">
        <v>0</v>
      </c>
    </row>
    <row r="36" spans="1:8" ht="12.6" customHeight="1" x14ac:dyDescent="0.25">
      <c r="A36" s="132"/>
      <c r="B36" s="117" t="s">
        <v>63</v>
      </c>
      <c r="C36" s="14">
        <v>0</v>
      </c>
      <c r="D36" s="14">
        <v>0</v>
      </c>
      <c r="E36" s="5"/>
      <c r="F36" s="6" t="s">
        <v>64</v>
      </c>
      <c r="G36" s="14">
        <v>0</v>
      </c>
      <c r="H36" s="14">
        <v>0</v>
      </c>
    </row>
    <row r="37" spans="1:8" ht="12.6" customHeight="1" x14ac:dyDescent="0.25">
      <c r="A37" s="132"/>
      <c r="B37" s="117" t="s">
        <v>65</v>
      </c>
      <c r="C37" s="14">
        <f>SUM(C38:C39)</f>
        <v>0</v>
      </c>
      <c r="D37" s="14">
        <f>SUM(D38:D39)</f>
        <v>0</v>
      </c>
      <c r="E37" s="5"/>
      <c r="F37" s="6" t="s">
        <v>66</v>
      </c>
      <c r="G37" s="14">
        <f>SUM(G38:G40)</f>
        <v>0</v>
      </c>
      <c r="H37" s="14">
        <f>SUM(H38:H40)</f>
        <v>0</v>
      </c>
    </row>
    <row r="38" spans="1:8" ht="12.6" customHeight="1" x14ac:dyDescent="0.25">
      <c r="A38" s="132"/>
      <c r="B38" s="117" t="s">
        <v>67</v>
      </c>
      <c r="C38" s="14">
        <v>0</v>
      </c>
      <c r="D38" s="14">
        <v>0</v>
      </c>
      <c r="E38" s="5"/>
      <c r="F38" s="6" t="s">
        <v>68</v>
      </c>
      <c r="G38" s="14">
        <v>0</v>
      </c>
      <c r="H38" s="14">
        <v>0</v>
      </c>
    </row>
    <row r="39" spans="1:8" ht="12.6" customHeight="1" x14ac:dyDescent="0.25">
      <c r="A39" s="132"/>
      <c r="B39" s="117" t="s">
        <v>69</v>
      </c>
      <c r="C39" s="14">
        <v>0</v>
      </c>
      <c r="D39" s="14">
        <v>0</v>
      </c>
      <c r="E39" s="5"/>
      <c r="F39" s="6" t="s">
        <v>70</v>
      </c>
      <c r="G39" s="14">
        <v>0</v>
      </c>
      <c r="H39" s="14">
        <v>0</v>
      </c>
    </row>
    <row r="40" spans="1:8" ht="12.6" customHeight="1" x14ac:dyDescent="0.25">
      <c r="A40" s="132"/>
      <c r="B40" s="117" t="s">
        <v>71</v>
      </c>
      <c r="C40" s="14">
        <f>SUM(C41:C44)</f>
        <v>1348</v>
      </c>
      <c r="D40" s="14">
        <f>SUM(D41:D44)</f>
        <v>4117</v>
      </c>
      <c r="E40" s="5"/>
      <c r="F40" s="6" t="s">
        <v>72</v>
      </c>
      <c r="G40" s="14">
        <v>0</v>
      </c>
      <c r="H40" s="14">
        <v>0</v>
      </c>
    </row>
    <row r="41" spans="1:8" ht="12.6" customHeight="1" x14ac:dyDescent="0.25">
      <c r="A41" s="132"/>
      <c r="B41" s="117" t="s">
        <v>73</v>
      </c>
      <c r="C41" s="14">
        <v>0</v>
      </c>
      <c r="D41" s="14">
        <v>0</v>
      </c>
      <c r="E41" s="5"/>
      <c r="F41" s="6" t="s">
        <v>74</v>
      </c>
      <c r="G41" s="14">
        <f>SUM(G42:G44)</f>
        <v>7492</v>
      </c>
      <c r="H41" s="14">
        <f>SUM(H42:H44)</f>
        <v>191477</v>
      </c>
    </row>
    <row r="42" spans="1:8" ht="12.6" customHeight="1" x14ac:dyDescent="0.25">
      <c r="A42" s="132"/>
      <c r="B42" s="117" t="s">
        <v>75</v>
      </c>
      <c r="C42" s="14">
        <v>0</v>
      </c>
      <c r="D42" s="14">
        <v>0</v>
      </c>
      <c r="E42" s="5"/>
      <c r="F42" s="6" t="s">
        <v>76</v>
      </c>
      <c r="G42" s="14">
        <v>0</v>
      </c>
      <c r="H42" s="14">
        <v>0</v>
      </c>
    </row>
    <row r="43" spans="1:8" ht="12.6" customHeight="1" x14ac:dyDescent="0.25">
      <c r="A43" s="132"/>
      <c r="B43" s="117" t="s">
        <v>77</v>
      </c>
      <c r="C43" s="14">
        <v>0</v>
      </c>
      <c r="D43" s="14">
        <v>0</v>
      </c>
      <c r="E43" s="5"/>
      <c r="F43" s="6" t="s">
        <v>78</v>
      </c>
      <c r="G43" s="14">
        <v>0</v>
      </c>
      <c r="H43" s="14">
        <v>191477</v>
      </c>
    </row>
    <row r="44" spans="1:8" ht="12.6" customHeight="1" x14ac:dyDescent="0.25">
      <c r="A44" s="132"/>
      <c r="B44" s="117" t="s">
        <v>79</v>
      </c>
      <c r="C44" s="14">
        <v>1348</v>
      </c>
      <c r="D44" s="14">
        <v>4117</v>
      </c>
      <c r="E44" s="5"/>
      <c r="F44" s="6" t="s">
        <v>80</v>
      </c>
      <c r="G44" s="14">
        <v>7492</v>
      </c>
      <c r="H44" s="14">
        <v>0</v>
      </c>
    </row>
    <row r="45" spans="1:8" ht="12.6" customHeight="1" x14ac:dyDescent="0.25">
      <c r="A45" s="132"/>
      <c r="B45" s="117"/>
      <c r="C45" s="14"/>
      <c r="D45" s="14"/>
      <c r="E45" s="5"/>
      <c r="F45" s="6"/>
      <c r="G45" s="14"/>
      <c r="H45" s="14"/>
    </row>
    <row r="46" spans="1:8" ht="12.6" customHeight="1" thickBot="1" x14ac:dyDescent="0.3">
      <c r="A46" s="132"/>
      <c r="B46" s="116" t="s">
        <v>81</v>
      </c>
      <c r="C46" s="14">
        <f>C8+C16+C24+C30+C36+C37+C40</f>
        <v>448047</v>
      </c>
      <c r="D46" s="14">
        <f>D8+D16+D24+D30+D36+D37+D40</f>
        <v>211544</v>
      </c>
      <c r="E46" s="5"/>
      <c r="F46" s="4" t="s">
        <v>82</v>
      </c>
      <c r="G46" s="14">
        <f>G8+G18+G22+G25+G26+G30+G37+G41</f>
        <v>77621</v>
      </c>
      <c r="H46" s="14">
        <f>H8+H18+H22+H25+H26+H30+H37+H41</f>
        <v>191477</v>
      </c>
    </row>
    <row r="47" spans="1:8" ht="12.6" customHeight="1" x14ac:dyDescent="0.25">
      <c r="A47" s="131"/>
      <c r="B47" s="120" t="s">
        <v>83</v>
      </c>
      <c r="C47" s="16"/>
      <c r="D47" s="16"/>
      <c r="E47" s="9"/>
      <c r="F47" s="120" t="s">
        <v>84</v>
      </c>
      <c r="G47" s="16"/>
      <c r="H47" s="16"/>
    </row>
    <row r="48" spans="1:8" ht="12.6" customHeight="1" x14ac:dyDescent="0.25">
      <c r="A48" s="132"/>
      <c r="B48" s="117" t="s">
        <v>85</v>
      </c>
      <c r="C48" s="14">
        <v>0</v>
      </c>
      <c r="D48" s="14">
        <v>0</v>
      </c>
      <c r="E48" s="130"/>
      <c r="F48" s="117" t="s">
        <v>86</v>
      </c>
      <c r="G48" s="14">
        <v>0</v>
      </c>
      <c r="H48" s="14">
        <v>0</v>
      </c>
    </row>
    <row r="49" spans="1:8" ht="12.6" customHeight="1" x14ac:dyDescent="0.25">
      <c r="A49" s="132"/>
      <c r="B49" s="117" t="s">
        <v>87</v>
      </c>
      <c r="C49" s="14">
        <v>0</v>
      </c>
      <c r="D49" s="14">
        <v>0</v>
      </c>
      <c r="E49" s="130"/>
      <c r="F49" s="117" t="s">
        <v>88</v>
      </c>
      <c r="G49" s="14">
        <v>0</v>
      </c>
      <c r="H49" s="14">
        <v>0</v>
      </c>
    </row>
    <row r="50" spans="1:8" ht="12.6" customHeight="1" x14ac:dyDescent="0.25">
      <c r="A50" s="132"/>
      <c r="B50" s="117" t="s">
        <v>89</v>
      </c>
      <c r="C50" s="14">
        <v>4560940</v>
      </c>
      <c r="D50" s="14">
        <v>4560940</v>
      </c>
      <c r="E50" s="130"/>
      <c r="F50" s="117" t="s">
        <v>90</v>
      </c>
      <c r="G50" s="14">
        <v>0</v>
      </c>
      <c r="H50" s="14">
        <v>0</v>
      </c>
    </row>
    <row r="51" spans="1:8" ht="12.6" customHeight="1" x14ac:dyDescent="0.25">
      <c r="A51" s="132"/>
      <c r="B51" s="117" t="s">
        <v>91</v>
      </c>
      <c r="C51" s="14">
        <v>9346076</v>
      </c>
      <c r="D51" s="14">
        <v>9346076</v>
      </c>
      <c r="E51" s="130"/>
      <c r="F51" s="117" t="s">
        <v>92</v>
      </c>
      <c r="G51" s="14">
        <v>0</v>
      </c>
      <c r="H51" s="14">
        <v>0</v>
      </c>
    </row>
    <row r="52" spans="1:8" ht="12.6" customHeight="1" x14ac:dyDescent="0.25">
      <c r="A52" s="132"/>
      <c r="B52" s="117" t="s">
        <v>93</v>
      </c>
      <c r="C52" s="14">
        <v>0</v>
      </c>
      <c r="D52" s="14">
        <v>0</v>
      </c>
      <c r="E52" s="130"/>
      <c r="F52" s="117" t="s">
        <v>94</v>
      </c>
      <c r="G52" s="14">
        <v>0</v>
      </c>
      <c r="H52" s="14">
        <v>0</v>
      </c>
    </row>
    <row r="53" spans="1:8" ht="12.6" customHeight="1" x14ac:dyDescent="0.25">
      <c r="A53" s="132"/>
      <c r="B53" s="117" t="s">
        <v>95</v>
      </c>
      <c r="C53" s="14">
        <v>0</v>
      </c>
      <c r="D53" s="14">
        <v>0</v>
      </c>
      <c r="E53" s="129"/>
      <c r="F53" s="117" t="s">
        <v>96</v>
      </c>
      <c r="G53" s="14">
        <v>0</v>
      </c>
      <c r="H53" s="14">
        <v>0</v>
      </c>
    </row>
    <row r="54" spans="1:8" ht="12.6" customHeight="1" x14ac:dyDescent="0.25">
      <c r="A54" s="132"/>
      <c r="B54" s="117" t="s">
        <v>97</v>
      </c>
      <c r="C54" s="14">
        <v>0</v>
      </c>
      <c r="D54" s="14">
        <v>0</v>
      </c>
      <c r="E54" s="129"/>
      <c r="F54" s="116"/>
      <c r="G54" s="14"/>
      <c r="H54" s="14"/>
    </row>
    <row r="55" spans="1:8" ht="12.6" customHeight="1" x14ac:dyDescent="0.25">
      <c r="A55" s="132"/>
      <c r="B55" s="117" t="s">
        <v>98</v>
      </c>
      <c r="C55" s="14">
        <v>0</v>
      </c>
      <c r="D55" s="14">
        <v>0</v>
      </c>
      <c r="E55" s="129"/>
      <c r="F55" s="116" t="s">
        <v>99</v>
      </c>
      <c r="G55" s="14">
        <f>G48+G49+G50+G51+G52+G53</f>
        <v>0</v>
      </c>
      <c r="H55" s="14">
        <f>H48+H49+H50+H51+H52+H53</f>
        <v>0</v>
      </c>
    </row>
    <row r="56" spans="1:8" ht="12.6" customHeight="1" x14ac:dyDescent="0.25">
      <c r="A56" s="132"/>
      <c r="B56" s="117" t="s">
        <v>100</v>
      </c>
      <c r="C56" s="14">
        <v>36074</v>
      </c>
      <c r="D56" s="14">
        <v>31074</v>
      </c>
      <c r="E56" s="130"/>
      <c r="F56" s="119"/>
      <c r="G56" s="14"/>
      <c r="H56" s="14"/>
    </row>
    <row r="57" spans="1:8" ht="12.6" customHeight="1" x14ac:dyDescent="0.25">
      <c r="A57" s="132"/>
      <c r="B57" s="117"/>
      <c r="C57" s="14"/>
      <c r="D57" s="14"/>
      <c r="E57" s="130"/>
      <c r="F57" s="116" t="s">
        <v>101</v>
      </c>
      <c r="G57" s="14">
        <f>G46+G55</f>
        <v>77621</v>
      </c>
      <c r="H57" s="14">
        <f>H46+H55</f>
        <v>191477</v>
      </c>
    </row>
    <row r="58" spans="1:8" ht="12.6" customHeight="1" x14ac:dyDescent="0.25">
      <c r="A58" s="132"/>
      <c r="B58" s="116" t="s">
        <v>102</v>
      </c>
      <c r="C58" s="14">
        <f>C48+C49+C50+C51+C52+C53+C54+C55+C56</f>
        <v>13943090</v>
      </c>
      <c r="D58" s="14">
        <f>D48+D49+D50+D51+D52+D53+D54+D55+D56</f>
        <v>13938090</v>
      </c>
      <c r="E58" s="130"/>
      <c r="F58" s="117"/>
      <c r="G58" s="14"/>
      <c r="H58" s="14"/>
    </row>
    <row r="59" spans="1:8" ht="12.6" customHeight="1" x14ac:dyDescent="0.25">
      <c r="A59" s="132"/>
      <c r="B59" s="117"/>
      <c r="C59" s="14"/>
      <c r="D59" s="14"/>
      <c r="E59" s="129"/>
      <c r="F59" s="116" t="s">
        <v>103</v>
      </c>
      <c r="G59" s="14"/>
      <c r="H59" s="14"/>
    </row>
    <row r="60" spans="1:8" ht="12.6" customHeight="1" x14ac:dyDescent="0.25">
      <c r="A60" s="132"/>
      <c r="B60" s="116" t="s">
        <v>104</v>
      </c>
      <c r="C60" s="14">
        <f>C46+C58</f>
        <v>14391137</v>
      </c>
      <c r="D60" s="14">
        <f>D46+D58</f>
        <v>14149634</v>
      </c>
      <c r="E60" s="130"/>
      <c r="F60" s="116"/>
      <c r="G60" s="14"/>
      <c r="H60" s="14"/>
    </row>
    <row r="61" spans="1:8" ht="12.6" customHeight="1" x14ac:dyDescent="0.25">
      <c r="A61" s="132"/>
      <c r="B61" s="117"/>
      <c r="C61" s="14"/>
      <c r="D61" s="14"/>
      <c r="E61" s="130"/>
      <c r="F61" s="116" t="s">
        <v>105</v>
      </c>
      <c r="G61" s="14">
        <f>G62+G63+G64</f>
        <v>0</v>
      </c>
      <c r="H61" s="14">
        <f>H62+H63+H64</f>
        <v>0</v>
      </c>
    </row>
    <row r="62" spans="1:8" ht="12.6" customHeight="1" x14ac:dyDescent="0.25">
      <c r="A62" s="132"/>
      <c r="B62" s="117"/>
      <c r="C62" s="14"/>
      <c r="D62" s="14"/>
      <c r="E62" s="130"/>
      <c r="F62" s="117" t="s">
        <v>106</v>
      </c>
      <c r="G62" s="14">
        <v>0</v>
      </c>
      <c r="H62" s="14">
        <v>0</v>
      </c>
    </row>
    <row r="63" spans="1:8" ht="12.6" customHeight="1" x14ac:dyDescent="0.25">
      <c r="A63" s="132"/>
      <c r="B63" s="117"/>
      <c r="C63" s="14"/>
      <c r="D63" s="14"/>
      <c r="E63" s="130"/>
      <c r="F63" s="117" t="s">
        <v>107</v>
      </c>
      <c r="G63" s="14">
        <v>0</v>
      </c>
      <c r="H63" s="14">
        <v>0</v>
      </c>
    </row>
    <row r="64" spans="1:8" ht="12.6" customHeight="1" x14ac:dyDescent="0.25">
      <c r="A64" s="132"/>
      <c r="B64" s="117"/>
      <c r="C64" s="14"/>
      <c r="D64" s="14"/>
      <c r="E64" s="130"/>
      <c r="F64" s="117" t="s">
        <v>108</v>
      </c>
      <c r="G64" s="14">
        <v>0</v>
      </c>
      <c r="H64" s="14">
        <v>0</v>
      </c>
    </row>
    <row r="65" spans="1:8" ht="12.6" customHeight="1" x14ac:dyDescent="0.25">
      <c r="A65" s="132"/>
      <c r="B65" s="117"/>
      <c r="C65" s="14"/>
      <c r="D65" s="14"/>
      <c r="E65" s="130"/>
      <c r="F65" s="117"/>
      <c r="G65" s="14"/>
      <c r="H65" s="14"/>
    </row>
    <row r="66" spans="1:8" ht="12.6" customHeight="1" x14ac:dyDescent="0.25">
      <c r="A66" s="132"/>
      <c r="B66" s="117"/>
      <c r="C66" s="14"/>
      <c r="D66" s="14"/>
      <c r="E66" s="130"/>
      <c r="F66" s="116" t="s">
        <v>109</v>
      </c>
      <c r="G66" s="14">
        <f>G67+G68+G69+G70+G71</f>
        <v>14313516</v>
      </c>
      <c r="H66" s="14">
        <f>H67+H68+H69+H70+H71</f>
        <v>13958157</v>
      </c>
    </row>
    <row r="67" spans="1:8" ht="12.6" customHeight="1" x14ac:dyDescent="0.25">
      <c r="A67" s="132"/>
      <c r="B67" s="117"/>
      <c r="C67" s="14"/>
      <c r="D67" s="14"/>
      <c r="E67" s="130"/>
      <c r="F67" s="117" t="s">
        <v>110</v>
      </c>
      <c r="G67" s="14">
        <v>305359</v>
      </c>
      <c r="H67" s="14">
        <v>-772860</v>
      </c>
    </row>
    <row r="68" spans="1:8" ht="12.6" customHeight="1" x14ac:dyDescent="0.25">
      <c r="A68" s="132"/>
      <c r="B68" s="117"/>
      <c r="C68" s="14"/>
      <c r="D68" s="14"/>
      <c r="E68" s="130"/>
      <c r="F68" s="117" t="s">
        <v>111</v>
      </c>
      <c r="G68" s="14">
        <v>101141</v>
      </c>
      <c r="H68" s="14">
        <v>824001</v>
      </c>
    </row>
    <row r="69" spans="1:8" ht="12.6" customHeight="1" x14ac:dyDescent="0.25">
      <c r="A69" s="132"/>
      <c r="B69" s="117"/>
      <c r="C69" s="14"/>
      <c r="D69" s="14"/>
      <c r="E69" s="130"/>
      <c r="F69" s="117" t="s">
        <v>112</v>
      </c>
      <c r="G69" s="14">
        <v>0</v>
      </c>
      <c r="H69" s="14">
        <v>0</v>
      </c>
    </row>
    <row r="70" spans="1:8" ht="12.6" customHeight="1" x14ac:dyDescent="0.25">
      <c r="A70" s="132"/>
      <c r="B70" s="117"/>
      <c r="C70" s="14"/>
      <c r="D70" s="14"/>
      <c r="E70" s="130"/>
      <c r="F70" s="117" t="s">
        <v>113</v>
      </c>
      <c r="G70" s="14">
        <v>0</v>
      </c>
      <c r="H70" s="14">
        <v>0</v>
      </c>
    </row>
    <row r="71" spans="1:8" ht="12.6" customHeight="1" x14ac:dyDescent="0.25">
      <c r="A71" s="132"/>
      <c r="B71" s="117"/>
      <c r="C71" s="14"/>
      <c r="D71" s="14"/>
      <c r="E71" s="130"/>
      <c r="F71" s="117" t="s">
        <v>114</v>
      </c>
      <c r="G71" s="14">
        <v>13907016</v>
      </c>
      <c r="H71" s="14">
        <v>13907016</v>
      </c>
    </row>
    <row r="72" spans="1:8" ht="12.6" customHeight="1" x14ac:dyDescent="0.25">
      <c r="A72" s="132"/>
      <c r="B72" s="117"/>
      <c r="C72" s="14"/>
      <c r="D72" s="14"/>
      <c r="E72" s="130"/>
      <c r="F72" s="117"/>
      <c r="G72" s="14"/>
      <c r="H72" s="14"/>
    </row>
    <row r="73" spans="1:8" ht="15.75" customHeight="1" x14ac:dyDescent="0.25">
      <c r="A73" s="132"/>
      <c r="B73" s="117"/>
      <c r="C73" s="14"/>
      <c r="D73" s="14"/>
      <c r="E73" s="130"/>
      <c r="F73" s="136" t="s">
        <v>115</v>
      </c>
      <c r="G73" s="14">
        <f>G74+G75</f>
        <v>0</v>
      </c>
      <c r="H73" s="14">
        <f>H74+H75</f>
        <v>0</v>
      </c>
    </row>
    <row r="74" spans="1:8" ht="12.6" customHeight="1" x14ac:dyDescent="0.25">
      <c r="A74" s="132"/>
      <c r="B74" s="117"/>
      <c r="C74" s="14"/>
      <c r="D74" s="14"/>
      <c r="E74" s="130"/>
      <c r="F74" s="117" t="s">
        <v>116</v>
      </c>
      <c r="G74" s="14">
        <v>0</v>
      </c>
      <c r="H74" s="14">
        <v>0</v>
      </c>
    </row>
    <row r="75" spans="1:8" ht="12.6" customHeight="1" x14ac:dyDescent="0.25">
      <c r="A75" s="132"/>
      <c r="B75" s="117"/>
      <c r="C75" s="14"/>
      <c r="D75" s="14"/>
      <c r="E75" s="130"/>
      <c r="F75" s="117" t="s">
        <v>117</v>
      </c>
      <c r="G75" s="14">
        <v>0</v>
      </c>
      <c r="H75" s="14">
        <v>0</v>
      </c>
    </row>
    <row r="76" spans="1:8" ht="12.6" customHeight="1" x14ac:dyDescent="0.25">
      <c r="A76" s="132"/>
      <c r="B76" s="117"/>
      <c r="C76" s="14"/>
      <c r="D76" s="14"/>
      <c r="E76" s="130"/>
      <c r="F76" s="117"/>
      <c r="G76" s="14"/>
      <c r="H76" s="14"/>
    </row>
    <row r="77" spans="1:8" ht="12.6" customHeight="1" x14ac:dyDescent="0.25">
      <c r="A77" s="132"/>
      <c r="B77" s="117"/>
      <c r="C77" s="14"/>
      <c r="D77" s="14"/>
      <c r="E77" s="130"/>
      <c r="F77" s="116" t="s">
        <v>118</v>
      </c>
      <c r="G77" s="14">
        <f>G61+G66+G73</f>
        <v>14313516</v>
      </c>
      <c r="H77" s="14">
        <f>H61+H66+H73</f>
        <v>13958157</v>
      </c>
    </row>
    <row r="78" spans="1:8" ht="12.6" customHeight="1" x14ac:dyDescent="0.25">
      <c r="A78" s="132"/>
      <c r="B78" s="117"/>
      <c r="C78" s="14"/>
      <c r="D78" s="14"/>
      <c r="E78" s="130"/>
      <c r="F78" s="117"/>
      <c r="G78" s="14"/>
      <c r="H78" s="14"/>
    </row>
    <row r="79" spans="1:8" ht="12.6" customHeight="1" x14ac:dyDescent="0.25">
      <c r="A79" s="132"/>
      <c r="B79" s="117"/>
      <c r="C79" s="14"/>
      <c r="D79" s="14"/>
      <c r="E79" s="130"/>
      <c r="F79" s="116" t="s">
        <v>119</v>
      </c>
      <c r="G79" s="14">
        <f>G57+G77</f>
        <v>14391137</v>
      </c>
      <c r="H79" s="14">
        <f>H57+H77</f>
        <v>14149634</v>
      </c>
    </row>
    <row r="80" spans="1:8" ht="12.6" customHeight="1" thickBot="1" x14ac:dyDescent="0.3">
      <c r="A80" s="134"/>
      <c r="B80" s="135"/>
      <c r="C80" s="15"/>
      <c r="D80" s="15"/>
      <c r="E80" s="8"/>
      <c r="F80" s="118"/>
      <c r="G80" s="15"/>
      <c r="H80" s="15"/>
    </row>
    <row r="83" spans="1:7" x14ac:dyDescent="0.25">
      <c r="B83" s="151"/>
      <c r="C83" s="151"/>
      <c r="F83" s="151"/>
      <c r="G83" s="151"/>
    </row>
    <row r="84" spans="1:7" x14ac:dyDescent="0.25">
      <c r="A84" s="128"/>
      <c r="B84" s="114"/>
      <c r="C84" s="114"/>
      <c r="D84" s="114"/>
      <c r="E84" s="114"/>
      <c r="F84" s="114"/>
      <c r="G84" s="114"/>
    </row>
    <row r="85" spans="1:7" x14ac:dyDescent="0.25">
      <c r="A85" s="128"/>
      <c r="B85" s="150"/>
      <c r="C85" s="150"/>
      <c r="D85" s="114"/>
      <c r="E85" s="114"/>
      <c r="F85" s="150"/>
      <c r="G85" s="150"/>
    </row>
    <row r="86" spans="1:7" x14ac:dyDescent="0.25">
      <c r="A86" s="128"/>
      <c r="B86" s="150"/>
      <c r="C86" s="150"/>
      <c r="D86" s="114"/>
      <c r="E86" s="114"/>
      <c r="F86" s="150"/>
      <c r="G86" s="150"/>
    </row>
  </sheetData>
  <mergeCells count="10">
    <mergeCell ref="A1:H1"/>
    <mergeCell ref="A2:H2"/>
    <mergeCell ref="A3:H3"/>
    <mergeCell ref="A4:H4"/>
    <mergeCell ref="B86:C86"/>
    <mergeCell ref="F86:G86"/>
    <mergeCell ref="B83:C83"/>
    <mergeCell ref="F83:G83"/>
    <mergeCell ref="B85:C85"/>
    <mergeCell ref="F85:G85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zoomScale="140" zoomScaleNormal="140" workbookViewId="0">
      <selection activeCell="C18" sqref="C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56" t="s">
        <v>120</v>
      </c>
      <c r="B1" s="157"/>
      <c r="C1" s="157"/>
      <c r="D1" s="157"/>
      <c r="E1" s="157"/>
      <c r="F1" s="157"/>
      <c r="G1" s="157"/>
      <c r="H1" s="157"/>
      <c r="I1" s="158"/>
    </row>
    <row r="2" spans="1:9" ht="15.75" thickBot="1" x14ac:dyDescent="0.3">
      <c r="A2" s="159" t="s">
        <v>121</v>
      </c>
      <c r="B2" s="160"/>
      <c r="C2" s="160"/>
      <c r="D2" s="160"/>
      <c r="E2" s="160"/>
      <c r="F2" s="160"/>
      <c r="G2" s="160"/>
      <c r="H2" s="160"/>
      <c r="I2" s="161"/>
    </row>
    <row r="3" spans="1:9" ht="15.75" thickBot="1" x14ac:dyDescent="0.3">
      <c r="A3" s="159" t="s">
        <v>451</v>
      </c>
      <c r="B3" s="160"/>
      <c r="C3" s="160"/>
      <c r="D3" s="160"/>
      <c r="E3" s="160"/>
      <c r="F3" s="160"/>
      <c r="G3" s="160"/>
      <c r="H3" s="160"/>
      <c r="I3" s="161"/>
    </row>
    <row r="4" spans="1:9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24" customHeight="1" x14ac:dyDescent="0.25">
      <c r="A5" s="162" t="s">
        <v>157</v>
      </c>
      <c r="B5" s="163"/>
      <c r="C5" s="17" t="s">
        <v>122</v>
      </c>
      <c r="D5" s="166" t="s">
        <v>435</v>
      </c>
      <c r="E5" s="166" t="s">
        <v>436</v>
      </c>
      <c r="F5" s="166" t="s">
        <v>437</v>
      </c>
      <c r="G5" s="17" t="s">
        <v>123</v>
      </c>
      <c r="H5" s="166" t="s">
        <v>438</v>
      </c>
      <c r="I5" s="166" t="s">
        <v>439</v>
      </c>
    </row>
    <row r="6" spans="1:9" ht="25.5" thickBot="1" x14ac:dyDescent="0.3">
      <c r="A6" s="164"/>
      <c r="B6" s="165"/>
      <c r="C6" s="18" t="s">
        <v>448</v>
      </c>
      <c r="D6" s="167"/>
      <c r="E6" s="167"/>
      <c r="F6" s="167"/>
      <c r="G6" s="18" t="s">
        <v>124</v>
      </c>
      <c r="H6" s="167"/>
      <c r="I6" s="167"/>
    </row>
    <row r="7" spans="1:9" x14ac:dyDescent="0.25">
      <c r="A7" s="154"/>
      <c r="B7" s="155"/>
      <c r="C7" s="4"/>
      <c r="D7" s="4"/>
      <c r="E7" s="4"/>
      <c r="F7" s="4"/>
      <c r="G7" s="4"/>
      <c r="H7" s="4"/>
      <c r="I7" s="4"/>
    </row>
    <row r="8" spans="1:9" x14ac:dyDescent="0.25">
      <c r="A8" s="152" t="s">
        <v>125</v>
      </c>
      <c r="B8" s="153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2" t="s">
        <v>126</v>
      </c>
      <c r="B9" s="153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2" t="s">
        <v>130</v>
      </c>
      <c r="B13" s="153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2" t="s">
        <v>134</v>
      </c>
      <c r="B17" s="153"/>
      <c r="C17" s="14">
        <v>191477</v>
      </c>
      <c r="D17" s="14">
        <v>0</v>
      </c>
      <c r="E17" s="14">
        <v>0</v>
      </c>
      <c r="F17" s="121">
        <v>0</v>
      </c>
      <c r="G17" s="14">
        <v>77621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2" t="s">
        <v>135</v>
      </c>
      <c r="B19" s="153"/>
      <c r="C19" s="13">
        <f>C8+C17</f>
        <v>191477</v>
      </c>
      <c r="D19" s="13">
        <f t="shared" ref="D19:I19" si="3">D8+D17</f>
        <v>0</v>
      </c>
      <c r="E19" s="13">
        <f t="shared" si="3"/>
        <v>0</v>
      </c>
      <c r="F19" s="13">
        <f t="shared" si="3"/>
        <v>0</v>
      </c>
      <c r="G19" s="13">
        <f>G8+G17</f>
        <v>77621</v>
      </c>
      <c r="H19" s="13">
        <f t="shared" si="3"/>
        <v>0</v>
      </c>
      <c r="I19" s="13">
        <f t="shared" si="3"/>
        <v>0</v>
      </c>
    </row>
    <row r="20" spans="1:9" x14ac:dyDescent="0.25">
      <c r="A20" s="152"/>
      <c r="B20" s="153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2" t="s">
        <v>136</v>
      </c>
      <c r="B21" s="153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8" t="s">
        <v>137</v>
      </c>
      <c r="B22" s="169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8" t="s">
        <v>138</v>
      </c>
      <c r="B23" s="169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8" t="s">
        <v>139</v>
      </c>
      <c r="B24" s="169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5"/>
      <c r="B25" s="176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2" t="s">
        <v>140</v>
      </c>
      <c r="B26" s="153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8" t="s">
        <v>141</v>
      </c>
      <c r="B27" s="169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8" t="s">
        <v>142</v>
      </c>
      <c r="B28" s="169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8" t="s">
        <v>143</v>
      </c>
      <c r="B29" s="169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3"/>
      <c r="B30" s="174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71" t="s">
        <v>144</v>
      </c>
      <c r="C31" s="171"/>
      <c r="D31" s="171"/>
      <c r="E31" s="171"/>
      <c r="F31" s="171"/>
      <c r="G31" s="171"/>
      <c r="H31" s="171"/>
      <c r="I31" s="171"/>
    </row>
    <row r="32" spans="1:9" ht="15.75" thickBot="1" x14ac:dyDescent="0.3">
      <c r="A32" s="23">
        <v>2</v>
      </c>
      <c r="B32" s="172" t="s">
        <v>145</v>
      </c>
      <c r="C32" s="172"/>
      <c r="D32" s="172"/>
      <c r="E32" s="172"/>
      <c r="F32" s="172"/>
      <c r="G32" s="172"/>
      <c r="H32" s="172"/>
      <c r="I32" s="172"/>
    </row>
    <row r="33" spans="1:6" x14ac:dyDescent="0.25">
      <c r="A33" s="166" t="s">
        <v>146</v>
      </c>
      <c r="B33" s="24" t="s">
        <v>147</v>
      </c>
      <c r="C33" s="24" t="s">
        <v>149</v>
      </c>
      <c r="D33" s="24" t="s">
        <v>151</v>
      </c>
      <c r="E33" s="166" t="s">
        <v>158</v>
      </c>
      <c r="F33" s="24" t="s">
        <v>152</v>
      </c>
    </row>
    <row r="34" spans="1:6" x14ac:dyDescent="0.25">
      <c r="A34" s="170"/>
      <c r="B34" s="17" t="s">
        <v>148</v>
      </c>
      <c r="C34" s="17" t="s">
        <v>150</v>
      </c>
      <c r="D34" s="17"/>
      <c r="E34" s="170"/>
      <c r="F34" s="17"/>
    </row>
    <row r="35" spans="1:6" ht="15.75" thickBot="1" x14ac:dyDescent="0.3">
      <c r="A35" s="167"/>
      <c r="B35" s="25"/>
      <c r="C35" s="18"/>
      <c r="D35" s="25"/>
      <c r="E35" s="167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0" zoomScaleNormal="100" workbookViewId="0">
      <selection activeCell="A5" sqref="A5"/>
    </sheetView>
  </sheetViews>
  <sheetFormatPr baseColWidth="10" defaultRowHeight="15" x14ac:dyDescent="0.25"/>
  <sheetData>
    <row r="1" spans="1:11" ht="15.75" thickBot="1" x14ac:dyDescent="0.3">
      <c r="A1" s="180" t="s">
        <v>120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159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451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452</v>
      </c>
      <c r="K5" s="30" t="s">
        <v>454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37"/>
      <c r="C25" s="137"/>
      <c r="D25" s="138"/>
      <c r="E25" s="139"/>
      <c r="F25" s="139"/>
      <c r="G25" s="139"/>
      <c r="H25" s="139"/>
      <c r="I25" s="137"/>
      <c r="J25" s="137"/>
    </row>
    <row r="26" spans="1:11" x14ac:dyDescent="0.25">
      <c r="B26" s="178" t="s">
        <v>431</v>
      </c>
      <c r="C26" s="178"/>
      <c r="D26" s="138"/>
      <c r="E26" s="139"/>
      <c r="F26" s="139"/>
      <c r="G26" s="139"/>
      <c r="H26" s="139"/>
      <c r="I26" s="179" t="s">
        <v>433</v>
      </c>
      <c r="J26" s="179"/>
    </row>
    <row r="27" spans="1:11" x14ac:dyDescent="0.25">
      <c r="B27" s="179" t="s">
        <v>432</v>
      </c>
      <c r="C27" s="179"/>
      <c r="D27" s="138"/>
      <c r="E27" s="139"/>
      <c r="F27" s="139"/>
      <c r="G27" s="139"/>
      <c r="H27" s="139"/>
      <c r="I27" s="177" t="s">
        <v>434</v>
      </c>
      <c r="J27" s="177"/>
    </row>
  </sheetData>
  <mergeCells count="8">
    <mergeCell ref="I27:J27"/>
    <mergeCell ref="B26:C26"/>
    <mergeCell ref="B27:C27"/>
    <mergeCell ref="A1:K1"/>
    <mergeCell ref="A2:K2"/>
    <mergeCell ref="A3:K3"/>
    <mergeCell ref="A4:K4"/>
    <mergeCell ref="I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topLeftCell="A37" workbookViewId="0">
      <selection activeCell="F32" sqref="F32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41" t="s">
        <v>120</v>
      </c>
      <c r="D1" s="142"/>
      <c r="E1" s="142"/>
      <c r="F1" s="142"/>
      <c r="G1" s="143"/>
    </row>
    <row r="2" spans="3:9" ht="12" customHeight="1" x14ac:dyDescent="0.25">
      <c r="C2" s="204" t="s">
        <v>179</v>
      </c>
      <c r="D2" s="205"/>
      <c r="E2" s="205"/>
      <c r="F2" s="205"/>
      <c r="G2" s="206"/>
    </row>
    <row r="3" spans="3:9" ht="12" customHeight="1" x14ac:dyDescent="0.25">
      <c r="C3" s="204" t="s">
        <v>451</v>
      </c>
      <c r="D3" s="205"/>
      <c r="E3" s="205"/>
      <c r="F3" s="205"/>
      <c r="G3" s="206"/>
    </row>
    <row r="4" spans="3:9" ht="12" customHeight="1" thickBot="1" x14ac:dyDescent="0.3">
      <c r="C4" s="207" t="s">
        <v>1</v>
      </c>
      <c r="D4" s="208"/>
      <c r="E4" s="208"/>
      <c r="F4" s="208"/>
      <c r="G4" s="209"/>
    </row>
    <row r="5" spans="3:9" ht="12" customHeight="1" thickBot="1" x14ac:dyDescent="0.3"/>
    <row r="6" spans="3:9" ht="12" customHeight="1" x14ac:dyDescent="0.25">
      <c r="C6" s="192" t="s">
        <v>198</v>
      </c>
      <c r="D6" s="193"/>
      <c r="E6" s="40" t="s">
        <v>180</v>
      </c>
      <c r="F6" s="196" t="s">
        <v>182</v>
      </c>
      <c r="G6" s="40" t="s">
        <v>183</v>
      </c>
    </row>
    <row r="7" spans="3:9" ht="12" customHeight="1" thickBot="1" x14ac:dyDescent="0.3">
      <c r="C7" s="194"/>
      <c r="D7" s="195"/>
      <c r="E7" s="30" t="s">
        <v>181</v>
      </c>
      <c r="F7" s="197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19817000</v>
      </c>
      <c r="F9" s="56">
        <f t="shared" ref="F9:G9" si="0">F10+F11+F12</f>
        <v>10427777</v>
      </c>
      <c r="G9" s="56">
        <f t="shared" si="0"/>
        <v>10427777</v>
      </c>
      <c r="I9" s="59"/>
    </row>
    <row r="10" spans="3:9" ht="12" customHeight="1" x14ac:dyDescent="0.25">
      <c r="C10" s="41"/>
      <c r="D10" s="44" t="s">
        <v>186</v>
      </c>
      <c r="E10" s="56">
        <v>19817000</v>
      </c>
      <c r="F10" s="56">
        <v>10427777</v>
      </c>
      <c r="G10" s="56">
        <f>F10</f>
        <v>10427777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19817000</v>
      </c>
      <c r="F14" s="56">
        <f t="shared" ref="F14:G14" si="1">SUM(F15:F16)</f>
        <v>10122418</v>
      </c>
      <c r="G14" s="56">
        <f t="shared" si="1"/>
        <v>10122418</v>
      </c>
    </row>
    <row r="15" spans="3:9" ht="12" customHeight="1" x14ac:dyDescent="0.25">
      <c r="C15" s="41"/>
      <c r="D15" s="44" t="s">
        <v>190</v>
      </c>
      <c r="E15" s="56">
        <v>19817000</v>
      </c>
      <c r="F15" s="56">
        <v>10122418</v>
      </c>
      <c r="G15" s="56">
        <f>F15</f>
        <v>10122418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f>F16</f>
        <v>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207427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22">
        <v>207427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22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207427</v>
      </c>
      <c r="F22" s="56">
        <f t="shared" ref="F22:G22" si="3">F9-F14+F18</f>
        <v>305359</v>
      </c>
      <c r="G22" s="56">
        <f t="shared" si="3"/>
        <v>305359</v>
      </c>
    </row>
    <row r="23" spans="3:7" ht="12" customHeight="1" x14ac:dyDescent="0.25">
      <c r="C23" s="41"/>
      <c r="D23" s="43" t="s">
        <v>196</v>
      </c>
      <c r="E23" s="56">
        <f>E22-E12</f>
        <v>207427</v>
      </c>
      <c r="F23" s="56">
        <f t="shared" ref="F23:G23" si="4">F22-F12</f>
        <v>305359</v>
      </c>
      <c r="G23" s="56">
        <f t="shared" si="4"/>
        <v>305359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305359</v>
      </c>
      <c r="G24" s="56">
        <f t="shared" si="5"/>
        <v>305359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198" t="s">
        <v>198</v>
      </c>
      <c r="D27" s="199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305359</v>
      </c>
      <c r="G33" s="61">
        <f t="shared" si="7"/>
        <v>305359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2" t="s">
        <v>198</v>
      </c>
      <c r="D36" s="193"/>
      <c r="E36" s="200" t="s">
        <v>205</v>
      </c>
      <c r="F36" s="202" t="s">
        <v>182</v>
      </c>
      <c r="G36" s="62" t="s">
        <v>183</v>
      </c>
    </row>
    <row r="37" spans="3:7" ht="12" customHeight="1" thickBot="1" x14ac:dyDescent="0.3">
      <c r="C37" s="194"/>
      <c r="D37" s="195"/>
      <c r="E37" s="201"/>
      <c r="F37" s="203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188"/>
      <c r="D46" s="190" t="s">
        <v>212</v>
      </c>
      <c r="E46" s="186">
        <f>E39-E42</f>
        <v>0</v>
      </c>
      <c r="F46" s="186">
        <f t="shared" ref="F46:G46" si="10">F39-F42</f>
        <v>0</v>
      </c>
      <c r="G46" s="186">
        <f t="shared" si="10"/>
        <v>0</v>
      </c>
    </row>
    <row r="47" spans="3:7" ht="12" customHeight="1" thickBot="1" x14ac:dyDescent="0.3">
      <c r="C47" s="189"/>
      <c r="D47" s="191"/>
      <c r="E47" s="187"/>
      <c r="F47" s="187"/>
      <c r="G47" s="187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2" t="s">
        <v>198</v>
      </c>
      <c r="D49" s="193"/>
      <c r="E49" s="62" t="s">
        <v>180</v>
      </c>
      <c r="F49" s="202" t="s">
        <v>182</v>
      </c>
      <c r="G49" s="62" t="s">
        <v>183</v>
      </c>
    </row>
    <row r="50" spans="3:7" ht="12" customHeight="1" thickBot="1" x14ac:dyDescent="0.3">
      <c r="C50" s="194"/>
      <c r="D50" s="195"/>
      <c r="E50" s="63" t="s">
        <v>199</v>
      </c>
      <c r="F50" s="203"/>
      <c r="G50" s="63" t="s">
        <v>200</v>
      </c>
    </row>
    <row r="51" spans="3:7" ht="12" customHeight="1" x14ac:dyDescent="0.25">
      <c r="C51" s="210"/>
      <c r="D51" s="211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19817000</v>
      </c>
      <c r="F52" s="64">
        <f>F10</f>
        <v>10427777</v>
      </c>
      <c r="G52" s="64">
        <f t="shared" ref="G52" si="11">G10</f>
        <v>10427777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19817000</v>
      </c>
      <c r="F57" s="64">
        <f t="shared" ref="F57:G57" si="13">F15</f>
        <v>10122418</v>
      </c>
      <c r="G57" s="64">
        <f t="shared" si="13"/>
        <v>10122418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207427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207427</v>
      </c>
      <c r="F61" s="66">
        <f t="shared" ref="F61:G61" si="15">F52+F53-F57+F59</f>
        <v>305359</v>
      </c>
      <c r="G61" s="66">
        <f t="shared" si="15"/>
        <v>305359</v>
      </c>
    </row>
    <row r="62" spans="3:7" ht="12" customHeight="1" x14ac:dyDescent="0.25">
      <c r="C62" s="51"/>
      <c r="D62" s="52" t="s">
        <v>216</v>
      </c>
      <c r="E62" s="66">
        <f>E61-E53</f>
        <v>207427</v>
      </c>
      <c r="F62" s="66">
        <f t="shared" ref="F62:G62" si="16">F61-F53</f>
        <v>305359</v>
      </c>
      <c r="G62" s="66">
        <f t="shared" si="16"/>
        <v>305359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2" t="s">
        <v>198</v>
      </c>
      <c r="D65" s="193"/>
      <c r="E65" s="200" t="s">
        <v>205</v>
      </c>
      <c r="F65" s="202" t="s">
        <v>182</v>
      </c>
      <c r="G65" s="62" t="s">
        <v>183</v>
      </c>
    </row>
    <row r="66" spans="3:7" ht="12" customHeight="1" thickBot="1" x14ac:dyDescent="0.3">
      <c r="C66" s="194"/>
      <c r="D66" s="195"/>
      <c r="E66" s="201"/>
      <c r="F66" s="203"/>
      <c r="G66" s="63" t="s">
        <v>200</v>
      </c>
    </row>
    <row r="67" spans="3:7" ht="12" customHeight="1" x14ac:dyDescent="0.25">
      <c r="C67" s="210"/>
      <c r="D67" s="211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188"/>
      <c r="D78" s="190" t="s">
        <v>220</v>
      </c>
      <c r="E78" s="186">
        <f>E77-E69</f>
        <v>0</v>
      </c>
      <c r="F78" s="186">
        <f t="shared" ref="F78:G78" si="20">F77-F69</f>
        <v>0</v>
      </c>
      <c r="G78" s="186">
        <f t="shared" si="20"/>
        <v>0</v>
      </c>
    </row>
    <row r="79" spans="3:7" ht="12" customHeight="1" thickBot="1" x14ac:dyDescent="0.3">
      <c r="C79" s="189"/>
      <c r="D79" s="191"/>
      <c r="E79" s="187"/>
      <c r="F79" s="187"/>
      <c r="G79" s="187"/>
    </row>
    <row r="80" spans="3:7" x14ac:dyDescent="0.25">
      <c r="C80" s="114"/>
      <c r="D80" s="114"/>
      <c r="E80" s="114"/>
      <c r="F80" s="114"/>
    </row>
    <row r="81" spans="5:6" x14ac:dyDescent="0.25">
      <c r="E81" s="128"/>
      <c r="F81" s="128"/>
    </row>
  </sheetData>
  <mergeCells count="27"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  <mergeCell ref="C6:D7"/>
    <mergeCell ref="F6:F7"/>
    <mergeCell ref="C27:D27"/>
    <mergeCell ref="C36:D37"/>
    <mergeCell ref="E36:E37"/>
    <mergeCell ref="F36:F37"/>
    <mergeCell ref="E46:E47"/>
    <mergeCell ref="F46:F47"/>
    <mergeCell ref="F78:F79"/>
    <mergeCell ref="C46:C47"/>
    <mergeCell ref="D46:D47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B7" zoomScale="110" zoomScaleNormal="110" workbookViewId="0">
      <selection activeCell="H20" sqref="H20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41" t="s">
        <v>120</v>
      </c>
      <c r="C1" s="142"/>
      <c r="D1" s="142"/>
      <c r="E1" s="142"/>
      <c r="F1" s="142"/>
      <c r="G1" s="142"/>
      <c r="H1" s="142"/>
      <c r="I1" s="142"/>
      <c r="J1" s="143"/>
    </row>
    <row r="2" spans="2:10" ht="12" customHeight="1" x14ac:dyDescent="0.25">
      <c r="B2" s="204" t="s">
        <v>221</v>
      </c>
      <c r="C2" s="205"/>
      <c r="D2" s="205"/>
      <c r="E2" s="205"/>
      <c r="F2" s="205"/>
      <c r="G2" s="205"/>
      <c r="H2" s="205"/>
      <c r="I2" s="205"/>
      <c r="J2" s="206"/>
    </row>
    <row r="3" spans="2:10" ht="12" customHeight="1" x14ac:dyDescent="0.25">
      <c r="B3" s="204" t="s">
        <v>455</v>
      </c>
      <c r="C3" s="205"/>
      <c r="D3" s="205"/>
      <c r="E3" s="205"/>
      <c r="F3" s="205"/>
      <c r="G3" s="205"/>
      <c r="H3" s="205"/>
      <c r="I3" s="205"/>
      <c r="J3" s="206"/>
    </row>
    <row r="4" spans="2:10" ht="12" customHeight="1" thickBot="1" x14ac:dyDescent="0.3">
      <c r="B4" s="207" t="s">
        <v>1</v>
      </c>
      <c r="C4" s="208"/>
      <c r="D4" s="208"/>
      <c r="E4" s="208"/>
      <c r="F4" s="208"/>
      <c r="G4" s="208"/>
      <c r="H4" s="208"/>
      <c r="I4" s="208"/>
      <c r="J4" s="209"/>
    </row>
    <row r="5" spans="2:10" ht="12" customHeight="1" thickBot="1" x14ac:dyDescent="0.3">
      <c r="B5" s="141"/>
      <c r="C5" s="142"/>
      <c r="D5" s="143"/>
      <c r="E5" s="180" t="s">
        <v>222</v>
      </c>
      <c r="F5" s="181"/>
      <c r="G5" s="181"/>
      <c r="H5" s="181"/>
      <c r="I5" s="182"/>
      <c r="J5" s="215" t="s">
        <v>291</v>
      </c>
    </row>
    <row r="6" spans="2:10" ht="12" customHeight="1" x14ac:dyDescent="0.25">
      <c r="B6" s="204" t="s">
        <v>198</v>
      </c>
      <c r="C6" s="205"/>
      <c r="D6" s="206"/>
      <c r="E6" s="215" t="s">
        <v>290</v>
      </c>
      <c r="F6" s="196" t="s">
        <v>223</v>
      </c>
      <c r="G6" s="215" t="s">
        <v>224</v>
      </c>
      <c r="H6" s="215" t="s">
        <v>182</v>
      </c>
      <c r="I6" s="215" t="s">
        <v>225</v>
      </c>
      <c r="J6" s="216"/>
    </row>
    <row r="7" spans="2:10" ht="12" customHeight="1" thickBot="1" x14ac:dyDescent="0.3">
      <c r="B7" s="207"/>
      <c r="C7" s="208"/>
      <c r="D7" s="209"/>
      <c r="E7" s="217"/>
      <c r="F7" s="197"/>
      <c r="G7" s="217"/>
      <c r="H7" s="217"/>
      <c r="I7" s="217"/>
      <c r="J7" s="217"/>
    </row>
    <row r="8" spans="2:10" ht="6" customHeight="1" x14ac:dyDescent="0.25">
      <c r="B8" s="212"/>
      <c r="C8" s="213"/>
      <c r="D8" s="214"/>
      <c r="E8" s="68"/>
      <c r="F8" s="68"/>
      <c r="G8" s="68"/>
      <c r="H8" s="68"/>
      <c r="I8" s="68"/>
      <c r="J8" s="68"/>
    </row>
    <row r="9" spans="2:10" ht="12" customHeight="1" x14ac:dyDescent="0.25">
      <c r="B9" s="218" t="s">
        <v>226</v>
      </c>
      <c r="C9" s="219"/>
      <c r="D9" s="220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21" t="s">
        <v>227</v>
      </c>
      <c r="D10" s="222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21" t="s">
        <v>228</v>
      </c>
      <c r="D11" s="222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74" si="1">I11-E11</f>
        <v>0</v>
      </c>
    </row>
    <row r="12" spans="2:10" ht="12" customHeight="1" x14ac:dyDescent="0.25">
      <c r="B12" s="69"/>
      <c r="C12" s="221" t="s">
        <v>229</v>
      </c>
      <c r="D12" s="222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21" t="s">
        <v>230</v>
      </c>
      <c r="D13" s="222"/>
      <c r="E13" s="76">
        <v>0</v>
      </c>
      <c r="F13" s="76">
        <v>118</v>
      </c>
      <c r="G13" s="76">
        <f t="shared" si="0"/>
        <v>118</v>
      </c>
      <c r="H13" s="76">
        <f>G13</f>
        <v>118</v>
      </c>
      <c r="I13" s="76">
        <f>H13</f>
        <v>118</v>
      </c>
      <c r="J13" s="76">
        <f t="shared" si="1"/>
        <v>118</v>
      </c>
    </row>
    <row r="14" spans="2:10" ht="12" customHeight="1" x14ac:dyDescent="0.25">
      <c r="B14" s="69"/>
      <c r="C14" s="221" t="s">
        <v>231</v>
      </c>
      <c r="D14" s="222"/>
      <c r="E14" s="76">
        <v>0</v>
      </c>
      <c r="F14" s="76">
        <v>5</v>
      </c>
      <c r="G14" s="76">
        <v>5</v>
      </c>
      <c r="H14" s="76">
        <f>G14</f>
        <v>5</v>
      </c>
      <c r="I14" s="76">
        <f>H14</f>
        <v>5</v>
      </c>
      <c r="J14" s="76">
        <f t="shared" si="1"/>
        <v>5</v>
      </c>
    </row>
    <row r="15" spans="2:10" ht="12" customHeight="1" x14ac:dyDescent="0.25">
      <c r="B15" s="69"/>
      <c r="C15" s="221" t="s">
        <v>232</v>
      </c>
      <c r="D15" s="222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21" t="s">
        <v>233</v>
      </c>
      <c r="D16" s="222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1"/>
        <v>0</v>
      </c>
    </row>
    <row r="17" spans="2:10" ht="12" customHeight="1" x14ac:dyDescent="0.25">
      <c r="B17" s="223"/>
      <c r="C17" s="221" t="s">
        <v>234</v>
      </c>
      <c r="D17" s="222"/>
      <c r="E17" s="224">
        <f>SUM(E19:E29)</f>
        <v>19817000</v>
      </c>
      <c r="F17" s="224">
        <f>SUM(F19:F29)</f>
        <v>0</v>
      </c>
      <c r="G17" s="224">
        <f t="shared" ref="G17" si="2">SUM(G19:G29)</f>
        <v>19817000</v>
      </c>
      <c r="H17" s="224">
        <f t="shared" ref="H17:I17" si="3">SUM(H19:H29)</f>
        <v>10427654</v>
      </c>
      <c r="I17" s="224">
        <f t="shared" si="3"/>
        <v>10427654</v>
      </c>
      <c r="J17" s="224">
        <f t="shared" si="1"/>
        <v>-9389346</v>
      </c>
    </row>
    <row r="18" spans="2:10" ht="12" customHeight="1" x14ac:dyDescent="0.25">
      <c r="B18" s="223"/>
      <c r="C18" s="221" t="s">
        <v>235</v>
      </c>
      <c r="D18" s="222"/>
      <c r="E18" s="224"/>
      <c r="F18" s="224"/>
      <c r="G18" s="224"/>
      <c r="H18" s="224"/>
      <c r="I18" s="224"/>
      <c r="J18" s="224">
        <f t="shared" si="1"/>
        <v>0</v>
      </c>
    </row>
    <row r="19" spans="2:10" ht="12" customHeight="1" x14ac:dyDescent="0.25">
      <c r="B19" s="69"/>
      <c r="C19" s="70"/>
      <c r="D19" s="71" t="s">
        <v>236</v>
      </c>
      <c r="E19" s="76">
        <v>19817000</v>
      </c>
      <c r="F19" s="76">
        <v>0</v>
      </c>
      <c r="G19" s="76">
        <f>E19+F19</f>
        <v>19817000</v>
      </c>
      <c r="H19" s="76">
        <v>10427654</v>
      </c>
      <c r="I19" s="76">
        <f>H19</f>
        <v>10427654</v>
      </c>
      <c r="J19" s="76">
        <f t="shared" si="1"/>
        <v>-9389346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21" t="s">
        <v>247</v>
      </c>
      <c r="D30" s="222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4">F30+G30</f>
        <v>0</v>
      </c>
      <c r="I30" s="76">
        <f t="shared" ref="I30" si="5">G30+H30</f>
        <v>0</v>
      </c>
      <c r="J30" s="76">
        <f t="shared" ref="J30" si="6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7">F31+G31</f>
        <v>0</v>
      </c>
      <c r="I31" s="76">
        <f t="shared" ref="I31:I35" si="8">G31+H31</f>
        <v>0</v>
      </c>
      <c r="J31" s="76">
        <f t="shared" ref="J31:J35" si="9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7"/>
        <v>0</v>
      </c>
      <c r="I32" s="76">
        <f t="shared" si="8"/>
        <v>0</v>
      </c>
      <c r="J32" s="76">
        <f t="shared" si="9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7"/>
        <v>0</v>
      </c>
      <c r="I33" s="76">
        <f t="shared" si="8"/>
        <v>0</v>
      </c>
      <c r="J33" s="76">
        <f t="shared" si="9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7"/>
        <v>0</v>
      </c>
      <c r="I34" s="76">
        <f t="shared" si="8"/>
        <v>0</v>
      </c>
      <c r="J34" s="76">
        <f t="shared" si="9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7"/>
        <v>0</v>
      </c>
      <c r="I35" s="76">
        <f t="shared" si="8"/>
        <v>0</v>
      </c>
      <c r="J35" s="76">
        <f t="shared" si="9"/>
        <v>0</v>
      </c>
    </row>
    <row r="36" spans="2:10" ht="12" customHeight="1" x14ac:dyDescent="0.25">
      <c r="B36" s="69"/>
      <c r="C36" s="221" t="s">
        <v>253</v>
      </c>
      <c r="D36" s="222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21" t="s">
        <v>254</v>
      </c>
      <c r="D37" s="222"/>
      <c r="E37" s="76">
        <f>E38</f>
        <v>0</v>
      </c>
      <c r="F37" s="76">
        <f t="shared" ref="F37:J37" si="10">F38</f>
        <v>0</v>
      </c>
      <c r="G37" s="76">
        <f t="shared" si="10"/>
        <v>0</v>
      </c>
      <c r="H37" s="76">
        <f t="shared" si="10"/>
        <v>0</v>
      </c>
      <c r="I37" s="76">
        <f t="shared" si="10"/>
        <v>0</v>
      </c>
      <c r="J37" s="76">
        <f t="shared" si="10"/>
        <v>0</v>
      </c>
    </row>
    <row r="38" spans="2:10" ht="12" customHeight="1" x14ac:dyDescent="0.25">
      <c r="B38" s="69"/>
      <c r="C38" s="70"/>
      <c r="D38" s="71" t="s">
        <v>255</v>
      </c>
      <c r="E38" s="76">
        <v>0</v>
      </c>
      <c r="F38" s="76">
        <v>0</v>
      </c>
      <c r="G38" s="76">
        <f t="shared" si="0"/>
        <v>0</v>
      </c>
      <c r="H38" s="76">
        <v>0</v>
      </c>
      <c r="I38" s="76">
        <v>0</v>
      </c>
      <c r="J38" s="76">
        <f t="shared" si="1"/>
        <v>0</v>
      </c>
    </row>
    <row r="39" spans="2:10" ht="12" customHeight="1" x14ac:dyDescent="0.25">
      <c r="B39" s="69"/>
      <c r="C39" s="221" t="s">
        <v>256</v>
      </c>
      <c r="D39" s="222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1">F39+G39</f>
        <v>0</v>
      </c>
      <c r="I39" s="76">
        <f t="shared" ref="I39" si="12">G39+H39</f>
        <v>0</v>
      </c>
      <c r="J39" s="76">
        <f t="shared" ref="J39" si="13">H39+I39</f>
        <v>0</v>
      </c>
    </row>
    <row r="40" spans="2:10" ht="12" customHeight="1" x14ac:dyDescent="0.25">
      <c r="B40" s="69"/>
      <c r="C40" s="70"/>
      <c r="D40" s="71" t="s">
        <v>257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258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8" t="s">
        <v>259</v>
      </c>
      <c r="C43" s="219"/>
      <c r="D43" s="225"/>
      <c r="E43" s="224">
        <f>E10+E11+E12+E13+E14+E15+E16+E17+E30+E36+E37+E39</f>
        <v>19817000</v>
      </c>
      <c r="F43" s="224">
        <f t="shared" ref="F43:J43" si="14">F10+F11+F12+F13+F14+F15+F16+F17+F30+F36+F37+F39</f>
        <v>123</v>
      </c>
      <c r="G43" s="224">
        <f t="shared" si="14"/>
        <v>19817123</v>
      </c>
      <c r="H43" s="224">
        <f t="shared" si="14"/>
        <v>10427777</v>
      </c>
      <c r="I43" s="224">
        <f t="shared" si="14"/>
        <v>10427777</v>
      </c>
      <c r="J43" s="224">
        <f t="shared" si="14"/>
        <v>-9389223</v>
      </c>
    </row>
    <row r="44" spans="2:10" ht="12" customHeight="1" x14ac:dyDescent="0.25">
      <c r="B44" s="218" t="s">
        <v>260</v>
      </c>
      <c r="C44" s="219"/>
      <c r="D44" s="225"/>
      <c r="E44" s="224"/>
      <c r="F44" s="224"/>
      <c r="G44" s="224"/>
      <c r="H44" s="224"/>
      <c r="I44" s="224"/>
      <c r="J44" s="224"/>
    </row>
    <row r="45" spans="2:10" ht="12" customHeight="1" x14ac:dyDescent="0.25">
      <c r="B45" s="218" t="s">
        <v>261</v>
      </c>
      <c r="C45" s="219"/>
      <c r="D45" s="225"/>
      <c r="E45" s="123"/>
      <c r="F45" s="123"/>
      <c r="G45" s="123"/>
      <c r="H45" s="123"/>
      <c r="I45" s="123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8" t="s">
        <v>262</v>
      </c>
      <c r="C47" s="219"/>
      <c r="D47" s="225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21" t="s">
        <v>263</v>
      </c>
      <c r="D48" s="222"/>
      <c r="E48" s="76">
        <f>SUM(E49:E56)</f>
        <v>0</v>
      </c>
      <c r="F48" s="76">
        <f t="shared" ref="F48:I48" si="15">SUM(F49:F56)</f>
        <v>0</v>
      </c>
      <c r="G48" s="76">
        <f t="shared" si="15"/>
        <v>0</v>
      </c>
      <c r="H48" s="76">
        <f t="shared" si="15"/>
        <v>0</v>
      </c>
      <c r="I48" s="76">
        <f t="shared" si="15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264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265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266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267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268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269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270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271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21" t="s">
        <v>272</v>
      </c>
      <c r="D57" s="222"/>
      <c r="E57" s="76">
        <f>SUM(E58:E61)</f>
        <v>0</v>
      </c>
      <c r="F57" s="76">
        <f t="shared" ref="F57:I57" si="16">SUM(F58:F61)</f>
        <v>0</v>
      </c>
      <c r="G57" s="76">
        <f t="shared" si="16"/>
        <v>0</v>
      </c>
      <c r="H57" s="76">
        <f t="shared" si="16"/>
        <v>0</v>
      </c>
      <c r="I57" s="76">
        <f t="shared" si="16"/>
        <v>0</v>
      </c>
      <c r="J57" s="76">
        <f t="shared" si="1"/>
        <v>0</v>
      </c>
    </row>
    <row r="58" spans="2:10" ht="12" customHeight="1" x14ac:dyDescent="0.25">
      <c r="B58" s="69"/>
      <c r="C58" s="70"/>
      <c r="D58" s="71" t="s">
        <v>273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si="1"/>
        <v>0</v>
      </c>
    </row>
    <row r="59" spans="2:10" ht="12" customHeight="1" x14ac:dyDescent="0.25">
      <c r="B59" s="69"/>
      <c r="C59" s="70"/>
      <c r="D59" s="71" t="s">
        <v>274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"/>
        <v>0</v>
      </c>
    </row>
    <row r="60" spans="2:10" ht="12" customHeight="1" x14ac:dyDescent="0.25">
      <c r="B60" s="69"/>
      <c r="C60" s="70"/>
      <c r="D60" s="71" t="s">
        <v>275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"/>
        <v>0</v>
      </c>
    </row>
    <row r="61" spans="2:10" ht="12" customHeight="1" x14ac:dyDescent="0.25">
      <c r="B61" s="69"/>
      <c r="C61" s="70"/>
      <c r="D61" s="71" t="s">
        <v>276</v>
      </c>
      <c r="E61" s="76">
        <v>0</v>
      </c>
      <c r="F61" s="76">
        <v>0</v>
      </c>
      <c r="G61" s="76">
        <v>0</v>
      </c>
      <c r="H61" s="76">
        <f>G61</f>
        <v>0</v>
      </c>
      <c r="I61" s="76">
        <f>H61</f>
        <v>0</v>
      </c>
      <c r="J61" s="76">
        <f t="shared" si="1"/>
        <v>0</v>
      </c>
    </row>
    <row r="62" spans="2:10" ht="12" customHeight="1" x14ac:dyDescent="0.25">
      <c r="B62" s="69"/>
      <c r="C62" s="221" t="s">
        <v>277</v>
      </c>
      <c r="D62" s="222"/>
      <c r="E62" s="76">
        <f>E63+E64</f>
        <v>0</v>
      </c>
      <c r="F62" s="76">
        <f t="shared" ref="F62:I62" si="17">F63+F64</f>
        <v>0</v>
      </c>
      <c r="G62" s="76">
        <f t="shared" si="17"/>
        <v>0</v>
      </c>
      <c r="H62" s="76">
        <f t="shared" si="17"/>
        <v>0</v>
      </c>
      <c r="I62" s="76">
        <f t="shared" si="17"/>
        <v>0</v>
      </c>
      <c r="J62" s="76">
        <f t="shared" si="1"/>
        <v>0</v>
      </c>
    </row>
    <row r="63" spans="2:10" ht="15.75" customHeight="1" x14ac:dyDescent="0.25">
      <c r="B63" s="69"/>
      <c r="C63" s="70"/>
      <c r="D63" s="78" t="s">
        <v>278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"/>
        <v>0</v>
      </c>
    </row>
    <row r="64" spans="2:10" ht="12" customHeight="1" x14ac:dyDescent="0.25">
      <c r="B64" s="69"/>
      <c r="C64" s="70"/>
      <c r="D64" s="71" t="s">
        <v>279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"/>
        <v>0</v>
      </c>
    </row>
    <row r="65" spans="2:10" ht="12" customHeight="1" x14ac:dyDescent="0.25">
      <c r="B65" s="69"/>
      <c r="C65" s="221" t="s">
        <v>280</v>
      </c>
      <c r="D65" s="222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"/>
        <v>0</v>
      </c>
    </row>
    <row r="66" spans="2:10" ht="12" customHeight="1" x14ac:dyDescent="0.25">
      <c r="B66" s="69"/>
      <c r="C66" s="221" t="s">
        <v>281</v>
      </c>
      <c r="D66" s="222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"/>
        <v>0</v>
      </c>
    </row>
    <row r="67" spans="2:10" ht="12" customHeight="1" x14ac:dyDescent="0.25">
      <c r="B67" s="72"/>
      <c r="C67" s="226"/>
      <c r="D67" s="227"/>
      <c r="E67" s="76"/>
      <c r="F67" s="76"/>
      <c r="G67" s="76"/>
      <c r="H67" s="76"/>
      <c r="I67" s="76"/>
      <c r="J67" s="76"/>
    </row>
    <row r="68" spans="2:10" ht="12" customHeight="1" x14ac:dyDescent="0.25">
      <c r="B68" s="218" t="s">
        <v>282</v>
      </c>
      <c r="C68" s="219"/>
      <c r="D68" s="225"/>
      <c r="E68" s="76">
        <f>E48+E57+E62+E65+E66</f>
        <v>0</v>
      </c>
      <c r="F68" s="76">
        <f t="shared" ref="F68:I68" si="18">F48+F57+F62+F65+F66</f>
        <v>0</v>
      </c>
      <c r="G68" s="76">
        <f t="shared" si="18"/>
        <v>0</v>
      </c>
      <c r="H68" s="76">
        <f t="shared" si="18"/>
        <v>0</v>
      </c>
      <c r="I68" s="76">
        <f t="shared" si="18"/>
        <v>0</v>
      </c>
      <c r="J68" s="76">
        <f t="shared" si="1"/>
        <v>0</v>
      </c>
    </row>
    <row r="69" spans="2:10" ht="12" customHeight="1" x14ac:dyDescent="0.25">
      <c r="B69" s="72"/>
      <c r="C69" s="226"/>
      <c r="D69" s="227"/>
      <c r="E69" s="76"/>
      <c r="F69" s="76"/>
      <c r="G69" s="76"/>
      <c r="H69" s="76"/>
      <c r="I69" s="76"/>
      <c r="J69" s="76"/>
    </row>
    <row r="70" spans="2:10" ht="12" customHeight="1" x14ac:dyDescent="0.25">
      <c r="B70" s="218" t="s">
        <v>283</v>
      </c>
      <c r="C70" s="219"/>
      <c r="D70" s="225"/>
      <c r="E70" s="76">
        <f>E71</f>
        <v>0</v>
      </c>
      <c r="F70" s="76">
        <f t="shared" ref="F70:I70" si="19">F71</f>
        <v>0</v>
      </c>
      <c r="G70" s="76">
        <f t="shared" si="19"/>
        <v>0</v>
      </c>
      <c r="H70" s="76">
        <f t="shared" si="19"/>
        <v>0</v>
      </c>
      <c r="I70" s="76">
        <f t="shared" si="19"/>
        <v>0</v>
      </c>
      <c r="J70" s="76">
        <f t="shared" si="1"/>
        <v>0</v>
      </c>
    </row>
    <row r="71" spans="2:10" ht="12" customHeight="1" x14ac:dyDescent="0.25">
      <c r="B71" s="69"/>
      <c r="C71" s="221" t="s">
        <v>284</v>
      </c>
      <c r="D71" s="222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"/>
        <v>0</v>
      </c>
    </row>
    <row r="72" spans="2:10" ht="12" customHeight="1" x14ac:dyDescent="0.25">
      <c r="B72" s="72"/>
      <c r="C72" s="226"/>
      <c r="D72" s="227"/>
      <c r="E72" s="76"/>
      <c r="F72" s="76"/>
      <c r="G72" s="76"/>
      <c r="H72" s="76"/>
      <c r="I72" s="76"/>
      <c r="J72" s="76">
        <f t="shared" si="1"/>
        <v>0</v>
      </c>
    </row>
    <row r="73" spans="2:10" ht="12" customHeight="1" x14ac:dyDescent="0.25">
      <c r="B73" s="218" t="s">
        <v>285</v>
      </c>
      <c r="C73" s="219"/>
      <c r="D73" s="225"/>
      <c r="E73" s="76">
        <f>E43+E68+E70</f>
        <v>19817000</v>
      </c>
      <c r="F73" s="76">
        <f t="shared" ref="F73:I73" si="20">F43+F68+F70</f>
        <v>123</v>
      </c>
      <c r="G73" s="76">
        <f t="shared" si="20"/>
        <v>19817123</v>
      </c>
      <c r="H73" s="76">
        <f t="shared" si="20"/>
        <v>10427777</v>
      </c>
      <c r="I73" s="76">
        <f t="shared" si="20"/>
        <v>10427777</v>
      </c>
      <c r="J73" s="76">
        <f t="shared" si="1"/>
        <v>-9389223</v>
      </c>
    </row>
    <row r="74" spans="2:10" ht="12" customHeight="1" x14ac:dyDescent="0.25">
      <c r="B74" s="72"/>
      <c r="C74" s="226"/>
      <c r="D74" s="227"/>
      <c r="E74" s="76"/>
      <c r="F74" s="76"/>
      <c r="G74" s="76"/>
      <c r="H74" s="76"/>
      <c r="I74" s="76"/>
      <c r="J74" s="76">
        <f t="shared" si="1"/>
        <v>0</v>
      </c>
    </row>
    <row r="75" spans="2:10" ht="12" customHeight="1" x14ac:dyDescent="0.25">
      <c r="B75" s="69"/>
      <c r="C75" s="230" t="s">
        <v>286</v>
      </c>
      <c r="D75" s="225"/>
      <c r="E75" s="76"/>
      <c r="F75" s="76"/>
      <c r="G75" s="76"/>
      <c r="H75" s="76"/>
      <c r="I75" s="76"/>
      <c r="J75" s="76">
        <f t="shared" ref="J75:J77" si="21">I75-E75</f>
        <v>0</v>
      </c>
    </row>
    <row r="76" spans="2:10" ht="12" customHeight="1" x14ac:dyDescent="0.25">
      <c r="B76" s="69"/>
      <c r="C76" s="221" t="s">
        <v>287</v>
      </c>
      <c r="D76" s="222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si="21"/>
        <v>0</v>
      </c>
    </row>
    <row r="77" spans="2:10" ht="12" customHeight="1" x14ac:dyDescent="0.25">
      <c r="B77" s="69"/>
      <c r="C77" s="231" t="s">
        <v>288</v>
      </c>
      <c r="D77" s="232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1"/>
        <v>0</v>
      </c>
    </row>
    <row r="78" spans="2:10" ht="12" customHeight="1" x14ac:dyDescent="0.25">
      <c r="B78" s="69"/>
      <c r="C78" s="230" t="s">
        <v>289</v>
      </c>
      <c r="D78" s="225"/>
      <c r="E78" s="76">
        <f>E76+E77</f>
        <v>0</v>
      </c>
      <c r="F78" s="76">
        <f t="shared" ref="F78:J78" si="22">F76+F77</f>
        <v>0</v>
      </c>
      <c r="G78" s="76">
        <f t="shared" si="22"/>
        <v>0</v>
      </c>
      <c r="H78" s="76">
        <f t="shared" si="22"/>
        <v>0</v>
      </c>
      <c r="I78" s="76">
        <f t="shared" si="22"/>
        <v>0</v>
      </c>
      <c r="J78" s="76">
        <f t="shared" si="22"/>
        <v>0</v>
      </c>
    </row>
    <row r="79" spans="2:10" ht="12" customHeight="1" thickBot="1" x14ac:dyDescent="0.3">
      <c r="B79" s="75"/>
      <c r="C79" s="228"/>
      <c r="D79" s="229"/>
      <c r="E79" s="77"/>
      <c r="F79" s="77"/>
      <c r="G79" s="77"/>
      <c r="H79" s="77"/>
      <c r="I79" s="77"/>
      <c r="J79" s="77"/>
    </row>
  </sheetData>
  <mergeCells count="64"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37:D37"/>
    <mergeCell ref="C39:D39"/>
    <mergeCell ref="B43:D43"/>
    <mergeCell ref="B44:D44"/>
    <mergeCell ref="E43:E44"/>
    <mergeCell ref="G17:G18"/>
    <mergeCell ref="H17:H18"/>
    <mergeCell ref="I17:I18"/>
    <mergeCell ref="J17:J18"/>
    <mergeCell ref="C30:D30"/>
    <mergeCell ref="E17:E18"/>
    <mergeCell ref="F17:F18"/>
    <mergeCell ref="C14:D14"/>
    <mergeCell ref="C36:D36"/>
    <mergeCell ref="C16:D16"/>
    <mergeCell ref="B17:B18"/>
    <mergeCell ref="C17:D17"/>
    <mergeCell ref="C18:D18"/>
    <mergeCell ref="C15:D15"/>
    <mergeCell ref="B9:D9"/>
    <mergeCell ref="C10:D10"/>
    <mergeCell ref="C11:D11"/>
    <mergeCell ref="C12:D12"/>
    <mergeCell ref="C13:D13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10" zoomScaleNormal="110" workbookViewId="0">
      <selection activeCell="G41" sqref="G41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41" t="s">
        <v>120</v>
      </c>
      <c r="B1" s="242"/>
      <c r="C1" s="242"/>
      <c r="D1" s="242"/>
      <c r="E1" s="242"/>
      <c r="F1" s="242"/>
      <c r="G1" s="242"/>
      <c r="H1" s="243"/>
    </row>
    <row r="2" spans="1:8" ht="10.5" customHeight="1" x14ac:dyDescent="0.25">
      <c r="A2" s="244" t="s">
        <v>292</v>
      </c>
      <c r="B2" s="245"/>
      <c r="C2" s="245"/>
      <c r="D2" s="245"/>
      <c r="E2" s="245"/>
      <c r="F2" s="245"/>
      <c r="G2" s="245"/>
      <c r="H2" s="246"/>
    </row>
    <row r="3" spans="1:8" ht="10.5" customHeight="1" x14ac:dyDescent="0.25">
      <c r="A3" s="244" t="s">
        <v>293</v>
      </c>
      <c r="B3" s="245"/>
      <c r="C3" s="245"/>
      <c r="D3" s="245"/>
      <c r="E3" s="245"/>
      <c r="F3" s="245"/>
      <c r="G3" s="245"/>
      <c r="H3" s="246"/>
    </row>
    <row r="4" spans="1:8" ht="10.5" customHeight="1" x14ac:dyDescent="0.25">
      <c r="A4" s="244" t="s">
        <v>451</v>
      </c>
      <c r="B4" s="245"/>
      <c r="C4" s="245"/>
      <c r="D4" s="245"/>
      <c r="E4" s="245"/>
      <c r="F4" s="245"/>
      <c r="G4" s="245"/>
      <c r="H4" s="246"/>
    </row>
    <row r="5" spans="1:8" ht="10.5" customHeight="1" thickBot="1" x14ac:dyDescent="0.3">
      <c r="A5" s="247" t="s">
        <v>1</v>
      </c>
      <c r="B5" s="248"/>
      <c r="C5" s="248"/>
      <c r="D5" s="248"/>
      <c r="E5" s="248"/>
      <c r="F5" s="248"/>
      <c r="G5" s="248"/>
      <c r="H5" s="249"/>
    </row>
    <row r="6" spans="1:8" ht="10.5" customHeight="1" thickBot="1" x14ac:dyDescent="0.3">
      <c r="A6" s="241" t="s">
        <v>372</v>
      </c>
      <c r="B6" s="250"/>
      <c r="C6" s="252" t="s">
        <v>294</v>
      </c>
      <c r="D6" s="253"/>
      <c r="E6" s="253"/>
      <c r="F6" s="253"/>
      <c r="G6" s="254"/>
      <c r="H6" s="255" t="s">
        <v>373</v>
      </c>
    </row>
    <row r="7" spans="1:8" ht="18.75" customHeight="1" thickBot="1" x14ac:dyDescent="0.3">
      <c r="A7" s="247"/>
      <c r="B7" s="251"/>
      <c r="C7" s="80" t="s">
        <v>199</v>
      </c>
      <c r="D7" s="84" t="s">
        <v>296</v>
      </c>
      <c r="E7" s="80" t="s">
        <v>297</v>
      </c>
      <c r="F7" s="80" t="s">
        <v>182</v>
      </c>
      <c r="G7" s="80" t="s">
        <v>184</v>
      </c>
      <c r="H7" s="256"/>
    </row>
    <row r="8" spans="1:8" ht="10.5" customHeight="1" x14ac:dyDescent="0.25">
      <c r="A8" s="239" t="s">
        <v>298</v>
      </c>
      <c r="B8" s="240"/>
      <c r="C8" s="89">
        <f>C9+C17+C27+C37+C47+C57+C70+C61+C74</f>
        <v>19817000</v>
      </c>
      <c r="D8" s="89">
        <f>D9+D17+D27+D37+D47+D57+D61+D70+D74</f>
        <v>108777</v>
      </c>
      <c r="E8" s="89">
        <f t="shared" ref="E8:H8" si="0">E9+E17+E27+E37+E47+E57+E70+E61+E74</f>
        <v>19925777</v>
      </c>
      <c r="F8" s="89">
        <f>F9+F17+F27+F37+F47+F57+F70+F61+F74</f>
        <v>10122418</v>
      </c>
      <c r="G8" s="140">
        <f>G9+G17+G27+G37+G47+G57+G70+G61+G74</f>
        <v>10122418</v>
      </c>
      <c r="H8" s="89">
        <f t="shared" si="0"/>
        <v>9803359</v>
      </c>
    </row>
    <row r="9" spans="1:8" ht="10.5" customHeight="1" x14ac:dyDescent="0.25">
      <c r="A9" s="233" t="s">
        <v>299</v>
      </c>
      <c r="B9" s="234"/>
      <c r="C9" s="85">
        <f>SUM(C10:C16)</f>
        <v>14140150</v>
      </c>
      <c r="D9" s="85">
        <f t="shared" ref="D9:H9" si="1">SUM(D10:D16)</f>
        <v>0</v>
      </c>
      <c r="E9" s="85">
        <f t="shared" si="1"/>
        <v>14140150</v>
      </c>
      <c r="F9" s="85">
        <f t="shared" si="1"/>
        <v>4282366</v>
      </c>
      <c r="G9" s="85">
        <f t="shared" si="1"/>
        <v>4282366</v>
      </c>
      <c r="H9" s="85">
        <f t="shared" si="1"/>
        <v>9857784</v>
      </c>
    </row>
    <row r="10" spans="1:8" ht="10.5" customHeight="1" x14ac:dyDescent="0.25">
      <c r="A10" s="82"/>
      <c r="B10" s="81" t="s">
        <v>300</v>
      </c>
      <c r="C10" s="85">
        <v>6725900</v>
      </c>
      <c r="D10" s="107">
        <v>0</v>
      </c>
      <c r="E10" s="86">
        <f>C10+D10</f>
        <v>6725900</v>
      </c>
      <c r="F10" s="86">
        <v>2903056</v>
      </c>
      <c r="G10" s="86">
        <f>F10</f>
        <v>2903056</v>
      </c>
      <c r="H10" s="86">
        <f>E10-F10</f>
        <v>3822844</v>
      </c>
    </row>
    <row r="11" spans="1:8" ht="10.5" customHeight="1" x14ac:dyDescent="0.25">
      <c r="A11" s="82"/>
      <c r="B11" s="81" t="s">
        <v>301</v>
      </c>
      <c r="C11" s="85">
        <v>1237800</v>
      </c>
      <c r="D11" s="86">
        <v>0</v>
      </c>
      <c r="E11" s="86">
        <f t="shared" ref="E11:E16" si="2">C11+D11</f>
        <v>1237800</v>
      </c>
      <c r="F11" s="86">
        <v>536654</v>
      </c>
      <c r="G11" s="86">
        <f t="shared" ref="G11:G16" si="3">F11</f>
        <v>536654</v>
      </c>
      <c r="H11" s="86">
        <f t="shared" ref="H11:H56" si="4">E11-F11</f>
        <v>701146</v>
      </c>
    </row>
    <row r="12" spans="1:8" ht="10.5" customHeight="1" x14ac:dyDescent="0.25">
      <c r="A12" s="82"/>
      <c r="B12" s="81" t="s">
        <v>302</v>
      </c>
      <c r="C12" s="85">
        <v>4520711</v>
      </c>
      <c r="D12" s="86">
        <v>0</v>
      </c>
      <c r="E12" s="86">
        <f t="shared" si="2"/>
        <v>4520711</v>
      </c>
      <c r="F12" s="86">
        <v>180724</v>
      </c>
      <c r="G12" s="86">
        <f t="shared" si="3"/>
        <v>180724</v>
      </c>
      <c r="H12" s="86">
        <f t="shared" si="4"/>
        <v>4339987</v>
      </c>
    </row>
    <row r="13" spans="1:8" ht="10.5" customHeight="1" x14ac:dyDescent="0.25">
      <c r="A13" s="82"/>
      <c r="B13" s="81" t="s">
        <v>303</v>
      </c>
      <c r="C13" s="85">
        <v>335339</v>
      </c>
      <c r="D13" s="107">
        <v>0</v>
      </c>
      <c r="E13" s="86">
        <f t="shared" si="2"/>
        <v>335339</v>
      </c>
      <c r="F13" s="86">
        <v>0</v>
      </c>
      <c r="G13" s="86">
        <f t="shared" si="3"/>
        <v>0</v>
      </c>
      <c r="H13" s="86">
        <f t="shared" si="4"/>
        <v>335339</v>
      </c>
    </row>
    <row r="14" spans="1:8" ht="10.5" customHeight="1" x14ac:dyDescent="0.25">
      <c r="A14" s="82"/>
      <c r="B14" s="81" t="s">
        <v>304</v>
      </c>
      <c r="C14" s="85">
        <v>1266400</v>
      </c>
      <c r="D14" s="86">
        <v>0</v>
      </c>
      <c r="E14" s="86">
        <f t="shared" si="2"/>
        <v>1266400</v>
      </c>
      <c r="F14" s="86">
        <v>661932</v>
      </c>
      <c r="G14" s="86">
        <f t="shared" si="3"/>
        <v>661932</v>
      </c>
      <c r="H14" s="86">
        <f t="shared" si="4"/>
        <v>604468</v>
      </c>
    </row>
    <row r="15" spans="1:8" ht="10.5" customHeight="1" x14ac:dyDescent="0.25">
      <c r="A15" s="82"/>
      <c r="B15" s="81" t="s">
        <v>305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306</v>
      </c>
      <c r="C16" s="85">
        <v>54000</v>
      </c>
      <c r="D16" s="86">
        <v>0</v>
      </c>
      <c r="E16" s="86">
        <f t="shared" si="2"/>
        <v>54000</v>
      </c>
      <c r="F16" s="86">
        <v>0</v>
      </c>
      <c r="G16" s="86">
        <f t="shared" si="3"/>
        <v>0</v>
      </c>
      <c r="H16" s="86">
        <f t="shared" si="4"/>
        <v>54000</v>
      </c>
    </row>
    <row r="17" spans="1:8" ht="10.5" customHeight="1" x14ac:dyDescent="0.25">
      <c r="A17" s="233" t="s">
        <v>307</v>
      </c>
      <c r="B17" s="234"/>
      <c r="C17" s="85">
        <f>SUM(C18:C26)</f>
        <v>1226000</v>
      </c>
      <c r="D17" s="85">
        <f t="shared" ref="D17:G17" si="5">SUM(D18:D26)</f>
        <v>66940</v>
      </c>
      <c r="E17" s="85">
        <f t="shared" si="5"/>
        <v>1292940</v>
      </c>
      <c r="F17" s="85">
        <f t="shared" si="5"/>
        <v>1065971</v>
      </c>
      <c r="G17" s="85">
        <f t="shared" si="5"/>
        <v>1065971</v>
      </c>
      <c r="H17" s="86">
        <f t="shared" si="4"/>
        <v>226969</v>
      </c>
    </row>
    <row r="18" spans="1:8" ht="10.5" customHeight="1" x14ac:dyDescent="0.25">
      <c r="A18" s="82"/>
      <c r="B18" s="81" t="s">
        <v>308</v>
      </c>
      <c r="C18" s="85">
        <v>175000</v>
      </c>
      <c r="D18" s="86">
        <v>0</v>
      </c>
      <c r="E18" s="86">
        <f>C18+D18</f>
        <v>175000</v>
      </c>
      <c r="F18" s="86">
        <v>289552</v>
      </c>
      <c r="G18" s="86">
        <f>F18</f>
        <v>289552</v>
      </c>
      <c r="H18" s="86">
        <f t="shared" si="4"/>
        <v>-114552</v>
      </c>
    </row>
    <row r="19" spans="1:8" ht="10.5" customHeight="1" x14ac:dyDescent="0.25">
      <c r="A19" s="82"/>
      <c r="B19" s="81" t="s">
        <v>309</v>
      </c>
      <c r="C19" s="85">
        <v>354000</v>
      </c>
      <c r="D19" s="107">
        <v>0</v>
      </c>
      <c r="E19" s="86">
        <f t="shared" ref="E19:E26" si="6">C19+D19</f>
        <v>354000</v>
      </c>
      <c r="F19" s="86">
        <v>42498</v>
      </c>
      <c r="G19" s="86">
        <f t="shared" ref="G19:G26" si="7">F19</f>
        <v>42498</v>
      </c>
      <c r="H19" s="86">
        <f t="shared" si="4"/>
        <v>311502</v>
      </c>
    </row>
    <row r="20" spans="1:8" ht="10.5" customHeight="1" x14ac:dyDescent="0.25">
      <c r="A20" s="82"/>
      <c r="B20" s="81" t="s">
        <v>310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25">
      <c r="A21" s="82"/>
      <c r="B21" s="81" t="s">
        <v>311</v>
      </c>
      <c r="C21" s="85">
        <v>8000</v>
      </c>
      <c r="D21" s="86">
        <v>0</v>
      </c>
      <c r="E21" s="86">
        <f t="shared" si="6"/>
        <v>8000</v>
      </c>
      <c r="F21" s="86">
        <v>1464</v>
      </c>
      <c r="G21" s="86">
        <f t="shared" si="7"/>
        <v>1464</v>
      </c>
      <c r="H21" s="86">
        <f t="shared" si="4"/>
        <v>6536</v>
      </c>
    </row>
    <row r="22" spans="1:8" ht="10.5" customHeight="1" x14ac:dyDescent="0.25">
      <c r="A22" s="82"/>
      <c r="B22" s="81" t="s">
        <v>312</v>
      </c>
      <c r="C22" s="85">
        <v>60000</v>
      </c>
      <c r="D22" s="86">
        <v>66140</v>
      </c>
      <c r="E22" s="86">
        <f t="shared" si="6"/>
        <v>126140</v>
      </c>
      <c r="F22" s="86">
        <v>109994</v>
      </c>
      <c r="G22" s="86">
        <f t="shared" si="7"/>
        <v>109994</v>
      </c>
      <c r="H22" s="86">
        <f t="shared" si="4"/>
        <v>16146</v>
      </c>
    </row>
    <row r="23" spans="1:8" ht="10.5" customHeight="1" x14ac:dyDescent="0.25">
      <c r="A23" s="82"/>
      <c r="B23" s="81" t="s">
        <v>313</v>
      </c>
      <c r="C23" s="85">
        <v>121000</v>
      </c>
      <c r="D23" s="107">
        <v>800</v>
      </c>
      <c r="E23" s="86">
        <f t="shared" si="6"/>
        <v>121800</v>
      </c>
      <c r="F23" s="86">
        <v>56447</v>
      </c>
      <c r="G23" s="86">
        <f t="shared" si="7"/>
        <v>56447</v>
      </c>
      <c r="H23" s="86">
        <f t="shared" si="4"/>
        <v>65353</v>
      </c>
    </row>
    <row r="24" spans="1:8" ht="10.5" customHeight="1" x14ac:dyDescent="0.25">
      <c r="A24" s="82"/>
      <c r="B24" s="81" t="s">
        <v>314</v>
      </c>
      <c r="C24" s="85">
        <v>505000</v>
      </c>
      <c r="D24" s="107">
        <v>0</v>
      </c>
      <c r="E24" s="86">
        <f t="shared" si="6"/>
        <v>505000</v>
      </c>
      <c r="F24" s="86">
        <v>564975</v>
      </c>
      <c r="G24" s="86">
        <f t="shared" si="7"/>
        <v>564975</v>
      </c>
      <c r="H24" s="86">
        <f t="shared" si="4"/>
        <v>-59975</v>
      </c>
    </row>
    <row r="25" spans="1:8" ht="10.5" customHeight="1" x14ac:dyDescent="0.25">
      <c r="A25" s="82"/>
      <c r="B25" s="81" t="s">
        <v>315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316</v>
      </c>
      <c r="C26" s="85">
        <v>3000</v>
      </c>
      <c r="D26" s="86">
        <v>0</v>
      </c>
      <c r="E26" s="86">
        <f t="shared" si="6"/>
        <v>3000</v>
      </c>
      <c r="F26" s="86">
        <v>1041</v>
      </c>
      <c r="G26" s="86">
        <f t="shared" si="7"/>
        <v>1041</v>
      </c>
      <c r="H26" s="86">
        <f t="shared" si="4"/>
        <v>1959</v>
      </c>
    </row>
    <row r="27" spans="1:8" ht="10.5" customHeight="1" x14ac:dyDescent="0.25">
      <c r="A27" s="233" t="s">
        <v>317</v>
      </c>
      <c r="B27" s="234"/>
      <c r="C27" s="85">
        <f>SUM(C28:C36)</f>
        <v>2880850</v>
      </c>
      <c r="D27" s="85">
        <f t="shared" ref="D27:F27" si="8">SUM(D28:D36)</f>
        <v>41837</v>
      </c>
      <c r="E27" s="85">
        <f t="shared" si="8"/>
        <v>2922687</v>
      </c>
      <c r="F27" s="85">
        <f t="shared" si="8"/>
        <v>3048583</v>
      </c>
      <c r="G27" s="85">
        <f>F27</f>
        <v>3048583</v>
      </c>
      <c r="H27" s="86">
        <f t="shared" si="4"/>
        <v>-125896</v>
      </c>
    </row>
    <row r="28" spans="1:8" ht="10.5" customHeight="1" x14ac:dyDescent="0.25">
      <c r="A28" s="82"/>
      <c r="B28" s="81" t="s">
        <v>318</v>
      </c>
      <c r="C28" s="85">
        <v>381000</v>
      </c>
      <c r="D28" s="107">
        <v>41332</v>
      </c>
      <c r="E28" s="86">
        <f>C28+D28</f>
        <v>422332</v>
      </c>
      <c r="F28" s="86">
        <v>152703</v>
      </c>
      <c r="G28" s="86">
        <v>307394</v>
      </c>
      <c r="H28" s="86">
        <f t="shared" si="4"/>
        <v>269629</v>
      </c>
    </row>
    <row r="29" spans="1:8" ht="10.5" customHeight="1" x14ac:dyDescent="0.25">
      <c r="A29" s="82"/>
      <c r="B29" s="81" t="s">
        <v>319</v>
      </c>
      <c r="C29" s="85">
        <v>443000</v>
      </c>
      <c r="D29" s="107">
        <v>0</v>
      </c>
      <c r="E29" s="86">
        <f t="shared" ref="E29:E36" si="9">C29+D29</f>
        <v>443000</v>
      </c>
      <c r="F29" s="86">
        <v>387933</v>
      </c>
      <c r="G29" s="86">
        <v>235425</v>
      </c>
      <c r="H29" s="86">
        <f t="shared" si="4"/>
        <v>55067</v>
      </c>
    </row>
    <row r="30" spans="1:8" ht="10.5" customHeight="1" x14ac:dyDescent="0.25">
      <c r="A30" s="82"/>
      <c r="B30" s="81" t="s">
        <v>320</v>
      </c>
      <c r="C30" s="85">
        <v>161000</v>
      </c>
      <c r="D30" s="86">
        <v>0</v>
      </c>
      <c r="E30" s="86">
        <f t="shared" si="9"/>
        <v>161000</v>
      </c>
      <c r="F30" s="86">
        <v>19887</v>
      </c>
      <c r="G30" s="86">
        <v>77324</v>
      </c>
      <c r="H30" s="86">
        <f t="shared" si="4"/>
        <v>141113</v>
      </c>
    </row>
    <row r="31" spans="1:8" ht="10.5" customHeight="1" x14ac:dyDescent="0.25">
      <c r="A31" s="82"/>
      <c r="B31" s="81" t="s">
        <v>321</v>
      </c>
      <c r="C31" s="85">
        <v>10000</v>
      </c>
      <c r="D31" s="86">
        <v>505</v>
      </c>
      <c r="E31" s="86">
        <f t="shared" si="9"/>
        <v>10505</v>
      </c>
      <c r="F31" s="86">
        <v>84836</v>
      </c>
      <c r="G31" s="86">
        <v>91663</v>
      </c>
      <c r="H31" s="86">
        <f t="shared" si="4"/>
        <v>-74331</v>
      </c>
    </row>
    <row r="32" spans="1:8" ht="10.5" customHeight="1" x14ac:dyDescent="0.25">
      <c r="A32" s="82"/>
      <c r="B32" s="81" t="s">
        <v>322</v>
      </c>
      <c r="C32" s="85">
        <v>130000</v>
      </c>
      <c r="D32" s="107">
        <v>0</v>
      </c>
      <c r="E32" s="86">
        <f t="shared" si="9"/>
        <v>130000</v>
      </c>
      <c r="F32" s="86">
        <v>88693</v>
      </c>
      <c r="G32" s="86">
        <v>138669</v>
      </c>
      <c r="H32" s="86">
        <f t="shared" si="4"/>
        <v>41307</v>
      </c>
    </row>
    <row r="33" spans="1:8" ht="10.5" customHeight="1" x14ac:dyDescent="0.25">
      <c r="A33" s="82"/>
      <c r="B33" s="81" t="s">
        <v>323</v>
      </c>
      <c r="C33" s="85">
        <v>20000</v>
      </c>
      <c r="D33" s="107">
        <v>0</v>
      </c>
      <c r="E33" s="86">
        <f t="shared" si="9"/>
        <v>20000</v>
      </c>
      <c r="F33" s="86">
        <v>34741</v>
      </c>
      <c r="G33" s="86">
        <v>297557</v>
      </c>
      <c r="H33" s="86">
        <f t="shared" si="4"/>
        <v>-14741</v>
      </c>
    </row>
    <row r="34" spans="1:8" ht="10.5" customHeight="1" x14ac:dyDescent="0.25">
      <c r="A34" s="82"/>
      <c r="B34" s="81" t="s">
        <v>324</v>
      </c>
      <c r="C34" s="85">
        <v>50000</v>
      </c>
      <c r="D34" s="86">
        <v>0</v>
      </c>
      <c r="E34" s="86">
        <f t="shared" si="9"/>
        <v>50000</v>
      </c>
      <c r="F34" s="86">
        <v>222619</v>
      </c>
      <c r="G34" s="86">
        <f>F34</f>
        <v>222619</v>
      </c>
      <c r="H34" s="86">
        <f t="shared" si="4"/>
        <v>-172619</v>
      </c>
    </row>
    <row r="35" spans="1:8" ht="10.5" customHeight="1" x14ac:dyDescent="0.25">
      <c r="A35" s="82"/>
      <c r="B35" s="81" t="s">
        <v>325</v>
      </c>
      <c r="C35" s="85">
        <v>1496850</v>
      </c>
      <c r="D35" s="107">
        <v>0</v>
      </c>
      <c r="E35" s="86">
        <f t="shared" si="9"/>
        <v>1496850</v>
      </c>
      <c r="F35" s="86">
        <v>1930470</v>
      </c>
      <c r="G35" s="86">
        <v>1838800</v>
      </c>
      <c r="H35" s="86">
        <f t="shared" si="4"/>
        <v>-433620</v>
      </c>
    </row>
    <row r="36" spans="1:8" ht="10.5" customHeight="1" x14ac:dyDescent="0.25">
      <c r="A36" s="82"/>
      <c r="B36" s="81" t="s">
        <v>326</v>
      </c>
      <c r="C36" s="85">
        <v>189000</v>
      </c>
      <c r="D36" s="86">
        <v>0</v>
      </c>
      <c r="E36" s="86">
        <f t="shared" si="9"/>
        <v>189000</v>
      </c>
      <c r="F36" s="86">
        <v>126701</v>
      </c>
      <c r="G36" s="86">
        <v>154800</v>
      </c>
      <c r="H36" s="86">
        <f t="shared" si="4"/>
        <v>62299</v>
      </c>
    </row>
    <row r="37" spans="1:8" ht="16.5" customHeight="1" x14ac:dyDescent="0.25">
      <c r="A37" s="257" t="s">
        <v>327</v>
      </c>
      <c r="B37" s="258"/>
      <c r="C37" s="85">
        <f>SUM(C38:C46)</f>
        <v>1570000</v>
      </c>
      <c r="D37" s="85">
        <f t="shared" ref="D37:G37" si="10">SUM(D38:D46)</f>
        <v>0</v>
      </c>
      <c r="E37" s="85">
        <f t="shared" si="10"/>
        <v>1570000</v>
      </c>
      <c r="F37" s="85">
        <f t="shared" si="10"/>
        <v>1725498</v>
      </c>
      <c r="G37" s="85">
        <f t="shared" si="10"/>
        <v>1725498</v>
      </c>
      <c r="H37" s="86">
        <f t="shared" si="4"/>
        <v>-155498</v>
      </c>
    </row>
    <row r="38" spans="1:8" ht="10.5" customHeight="1" x14ac:dyDescent="0.25">
      <c r="A38" s="82"/>
      <c r="B38" s="81" t="s">
        <v>328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25">
      <c r="A39" s="82"/>
      <c r="B39" s="81" t="s">
        <v>329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330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331</v>
      </c>
      <c r="C41" s="85">
        <v>1570000</v>
      </c>
      <c r="D41" s="107">
        <v>0</v>
      </c>
      <c r="E41" s="86">
        <f>C41+D41</f>
        <v>1570000</v>
      </c>
      <c r="F41" s="86">
        <v>1725498</v>
      </c>
      <c r="G41" s="86">
        <f>F41</f>
        <v>1725498</v>
      </c>
      <c r="H41" s="86">
        <f t="shared" si="4"/>
        <v>-155498</v>
      </c>
    </row>
    <row r="42" spans="1:8" ht="10.5" customHeight="1" x14ac:dyDescent="0.25">
      <c r="A42" s="82"/>
      <c r="B42" s="81" t="s">
        <v>332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333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335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336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33" t="s">
        <v>337</v>
      </c>
      <c r="B47" s="234"/>
      <c r="C47" s="85">
        <f>SUM(C48:C56)</f>
        <v>0</v>
      </c>
      <c r="D47" s="85">
        <f t="shared" ref="D47:G47" si="11">SUM(D48:D56)</f>
        <v>0</v>
      </c>
      <c r="E47" s="85">
        <f t="shared" si="11"/>
        <v>0</v>
      </c>
      <c r="F47" s="85">
        <f t="shared" si="11"/>
        <v>0</v>
      </c>
      <c r="G47" s="85">
        <f t="shared" si="11"/>
        <v>0</v>
      </c>
      <c r="H47" s="86">
        <f t="shared" si="4"/>
        <v>0</v>
      </c>
    </row>
    <row r="48" spans="1:8" ht="10.5" customHeight="1" x14ac:dyDescent="0.25">
      <c r="A48" s="82"/>
      <c r="B48" s="81" t="s">
        <v>338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339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340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341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342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343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345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346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33" t="s">
        <v>347</v>
      </c>
      <c r="B57" s="234"/>
      <c r="C57" s="85">
        <f>SUM(C58:C60)</f>
        <v>0</v>
      </c>
      <c r="D57" s="85">
        <f t="shared" ref="D57:H57" si="12">SUM(D58:D60)</f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</row>
    <row r="58" spans="1:8" ht="10.5" customHeight="1" x14ac:dyDescent="0.25">
      <c r="A58" s="82"/>
      <c r="B58" s="81" t="s">
        <v>348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349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350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3" t="s">
        <v>351</v>
      </c>
      <c r="B61" s="234"/>
      <c r="C61" s="85">
        <f>SUM(C62:C69)</f>
        <v>0</v>
      </c>
      <c r="D61" s="85">
        <f t="shared" ref="D61:H61" si="13">SUM(D62:D69)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</row>
    <row r="62" spans="1:8" ht="10.5" customHeight="1" x14ac:dyDescent="0.25">
      <c r="A62" s="82"/>
      <c r="B62" s="81" t="s">
        <v>352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353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354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355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356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358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359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3" t="s">
        <v>360</v>
      </c>
      <c r="B70" s="234"/>
      <c r="C70" s="85">
        <f>SUM(C71:C73)</f>
        <v>0</v>
      </c>
      <c r="D70" s="85">
        <f t="shared" ref="D70:H70" si="14">SUM(D71:D73)</f>
        <v>0</v>
      </c>
      <c r="E70" s="85">
        <f t="shared" si="14"/>
        <v>0</v>
      </c>
      <c r="F70" s="85">
        <f t="shared" si="14"/>
        <v>0</v>
      </c>
      <c r="G70" s="85">
        <f t="shared" si="14"/>
        <v>0</v>
      </c>
      <c r="H70" s="85">
        <f t="shared" si="14"/>
        <v>0</v>
      </c>
    </row>
    <row r="71" spans="1:8" ht="10.5" customHeight="1" x14ac:dyDescent="0.25">
      <c r="A71" s="82"/>
      <c r="B71" s="81" t="s">
        <v>361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362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363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3" t="s">
        <v>364</v>
      </c>
      <c r="B74" s="234"/>
      <c r="C74" s="85">
        <f>SUM(C75:C81)</f>
        <v>0</v>
      </c>
      <c r="D74" s="85">
        <f t="shared" ref="D74:H74" si="15">SUM(D75:D81)</f>
        <v>0</v>
      </c>
      <c r="E74" s="85">
        <f t="shared" si="15"/>
        <v>0</v>
      </c>
      <c r="F74" s="85">
        <f t="shared" si="15"/>
        <v>0</v>
      </c>
      <c r="G74" s="85">
        <f t="shared" si="15"/>
        <v>0</v>
      </c>
      <c r="H74" s="85">
        <f t="shared" si="15"/>
        <v>0</v>
      </c>
    </row>
    <row r="75" spans="1:8" ht="10.5" customHeight="1" x14ac:dyDescent="0.25">
      <c r="A75" s="82"/>
      <c r="B75" s="81" t="s">
        <v>365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366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367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368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369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370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371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35"/>
      <c r="B82" s="236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24"/>
      <c r="B83" s="124"/>
      <c r="C83" s="125"/>
      <c r="D83" s="125"/>
      <c r="E83" s="125"/>
      <c r="F83" s="125"/>
      <c r="G83" s="125"/>
      <c r="H83" s="125"/>
    </row>
    <row r="84" spans="1:8" ht="10.5" customHeight="1" x14ac:dyDescent="0.25">
      <c r="A84" s="239"/>
      <c r="B84" s="240"/>
      <c r="C84" s="259">
        <f>C86+C94+C104+C114+C124+C134+C138+C147+C151</f>
        <v>0</v>
      </c>
      <c r="D84" s="259">
        <f t="shared" ref="D84:E84" si="16">D86+D94+D104+D114+D124+D134+D138+D147+D151</f>
        <v>0</v>
      </c>
      <c r="E84" s="259">
        <f t="shared" si="16"/>
        <v>0</v>
      </c>
      <c r="F84" s="259">
        <f t="shared" ref="F84:H84" si="17">F86+F94+F104+F114+F124+F134+F138+F147+F151</f>
        <v>0</v>
      </c>
      <c r="G84" s="259">
        <f t="shared" si="17"/>
        <v>0</v>
      </c>
      <c r="H84" s="259">
        <f t="shared" si="17"/>
        <v>0</v>
      </c>
    </row>
    <row r="85" spans="1:8" ht="10.5" customHeight="1" x14ac:dyDescent="0.25">
      <c r="A85" s="237" t="s">
        <v>374</v>
      </c>
      <c r="B85" s="238"/>
      <c r="C85" s="260"/>
      <c r="D85" s="260"/>
      <c r="E85" s="260"/>
      <c r="F85" s="260"/>
      <c r="G85" s="260"/>
      <c r="H85" s="260"/>
    </row>
    <row r="86" spans="1:8" ht="10.5" customHeight="1" x14ac:dyDescent="0.25">
      <c r="A86" s="233" t="s">
        <v>299</v>
      </c>
      <c r="B86" s="234"/>
      <c r="C86" s="85">
        <f>SUM(C87:C93)</f>
        <v>0</v>
      </c>
      <c r="D86" s="85">
        <f t="shared" ref="D86:H86" si="18">SUM(D87:D93)</f>
        <v>0</v>
      </c>
      <c r="E86" s="85">
        <f t="shared" si="18"/>
        <v>0</v>
      </c>
      <c r="F86" s="85">
        <f t="shared" si="18"/>
        <v>0</v>
      </c>
      <c r="G86" s="85">
        <f>F86</f>
        <v>0</v>
      </c>
      <c r="H86" s="85">
        <f t="shared" si="18"/>
        <v>0</v>
      </c>
    </row>
    <row r="87" spans="1:8" ht="10.5" customHeight="1" x14ac:dyDescent="0.25">
      <c r="A87" s="82"/>
      <c r="B87" s="81" t="s">
        <v>300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301</v>
      </c>
      <c r="C88" s="85">
        <v>0</v>
      </c>
      <c r="D88" s="107">
        <v>0</v>
      </c>
      <c r="E88" s="86">
        <f t="shared" ref="E88:E93" si="19">C88+D88</f>
        <v>0</v>
      </c>
      <c r="F88" s="86">
        <f>E88</f>
        <v>0</v>
      </c>
      <c r="G88" s="86">
        <f>F88</f>
        <v>0</v>
      </c>
      <c r="H88" s="86">
        <f t="shared" ref="H88:H93" si="20">E88-F88</f>
        <v>0</v>
      </c>
    </row>
    <row r="89" spans="1:8" ht="10.5" customHeight="1" x14ac:dyDescent="0.25">
      <c r="A89" s="82"/>
      <c r="B89" s="81" t="s">
        <v>302</v>
      </c>
      <c r="C89" s="85">
        <v>0</v>
      </c>
      <c r="D89" s="86">
        <v>0</v>
      </c>
      <c r="E89" s="86">
        <f t="shared" si="19"/>
        <v>0</v>
      </c>
      <c r="F89" s="86">
        <v>0</v>
      </c>
      <c r="G89" s="86">
        <v>0</v>
      </c>
      <c r="H89" s="86">
        <f t="shared" si="20"/>
        <v>0</v>
      </c>
    </row>
    <row r="90" spans="1:8" ht="10.5" customHeight="1" x14ac:dyDescent="0.25">
      <c r="A90" s="82"/>
      <c r="B90" s="81" t="s">
        <v>303</v>
      </c>
      <c r="C90" s="85">
        <v>0</v>
      </c>
      <c r="D90" s="86">
        <v>0</v>
      </c>
      <c r="E90" s="86">
        <f t="shared" si="19"/>
        <v>0</v>
      </c>
      <c r="F90" s="86">
        <v>0</v>
      </c>
      <c r="G90" s="86">
        <v>0</v>
      </c>
      <c r="H90" s="86">
        <f t="shared" si="20"/>
        <v>0</v>
      </c>
    </row>
    <row r="91" spans="1:8" ht="10.5" customHeight="1" x14ac:dyDescent="0.25">
      <c r="A91" s="82"/>
      <c r="B91" s="81" t="s">
        <v>304</v>
      </c>
      <c r="C91" s="85">
        <v>0</v>
      </c>
      <c r="D91" s="86">
        <v>0</v>
      </c>
      <c r="E91" s="86">
        <f t="shared" si="19"/>
        <v>0</v>
      </c>
      <c r="F91" s="86">
        <v>0</v>
      </c>
      <c r="G91" s="86">
        <v>0</v>
      </c>
      <c r="H91" s="86">
        <f t="shared" si="20"/>
        <v>0</v>
      </c>
    </row>
    <row r="92" spans="1:8" ht="10.5" customHeight="1" x14ac:dyDescent="0.25">
      <c r="A92" s="82"/>
      <c r="B92" s="81" t="s">
        <v>305</v>
      </c>
      <c r="C92" s="85">
        <v>0</v>
      </c>
      <c r="D92" s="86">
        <v>0</v>
      </c>
      <c r="E92" s="86">
        <f t="shared" si="19"/>
        <v>0</v>
      </c>
      <c r="F92" s="86">
        <v>0</v>
      </c>
      <c r="G92" s="86">
        <v>0</v>
      </c>
      <c r="H92" s="86">
        <f t="shared" si="20"/>
        <v>0</v>
      </c>
    </row>
    <row r="93" spans="1:8" ht="10.5" customHeight="1" x14ac:dyDescent="0.25">
      <c r="A93" s="82"/>
      <c r="B93" s="81" t="s">
        <v>306</v>
      </c>
      <c r="C93" s="85">
        <v>0</v>
      </c>
      <c r="D93" s="86">
        <v>0</v>
      </c>
      <c r="E93" s="86">
        <f t="shared" si="19"/>
        <v>0</v>
      </c>
      <c r="F93" s="86">
        <v>0</v>
      </c>
      <c r="G93" s="86">
        <v>0</v>
      </c>
      <c r="H93" s="86">
        <f t="shared" si="20"/>
        <v>0</v>
      </c>
    </row>
    <row r="94" spans="1:8" ht="10.5" customHeight="1" x14ac:dyDescent="0.25">
      <c r="A94" s="233" t="s">
        <v>307</v>
      </c>
      <c r="B94" s="234"/>
      <c r="C94" s="85">
        <f>SUM(C95:C103)</f>
        <v>0</v>
      </c>
      <c r="D94" s="85">
        <f t="shared" ref="D94:E94" si="21">SUM(D95:D103)</f>
        <v>0</v>
      </c>
      <c r="E94" s="85">
        <f t="shared" si="21"/>
        <v>0</v>
      </c>
      <c r="F94" s="85">
        <f t="shared" ref="F94" si="22">SUM(F95:F103)</f>
        <v>0</v>
      </c>
      <c r="G94" s="85">
        <f t="shared" ref="G94" si="23">SUM(G95:G103)</f>
        <v>0</v>
      </c>
      <c r="H94" s="85">
        <f t="shared" ref="H94" si="24">SUM(H95:H103)</f>
        <v>0</v>
      </c>
    </row>
    <row r="95" spans="1:8" ht="10.5" customHeight="1" x14ac:dyDescent="0.25">
      <c r="A95" s="82"/>
      <c r="B95" s="81" t="s">
        <v>308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309</v>
      </c>
      <c r="C96" s="85">
        <v>0</v>
      </c>
      <c r="D96" s="86">
        <v>0</v>
      </c>
      <c r="E96" s="86">
        <f t="shared" ref="E96:E103" si="25">C96+D96</f>
        <v>0</v>
      </c>
      <c r="F96" s="86">
        <v>0</v>
      </c>
      <c r="G96" s="86">
        <v>0</v>
      </c>
      <c r="H96" s="86">
        <f t="shared" ref="H96:H103" si="26">E96-F96</f>
        <v>0</v>
      </c>
    </row>
    <row r="97" spans="1:8" ht="10.5" customHeight="1" x14ac:dyDescent="0.25">
      <c r="A97" s="82"/>
      <c r="B97" s="81" t="s">
        <v>310</v>
      </c>
      <c r="C97" s="85">
        <v>0</v>
      </c>
      <c r="D97" s="86">
        <v>0</v>
      </c>
      <c r="E97" s="86">
        <f t="shared" si="25"/>
        <v>0</v>
      </c>
      <c r="F97" s="86">
        <v>0</v>
      </c>
      <c r="G97" s="86">
        <v>0</v>
      </c>
      <c r="H97" s="86">
        <f t="shared" si="26"/>
        <v>0</v>
      </c>
    </row>
    <row r="98" spans="1:8" ht="10.5" customHeight="1" x14ac:dyDescent="0.25">
      <c r="A98" s="82"/>
      <c r="B98" s="81" t="s">
        <v>311</v>
      </c>
      <c r="C98" s="85">
        <v>0</v>
      </c>
      <c r="D98" s="86">
        <v>0</v>
      </c>
      <c r="E98" s="86">
        <f t="shared" si="25"/>
        <v>0</v>
      </c>
      <c r="F98" s="86">
        <v>0</v>
      </c>
      <c r="G98" s="86">
        <v>0</v>
      </c>
      <c r="H98" s="86">
        <f t="shared" si="26"/>
        <v>0</v>
      </c>
    </row>
    <row r="99" spans="1:8" ht="10.5" customHeight="1" x14ac:dyDescent="0.25">
      <c r="A99" s="82"/>
      <c r="B99" s="81" t="s">
        <v>312</v>
      </c>
      <c r="C99" s="85">
        <v>0</v>
      </c>
      <c r="D99" s="86">
        <v>0</v>
      </c>
      <c r="E99" s="86">
        <f t="shared" si="25"/>
        <v>0</v>
      </c>
      <c r="F99" s="86">
        <v>0</v>
      </c>
      <c r="G99" s="86">
        <v>0</v>
      </c>
      <c r="H99" s="86">
        <f t="shared" si="26"/>
        <v>0</v>
      </c>
    </row>
    <row r="100" spans="1:8" ht="10.5" customHeight="1" x14ac:dyDescent="0.25">
      <c r="A100" s="82"/>
      <c r="B100" s="81" t="s">
        <v>313</v>
      </c>
      <c r="C100" s="85">
        <v>0</v>
      </c>
      <c r="D100" s="86">
        <v>0</v>
      </c>
      <c r="E100" s="86">
        <f t="shared" si="25"/>
        <v>0</v>
      </c>
      <c r="F100" s="86">
        <v>0</v>
      </c>
      <c r="G100" s="86">
        <v>0</v>
      </c>
      <c r="H100" s="86">
        <f t="shared" si="26"/>
        <v>0</v>
      </c>
    </row>
    <row r="101" spans="1:8" ht="10.5" customHeight="1" x14ac:dyDescent="0.25">
      <c r="A101" s="82"/>
      <c r="B101" s="81" t="s">
        <v>314</v>
      </c>
      <c r="C101" s="85">
        <v>0</v>
      </c>
      <c r="D101" s="107">
        <v>0</v>
      </c>
      <c r="E101" s="86">
        <f t="shared" si="25"/>
        <v>0</v>
      </c>
      <c r="F101" s="86">
        <v>0</v>
      </c>
      <c r="G101" s="86">
        <f>F101</f>
        <v>0</v>
      </c>
      <c r="H101" s="86">
        <f t="shared" si="26"/>
        <v>0</v>
      </c>
    </row>
    <row r="102" spans="1:8" ht="10.5" customHeight="1" x14ac:dyDescent="0.25">
      <c r="A102" s="82"/>
      <c r="B102" s="81" t="s">
        <v>315</v>
      </c>
      <c r="C102" s="85">
        <v>0</v>
      </c>
      <c r="D102" s="86">
        <v>0</v>
      </c>
      <c r="E102" s="86">
        <f t="shared" si="25"/>
        <v>0</v>
      </c>
      <c r="F102" s="86">
        <v>0</v>
      </c>
      <c r="G102" s="86">
        <v>0</v>
      </c>
      <c r="H102" s="86">
        <f t="shared" si="26"/>
        <v>0</v>
      </c>
    </row>
    <row r="103" spans="1:8" ht="10.5" customHeight="1" x14ac:dyDescent="0.25">
      <c r="A103" s="82"/>
      <c r="B103" s="81" t="s">
        <v>316</v>
      </c>
      <c r="C103" s="85">
        <v>0</v>
      </c>
      <c r="D103" s="86">
        <v>0</v>
      </c>
      <c r="E103" s="86">
        <f t="shared" si="25"/>
        <v>0</v>
      </c>
      <c r="F103" s="86">
        <v>0</v>
      </c>
      <c r="G103" s="86">
        <v>0</v>
      </c>
      <c r="H103" s="86">
        <f t="shared" si="26"/>
        <v>0</v>
      </c>
    </row>
    <row r="104" spans="1:8" ht="10.5" customHeight="1" x14ac:dyDescent="0.25">
      <c r="A104" s="233" t="s">
        <v>317</v>
      </c>
      <c r="B104" s="234"/>
      <c r="C104" s="85">
        <f>SUM(C105:C113)</f>
        <v>0</v>
      </c>
      <c r="D104" s="85">
        <f t="shared" ref="D104:E104" si="27">SUM(D105:D113)</f>
        <v>0</v>
      </c>
      <c r="E104" s="85">
        <f t="shared" si="27"/>
        <v>0</v>
      </c>
      <c r="F104" s="85">
        <f t="shared" ref="F104" si="28">SUM(F105:F113)</f>
        <v>0</v>
      </c>
      <c r="G104" s="85">
        <f>F104</f>
        <v>0</v>
      </c>
      <c r="H104" s="85">
        <f t="shared" ref="H104" si="29">SUM(H105:H113)</f>
        <v>0</v>
      </c>
    </row>
    <row r="105" spans="1:8" ht="10.5" customHeight="1" x14ac:dyDescent="0.25">
      <c r="A105" s="82"/>
      <c r="B105" s="81" t="s">
        <v>318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319</v>
      </c>
      <c r="C106" s="85">
        <v>0</v>
      </c>
      <c r="D106" s="86">
        <v>0</v>
      </c>
      <c r="E106" s="86">
        <f t="shared" ref="E106:E113" si="30">C106+D106</f>
        <v>0</v>
      </c>
      <c r="F106" s="86">
        <v>0</v>
      </c>
      <c r="G106" s="86">
        <v>0</v>
      </c>
      <c r="H106" s="86">
        <f t="shared" ref="H106:H113" si="31">E106-F106</f>
        <v>0</v>
      </c>
    </row>
    <row r="107" spans="1:8" ht="10.5" customHeight="1" x14ac:dyDescent="0.25">
      <c r="A107" s="82"/>
      <c r="B107" s="81" t="s">
        <v>320</v>
      </c>
      <c r="C107" s="85">
        <v>0</v>
      </c>
      <c r="D107" s="86">
        <v>0</v>
      </c>
      <c r="E107" s="86">
        <f t="shared" si="30"/>
        <v>0</v>
      </c>
      <c r="F107" s="86">
        <v>0</v>
      </c>
      <c r="G107" s="86">
        <v>0</v>
      </c>
      <c r="H107" s="86">
        <f t="shared" si="31"/>
        <v>0</v>
      </c>
    </row>
    <row r="108" spans="1:8" ht="10.5" customHeight="1" x14ac:dyDescent="0.25">
      <c r="A108" s="82"/>
      <c r="B108" s="81" t="s">
        <v>321</v>
      </c>
      <c r="C108" s="85">
        <v>0</v>
      </c>
      <c r="D108" s="86">
        <v>0</v>
      </c>
      <c r="E108" s="86">
        <f t="shared" si="30"/>
        <v>0</v>
      </c>
      <c r="F108" s="86">
        <v>0</v>
      </c>
      <c r="G108" s="86">
        <v>0</v>
      </c>
      <c r="H108" s="86">
        <f t="shared" si="31"/>
        <v>0</v>
      </c>
    </row>
    <row r="109" spans="1:8" ht="10.5" customHeight="1" x14ac:dyDescent="0.25">
      <c r="A109" s="82"/>
      <c r="B109" s="81" t="s">
        <v>322</v>
      </c>
      <c r="C109" s="85">
        <v>0</v>
      </c>
      <c r="D109" s="86">
        <v>0</v>
      </c>
      <c r="E109" s="86">
        <f t="shared" si="30"/>
        <v>0</v>
      </c>
      <c r="F109" s="86">
        <v>0</v>
      </c>
      <c r="G109" s="86">
        <v>0</v>
      </c>
      <c r="H109" s="86">
        <f t="shared" si="31"/>
        <v>0</v>
      </c>
    </row>
    <row r="110" spans="1:8" ht="10.5" customHeight="1" x14ac:dyDescent="0.25">
      <c r="A110" s="82"/>
      <c r="B110" s="81" t="s">
        <v>323</v>
      </c>
      <c r="C110" s="85">
        <v>0</v>
      </c>
      <c r="D110" s="86">
        <v>0</v>
      </c>
      <c r="E110" s="86">
        <f t="shared" si="30"/>
        <v>0</v>
      </c>
      <c r="F110" s="86">
        <f>E110</f>
        <v>0</v>
      </c>
      <c r="G110" s="86">
        <f>F110</f>
        <v>0</v>
      </c>
      <c r="H110" s="86">
        <f t="shared" si="31"/>
        <v>0</v>
      </c>
    </row>
    <row r="111" spans="1:8" ht="10.5" customHeight="1" x14ac:dyDescent="0.25">
      <c r="A111" s="82"/>
      <c r="B111" s="81" t="s">
        <v>324</v>
      </c>
      <c r="C111" s="85">
        <v>0</v>
      </c>
      <c r="D111" s="107">
        <v>0</v>
      </c>
      <c r="E111" s="86">
        <f t="shared" si="30"/>
        <v>0</v>
      </c>
      <c r="F111" s="86">
        <v>0</v>
      </c>
      <c r="G111" s="86">
        <f>F111</f>
        <v>0</v>
      </c>
      <c r="H111" s="86">
        <f t="shared" si="31"/>
        <v>0</v>
      </c>
    </row>
    <row r="112" spans="1:8" ht="10.5" customHeight="1" x14ac:dyDescent="0.25">
      <c r="A112" s="82"/>
      <c r="B112" s="81" t="s">
        <v>325</v>
      </c>
      <c r="C112" s="85">
        <v>0</v>
      </c>
      <c r="D112" s="86">
        <v>0</v>
      </c>
      <c r="E112" s="86">
        <f t="shared" si="30"/>
        <v>0</v>
      </c>
      <c r="F112" s="86">
        <v>0</v>
      </c>
      <c r="G112" s="86">
        <v>0</v>
      </c>
      <c r="H112" s="86">
        <f t="shared" si="31"/>
        <v>0</v>
      </c>
    </row>
    <row r="113" spans="1:8" ht="10.5" customHeight="1" x14ac:dyDescent="0.25">
      <c r="A113" s="82"/>
      <c r="B113" s="81" t="s">
        <v>326</v>
      </c>
      <c r="C113" s="85">
        <v>0</v>
      </c>
      <c r="D113" s="86">
        <v>0</v>
      </c>
      <c r="E113" s="86">
        <f t="shared" si="30"/>
        <v>0</v>
      </c>
      <c r="F113" s="86">
        <v>0</v>
      </c>
      <c r="G113" s="86">
        <v>0</v>
      </c>
      <c r="H113" s="86">
        <f t="shared" si="31"/>
        <v>0</v>
      </c>
    </row>
    <row r="114" spans="1:8" ht="19.5" customHeight="1" x14ac:dyDescent="0.25">
      <c r="A114" s="257" t="s">
        <v>327</v>
      </c>
      <c r="B114" s="258"/>
      <c r="C114" s="85">
        <f>SUM(C115:C123)</f>
        <v>0</v>
      </c>
      <c r="D114" s="85">
        <f t="shared" ref="D114:E114" si="32">SUM(D115:D123)</f>
        <v>0</v>
      </c>
      <c r="E114" s="85">
        <f t="shared" si="32"/>
        <v>0</v>
      </c>
      <c r="F114" s="85">
        <f t="shared" ref="F114" si="33">SUM(F115:F123)</f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328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329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330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331</v>
      </c>
      <c r="C118" s="85">
        <v>0</v>
      </c>
      <c r="D118" s="107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332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333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334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335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336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33" t="s">
        <v>337</v>
      </c>
      <c r="B124" s="234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338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339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340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341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342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343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344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345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346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33" t="s">
        <v>347</v>
      </c>
      <c r="B134" s="234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348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349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350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33" t="s">
        <v>351</v>
      </c>
      <c r="B138" s="234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352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353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354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355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356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357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358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359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33" t="s">
        <v>360</v>
      </c>
      <c r="B147" s="234"/>
      <c r="C147" s="85">
        <v>0</v>
      </c>
      <c r="D147" s="85">
        <v>0</v>
      </c>
      <c r="E147" s="85">
        <v>0</v>
      </c>
      <c r="F147" s="85">
        <v>0</v>
      </c>
      <c r="G147" s="85">
        <v>0</v>
      </c>
      <c r="H147" s="86">
        <f t="shared" si="37"/>
        <v>0</v>
      </c>
    </row>
    <row r="148" spans="1:8" ht="10.5" customHeight="1" x14ac:dyDescent="0.25">
      <c r="A148" s="82"/>
      <c r="B148" s="81" t="s">
        <v>361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362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363</v>
      </c>
      <c r="C150" s="85">
        <v>0</v>
      </c>
      <c r="D150" s="85">
        <v>0</v>
      </c>
      <c r="E150" s="85"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33" t="s">
        <v>364</v>
      </c>
      <c r="B151" s="234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365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366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368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369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370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371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7" t="s">
        <v>375</v>
      </c>
      <c r="B160" s="238"/>
      <c r="C160" s="89">
        <f t="shared" ref="C160:H160" si="44">C8+C84</f>
        <v>19817000</v>
      </c>
      <c r="D160" s="89">
        <f t="shared" si="44"/>
        <v>108777</v>
      </c>
      <c r="E160" s="89">
        <f t="shared" si="44"/>
        <v>19925777</v>
      </c>
      <c r="F160" s="89">
        <f>F8+F84</f>
        <v>10122418</v>
      </c>
      <c r="G160" s="89">
        <f t="shared" si="44"/>
        <v>10122418</v>
      </c>
      <c r="H160" s="89">
        <f t="shared" si="44"/>
        <v>9803359</v>
      </c>
    </row>
    <row r="161" spans="1:8" ht="10.5" customHeight="1" thickBot="1" x14ac:dyDescent="0.3">
      <c r="A161" s="83"/>
      <c r="B161" s="90"/>
      <c r="C161" s="105"/>
      <c r="D161" s="106"/>
      <c r="E161" s="106"/>
      <c r="F161" s="106"/>
      <c r="G161" s="106"/>
      <c r="H161" s="106"/>
    </row>
  </sheetData>
  <mergeCells count="37"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  <mergeCell ref="A17:B17"/>
    <mergeCell ref="A27:B27"/>
    <mergeCell ref="A37:B37"/>
    <mergeCell ref="A57:B57"/>
    <mergeCell ref="A61:B61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70:B70"/>
    <mergeCell ref="A74:B74"/>
    <mergeCell ref="A82:B82"/>
    <mergeCell ref="A124:B124"/>
    <mergeCell ref="A85:B85"/>
    <mergeCell ref="A84:B84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C11" sqref="C1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2" t="s">
        <v>120</v>
      </c>
      <c r="B1" s="263"/>
      <c r="C1" s="263"/>
      <c r="D1" s="263"/>
      <c r="E1" s="263"/>
      <c r="F1" s="263"/>
      <c r="G1" s="264"/>
    </row>
    <row r="2" spans="1:7" ht="12" customHeight="1" x14ac:dyDescent="0.25">
      <c r="A2" s="144" t="s">
        <v>292</v>
      </c>
      <c r="B2" s="145"/>
      <c r="C2" s="145"/>
      <c r="D2" s="145"/>
      <c r="E2" s="145"/>
      <c r="F2" s="145"/>
      <c r="G2" s="146"/>
    </row>
    <row r="3" spans="1:7" ht="12" customHeight="1" x14ac:dyDescent="0.25">
      <c r="A3" s="144" t="s">
        <v>376</v>
      </c>
      <c r="B3" s="145"/>
      <c r="C3" s="145"/>
      <c r="D3" s="145"/>
      <c r="E3" s="145"/>
      <c r="F3" s="145"/>
      <c r="G3" s="146"/>
    </row>
    <row r="4" spans="1:7" ht="12" customHeight="1" x14ac:dyDescent="0.25">
      <c r="A4" s="144" t="s">
        <v>451</v>
      </c>
      <c r="B4" s="145"/>
      <c r="C4" s="145"/>
      <c r="D4" s="145"/>
      <c r="E4" s="145"/>
      <c r="F4" s="145"/>
      <c r="G4" s="146"/>
    </row>
    <row r="5" spans="1:7" ht="12" customHeight="1" thickBot="1" x14ac:dyDescent="0.3">
      <c r="A5" s="147" t="s">
        <v>1</v>
      </c>
      <c r="B5" s="148"/>
      <c r="C5" s="148"/>
      <c r="D5" s="148"/>
      <c r="E5" s="148"/>
      <c r="F5" s="148"/>
      <c r="G5" s="149"/>
    </row>
    <row r="6" spans="1:7" ht="12" customHeight="1" thickBot="1" x14ac:dyDescent="0.3">
      <c r="A6" s="196" t="s">
        <v>2</v>
      </c>
      <c r="B6" s="183" t="s">
        <v>294</v>
      </c>
      <c r="C6" s="184"/>
      <c r="D6" s="184"/>
      <c r="E6" s="184"/>
      <c r="F6" s="185"/>
      <c r="G6" s="196" t="s">
        <v>295</v>
      </c>
    </row>
    <row r="7" spans="1:7" ht="21.75" customHeight="1" thickBot="1" x14ac:dyDescent="0.3">
      <c r="A7" s="197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197"/>
    </row>
    <row r="8" spans="1:7" ht="12" customHeight="1" x14ac:dyDescent="0.25">
      <c r="A8" s="31" t="s">
        <v>377</v>
      </c>
      <c r="B8" s="265">
        <f>B10</f>
        <v>19817000</v>
      </c>
      <c r="C8" s="265">
        <f t="shared" ref="C8:G8" si="0">C10</f>
        <v>108777</v>
      </c>
      <c r="D8" s="265">
        <f t="shared" si="0"/>
        <v>19925777</v>
      </c>
      <c r="E8" s="265">
        <f t="shared" si="0"/>
        <v>10122418</v>
      </c>
      <c r="F8" s="265">
        <f t="shared" si="0"/>
        <v>10122418</v>
      </c>
      <c r="G8" s="265">
        <f t="shared" si="0"/>
        <v>9803359</v>
      </c>
    </row>
    <row r="9" spans="1:7" ht="12" customHeight="1" x14ac:dyDescent="0.25">
      <c r="A9" s="31" t="s">
        <v>378</v>
      </c>
      <c r="B9" s="261"/>
      <c r="C9" s="261"/>
      <c r="D9" s="261"/>
      <c r="E9" s="261"/>
      <c r="F9" s="261"/>
      <c r="G9" s="261"/>
    </row>
    <row r="10" spans="1:7" ht="12" customHeight="1" x14ac:dyDescent="0.25">
      <c r="A10" s="92" t="s">
        <v>434</v>
      </c>
      <c r="B10" s="108">
        <v>19817000</v>
      </c>
      <c r="C10" s="108">
        <f>COG!D8</f>
        <v>108777</v>
      </c>
      <c r="D10" s="108">
        <f>B10+C10</f>
        <v>19925777</v>
      </c>
      <c r="E10" s="108">
        <f>EP!G15</f>
        <v>10122418</v>
      </c>
      <c r="F10" s="108">
        <f>E10</f>
        <v>10122418</v>
      </c>
      <c r="G10" s="108">
        <f>D10-E10</f>
        <v>9803359</v>
      </c>
    </row>
    <row r="11" spans="1:7" ht="12" customHeight="1" x14ac:dyDescent="0.25">
      <c r="A11" s="126" t="s">
        <v>440</v>
      </c>
      <c r="B11" s="115"/>
      <c r="C11" s="115"/>
      <c r="D11" s="115"/>
      <c r="E11" s="115"/>
      <c r="F11" s="115"/>
      <c r="G11" s="115"/>
    </row>
    <row r="12" spans="1:7" ht="12" customHeight="1" x14ac:dyDescent="0.25">
      <c r="A12" s="126" t="s">
        <v>441</v>
      </c>
      <c r="B12" s="115"/>
      <c r="C12" s="115"/>
      <c r="D12" s="115"/>
      <c r="E12" s="115"/>
      <c r="F12" s="115"/>
      <c r="G12" s="115"/>
    </row>
    <row r="13" spans="1:7" ht="12" customHeight="1" x14ac:dyDescent="0.25">
      <c r="A13" s="126" t="s">
        <v>442</v>
      </c>
      <c r="B13" s="115"/>
      <c r="C13" s="115"/>
      <c r="D13" s="115"/>
      <c r="E13" s="115"/>
      <c r="F13" s="115"/>
      <c r="G13" s="115"/>
    </row>
    <row r="14" spans="1:7" ht="12" customHeight="1" x14ac:dyDescent="0.25">
      <c r="A14" s="126" t="s">
        <v>443</v>
      </c>
      <c r="B14" s="115"/>
      <c r="C14" s="115"/>
      <c r="D14" s="115"/>
      <c r="E14" s="115"/>
      <c r="F14" s="115"/>
      <c r="G14" s="115"/>
    </row>
    <row r="15" spans="1:7" ht="12" customHeight="1" x14ac:dyDescent="0.25">
      <c r="A15" s="126" t="s">
        <v>444</v>
      </c>
      <c r="B15" s="115"/>
      <c r="C15" s="115"/>
      <c r="D15" s="115"/>
      <c r="E15" s="115"/>
      <c r="F15" s="115"/>
      <c r="G15" s="115"/>
    </row>
    <row r="16" spans="1:7" ht="12" customHeight="1" x14ac:dyDescent="0.25">
      <c r="A16" s="126" t="s">
        <v>445</v>
      </c>
      <c r="B16" s="108"/>
      <c r="C16" s="108"/>
      <c r="D16" s="108"/>
      <c r="E16" s="108"/>
      <c r="F16" s="108"/>
      <c r="G16" s="108"/>
    </row>
    <row r="17" spans="1:7" ht="12" customHeight="1" x14ac:dyDescent="0.25">
      <c r="A17" s="126" t="s">
        <v>446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9"/>
      <c r="C18" s="99"/>
      <c r="D18" s="99"/>
      <c r="E18" s="99"/>
      <c r="F18" s="99"/>
      <c r="G18" s="99"/>
    </row>
    <row r="19" spans="1:7" ht="12" customHeight="1" x14ac:dyDescent="0.25">
      <c r="A19" s="33" t="s">
        <v>379</v>
      </c>
      <c r="B19" s="261">
        <f>B21</f>
        <v>0</v>
      </c>
      <c r="C19" s="261">
        <f t="shared" ref="C19:G19" si="1">C21</f>
        <v>0</v>
      </c>
      <c r="D19" s="261">
        <f t="shared" si="1"/>
        <v>0</v>
      </c>
      <c r="E19" s="261">
        <f t="shared" si="1"/>
        <v>0</v>
      </c>
      <c r="F19" s="261">
        <f t="shared" si="1"/>
        <v>0</v>
      </c>
      <c r="G19" s="261">
        <f t="shared" si="1"/>
        <v>0</v>
      </c>
    </row>
    <row r="20" spans="1:7" ht="12" customHeight="1" x14ac:dyDescent="0.25">
      <c r="A20" s="33" t="s">
        <v>380</v>
      </c>
      <c r="B20" s="261"/>
      <c r="C20" s="261"/>
      <c r="D20" s="261"/>
      <c r="E20" s="261"/>
      <c r="F20" s="261"/>
      <c r="G20" s="261"/>
    </row>
    <row r="21" spans="1:7" ht="12" customHeight="1" x14ac:dyDescent="0.25">
      <c r="A21" s="92" t="s">
        <v>434</v>
      </c>
      <c r="B21" s="99">
        <v>0</v>
      </c>
      <c r="C21" s="99">
        <f>EAID!F61</f>
        <v>0</v>
      </c>
      <c r="D21" s="108">
        <f>B21+C21</f>
        <v>0</v>
      </c>
      <c r="E21" s="99">
        <f>EP!G16</f>
        <v>0</v>
      </c>
      <c r="F21" s="99">
        <f>E21</f>
        <v>0</v>
      </c>
      <c r="G21" s="108">
        <f>D21-E21</f>
        <v>0</v>
      </c>
    </row>
    <row r="22" spans="1:7" ht="12" customHeight="1" x14ac:dyDescent="0.25">
      <c r="A22" s="126" t="s">
        <v>440</v>
      </c>
      <c r="B22" s="99"/>
      <c r="C22" s="99"/>
      <c r="D22" s="99"/>
      <c r="E22" s="99"/>
      <c r="F22" s="99"/>
      <c r="G22" s="99"/>
    </row>
    <row r="23" spans="1:7" ht="12" customHeight="1" x14ac:dyDescent="0.25">
      <c r="A23" s="126" t="s">
        <v>441</v>
      </c>
      <c r="B23" s="99"/>
      <c r="C23" s="99"/>
      <c r="D23" s="99"/>
      <c r="E23" s="99"/>
      <c r="F23" s="99"/>
      <c r="G23" s="99"/>
    </row>
    <row r="24" spans="1:7" ht="12" customHeight="1" x14ac:dyDescent="0.25">
      <c r="A24" s="126" t="s">
        <v>442</v>
      </c>
      <c r="B24" s="99"/>
      <c r="C24" s="99"/>
      <c r="D24" s="99"/>
      <c r="E24" s="99"/>
      <c r="F24" s="99"/>
      <c r="G24" s="99"/>
    </row>
    <row r="25" spans="1:7" ht="12" customHeight="1" x14ac:dyDescent="0.25">
      <c r="A25" s="126" t="s">
        <v>443</v>
      </c>
      <c r="B25" s="99"/>
      <c r="C25" s="99"/>
      <c r="D25" s="99"/>
      <c r="E25" s="99"/>
      <c r="F25" s="99"/>
      <c r="G25" s="99"/>
    </row>
    <row r="26" spans="1:7" ht="12" customHeight="1" x14ac:dyDescent="0.25">
      <c r="A26" s="126" t="s">
        <v>444</v>
      </c>
      <c r="B26" s="99"/>
      <c r="C26" s="99"/>
      <c r="D26" s="99"/>
      <c r="E26" s="99"/>
      <c r="F26" s="99"/>
      <c r="G26" s="99"/>
    </row>
    <row r="27" spans="1:7" ht="12" customHeight="1" x14ac:dyDescent="0.25">
      <c r="A27" s="126" t="s">
        <v>445</v>
      </c>
      <c r="B27" s="99"/>
      <c r="C27" s="99"/>
      <c r="D27" s="99"/>
      <c r="E27" s="99"/>
      <c r="F27" s="99"/>
      <c r="G27" s="99"/>
    </row>
    <row r="28" spans="1:7" ht="12" customHeight="1" x14ac:dyDescent="0.25">
      <c r="A28" s="126" t="s">
        <v>446</v>
      </c>
      <c r="B28" s="99"/>
      <c r="C28" s="99"/>
      <c r="D28" s="99"/>
      <c r="E28" s="99"/>
      <c r="F28" s="99"/>
      <c r="G28" s="99"/>
    </row>
    <row r="29" spans="1:7" ht="12" customHeight="1" x14ac:dyDescent="0.25">
      <c r="A29" s="92"/>
      <c r="B29" s="99"/>
      <c r="C29" s="99"/>
      <c r="D29" s="99"/>
      <c r="E29" s="99"/>
      <c r="F29" s="99"/>
      <c r="G29" s="99"/>
    </row>
    <row r="30" spans="1:7" ht="12" customHeight="1" x14ac:dyDescent="0.25">
      <c r="A30" s="31" t="s">
        <v>375</v>
      </c>
      <c r="B30" s="99">
        <f>B8+B19</f>
        <v>19817000</v>
      </c>
      <c r="C30" s="99">
        <f t="shared" ref="C30:G30" si="2">C8+C19</f>
        <v>108777</v>
      </c>
      <c r="D30" s="99">
        <f t="shared" si="2"/>
        <v>19925777</v>
      </c>
      <c r="E30" s="99">
        <f t="shared" si="2"/>
        <v>10122418</v>
      </c>
      <c r="F30" s="99">
        <f t="shared" si="2"/>
        <v>10122418</v>
      </c>
      <c r="G30" s="99">
        <f t="shared" si="2"/>
        <v>9803359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B55" zoomScale="130" zoomScaleNormal="130" workbookViewId="0">
      <selection activeCell="H8" sqref="H8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41" t="s">
        <v>120</v>
      </c>
      <c r="B1" s="142"/>
      <c r="C1" s="142"/>
      <c r="D1" s="142"/>
      <c r="E1" s="142"/>
      <c r="F1" s="142"/>
      <c r="G1" s="142"/>
      <c r="H1" s="271"/>
    </row>
    <row r="2" spans="1:8" ht="9" customHeight="1" x14ac:dyDescent="0.25">
      <c r="A2" s="204" t="s">
        <v>292</v>
      </c>
      <c r="B2" s="205"/>
      <c r="C2" s="205"/>
      <c r="D2" s="205"/>
      <c r="E2" s="205"/>
      <c r="F2" s="205"/>
      <c r="G2" s="205"/>
      <c r="H2" s="272"/>
    </row>
    <row r="3" spans="1:8" ht="9" customHeight="1" x14ac:dyDescent="0.25">
      <c r="A3" s="204" t="s">
        <v>381</v>
      </c>
      <c r="B3" s="205"/>
      <c r="C3" s="205"/>
      <c r="D3" s="205"/>
      <c r="E3" s="205"/>
      <c r="F3" s="205"/>
      <c r="G3" s="205"/>
      <c r="H3" s="272"/>
    </row>
    <row r="4" spans="1:8" ht="9" customHeight="1" x14ac:dyDescent="0.25">
      <c r="A4" s="204" t="s">
        <v>456</v>
      </c>
      <c r="B4" s="205"/>
      <c r="C4" s="205"/>
      <c r="D4" s="205"/>
      <c r="E4" s="205"/>
      <c r="F4" s="205"/>
      <c r="G4" s="205"/>
      <c r="H4" s="272"/>
    </row>
    <row r="5" spans="1:8" ht="9" customHeight="1" thickBot="1" x14ac:dyDescent="0.3">
      <c r="A5" s="207" t="s">
        <v>1</v>
      </c>
      <c r="B5" s="208"/>
      <c r="C5" s="208"/>
      <c r="D5" s="208"/>
      <c r="E5" s="208"/>
      <c r="F5" s="208"/>
      <c r="G5" s="208"/>
      <c r="H5" s="273"/>
    </row>
    <row r="6" spans="1:8" ht="9" customHeight="1" thickBot="1" x14ac:dyDescent="0.3">
      <c r="A6" s="141" t="s">
        <v>2</v>
      </c>
      <c r="B6" s="143"/>
      <c r="C6" s="183" t="s">
        <v>294</v>
      </c>
      <c r="D6" s="184"/>
      <c r="E6" s="184"/>
      <c r="F6" s="184"/>
      <c r="G6" s="185"/>
      <c r="H6" s="196" t="s">
        <v>295</v>
      </c>
    </row>
    <row r="7" spans="1:8" ht="20.25" customHeight="1" thickBot="1" x14ac:dyDescent="0.3">
      <c r="A7" s="207"/>
      <c r="B7" s="209"/>
      <c r="C7" s="30" t="s">
        <v>181</v>
      </c>
      <c r="D7" s="30" t="s">
        <v>296</v>
      </c>
      <c r="E7" s="30" t="s">
        <v>297</v>
      </c>
      <c r="F7" s="30" t="s">
        <v>182</v>
      </c>
      <c r="G7" s="30" t="s">
        <v>200</v>
      </c>
      <c r="H7" s="197"/>
    </row>
    <row r="8" spans="1:8" ht="9" customHeight="1" x14ac:dyDescent="0.25">
      <c r="A8" s="266"/>
      <c r="B8" s="267"/>
      <c r="C8" s="91"/>
      <c r="D8" s="91"/>
      <c r="E8" s="91"/>
      <c r="F8" s="91"/>
      <c r="G8" s="91"/>
      <c r="H8" s="91"/>
    </row>
    <row r="9" spans="1:8" ht="9" customHeight="1" x14ac:dyDescent="0.25">
      <c r="A9" s="268" t="s">
        <v>382</v>
      </c>
      <c r="B9" s="269"/>
      <c r="C9" s="99">
        <f>C10+C20+C29+C40</f>
        <v>19817000</v>
      </c>
      <c r="D9" s="99">
        <f t="shared" ref="D9:H9" si="0">D10+D20+D29+D40</f>
        <v>108777</v>
      </c>
      <c r="E9" s="99">
        <f t="shared" si="0"/>
        <v>19925777</v>
      </c>
      <c r="F9" s="99">
        <f t="shared" si="0"/>
        <v>10122418</v>
      </c>
      <c r="G9" s="99">
        <f t="shared" si="0"/>
        <v>10122418</v>
      </c>
      <c r="H9" s="99">
        <f t="shared" si="0"/>
        <v>9803359</v>
      </c>
    </row>
    <row r="10" spans="1:8" ht="9" customHeight="1" x14ac:dyDescent="0.25">
      <c r="A10" s="218" t="s">
        <v>383</v>
      </c>
      <c r="B10" s="220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384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386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388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390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391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5"/>
      <c r="B19" s="96"/>
      <c r="C19" s="100"/>
      <c r="D19" s="100"/>
      <c r="E19" s="100"/>
      <c r="F19" s="100"/>
      <c r="G19" s="100"/>
      <c r="H19" s="100"/>
    </row>
    <row r="20" spans="1:8" ht="9" customHeight="1" x14ac:dyDescent="0.25">
      <c r="A20" s="218" t="s">
        <v>392</v>
      </c>
      <c r="B20" s="220"/>
      <c r="C20" s="76">
        <f>SUM(C21:C27)</f>
        <v>19817000</v>
      </c>
      <c r="D20" s="76">
        <f t="shared" ref="D20:G20" si="3">SUM(D21:D27)</f>
        <v>108777</v>
      </c>
      <c r="E20" s="76">
        <f t="shared" si="3"/>
        <v>19925777</v>
      </c>
      <c r="F20" s="76">
        <f t="shared" si="3"/>
        <v>10122418</v>
      </c>
      <c r="G20" s="76">
        <f t="shared" si="3"/>
        <v>10122418</v>
      </c>
      <c r="H20" s="76">
        <f t="shared" si="2"/>
        <v>9803359</v>
      </c>
    </row>
    <row r="21" spans="1:8" ht="9" customHeight="1" x14ac:dyDescent="0.25">
      <c r="A21" s="69"/>
      <c r="B21" s="74" t="s">
        <v>393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394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395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396</v>
      </c>
      <c r="C24" s="76">
        <f>CA!B10</f>
        <v>19817000</v>
      </c>
      <c r="D24" s="76">
        <f>CA!C10</f>
        <v>108777</v>
      </c>
      <c r="E24" s="76">
        <f t="shared" si="4"/>
        <v>19925777</v>
      </c>
      <c r="F24" s="76">
        <f>CA!E10</f>
        <v>10122418</v>
      </c>
      <c r="G24" s="76">
        <f>F24</f>
        <v>10122418</v>
      </c>
      <c r="H24" s="76">
        <f t="shared" si="2"/>
        <v>9803359</v>
      </c>
    </row>
    <row r="25" spans="1:8" ht="9" customHeight="1" x14ac:dyDescent="0.25">
      <c r="A25" s="69"/>
      <c r="B25" s="74" t="s">
        <v>397</v>
      </c>
      <c r="C25" s="108">
        <v>0</v>
      </c>
      <c r="D25" s="108">
        <v>0</v>
      </c>
      <c r="E25" s="76">
        <f t="shared" si="4"/>
        <v>0</v>
      </c>
      <c r="F25" s="108">
        <v>0</v>
      </c>
      <c r="G25" s="108">
        <v>0</v>
      </c>
      <c r="H25" s="76">
        <f t="shared" si="2"/>
        <v>0</v>
      </c>
    </row>
    <row r="26" spans="1:8" ht="9" customHeight="1" x14ac:dyDescent="0.25">
      <c r="A26" s="69"/>
      <c r="B26" s="74" t="s">
        <v>398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399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5"/>
      <c r="B28" s="96"/>
      <c r="C28" s="100"/>
      <c r="D28" s="100"/>
      <c r="E28" s="100"/>
      <c r="F28" s="100"/>
      <c r="G28" s="100"/>
      <c r="H28" s="100"/>
    </row>
    <row r="29" spans="1:8" ht="9" customHeight="1" x14ac:dyDescent="0.25">
      <c r="A29" s="218" t="s">
        <v>400</v>
      </c>
      <c r="B29" s="220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401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402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403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404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406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407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408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409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5"/>
      <c r="B39" s="96"/>
      <c r="C39" s="100"/>
      <c r="D39" s="100"/>
      <c r="E39" s="100"/>
      <c r="F39" s="100"/>
      <c r="G39" s="100"/>
      <c r="H39" s="100"/>
    </row>
    <row r="40" spans="1:8" ht="15" customHeight="1" x14ac:dyDescent="0.25">
      <c r="A40" s="268" t="s">
        <v>410</v>
      </c>
      <c r="B40" s="270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411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412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413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414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5"/>
      <c r="B45" s="96"/>
      <c r="C45" s="100"/>
      <c r="D45" s="100"/>
      <c r="E45" s="100"/>
      <c r="F45" s="100"/>
      <c r="G45" s="100"/>
      <c r="H45" s="100"/>
    </row>
    <row r="46" spans="1:8" ht="9" customHeight="1" x14ac:dyDescent="0.25">
      <c r="A46" s="218" t="s">
        <v>415</v>
      </c>
      <c r="B46" s="220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18" t="s">
        <v>383</v>
      </c>
      <c r="B47" s="220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385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386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387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388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389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390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391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5"/>
      <c r="B56" s="96"/>
      <c r="C56" s="100"/>
      <c r="D56" s="100"/>
      <c r="E56" s="100"/>
      <c r="F56" s="100"/>
      <c r="G56" s="100"/>
      <c r="H56" s="100"/>
    </row>
    <row r="57" spans="1:8" ht="9" customHeight="1" x14ac:dyDescent="0.25">
      <c r="A57" s="218" t="s">
        <v>392</v>
      </c>
      <c r="B57" s="220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393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395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396</v>
      </c>
      <c r="C61" s="76">
        <v>0</v>
      </c>
      <c r="D61" s="76">
        <f>CA!C21</f>
        <v>0</v>
      </c>
      <c r="E61" s="76">
        <f>D61</f>
        <v>0</v>
      </c>
      <c r="F61" s="76">
        <f>CA!E21</f>
        <v>0</v>
      </c>
      <c r="G61" s="76">
        <f>F61</f>
        <v>0</v>
      </c>
      <c r="H61" s="76">
        <f t="shared" si="10"/>
        <v>0</v>
      </c>
    </row>
    <row r="62" spans="1:8" ht="9" customHeight="1" x14ac:dyDescent="0.25">
      <c r="A62" s="69"/>
      <c r="B62" s="74" t="s">
        <v>397</v>
      </c>
      <c r="C62" s="99">
        <v>0</v>
      </c>
      <c r="D62" s="99">
        <v>0</v>
      </c>
      <c r="E62" s="99">
        <v>0</v>
      </c>
      <c r="F62" s="99">
        <v>0</v>
      </c>
      <c r="G62" s="99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398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399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5"/>
      <c r="B65" s="96"/>
      <c r="C65" s="100"/>
      <c r="D65" s="100"/>
      <c r="E65" s="100"/>
      <c r="F65" s="100"/>
      <c r="G65" s="100"/>
      <c r="H65" s="100"/>
    </row>
    <row r="66" spans="1:8" ht="9" customHeight="1" x14ac:dyDescent="0.25">
      <c r="A66" s="218" t="s">
        <v>400</v>
      </c>
      <c r="B66" s="220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401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402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403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404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405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406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407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408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409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5"/>
      <c r="B76" s="96"/>
      <c r="C76" s="100"/>
      <c r="D76" s="100"/>
      <c r="E76" s="100"/>
      <c r="F76" s="100"/>
      <c r="G76" s="100"/>
      <c r="H76" s="100"/>
    </row>
    <row r="77" spans="1:8" ht="9" customHeight="1" x14ac:dyDescent="0.25">
      <c r="A77" s="218" t="s">
        <v>410</v>
      </c>
      <c r="B77" s="220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411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413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414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5"/>
      <c r="B82" s="96"/>
      <c r="C82" s="100"/>
      <c r="D82" s="100"/>
      <c r="E82" s="100"/>
      <c r="F82" s="100"/>
      <c r="G82" s="100"/>
      <c r="H82" s="100"/>
    </row>
    <row r="83" spans="1:8" ht="9" customHeight="1" x14ac:dyDescent="0.25">
      <c r="A83" s="218" t="s">
        <v>375</v>
      </c>
      <c r="B83" s="220"/>
      <c r="C83" s="76">
        <f>C9+C46</f>
        <v>19817000</v>
      </c>
      <c r="D83" s="76">
        <f t="shared" ref="D83:H83" si="14">D9+D46</f>
        <v>108777</v>
      </c>
      <c r="E83" s="76">
        <f t="shared" si="14"/>
        <v>19925777</v>
      </c>
      <c r="F83" s="76">
        <f t="shared" si="14"/>
        <v>10122418</v>
      </c>
      <c r="G83" s="76">
        <f t="shared" si="14"/>
        <v>10122418</v>
      </c>
      <c r="H83" s="76">
        <f t="shared" si="14"/>
        <v>9803359</v>
      </c>
    </row>
    <row r="84" spans="1:8" ht="9" customHeight="1" thickBot="1" x14ac:dyDescent="0.3">
      <c r="A84" s="97"/>
      <c r="B84" s="98"/>
      <c r="C84" s="101"/>
      <c r="D84" s="101"/>
      <c r="E84" s="101"/>
      <c r="F84" s="101"/>
      <c r="G84" s="101"/>
      <c r="H84" s="101"/>
    </row>
  </sheetData>
  <mergeCells count="20">
    <mergeCell ref="H6:H7"/>
    <mergeCell ref="A1:H1"/>
    <mergeCell ref="A2:H2"/>
    <mergeCell ref="A3:H3"/>
    <mergeCell ref="A4:H4"/>
    <mergeCell ref="A5:H5"/>
    <mergeCell ref="A6:B7"/>
    <mergeCell ref="C6:G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20" zoomScaleNormal="120" workbookViewId="0">
      <selection activeCell="G9" sqref="G9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s="141" t="s">
        <v>120</v>
      </c>
      <c r="B1" s="142"/>
      <c r="C1" s="142"/>
      <c r="D1" s="142"/>
      <c r="E1" s="142"/>
      <c r="F1" s="142"/>
      <c r="G1" s="271"/>
    </row>
    <row r="2" spans="1:7" x14ac:dyDescent="0.25">
      <c r="A2" s="204" t="s">
        <v>292</v>
      </c>
      <c r="B2" s="205"/>
      <c r="C2" s="205"/>
      <c r="D2" s="205"/>
      <c r="E2" s="205"/>
      <c r="F2" s="205"/>
      <c r="G2" s="272"/>
    </row>
    <row r="3" spans="1:7" x14ac:dyDescent="0.25">
      <c r="A3" s="204" t="s">
        <v>416</v>
      </c>
      <c r="B3" s="205"/>
      <c r="C3" s="205"/>
      <c r="D3" s="205"/>
      <c r="E3" s="205"/>
      <c r="F3" s="205"/>
      <c r="G3" s="272"/>
    </row>
    <row r="4" spans="1:7" x14ac:dyDescent="0.25">
      <c r="A4" s="204" t="s">
        <v>451</v>
      </c>
      <c r="B4" s="205"/>
      <c r="C4" s="205"/>
      <c r="D4" s="205"/>
      <c r="E4" s="205"/>
      <c r="F4" s="205"/>
      <c r="G4" s="272"/>
    </row>
    <row r="5" spans="1:7" ht="15.75" thickBot="1" x14ac:dyDescent="0.3">
      <c r="A5" s="207" t="s">
        <v>1</v>
      </c>
      <c r="B5" s="208"/>
      <c r="C5" s="208"/>
      <c r="D5" s="208"/>
      <c r="E5" s="208"/>
      <c r="F5" s="208"/>
      <c r="G5" s="273"/>
    </row>
    <row r="6" spans="1:7" ht="15.75" thickBot="1" x14ac:dyDescent="0.3">
      <c r="A6" s="215" t="s">
        <v>2</v>
      </c>
      <c r="B6" s="183" t="s">
        <v>294</v>
      </c>
      <c r="C6" s="184"/>
      <c r="D6" s="184"/>
      <c r="E6" s="184"/>
      <c r="F6" s="185"/>
      <c r="G6" s="196" t="s">
        <v>295</v>
      </c>
    </row>
    <row r="7" spans="1:7" ht="20.25" customHeight="1" thickBot="1" x14ac:dyDescent="0.3">
      <c r="A7" s="217"/>
      <c r="B7" s="30" t="s">
        <v>181</v>
      </c>
      <c r="C7" s="30" t="s">
        <v>296</v>
      </c>
      <c r="D7" s="30" t="s">
        <v>297</v>
      </c>
      <c r="E7" s="30" t="s">
        <v>417</v>
      </c>
      <c r="F7" s="30" t="s">
        <v>200</v>
      </c>
      <c r="G7" s="197"/>
    </row>
    <row r="8" spans="1:7" x14ac:dyDescent="0.25">
      <c r="A8" s="94" t="s">
        <v>418</v>
      </c>
      <c r="B8" s="110">
        <f>B9+B10+B11+B14++B18</f>
        <v>14140150</v>
      </c>
      <c r="C8" s="110">
        <f t="shared" ref="C8:G8" si="0">C9+C10+C11+C14++C18</f>
        <v>0</v>
      </c>
      <c r="D8" s="110">
        <f t="shared" si="0"/>
        <v>14140150</v>
      </c>
      <c r="E8" s="110">
        <f t="shared" si="0"/>
        <v>4282366</v>
      </c>
      <c r="F8" s="110">
        <f t="shared" si="0"/>
        <v>4282366</v>
      </c>
      <c r="G8" s="110" t="e">
        <f t="shared" si="0"/>
        <v>#VALUE!</v>
      </c>
    </row>
    <row r="9" spans="1:7" x14ac:dyDescent="0.25">
      <c r="A9" s="102" t="s">
        <v>419</v>
      </c>
      <c r="B9" s="109">
        <f>COG!C9</f>
        <v>14140150</v>
      </c>
      <c r="C9" s="99">
        <f>COG!D9</f>
        <v>0</v>
      </c>
      <c r="D9" s="99">
        <f>B9+C9</f>
        <v>14140150</v>
      </c>
      <c r="E9" s="99">
        <f>COG!F9</f>
        <v>4282366</v>
      </c>
      <c r="F9" s="99">
        <f>E9</f>
        <v>4282366</v>
      </c>
      <c r="G9" s="99" t="s">
        <v>457</v>
      </c>
    </row>
    <row r="10" spans="1:7" x14ac:dyDescent="0.25">
      <c r="A10" s="102" t="s">
        <v>420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</row>
    <row r="11" spans="1:7" x14ac:dyDescent="0.25">
      <c r="A11" s="102" t="s">
        <v>421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</row>
    <row r="12" spans="1:7" x14ac:dyDescent="0.25">
      <c r="A12" s="102" t="s">
        <v>422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</row>
    <row r="13" spans="1:7" x14ac:dyDescent="0.25">
      <c r="A13" s="102" t="s">
        <v>423</v>
      </c>
      <c r="B13" s="109">
        <v>0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</row>
    <row r="14" spans="1:7" x14ac:dyDescent="0.25">
      <c r="A14" s="102" t="s">
        <v>424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</row>
    <row r="15" spans="1:7" ht="16.5" x14ac:dyDescent="0.25">
      <c r="A15" s="102" t="s">
        <v>425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</row>
    <row r="16" spans="1:7" x14ac:dyDescent="0.25">
      <c r="A16" s="103" t="s">
        <v>426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</row>
    <row r="17" spans="1:7" x14ac:dyDescent="0.25">
      <c r="A17" s="103" t="s">
        <v>427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</row>
    <row r="18" spans="1:7" x14ac:dyDescent="0.25">
      <c r="A18" s="102" t="s">
        <v>428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</row>
    <row r="19" spans="1:7" x14ac:dyDescent="0.25">
      <c r="A19" s="102"/>
      <c r="B19" s="110"/>
      <c r="C19" s="111"/>
      <c r="D19" s="111"/>
      <c r="E19" s="111"/>
      <c r="F19" s="111"/>
      <c r="G19" s="111"/>
    </row>
    <row r="20" spans="1:7" x14ac:dyDescent="0.25">
      <c r="A20" s="94" t="s">
        <v>429</v>
      </c>
      <c r="B20" s="110">
        <f>B21+B22+B23+B26+B27+B30</f>
        <v>0</v>
      </c>
      <c r="C20" s="110">
        <f t="shared" ref="C20:G20" si="1">C21+C22+C23+C26+C27+C30</f>
        <v>0</v>
      </c>
      <c r="D20" s="110">
        <f t="shared" si="1"/>
        <v>0</v>
      </c>
      <c r="E20" s="110">
        <f t="shared" si="1"/>
        <v>0</v>
      </c>
      <c r="F20" s="110">
        <f t="shared" si="1"/>
        <v>0</v>
      </c>
      <c r="G20" s="110">
        <f t="shared" si="1"/>
        <v>0</v>
      </c>
    </row>
    <row r="21" spans="1:7" x14ac:dyDescent="0.25">
      <c r="A21" s="102" t="s">
        <v>419</v>
      </c>
      <c r="B21" s="110">
        <v>0</v>
      </c>
      <c r="C21" s="99">
        <v>0</v>
      </c>
      <c r="D21" s="99">
        <f>C21</f>
        <v>0</v>
      </c>
      <c r="E21" s="99">
        <f>D21</f>
        <v>0</v>
      </c>
      <c r="F21" s="99">
        <f>E21</f>
        <v>0</v>
      </c>
      <c r="G21" s="99">
        <f>D21-F21</f>
        <v>0</v>
      </c>
    </row>
    <row r="22" spans="1:7" x14ac:dyDescent="0.25">
      <c r="A22" s="102" t="s">
        <v>420</v>
      </c>
      <c r="B22" s="110">
        <v>0</v>
      </c>
      <c r="C22" s="111"/>
      <c r="D22" s="111"/>
      <c r="E22" s="111"/>
      <c r="F22" s="111"/>
      <c r="G22" s="111"/>
    </row>
    <row r="23" spans="1:7" x14ac:dyDescent="0.25">
      <c r="A23" s="102" t="s">
        <v>421</v>
      </c>
      <c r="B23" s="110">
        <v>0</v>
      </c>
      <c r="C23" s="111"/>
      <c r="D23" s="111"/>
      <c r="E23" s="111"/>
      <c r="F23" s="111"/>
      <c r="G23" s="111"/>
    </row>
    <row r="24" spans="1:7" x14ac:dyDescent="0.25">
      <c r="A24" s="102" t="s">
        <v>422</v>
      </c>
      <c r="B24" s="110">
        <v>0</v>
      </c>
      <c r="C24" s="111"/>
      <c r="D24" s="111"/>
      <c r="E24" s="111"/>
      <c r="F24" s="111"/>
      <c r="G24" s="111"/>
    </row>
    <row r="25" spans="1:7" x14ac:dyDescent="0.25">
      <c r="A25" s="102" t="s">
        <v>423</v>
      </c>
      <c r="B25" s="110">
        <v>0</v>
      </c>
      <c r="C25" s="111"/>
      <c r="D25" s="111"/>
      <c r="E25" s="111"/>
      <c r="F25" s="111"/>
      <c r="G25" s="111"/>
    </row>
    <row r="26" spans="1:7" x14ac:dyDescent="0.25">
      <c r="A26" s="102" t="s">
        <v>424</v>
      </c>
      <c r="B26" s="110">
        <v>0</v>
      </c>
      <c r="C26" s="111"/>
      <c r="D26" s="111"/>
      <c r="E26" s="111"/>
      <c r="F26" s="111"/>
      <c r="G26" s="111"/>
    </row>
    <row r="27" spans="1:7" ht="16.5" x14ac:dyDescent="0.25">
      <c r="A27" s="102" t="s">
        <v>425</v>
      </c>
      <c r="B27" s="110">
        <v>0</v>
      </c>
      <c r="C27" s="111"/>
      <c r="D27" s="111"/>
      <c r="E27" s="111"/>
      <c r="F27" s="111"/>
      <c r="G27" s="111"/>
    </row>
    <row r="28" spans="1:7" x14ac:dyDescent="0.25">
      <c r="A28" s="103" t="s">
        <v>426</v>
      </c>
      <c r="B28" s="110">
        <v>0</v>
      </c>
      <c r="C28" s="111"/>
      <c r="D28" s="111"/>
      <c r="E28" s="111"/>
      <c r="F28" s="111"/>
      <c r="G28" s="111"/>
    </row>
    <row r="29" spans="1:7" x14ac:dyDescent="0.25">
      <c r="A29" s="103" t="s">
        <v>427</v>
      </c>
      <c r="B29" s="110">
        <v>0</v>
      </c>
      <c r="C29" s="111"/>
      <c r="D29" s="111"/>
      <c r="E29" s="111"/>
      <c r="F29" s="111"/>
      <c r="G29" s="111"/>
    </row>
    <row r="30" spans="1:7" x14ac:dyDescent="0.25">
      <c r="A30" s="102" t="s">
        <v>428</v>
      </c>
      <c r="B30" s="110">
        <v>0</v>
      </c>
      <c r="C30" s="111"/>
      <c r="D30" s="111"/>
      <c r="E30" s="111"/>
      <c r="F30" s="111"/>
      <c r="G30" s="111"/>
    </row>
    <row r="31" spans="1:7" ht="16.5" x14ac:dyDescent="0.25">
      <c r="A31" s="94" t="s">
        <v>430</v>
      </c>
      <c r="B31" s="110">
        <f>B8+B20</f>
        <v>14140150</v>
      </c>
      <c r="C31" s="110">
        <f t="shared" ref="C31:G31" si="2">C8+C20</f>
        <v>0</v>
      </c>
      <c r="D31" s="110">
        <f t="shared" si="2"/>
        <v>14140150</v>
      </c>
      <c r="E31" s="110">
        <f t="shared" si="2"/>
        <v>4282366</v>
      </c>
      <c r="F31" s="110">
        <f t="shared" si="2"/>
        <v>4282366</v>
      </c>
      <c r="G31" s="110" t="e">
        <f t="shared" si="2"/>
        <v>#VALUE!</v>
      </c>
    </row>
    <row r="32" spans="1:7" ht="15.75" thickBot="1" x14ac:dyDescent="0.3">
      <c r="A32" s="104"/>
      <c r="B32" s="112"/>
      <c r="C32" s="113"/>
      <c r="D32" s="113"/>
      <c r="E32" s="113"/>
      <c r="F32" s="113"/>
      <c r="G32" s="11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SFD</vt:lpstr>
      <vt:lpstr>ADOP</vt:lpstr>
      <vt:lpstr>IAODF</vt:lpstr>
      <vt:lpstr>EP</vt:lpstr>
      <vt:lpstr>EAID</vt:lpstr>
      <vt:lpstr>COG</vt:lpstr>
      <vt:lpstr>CA</vt:lpstr>
      <vt:lpstr>CF</vt:lpstr>
      <vt:lpstr>CSPC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2017-07-06T14:55:32Z</cp:lastPrinted>
  <dcterms:created xsi:type="dcterms:W3CDTF">2016-11-30T20:12:49Z</dcterms:created>
  <dcterms:modified xsi:type="dcterms:W3CDTF">2017-07-06T15:00:53Z</dcterms:modified>
</cp:coreProperties>
</file>