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0515" windowHeight="7950" tabRatio="929" activeTab="13"/>
  </bookViews>
  <sheets>
    <sheet name="ESFD " sheetId="16" r:id="rId1"/>
    <sheet name="IADPOP" sheetId="2" r:id="rId2"/>
    <sheet name="IAODF" sheetId="3" r:id="rId3"/>
    <sheet name="BP" sheetId="4" r:id="rId4"/>
    <sheet name="EAID" sheetId="5" r:id="rId5"/>
    <sheet name="EAEPED (a)" sheetId="6" r:id="rId6"/>
    <sheet name="EAEPED (b)" sheetId="7" r:id="rId7"/>
    <sheet name="EAEPED (c)" sheetId="8" r:id="rId8"/>
    <sheet name="EAEPED (d)" sheetId="9" r:id="rId9"/>
    <sheet name="PRIE (a)" sheetId="10" r:id="rId10"/>
    <sheet name="PRIE (b)" sheetId="11" r:id="rId11"/>
    <sheet name="PRIE (c)" sheetId="12" r:id="rId12"/>
    <sheet name="PRIE (d)" sheetId="13" r:id="rId13"/>
    <sheet name="IEA" sheetId="14" r:id="rId14"/>
  </sheets>
  <definedNames>
    <definedName name="_xlnm.Print_Area" localSheetId="3">BP!$A$1:$E$76</definedName>
    <definedName name="_xlnm.Print_Area" localSheetId="1">IADPOP!$A$1:$I$38</definedName>
    <definedName name="_xlnm.Print_Area" localSheetId="2">IAODF!$A$1:$K$21</definedName>
    <definedName name="_xlnm.Print_Titles" localSheetId="3">BP!$1:$6</definedName>
    <definedName name="_xlnm.Print_Titles" localSheetId="5">'EAEPED (a)'!$1:$7</definedName>
    <definedName name="_xlnm.Print_Titles" localSheetId="7">'EAEPED (c)'!$1:$7</definedName>
    <definedName name="_xlnm.Print_Titles" localSheetId="8">'EAEPED (d)'!$1:$7</definedName>
    <definedName name="_xlnm.Print_Titles" localSheetId="4">EAID!$1:$7</definedName>
    <definedName name="_xlnm.Print_Titles" localSheetId="0">'ESFD '!$1:$5</definedName>
    <definedName name="_xlnm.Print_Titles" localSheetId="13">IEA!$1:$3</definedName>
  </definedNames>
  <calcPr calcId="145621"/>
</workbook>
</file>

<file path=xl/calcChain.xml><?xml version="1.0" encoding="utf-8"?>
<calcChain xmlns="http://schemas.openxmlformats.org/spreadsheetml/2006/main">
  <c r="D70" i="4" l="1"/>
  <c r="D55" i="4"/>
  <c r="C17" i="2"/>
  <c r="C10" i="7" l="1"/>
  <c r="D11" i="8" s="1"/>
  <c r="H10" i="6"/>
  <c r="H11" i="6"/>
  <c r="H12" i="6"/>
  <c r="H13" i="6"/>
  <c r="H14" i="6"/>
  <c r="H15" i="6"/>
  <c r="H16" i="6"/>
  <c r="H18" i="6"/>
  <c r="H19" i="6"/>
  <c r="H20" i="6"/>
  <c r="H21" i="6"/>
  <c r="H22" i="6"/>
  <c r="H23" i="6"/>
  <c r="H24" i="6"/>
  <c r="H25" i="6"/>
  <c r="H26" i="6"/>
  <c r="H28" i="6"/>
  <c r="H29" i="6"/>
  <c r="H30" i="6"/>
  <c r="H31" i="6"/>
  <c r="H32" i="6"/>
  <c r="H33" i="6"/>
  <c r="H34" i="6"/>
  <c r="H35" i="6"/>
  <c r="H36" i="6"/>
  <c r="H48" i="6"/>
  <c r="H49" i="6"/>
  <c r="H51" i="6"/>
  <c r="H53" i="6"/>
  <c r="G56" i="6"/>
  <c r="G53" i="6"/>
  <c r="G51" i="6"/>
  <c r="G49" i="6"/>
  <c r="G36" i="6"/>
  <c r="G35" i="6"/>
  <c r="G34" i="6"/>
  <c r="G33" i="6"/>
  <c r="G32" i="6"/>
  <c r="G31" i="6"/>
  <c r="G30" i="6"/>
  <c r="G29" i="6"/>
  <c r="G28" i="6"/>
  <c r="G26" i="6"/>
  <c r="G25" i="6"/>
  <c r="G24" i="6"/>
  <c r="G23" i="6"/>
  <c r="G22" i="6"/>
  <c r="G21" i="6"/>
  <c r="G20" i="6"/>
  <c r="H19" i="5" l="1"/>
  <c r="G19" i="5"/>
  <c r="E41" i="16" l="1"/>
  <c r="D9" i="9" l="1"/>
  <c r="E11" i="8"/>
  <c r="H56" i="6"/>
  <c r="G48" i="6"/>
  <c r="G41" i="6"/>
  <c r="G19" i="6"/>
  <c r="G18" i="6"/>
  <c r="G16" i="6"/>
  <c r="G15" i="6"/>
  <c r="G14" i="6"/>
  <c r="G13" i="6"/>
  <c r="G12" i="6"/>
  <c r="G11" i="6"/>
  <c r="G10" i="6"/>
  <c r="F47" i="6"/>
  <c r="D47" i="6"/>
  <c r="E48" i="6"/>
  <c r="C83" i="6"/>
  <c r="H47" i="6" l="1"/>
  <c r="E47" i="6"/>
  <c r="G47" i="6"/>
  <c r="H17" i="5" l="1"/>
  <c r="G17" i="5"/>
  <c r="E17" i="5"/>
  <c r="D17" i="5"/>
  <c r="F19" i="5"/>
  <c r="I19" i="5" s="1"/>
  <c r="I17" i="5" s="1"/>
  <c r="E9" i="4"/>
  <c r="E8" i="4" s="1"/>
  <c r="F17" i="5" l="1"/>
  <c r="E8" i="16"/>
  <c r="F74" i="16" l="1"/>
  <c r="E74" i="16"/>
  <c r="E67" i="16"/>
  <c r="F67" i="16"/>
  <c r="E62" i="16"/>
  <c r="F62" i="16"/>
  <c r="F56" i="16"/>
  <c r="E56" i="16"/>
  <c r="C59" i="16"/>
  <c r="B59" i="16"/>
  <c r="F41" i="16"/>
  <c r="C40" i="16"/>
  <c r="B40" i="16"/>
  <c r="F37" i="16"/>
  <c r="E37" i="16"/>
  <c r="C37" i="16"/>
  <c r="B37" i="16"/>
  <c r="F30" i="16"/>
  <c r="E30" i="16"/>
  <c r="C30" i="16"/>
  <c r="B30" i="16"/>
  <c r="F26" i="16"/>
  <c r="E26" i="16"/>
  <c r="C24" i="16"/>
  <c r="B24" i="16"/>
  <c r="F22" i="16"/>
  <c r="E22" i="16"/>
  <c r="F18" i="16"/>
  <c r="E18" i="16"/>
  <c r="E46" i="16" s="1"/>
  <c r="C16" i="16"/>
  <c r="B16" i="16"/>
  <c r="F8" i="16"/>
  <c r="B8" i="16"/>
  <c r="C8" i="16"/>
  <c r="B46" i="16" l="1"/>
  <c r="B61" i="16" s="1"/>
  <c r="F78" i="16"/>
  <c r="F46" i="16"/>
  <c r="F58" i="16" s="1"/>
  <c r="C46" i="16"/>
  <c r="C61" i="16" s="1"/>
  <c r="E78" i="16"/>
  <c r="E58" i="16"/>
  <c r="F80" i="16" l="1"/>
  <c r="E80" i="16"/>
  <c r="D46" i="8" l="1"/>
  <c r="E46" i="8"/>
  <c r="F46" i="8"/>
  <c r="G46" i="8"/>
  <c r="H46" i="8"/>
  <c r="C46" i="8"/>
  <c r="D10" i="8"/>
  <c r="D9" i="8" s="1"/>
  <c r="D83" i="8" s="1"/>
  <c r="E10" i="8"/>
  <c r="E9" i="8" s="1"/>
  <c r="C10" i="8"/>
  <c r="C9" i="8" s="1"/>
  <c r="E83" i="8" l="1"/>
  <c r="C83" i="8"/>
  <c r="C19" i="7"/>
  <c r="D19" i="7"/>
  <c r="E19" i="7"/>
  <c r="F19" i="7"/>
  <c r="G19" i="7"/>
  <c r="B19" i="7"/>
  <c r="C8" i="7"/>
  <c r="B8" i="7"/>
  <c r="B30" i="7" s="1"/>
  <c r="D10" i="7"/>
  <c r="D37" i="6"/>
  <c r="F37" i="6"/>
  <c r="G37" i="6"/>
  <c r="D27" i="6"/>
  <c r="F27" i="6"/>
  <c r="G27" i="6"/>
  <c r="D17" i="6"/>
  <c r="F17" i="6"/>
  <c r="G17" i="6"/>
  <c r="D9" i="6"/>
  <c r="F9" i="6"/>
  <c r="E9" i="9" s="1"/>
  <c r="F9" i="9" s="1"/>
  <c r="G9" i="9" s="1"/>
  <c r="G9" i="6"/>
  <c r="E41" i="6"/>
  <c r="H41" i="6" s="1"/>
  <c r="E29" i="6"/>
  <c r="E30" i="6"/>
  <c r="E32" i="6"/>
  <c r="E33" i="6"/>
  <c r="E34" i="6"/>
  <c r="E36" i="6"/>
  <c r="E28" i="6"/>
  <c r="E19" i="6"/>
  <c r="E21" i="6"/>
  <c r="E22" i="6"/>
  <c r="E23" i="6"/>
  <c r="E25" i="6"/>
  <c r="E26" i="6"/>
  <c r="E18" i="6"/>
  <c r="E16" i="6"/>
  <c r="E20" i="6"/>
  <c r="E24" i="6"/>
  <c r="E31" i="6"/>
  <c r="E35" i="6"/>
  <c r="C9" i="6"/>
  <c r="E12" i="6"/>
  <c r="E13" i="6"/>
  <c r="E14" i="6"/>
  <c r="E15" i="6"/>
  <c r="E10" i="6"/>
  <c r="C30" i="7" l="1"/>
  <c r="H37" i="6"/>
  <c r="D8" i="6"/>
  <c r="D8" i="7"/>
  <c r="D30" i="7" s="1"/>
  <c r="E27" i="6"/>
  <c r="E17" i="6"/>
  <c r="H17" i="6"/>
  <c r="E11" i="6"/>
  <c r="H27" i="6"/>
  <c r="C27" i="6"/>
  <c r="E37" i="6"/>
  <c r="H9" i="6" l="1"/>
  <c r="H8" i="6" s="1"/>
  <c r="E9" i="6"/>
  <c r="C74" i="6" l="1"/>
  <c r="C70" i="6"/>
  <c r="C61" i="6"/>
  <c r="C57" i="6"/>
  <c r="C47" i="6"/>
  <c r="F8" i="6" s="1"/>
  <c r="C37" i="6"/>
  <c r="C17" i="6"/>
  <c r="G8" i="6"/>
  <c r="D83" i="6"/>
  <c r="E83" i="6"/>
  <c r="F83" i="6"/>
  <c r="G83" i="6"/>
  <c r="H83" i="6"/>
  <c r="H159" i="6" s="1"/>
  <c r="E78" i="5"/>
  <c r="F78" i="5"/>
  <c r="G78" i="5"/>
  <c r="H78" i="5"/>
  <c r="I78" i="5"/>
  <c r="D78" i="5"/>
  <c r="E43" i="5"/>
  <c r="E73" i="5" s="1"/>
  <c r="F43" i="5"/>
  <c r="F73" i="5" s="1"/>
  <c r="G43" i="5"/>
  <c r="G73" i="5" s="1"/>
  <c r="H43" i="5"/>
  <c r="H73" i="5" s="1"/>
  <c r="I43" i="5"/>
  <c r="I73" i="5" s="1"/>
  <c r="D43" i="5"/>
  <c r="D73" i="5" s="1"/>
  <c r="D53" i="4"/>
  <c r="E53" i="4"/>
  <c r="D8" i="4"/>
  <c r="G17" i="2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G26" i="2" s="1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72" i="4" s="1"/>
  <c r="C73" i="4" s="1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C43" i="4" s="1"/>
  <c r="D27" i="4"/>
  <c r="E27" i="4"/>
  <c r="C27" i="4"/>
  <c r="D17" i="4"/>
  <c r="E17" i="4"/>
  <c r="C17" i="4"/>
  <c r="D13" i="4"/>
  <c r="E13" i="4"/>
  <c r="C13" i="4"/>
  <c r="C8" i="4"/>
  <c r="C13" i="2"/>
  <c r="C9" i="2"/>
  <c r="G13" i="2" l="1"/>
  <c r="E21" i="4"/>
  <c r="E22" i="4" s="1"/>
  <c r="E23" i="4" s="1"/>
  <c r="E31" i="4" s="1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G159" i="6"/>
  <c r="D21" i="4"/>
  <c r="D22" i="4" s="1"/>
  <c r="D23" i="4" s="1"/>
  <c r="D31" i="4" s="1"/>
  <c r="C8" i="2"/>
  <c r="G9" i="2"/>
  <c r="D159" i="6"/>
  <c r="C8" i="6"/>
  <c r="C159" i="6" s="1"/>
  <c r="F159" i="6"/>
  <c r="E10" i="7" s="1"/>
  <c r="E57" i="4"/>
  <c r="E58" i="4" s="1"/>
  <c r="D57" i="4"/>
  <c r="D58" i="4" s="1"/>
  <c r="F10" i="7" l="1"/>
  <c r="F11" i="8"/>
  <c r="E8" i="7"/>
  <c r="E30" i="7" s="1"/>
  <c r="G10" i="7"/>
  <c r="G8" i="7" s="1"/>
  <c r="G30" i="7" s="1"/>
  <c r="G8" i="2"/>
  <c r="C19" i="2"/>
  <c r="E8" i="6"/>
  <c r="E159" i="6" s="1"/>
  <c r="G11" i="8" l="1"/>
  <c r="G10" i="8" s="1"/>
  <c r="G9" i="8" s="1"/>
  <c r="G83" i="8" s="1"/>
  <c r="F8" i="7"/>
  <c r="F30" i="7" s="1"/>
  <c r="F10" i="8"/>
  <c r="F9" i="8" s="1"/>
  <c r="F83" i="8" s="1"/>
  <c r="H11" i="8"/>
  <c r="H10" i="8" s="1"/>
  <c r="H9" i="8" s="1"/>
  <c r="H83" i="8" s="1"/>
  <c r="G19" i="2"/>
</calcChain>
</file>

<file path=xl/sharedStrings.xml><?xml version="1.0" encoding="utf-8"?>
<sst xmlns="http://schemas.openxmlformats.org/spreadsheetml/2006/main" count="856" uniqueCount="575">
  <si>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</si>
  <si>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</si>
  <si>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</si>
  <si>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</si>
  <si>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</si>
  <si>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</si>
  <si>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</si>
  <si>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</si>
  <si>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</si>
  <si>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</si>
  <si>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</si>
  <si>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</si>
  <si>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</si>
  <si>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</si>
  <si>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</si>
  <si>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</si>
  <si>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</si>
  <si>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</si>
  <si>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</si>
  <si>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</si>
  <si>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</si>
  <si>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</si>
  <si>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</si>
  <si>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</si>
  <si>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</si>
  <si>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</si>
  <si>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</si>
  <si>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</si>
  <si>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</si>
  <si>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</si>
  <si>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</si>
  <si>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</si>
  <si>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</si>
  <si>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</si>
  <si>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</si>
  <si>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</si>
  <si>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</si>
  <si>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</si>
  <si>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</si>
  <si>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</si>
  <si>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</si>
  <si>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</si>
  <si>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</si>
  <si>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</si>
  <si>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</si>
  <si>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</si>
  <si>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</si>
  <si>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</si>
  <si>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</si>
  <si>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</si>
  <si>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</si>
  <si>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</si>
  <si>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</si>
  <si>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</si>
  <si>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</si>
  <si>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</si>
  <si>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</si>
  <si>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</si>
  <si>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</si>
  <si>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</si>
  <si>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</si>
  <si>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</si>
  <si>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</si>
  <si>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</si>
  <si>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</si>
  <si>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</si>
  <si>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</si>
  <si>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</si>
  <si>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</si>
  <si>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</si>
  <si>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</si>
  <si>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</si>
  <si>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</si>
  <si>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</si>
  <si>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</si>
  <si>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</si>
  <si>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</si>
  <si>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</si>
  <si>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</si>
  <si>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</si>
  <si>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</si>
  <si>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</si>
  <si>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</si>
  <si>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</si>
  <si>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</si>
  <si>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</si>
  <si>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</si>
  <si>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</si>
  <si>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</si>
  <si>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</si>
  <si>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</si>
  <si>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</si>
  <si>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</si>
  <si>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</si>
  <si>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</si>
  <si>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</si>
  <si>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</si>
  <si>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</si>
  <si>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</si>
  <si>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</si>
  <si>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</si>
  <si>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</si>
  <si>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</si>
  <si>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</si>
  <si>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</si>
  <si>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</si>
  <si>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</si>
  <si>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</si>
  <si>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</si>
  <si>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</si>
  <si>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</si>
  <si>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</si>
  <si>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</si>
  <si>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</si>
  <si>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</si>
  <si>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</si>
  <si>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</si>
  <si>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</si>
  <si>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</si>
  <si>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</si>
  <si>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</si>
  <si>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</si>
  <si>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</si>
  <si>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</si>
  <si>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</si>
  <si>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</si>
  <si>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</si>
  <si>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</si>
  <si>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</si>
  <si>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</si>
  <si>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</si>
  <si>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</si>
  <si>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</si>
  <si>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</si>
  <si>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</si>
  <si>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</si>
  <si>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</si>
  <si>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</si>
  <si>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</si>
  <si>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</si>
  <si>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</si>
  <si>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</si>
  <si>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</si>
  <si>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</si>
  <si>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</si>
  <si>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</si>
  <si>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</si>
  <si>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</si>
  <si>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</si>
  <si>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</si>
  <si>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</si>
  <si>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</si>
  <si>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</si>
  <si>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</si>
  <si>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</si>
  <si>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</si>
  <si>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</si>
  <si>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</si>
  <si>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</si>
  <si>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</si>
  <si>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</si>
  <si>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</si>
  <si>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</si>
  <si>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</si>
  <si>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</si>
  <si>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</si>
  <si>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</si>
  <si>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</si>
  <si>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</si>
  <si>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</si>
  <si>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</si>
  <si>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</si>
  <si>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</si>
  <si>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</si>
  <si>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</si>
  <si>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</si>
  <si>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</si>
  <si>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</si>
  <si>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</si>
  <si>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</si>
  <si>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</si>
  <si>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</si>
  <si>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</si>
  <si>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</si>
  <si>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</si>
  <si>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</si>
  <si>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</si>
  <si>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</si>
  <si>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</si>
  <si>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</si>
  <si>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</si>
  <si>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</si>
  <si>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</si>
  <si>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</si>
  <si>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</si>
  <si>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</si>
  <si>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</si>
  <si>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</si>
  <si>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</si>
  <si>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</si>
  <si>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</si>
  <si>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</si>
  <si>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</si>
  <si>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</si>
  <si>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</si>
  <si>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</si>
  <si>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</si>
  <si>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</si>
  <si>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</si>
  <si>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</si>
  <si>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</si>
  <si>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</si>
  <si>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</si>
  <si>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</si>
  <si>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</si>
  <si>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</si>
  <si>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</si>
  <si>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</si>
  <si>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</si>
  <si>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</si>
  <si>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</si>
  <si>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</si>
  <si>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</si>
  <si>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</si>
  <si>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</si>
  <si>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</si>
  <si>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</si>
  <si>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</si>
  <si>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</si>
  <si>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</si>
  <si>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</si>
  <si>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</si>
  <si>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</si>
  <si>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</si>
  <si>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</si>
  <si>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</si>
  <si>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</si>
  <si>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</si>
  <si>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</si>
  <si>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</si>
  <si>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</si>
  <si>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</si>
  <si>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</si>
  <si>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</si>
  <si>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</si>
  <si>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</si>
  <si>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</si>
  <si>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</si>
  <si>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</si>
  <si>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</si>
  <si>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</si>
  <si>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</si>
  <si>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</si>
  <si>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</si>
  <si>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</si>
  <si>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</si>
  <si>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</si>
  <si>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</si>
  <si>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</si>
  <si>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</si>
  <si>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</si>
  <si>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</si>
  <si>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</si>
  <si>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</si>
  <si>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</si>
  <si>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</si>
  <si>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</si>
  <si>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</si>
  <si>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</si>
  <si>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</si>
  <si>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</si>
  <si>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</si>
  <si>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</si>
  <si>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</si>
  <si>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</si>
  <si>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</si>
  <si>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</si>
  <si>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</si>
  <si>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</si>
  <si>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</si>
  <si>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</si>
  <si>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</si>
  <si>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</si>
  <si>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</si>
  <si>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</si>
  <si>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</si>
  <si>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</si>
  <si>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</si>
  <si>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</si>
  <si>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</si>
  <si>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</si>
  <si>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</si>
  <si>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</si>
  <si>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</si>
  <si>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</si>
  <si>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</si>
  <si>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</si>
  <si>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</si>
  <si>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</si>
  <si>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</si>
  <si>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</si>
  <si>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</si>
  <si>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</si>
  <si>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</si>
  <si>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</si>
  <si>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</si>
  <si>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</si>
  <si>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</si>
  <si>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</si>
  <si>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</si>
  <si>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</si>
  <si>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</si>
  <si>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</si>
  <si>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</si>
  <si>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</si>
  <si>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</si>
  <si>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</si>
  <si>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</si>
  <si>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</si>
  <si>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</si>
  <si>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</si>
  <si>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</si>
  <si>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</si>
  <si>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</si>
  <si>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</si>
  <si>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</si>
  <si>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</si>
  <si>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</si>
  <si>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</si>
  <si>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</si>
  <si>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</si>
  <si>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</si>
  <si>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</si>
  <si>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</si>
  <si>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</si>
  <si>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</si>
  <si>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</si>
  <si>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</si>
  <si>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</si>
  <si>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</si>
  <si>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</si>
  <si>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</si>
  <si>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</si>
  <si>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</si>
  <si>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</si>
  <si>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</si>
  <si>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</si>
  <si>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</si>
  <si>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</si>
  <si>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</si>
  <si>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</si>
  <si>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</si>
  <si>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</si>
  <si>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</si>
  <si>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</si>
  <si>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</si>
  <si>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</si>
  <si>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</si>
  <si>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</si>
  <si>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</si>
  <si>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</si>
  <si>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</si>
  <si>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</si>
  <si>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</si>
  <si>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</si>
  <si>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</si>
  <si>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</si>
  <si>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</si>
  <si>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</si>
  <si>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</si>
  <si>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</si>
  <si>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</si>
  <si>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</si>
  <si>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</si>
  <si>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</si>
  <si>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</si>
  <si>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</si>
  <si>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</si>
  <si>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</si>
  <si>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</si>
  <si>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</si>
  <si>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</si>
  <si>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</si>
  <si>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</si>
  <si>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</si>
  <si>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</si>
  <si>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</si>
  <si>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</si>
  <si>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</si>
  <si>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</si>
  <si>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</si>
  <si>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</si>
  <si>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</si>
  <si>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</si>
  <si>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</si>
  <si>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</si>
  <si>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</si>
  <si>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</si>
  <si>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</si>
  <si>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</si>
  <si>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</si>
  <si>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</si>
  <si>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</si>
  <si>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</si>
  <si>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</si>
  <si>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</si>
  <si>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</si>
  <si>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</si>
  <si>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</si>
  <si>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</si>
  <si>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</si>
  <si>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</si>
  <si>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</si>
  <si>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</si>
  <si>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</si>
  <si>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</si>
  <si>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</si>
  <si>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</si>
  <si>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</si>
  <si>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</si>
  <si>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</si>
  <si>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</si>
  <si>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</si>
  <si>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</si>
  <si>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</si>
  <si>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</si>
  <si>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</si>
  <si>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</si>
  <si>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</si>
  <si>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</si>
  <si>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</si>
  <si>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</si>
  <si>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</si>
  <si>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</si>
  <si>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</si>
  <si>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</si>
  <si>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</si>
  <si>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</si>
  <si>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</si>
  <si>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</si>
  <si>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</si>
  <si>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</si>
  <si>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</si>
  <si>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</si>
  <si>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</si>
  <si>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</si>
  <si>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</si>
  <si>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t>(de iniciativa de Ley) (c)</t>
  </si>
  <si>
    <t>Año 1 (d)</t>
  </si>
  <si>
    <t>Año 2 (d)</t>
  </si>
  <si>
    <t>Año 3 (d)</t>
  </si>
  <si>
    <t>Año 4 (d)</t>
  </si>
  <si>
    <t>Año 5 (d)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</si>
  <si>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</si>
  <si>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</si>
  <si>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</si>
  <si>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t>1.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</si>
  <si>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</si>
  <si>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</si>
  <si>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</si>
  <si>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</si>
  <si>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</si>
  <si>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</si>
  <si>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</si>
  <si>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</si>
  <si>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</si>
  <si>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</si>
  <si>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</si>
  <si>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</si>
  <si>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2.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Transferencias Federales Etiquetadas (2=A+B+C+D+E)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</si>
  <si>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</si>
  <si>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</si>
  <si>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</si>
  <si>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</si>
  <si>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</si>
  <si>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</si>
  <si>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</si>
  <si>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r>
      <t>4.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Proyectados (4=1+2+3)</t>
    </r>
  </si>
  <si>
    <t>Proyecciones de Egresos - LDF</t>
  </si>
  <si>
    <t>(CIFRAS NOMINALES)</t>
  </si>
  <si>
    <t>(de proyecto de presupuesto) (c)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</si>
  <si>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</si>
  <si>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</si>
  <si>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</si>
  <si>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</si>
  <si>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</si>
  <si>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</si>
  <si>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</si>
  <si>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</si>
  <si>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</si>
  <si>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</si>
  <si>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</si>
  <si>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</si>
  <si>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Egresos Proyectados (3 = 1 + 2)</t>
    </r>
  </si>
  <si>
    <t>Resultados de Ingresos - LDF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</si>
  <si>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</si>
  <si>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</si>
  <si>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Cuotas y Aportaciones de Seguridad Social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</si>
  <si>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</si>
  <si>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Aprovechamientos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</si>
  <si>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</si>
  <si>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 xml:space="preserve">Transferencias </t>
    </r>
  </si>
  <si>
    <r>
      <t>K.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</si>
  <si>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Transferencias Federales Etiquetadas</t>
    </r>
    <r>
      <rPr>
        <b/>
        <vertAlign val="superscript"/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(2=A+B+C+D+E)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</si>
  <si>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Aportaciones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</si>
  <si>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Derivados de Financiamientos (3=A)</t>
    </r>
  </si>
  <si>
    <r>
      <t>4.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</si>
  <si>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</si>
  <si>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</si>
  <si>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</si>
  <si>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</si>
  <si>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</si>
  <si>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</si>
  <si>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</si>
  <si>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</si>
  <si>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</si>
  <si>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</si>
  <si>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</si>
  <si>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</si>
  <si>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</si>
  <si>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</si>
  <si>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</si>
  <si>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</si>
  <si>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</si>
  <si>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</si>
  <si>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</si>
  <si>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</si>
  <si>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</si>
  <si>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</si>
  <si>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</si>
  <si>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</si>
  <si>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</si>
  <si>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</si>
  <si>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</si>
  <si>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</si>
  <si>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</si>
  <si>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</si>
  <si>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</si>
  <si>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</si>
  <si>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</si>
  <si>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</si>
  <si>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</si>
  <si>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</si>
  <si>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</si>
  <si>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</si>
  <si>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</si>
  <si>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</si>
  <si>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</si>
  <si>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</si>
  <si>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</si>
  <si>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</si>
  <si>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</si>
  <si>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</si>
  <si>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</si>
  <si>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</si>
  <si>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 de diciembre de 2016</t>
  </si>
  <si>
    <t>CONGRESO DEL ESTADO DE TLAXCALA</t>
  </si>
  <si>
    <t xml:space="preserve">CONGRESO DEL ESTADO DE TLAXCALA </t>
  </si>
  <si>
    <t>al 31 de junio de 2017-1 (d)</t>
  </si>
  <si>
    <t>Monto pagado de la inversión al 30 de junio de 2017 (k)</t>
  </si>
  <si>
    <t>Monto pagado de la inversión actualizado al 30 de junio de 2017 (l)</t>
  </si>
  <si>
    <t>Saldo pendiente por pagar de la inversión al 30 de junio de 2017 (m = g – l)</t>
  </si>
  <si>
    <r>
      <t xml:space="preserve">Año 5 </t>
    </r>
    <r>
      <rPr>
        <b/>
        <vertAlign val="superscript"/>
        <sz val="8"/>
        <color theme="0"/>
        <rFont val="Arial"/>
        <family val="2"/>
      </rPr>
      <t xml:space="preserve">1 </t>
    </r>
    <r>
      <rPr>
        <b/>
        <sz val="8"/>
        <color theme="0"/>
        <rFont val="Arial"/>
        <family val="2"/>
      </rPr>
      <t>(c)</t>
    </r>
  </si>
  <si>
    <r>
      <t xml:space="preserve">Año 4 </t>
    </r>
    <r>
      <rPr>
        <b/>
        <vertAlign val="superscript"/>
        <sz val="8"/>
        <color theme="0"/>
        <rFont val="Arial"/>
        <family val="2"/>
      </rPr>
      <t xml:space="preserve">1 </t>
    </r>
    <r>
      <rPr>
        <b/>
        <sz val="8"/>
        <color theme="0"/>
        <rFont val="Arial"/>
        <family val="2"/>
      </rPr>
      <t>(c)</t>
    </r>
  </si>
  <si>
    <r>
      <t xml:space="preserve">Año 3 </t>
    </r>
    <r>
      <rPr>
        <b/>
        <vertAlign val="superscript"/>
        <sz val="8"/>
        <color theme="0"/>
        <rFont val="Arial"/>
        <family val="2"/>
      </rPr>
      <t xml:space="preserve">1 </t>
    </r>
    <r>
      <rPr>
        <b/>
        <sz val="8"/>
        <color theme="0"/>
        <rFont val="Arial"/>
        <family val="2"/>
      </rPr>
      <t>(c)</t>
    </r>
  </si>
  <si>
    <r>
      <t xml:space="preserve">Año 2 </t>
    </r>
    <r>
      <rPr>
        <b/>
        <vertAlign val="superscript"/>
        <sz val="8"/>
        <color theme="0"/>
        <rFont val="Arial"/>
        <family val="2"/>
      </rPr>
      <t xml:space="preserve">1 </t>
    </r>
    <r>
      <rPr>
        <b/>
        <sz val="8"/>
        <color theme="0"/>
        <rFont val="Arial"/>
        <family val="2"/>
      </rPr>
      <t>(c)</t>
    </r>
  </si>
  <si>
    <r>
      <t xml:space="preserve">Año 1 </t>
    </r>
    <r>
      <rPr>
        <b/>
        <vertAlign val="superscript"/>
        <sz val="8"/>
        <color theme="0"/>
        <rFont val="Arial"/>
        <family val="2"/>
      </rPr>
      <t xml:space="preserve">1 </t>
    </r>
    <r>
      <rPr>
        <b/>
        <sz val="8"/>
        <color theme="0"/>
        <rFont val="Arial"/>
        <family val="2"/>
      </rPr>
      <t>(c)</t>
    </r>
  </si>
  <si>
    <r>
      <t xml:space="preserve">Año del Ejercicio Vigente </t>
    </r>
    <r>
      <rPr>
        <b/>
        <vertAlign val="superscript"/>
        <sz val="8"/>
        <color theme="0"/>
        <rFont val="Arial"/>
        <family val="2"/>
      </rPr>
      <t xml:space="preserve">2 </t>
    </r>
    <r>
      <rPr>
        <b/>
        <sz val="8"/>
        <color theme="0"/>
        <rFont val="Arial"/>
        <family val="2"/>
      </rPr>
      <t>(d)</t>
    </r>
  </si>
  <si>
    <t>Al 30 de septiembre de 2017 y al 31 de diciembre de 2016</t>
  </si>
  <si>
    <t>30 de septiembre de 2017</t>
  </si>
  <si>
    <t>Al 30 de septiembre de 2017 y al 31 de diciembre de 2016 (b)</t>
  </si>
  <si>
    <t>Del 1 de enero al 30 de septiembre de 2017 (b)</t>
  </si>
  <si>
    <t>Del 1 de enero al 30 de Septiembre de 2017 (b)</t>
  </si>
  <si>
    <t>Del 1 de enero al 30  de Septiembre de 2017 (b)</t>
  </si>
  <si>
    <t>Del 1 de enero Al 30 de Septiembre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</si>
</sst>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12"/>
      <color theme="1"/>
      <name val="Times New Roman"/>
      <family val="1"/>
    </font>
    <font>
      <b/>
      <vertAlign val="superscript"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b/>
      <vertAlign val="superscript"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  <fill>
      <patternFill patternType="solid">
        <fgColor theme="5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9">
    <xf numFmtId="0" fontId="0" fillId="0" borderId="0" xfId="0"/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18" xfId="0" applyFont="1" applyBorder="1" applyAlignment="1">
      <alignment horizontal="justify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indent="1"/>
    </xf>
    <xf numFmtId="0" fontId="5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indent="3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3"/>
    </xf>
    <xf numFmtId="0" fontId="2" fillId="0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 indent="3"/>
    </xf>
    <xf numFmtId="0" fontId="2" fillId="0" borderId="22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3"/>
    </xf>
    <xf numFmtId="0" fontId="3" fillId="0" borderId="8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center" wrapText="1" indent="4"/>
    </xf>
    <xf numFmtId="0" fontId="3" fillId="0" borderId="3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center" indent="4"/>
    </xf>
    <xf numFmtId="0" fontId="3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9" fillId="0" borderId="3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43" fontId="3" fillId="0" borderId="8" xfId="0" applyNumberFormat="1" applyFont="1" applyBorder="1" applyAlignment="1">
      <alignment horizontal="left" vertical="center" wrapText="1"/>
    </xf>
    <xf numFmtId="43" fontId="3" fillId="0" borderId="8" xfId="1" applyFont="1" applyBorder="1" applyAlignment="1">
      <alignment horizontal="left" vertical="center" wrapText="1"/>
    </xf>
    <xf numFmtId="43" fontId="3" fillId="0" borderId="11" xfId="1" applyFont="1" applyBorder="1" applyAlignment="1">
      <alignment horizontal="left" vertical="center" wrapText="1"/>
    </xf>
    <xf numFmtId="43" fontId="3" fillId="0" borderId="6" xfId="1" applyFont="1" applyBorder="1" applyAlignment="1">
      <alignment horizontal="left" vertical="center" wrapText="1"/>
    </xf>
    <xf numFmtId="43" fontId="2" fillId="0" borderId="8" xfId="1" applyFont="1" applyBorder="1" applyAlignment="1">
      <alignment horizontal="left" vertical="center" wrapText="1"/>
    </xf>
    <xf numFmtId="43" fontId="2" fillId="0" borderId="8" xfId="0" applyNumberFormat="1" applyFont="1" applyBorder="1" applyAlignment="1">
      <alignment horizontal="left" vertical="center" wrapText="1"/>
    </xf>
    <xf numFmtId="43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0" fillId="0" borderId="0" xfId="0" applyNumberFormat="1"/>
    <xf numFmtId="1" fontId="3" fillId="0" borderId="8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12" fillId="0" borderId="0" xfId="0" applyFont="1"/>
    <xf numFmtId="1" fontId="2" fillId="0" borderId="2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43" fontId="0" fillId="0" borderId="0" xfId="1" applyFont="1"/>
    <xf numFmtId="0" fontId="3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8" xfId="0" applyNumberFormat="1" applyFont="1" applyBorder="1" applyAlignment="1">
      <alignment horizontal="justify" vertical="center" wrapText="1"/>
    </xf>
    <xf numFmtId="0" fontId="2" fillId="0" borderId="11" xfId="0" applyFont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1" fontId="13" fillId="6" borderId="11" xfId="0" applyNumberFormat="1" applyFont="1" applyFill="1" applyBorder="1" applyAlignment="1">
      <alignment horizontal="center" vertical="center" wrapText="1"/>
    </xf>
    <xf numFmtId="1" fontId="13" fillId="6" borderId="11" xfId="0" applyNumberFormat="1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3" fillId="6" borderId="15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13" fillId="6" borderId="6" xfId="0" applyFont="1" applyFill="1" applyBorder="1" applyAlignment="1">
      <alignment vertical="center"/>
    </xf>
    <xf numFmtId="0" fontId="13" fillId="6" borderId="9" xfId="0" applyFont="1" applyFill="1" applyBorder="1" applyAlignment="1">
      <alignment vertical="center"/>
    </xf>
    <xf numFmtId="0" fontId="13" fillId="6" borderId="11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3" fillId="6" borderId="17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18" xfId="0" applyFont="1" applyBorder="1" applyAlignment="1">
      <alignment horizontal="justify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3" fillId="0" borderId="19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5" fillId="0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3" fillId="6" borderId="23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workbookViewId="0">
      <selection activeCell="G80" sqref="G80:H80"/>
    </sheetView>
  </sheetViews>
  <sheetFormatPr baseColWidth="10" defaultRowHeight="15" x14ac:dyDescent="0.25"/>
  <cols>
    <col min="1" max="1" width="37.28515625" customWidth="1"/>
    <col min="2" max="2" width="11.7109375" bestFit="1" customWidth="1"/>
    <col min="4" max="4" width="39.28515625" customWidth="1"/>
    <col min="5" max="6" width="11.7109375" bestFit="1" customWidth="1"/>
    <col min="7" max="7" width="13.140625" bestFit="1" customWidth="1"/>
  </cols>
  <sheetData>
    <row r="1" spans="1:9" x14ac:dyDescent="0.25">
      <c r="A1" s="161" t="s">
        <v>556</v>
      </c>
      <c r="B1" s="162"/>
      <c r="C1" s="162"/>
      <c r="D1" s="162"/>
      <c r="E1" s="162"/>
      <c r="F1" s="163"/>
      <c r="G1" s="1"/>
      <c r="H1" s="1"/>
      <c r="I1" s="1"/>
    </row>
    <row r="2" spans="1:9" x14ac:dyDescent="0.25">
      <c r="A2" s="164" t="s">
        <v>0</v>
      </c>
      <c r="B2" s="165"/>
      <c r="C2" s="165"/>
      <c r="D2" s="165"/>
      <c r="E2" s="165"/>
      <c r="F2" s="166"/>
      <c r="G2" s="1"/>
      <c r="H2" s="1"/>
      <c r="I2" s="1"/>
    </row>
    <row r="3" spans="1:9" x14ac:dyDescent="0.25">
      <c r="A3" s="164" t="s">
        <v>568</v>
      </c>
      <c r="B3" s="165"/>
      <c r="C3" s="165"/>
      <c r="D3" s="165"/>
      <c r="E3" s="165"/>
      <c r="F3" s="166"/>
      <c r="G3" s="1"/>
      <c r="H3" s="1"/>
      <c r="I3" s="1"/>
    </row>
    <row r="4" spans="1:9" ht="15.75" thickBot="1" x14ac:dyDescent="0.3">
      <c r="A4" s="167" t="s">
        <v>1</v>
      </c>
      <c r="B4" s="168"/>
      <c r="C4" s="168"/>
      <c r="D4" s="168"/>
      <c r="E4" s="168"/>
      <c r="F4" s="169"/>
      <c r="G4" s="1"/>
      <c r="H4" s="1"/>
      <c r="I4" s="1"/>
    </row>
    <row r="5" spans="1:9" ht="34.5" thickBot="1" x14ac:dyDescent="0.3">
      <c r="A5" s="2" t="s">
        <v>2</v>
      </c>
      <c r="B5" s="119" t="s">
        <v>569</v>
      </c>
      <c r="C5" s="119" t="s">
        <v>555</v>
      </c>
      <c r="D5" s="4" t="s">
        <v>2</v>
      </c>
      <c r="E5" s="147" t="s">
        <v>569</v>
      </c>
      <c r="F5" s="119" t="s">
        <v>555</v>
      </c>
    </row>
    <row r="6" spans="1:9" ht="14.45" x14ac:dyDescent="0.3">
      <c r="A6" s="5" t="s">
        <v>3</v>
      </c>
      <c r="B6" s="6"/>
      <c r="C6" s="6"/>
      <c r="D6" s="6" t="s">
        <v>4</v>
      </c>
      <c r="E6" s="6"/>
      <c r="F6" s="6"/>
    </row>
    <row r="7" spans="1:9" ht="14.45" x14ac:dyDescent="0.3">
      <c r="A7" s="5" t="s">
        <v>5</v>
      </c>
      <c r="B7" s="7"/>
      <c r="C7" s="7"/>
      <c r="D7" s="6" t="s">
        <v>6</v>
      </c>
      <c r="E7" s="7"/>
      <c r="F7" s="7"/>
    </row>
    <row r="8" spans="1:9" ht="22.5" x14ac:dyDescent="0.25">
      <c r="A8" s="9" t="s">
        <v>7</v>
      </c>
      <c r="B8" s="105">
        <f>SUM(B9:B15)</f>
        <v>774076</v>
      </c>
      <c r="C8" s="105">
        <f>SUM(C9:C15)</f>
        <v>2173775</v>
      </c>
      <c r="D8" s="115" t="s">
        <v>8</v>
      </c>
      <c r="E8" s="105">
        <f>SUM(E9:E17)</f>
        <v>2076549</v>
      </c>
      <c r="F8" s="105">
        <f>SUM(F9:F17)</f>
        <v>1447106</v>
      </c>
    </row>
    <row r="9" spans="1:9" x14ac:dyDescent="0.25">
      <c r="A9" s="9" t="s">
        <v>9</v>
      </c>
      <c r="B9" s="105">
        <v>0</v>
      </c>
      <c r="C9" s="115"/>
      <c r="D9" s="115" t="s">
        <v>10</v>
      </c>
      <c r="E9" s="105">
        <v>29594</v>
      </c>
      <c r="F9" s="105">
        <v>0</v>
      </c>
    </row>
    <row r="10" spans="1:9" x14ac:dyDescent="0.25">
      <c r="A10" s="9" t="s">
        <v>11</v>
      </c>
      <c r="B10" s="105">
        <v>774076</v>
      </c>
      <c r="C10" s="104">
        <v>2173775</v>
      </c>
      <c r="D10" s="115" t="s">
        <v>12</v>
      </c>
      <c r="E10" s="105">
        <v>0</v>
      </c>
      <c r="F10" s="105">
        <v>0</v>
      </c>
    </row>
    <row r="11" spans="1:9" ht="22.5" x14ac:dyDescent="0.25">
      <c r="A11" s="9" t="s">
        <v>13</v>
      </c>
      <c r="B11" s="105">
        <v>0</v>
      </c>
      <c r="C11" s="115"/>
      <c r="D11" s="115" t="s">
        <v>14</v>
      </c>
      <c r="E11" s="105">
        <v>0</v>
      </c>
      <c r="F11" s="105">
        <v>0</v>
      </c>
    </row>
    <row r="12" spans="1:9" ht="22.5" x14ac:dyDescent="0.25">
      <c r="A12" s="9" t="s">
        <v>15</v>
      </c>
      <c r="B12" s="105">
        <v>0</v>
      </c>
      <c r="C12" s="115"/>
      <c r="D12" s="115" t="s">
        <v>16</v>
      </c>
      <c r="E12" s="105">
        <v>0</v>
      </c>
      <c r="F12" s="105">
        <v>0</v>
      </c>
    </row>
    <row r="13" spans="1:9" ht="22.5" x14ac:dyDescent="0.25">
      <c r="A13" s="9" t="s">
        <v>17</v>
      </c>
      <c r="B13" s="105">
        <v>0</v>
      </c>
      <c r="C13" s="115"/>
      <c r="D13" s="115" t="s">
        <v>18</v>
      </c>
      <c r="E13" s="105">
        <v>0</v>
      </c>
      <c r="F13" s="105">
        <v>0</v>
      </c>
    </row>
    <row r="14" spans="1:9" ht="22.5" x14ac:dyDescent="0.25">
      <c r="A14" s="9" t="s">
        <v>19</v>
      </c>
      <c r="B14" s="105">
        <v>0</v>
      </c>
      <c r="C14" s="115"/>
      <c r="D14" s="115" t="s">
        <v>20</v>
      </c>
      <c r="E14" s="105">
        <v>0</v>
      </c>
      <c r="F14" s="105">
        <v>0</v>
      </c>
    </row>
    <row r="15" spans="1:9" ht="22.5" x14ac:dyDescent="0.25">
      <c r="A15" s="9" t="s">
        <v>21</v>
      </c>
      <c r="B15" s="105">
        <v>0</v>
      </c>
      <c r="C15" s="115"/>
      <c r="D15" s="115" t="s">
        <v>22</v>
      </c>
      <c r="E15" s="105">
        <v>2046955</v>
      </c>
      <c r="F15" s="105">
        <v>1447106</v>
      </c>
    </row>
    <row r="16" spans="1:9" ht="22.5" x14ac:dyDescent="0.25">
      <c r="A16" s="9" t="s">
        <v>23</v>
      </c>
      <c r="B16" s="105">
        <f>SUM(B17:B23)</f>
        <v>1258207</v>
      </c>
      <c r="C16" s="105">
        <f>SUM(C17:C23)</f>
        <v>0</v>
      </c>
      <c r="D16" s="115" t="s">
        <v>24</v>
      </c>
      <c r="E16" s="105">
        <v>0</v>
      </c>
      <c r="F16" s="105">
        <v>0</v>
      </c>
    </row>
    <row r="17" spans="1:6" x14ac:dyDescent="0.25">
      <c r="A17" s="9" t="s">
        <v>25</v>
      </c>
      <c r="B17" s="105">
        <v>0</v>
      </c>
      <c r="C17" s="115"/>
      <c r="D17" s="115" t="s">
        <v>26</v>
      </c>
      <c r="E17" s="105">
        <v>0</v>
      </c>
      <c r="F17" s="105">
        <v>0</v>
      </c>
    </row>
    <row r="18" spans="1:6" x14ac:dyDescent="0.25">
      <c r="A18" s="9" t="s">
        <v>27</v>
      </c>
      <c r="B18" s="105">
        <v>0</v>
      </c>
      <c r="C18" s="115"/>
      <c r="D18" s="115" t="s">
        <v>28</v>
      </c>
      <c r="E18" s="105">
        <f>+E19+E20+E21</f>
        <v>0</v>
      </c>
      <c r="F18" s="105">
        <f>+F19+F20+F21</f>
        <v>103888</v>
      </c>
    </row>
    <row r="19" spans="1:6" x14ac:dyDescent="0.25">
      <c r="A19" s="9" t="s">
        <v>29</v>
      </c>
      <c r="B19" s="105">
        <v>1258207</v>
      </c>
      <c r="C19" s="115"/>
      <c r="D19" s="115" t="s">
        <v>30</v>
      </c>
      <c r="E19" s="105">
        <v>0</v>
      </c>
      <c r="F19" s="105">
        <v>0</v>
      </c>
    </row>
    <row r="20" spans="1:6" ht="22.5" x14ac:dyDescent="0.25">
      <c r="A20" s="9" t="s">
        <v>31</v>
      </c>
      <c r="B20" s="105">
        <v>0</v>
      </c>
      <c r="C20" s="115"/>
      <c r="D20" s="115" t="s">
        <v>32</v>
      </c>
      <c r="E20" s="105">
        <v>0</v>
      </c>
      <c r="F20" s="105">
        <v>0</v>
      </c>
    </row>
    <row r="21" spans="1:6" ht="22.5" x14ac:dyDescent="0.25">
      <c r="A21" s="9" t="s">
        <v>33</v>
      </c>
      <c r="B21" s="105">
        <v>0</v>
      </c>
      <c r="C21" s="115"/>
      <c r="D21" s="115" t="s">
        <v>34</v>
      </c>
      <c r="E21" s="105">
        <v>0</v>
      </c>
      <c r="F21" s="105">
        <v>103888</v>
      </c>
    </row>
    <row r="22" spans="1:6" ht="22.5" x14ac:dyDescent="0.25">
      <c r="A22" s="9" t="s">
        <v>35</v>
      </c>
      <c r="B22" s="105">
        <v>0</v>
      </c>
      <c r="C22" s="115"/>
      <c r="D22" s="115" t="s">
        <v>36</v>
      </c>
      <c r="E22" s="105">
        <f>+E23+E24</f>
        <v>0</v>
      </c>
      <c r="F22" s="105">
        <f>+F23+F24</f>
        <v>0</v>
      </c>
    </row>
    <row r="23" spans="1:6" ht="22.5" x14ac:dyDescent="0.25">
      <c r="A23" s="9" t="s">
        <v>37</v>
      </c>
      <c r="B23" s="105">
        <v>0</v>
      </c>
      <c r="C23" s="115"/>
      <c r="D23" s="115" t="s">
        <v>38</v>
      </c>
      <c r="E23" s="105">
        <v>0</v>
      </c>
      <c r="F23" s="105">
        <v>0</v>
      </c>
    </row>
    <row r="24" spans="1:6" ht="22.5" x14ac:dyDescent="0.25">
      <c r="A24" s="9" t="s">
        <v>39</v>
      </c>
      <c r="B24" s="105">
        <f>SUM(B25:B29)</f>
        <v>0</v>
      </c>
      <c r="C24" s="105">
        <f>SUM(C25:C29)</f>
        <v>0</v>
      </c>
      <c r="D24" s="115" t="s">
        <v>40</v>
      </c>
      <c r="E24" s="105">
        <v>0</v>
      </c>
      <c r="F24" s="105">
        <v>0</v>
      </c>
    </row>
    <row r="25" spans="1:6" ht="22.5" x14ac:dyDescent="0.25">
      <c r="A25" s="9" t="s">
        <v>41</v>
      </c>
      <c r="B25" s="105">
        <v>0</v>
      </c>
      <c r="C25" s="115"/>
      <c r="D25" s="115" t="s">
        <v>42</v>
      </c>
      <c r="E25" s="105">
        <v>0</v>
      </c>
      <c r="F25" s="105">
        <v>0</v>
      </c>
    </row>
    <row r="26" spans="1:6" ht="22.5" x14ac:dyDescent="0.25">
      <c r="A26" s="9" t="s">
        <v>43</v>
      </c>
      <c r="B26" s="105">
        <v>0</v>
      </c>
      <c r="C26" s="115"/>
      <c r="D26" s="115" t="s">
        <v>44</v>
      </c>
      <c r="E26" s="105">
        <f>+E27+E28+E29</f>
        <v>0</v>
      </c>
      <c r="F26" s="105">
        <f>+F27+F28+F29</f>
        <v>0</v>
      </c>
    </row>
    <row r="27" spans="1:6" ht="22.5" x14ac:dyDescent="0.25">
      <c r="A27" s="9" t="s">
        <v>45</v>
      </c>
      <c r="B27" s="105">
        <v>0</v>
      </c>
      <c r="C27" s="115"/>
      <c r="D27" s="115" t="s">
        <v>46</v>
      </c>
      <c r="E27" s="105">
        <v>0</v>
      </c>
      <c r="F27" s="105">
        <v>0</v>
      </c>
    </row>
    <row r="28" spans="1:6" ht="22.5" x14ac:dyDescent="0.25">
      <c r="A28" s="9" t="s">
        <v>47</v>
      </c>
      <c r="B28" s="105">
        <v>0</v>
      </c>
      <c r="C28" s="115"/>
      <c r="D28" s="115" t="s">
        <v>48</v>
      </c>
      <c r="E28" s="105">
        <v>0</v>
      </c>
      <c r="F28" s="105">
        <v>0</v>
      </c>
    </row>
    <row r="29" spans="1:6" ht="22.5" x14ac:dyDescent="0.25">
      <c r="A29" s="9" t="s">
        <v>49</v>
      </c>
      <c r="B29" s="105">
        <v>0</v>
      </c>
      <c r="C29" s="115"/>
      <c r="D29" s="115" t="s">
        <v>50</v>
      </c>
      <c r="E29" s="105">
        <v>0</v>
      </c>
      <c r="F29" s="105">
        <v>0</v>
      </c>
    </row>
    <row r="30" spans="1:6" ht="22.5" x14ac:dyDescent="0.25">
      <c r="A30" s="9" t="s">
        <v>51</v>
      </c>
      <c r="B30" s="105">
        <f>SUM(B31:B35)</f>
        <v>0</v>
      </c>
      <c r="C30" s="105">
        <f>SUM(C31:C35)</f>
        <v>0</v>
      </c>
      <c r="D30" s="115" t="s">
        <v>52</v>
      </c>
      <c r="E30" s="105">
        <f>+E31+E32+E33+E34+E35+E36</f>
        <v>0</v>
      </c>
      <c r="F30" s="105">
        <f>+F31+F32+F33+F34+F35+F36</f>
        <v>0</v>
      </c>
    </row>
    <row r="31" spans="1:6" x14ac:dyDescent="0.25">
      <c r="A31" s="9" t="s">
        <v>53</v>
      </c>
      <c r="B31" s="105">
        <v>0</v>
      </c>
      <c r="C31" s="115"/>
      <c r="D31" s="115" t="s">
        <v>54</v>
      </c>
      <c r="E31" s="105">
        <v>0</v>
      </c>
      <c r="F31" s="105">
        <v>0</v>
      </c>
    </row>
    <row r="32" spans="1:6" x14ac:dyDescent="0.25">
      <c r="A32" s="9" t="s">
        <v>55</v>
      </c>
      <c r="B32" s="105">
        <v>0</v>
      </c>
      <c r="C32" s="115"/>
      <c r="D32" s="115" t="s">
        <v>56</v>
      </c>
      <c r="E32" s="105">
        <v>0</v>
      </c>
      <c r="F32" s="105">
        <v>0</v>
      </c>
    </row>
    <row r="33" spans="1:6" ht="22.5" x14ac:dyDescent="0.25">
      <c r="A33" s="9" t="s">
        <v>57</v>
      </c>
      <c r="B33" s="105">
        <v>0</v>
      </c>
      <c r="C33" s="115"/>
      <c r="D33" s="115" t="s">
        <v>58</v>
      </c>
      <c r="E33" s="105">
        <v>0</v>
      </c>
      <c r="F33" s="105">
        <v>0</v>
      </c>
    </row>
    <row r="34" spans="1:6" ht="22.5" x14ac:dyDescent="0.25">
      <c r="A34" s="9" t="s">
        <v>59</v>
      </c>
      <c r="B34" s="105">
        <v>0</v>
      </c>
      <c r="C34" s="115"/>
      <c r="D34" s="115" t="s">
        <v>60</v>
      </c>
      <c r="E34" s="105">
        <v>0</v>
      </c>
      <c r="F34" s="105">
        <v>0</v>
      </c>
    </row>
    <row r="35" spans="1:6" ht="22.5" x14ac:dyDescent="0.25">
      <c r="A35" s="9" t="s">
        <v>61</v>
      </c>
      <c r="B35" s="105">
        <v>0</v>
      </c>
      <c r="C35" s="115"/>
      <c r="D35" s="115" t="s">
        <v>62</v>
      </c>
      <c r="E35" s="105">
        <v>0</v>
      </c>
      <c r="F35" s="105">
        <v>0</v>
      </c>
    </row>
    <row r="36" spans="1:6" x14ac:dyDescent="0.25">
      <c r="A36" s="9" t="s">
        <v>63</v>
      </c>
      <c r="B36" s="105">
        <v>0</v>
      </c>
      <c r="C36" s="115"/>
      <c r="D36" s="115" t="s">
        <v>64</v>
      </c>
      <c r="E36" s="105">
        <v>0</v>
      </c>
      <c r="F36" s="105">
        <v>0</v>
      </c>
    </row>
    <row r="37" spans="1:6" ht="22.5" x14ac:dyDescent="0.25">
      <c r="A37" s="9" t="s">
        <v>65</v>
      </c>
      <c r="B37" s="105">
        <f>SUM(B38:B39)</f>
        <v>0</v>
      </c>
      <c r="C37" s="105">
        <f>SUM(C38:C39)</f>
        <v>0</v>
      </c>
      <c r="D37" s="115" t="s">
        <v>66</v>
      </c>
      <c r="E37" s="105">
        <f>+E38+E39+E40</f>
        <v>0</v>
      </c>
      <c r="F37" s="105">
        <f>+F38+F39+F40</f>
        <v>0</v>
      </c>
    </row>
    <row r="38" spans="1:6" ht="22.5" x14ac:dyDescent="0.25">
      <c r="A38" s="9" t="s">
        <v>67</v>
      </c>
      <c r="B38" s="105">
        <v>0</v>
      </c>
      <c r="C38" s="115"/>
      <c r="D38" s="115" t="s">
        <v>68</v>
      </c>
      <c r="E38" s="105">
        <v>0</v>
      </c>
      <c r="F38" s="105">
        <v>0</v>
      </c>
    </row>
    <row r="39" spans="1:6" x14ac:dyDescent="0.25">
      <c r="A39" s="9" t="s">
        <v>69</v>
      </c>
      <c r="B39" s="105">
        <v>0</v>
      </c>
      <c r="C39" s="115"/>
      <c r="D39" s="115" t="s">
        <v>70</v>
      </c>
      <c r="E39" s="105">
        <v>0</v>
      </c>
      <c r="F39" s="105">
        <v>0</v>
      </c>
    </row>
    <row r="40" spans="1:6" x14ac:dyDescent="0.25">
      <c r="A40" s="9" t="s">
        <v>71</v>
      </c>
      <c r="B40" s="105">
        <f>SUM(B41:B44)</f>
        <v>0</v>
      </c>
      <c r="C40" s="105">
        <f>SUM(C41:C44)</f>
        <v>0</v>
      </c>
      <c r="D40" s="115" t="s">
        <v>72</v>
      </c>
      <c r="E40" s="105">
        <v>0</v>
      </c>
      <c r="F40" s="105">
        <v>0</v>
      </c>
    </row>
    <row r="41" spans="1:6" x14ac:dyDescent="0.25">
      <c r="A41" s="9" t="s">
        <v>73</v>
      </c>
      <c r="B41" s="105">
        <v>0</v>
      </c>
      <c r="C41" s="115"/>
      <c r="D41" s="115" t="s">
        <v>74</v>
      </c>
      <c r="E41" s="105">
        <f>+E42+E43+E44</f>
        <v>350000</v>
      </c>
      <c r="F41" s="105">
        <f>+F42+F43+F44</f>
        <v>0</v>
      </c>
    </row>
    <row r="42" spans="1:6" ht="22.5" x14ac:dyDescent="0.25">
      <c r="A42" s="9" t="s">
        <v>75</v>
      </c>
      <c r="B42" s="105">
        <v>0</v>
      </c>
      <c r="C42" s="115"/>
      <c r="D42" s="115" t="s">
        <v>76</v>
      </c>
      <c r="E42" s="105">
        <v>0</v>
      </c>
      <c r="F42" s="105">
        <v>0</v>
      </c>
    </row>
    <row r="43" spans="1:6" ht="22.5" x14ac:dyDescent="0.25">
      <c r="A43" s="9" t="s">
        <v>77</v>
      </c>
      <c r="B43" s="105">
        <v>0</v>
      </c>
      <c r="C43" s="115"/>
      <c r="D43" s="115" t="s">
        <v>78</v>
      </c>
      <c r="E43" s="105">
        <v>0</v>
      </c>
      <c r="F43" s="105">
        <v>0</v>
      </c>
    </row>
    <row r="44" spans="1:6" x14ac:dyDescent="0.25">
      <c r="A44" s="9" t="s">
        <v>79</v>
      </c>
      <c r="B44" s="105">
        <v>0</v>
      </c>
      <c r="C44" s="115"/>
      <c r="D44" s="115" t="s">
        <v>80</v>
      </c>
      <c r="E44" s="105">
        <v>350000</v>
      </c>
      <c r="F44" s="105">
        <v>0</v>
      </c>
    </row>
    <row r="45" spans="1:6" x14ac:dyDescent="0.25">
      <c r="A45" s="9"/>
      <c r="B45" s="105"/>
      <c r="C45" s="115"/>
      <c r="D45" s="115"/>
      <c r="E45" s="115"/>
      <c r="F45" s="115"/>
    </row>
    <row r="46" spans="1:6" ht="22.5" x14ac:dyDescent="0.25">
      <c r="A46" s="15" t="s">
        <v>81</v>
      </c>
      <c r="B46" s="108">
        <f>+B8+B16+B24+B30+B36+B37+B40</f>
        <v>2032283</v>
      </c>
      <c r="C46" s="108">
        <f>+C8+C16+C24+C30+C36+C37+C40</f>
        <v>2173775</v>
      </c>
      <c r="D46" s="116" t="s">
        <v>82</v>
      </c>
      <c r="E46" s="109">
        <f>+E8+E18+E22+E25+E26+E30+E37+E41</f>
        <v>2426549</v>
      </c>
      <c r="F46" s="109">
        <f>+F8+F18+F22+F25+F26+F30+F37+F41</f>
        <v>1550994</v>
      </c>
    </row>
    <row r="47" spans="1:6" ht="15.75" thickBot="1" x14ac:dyDescent="0.3">
      <c r="A47" s="10"/>
      <c r="B47" s="106"/>
      <c r="C47" s="16"/>
      <c r="D47" s="117"/>
      <c r="E47" s="106"/>
      <c r="F47" s="16"/>
    </row>
    <row r="48" spans="1:6" x14ac:dyDescent="0.25">
      <c r="A48" s="17" t="s">
        <v>83</v>
      </c>
      <c r="B48" s="107"/>
      <c r="C48" s="18"/>
      <c r="D48" s="19" t="s">
        <v>84</v>
      </c>
      <c r="E48" s="107"/>
      <c r="F48" s="18"/>
    </row>
    <row r="49" spans="1:6" x14ac:dyDescent="0.25">
      <c r="A49" s="9" t="s">
        <v>85</v>
      </c>
      <c r="B49" s="105">
        <v>0</v>
      </c>
      <c r="C49" s="115"/>
      <c r="D49" s="115" t="s">
        <v>86</v>
      </c>
      <c r="E49" s="105">
        <v>0</v>
      </c>
      <c r="F49" s="115">
        <v>0</v>
      </c>
    </row>
    <row r="50" spans="1:6" ht="22.5" x14ac:dyDescent="0.25">
      <c r="A50" s="9" t="s">
        <v>87</v>
      </c>
      <c r="B50" s="105">
        <v>0</v>
      </c>
      <c r="C50" s="115"/>
      <c r="D50" s="115" t="s">
        <v>88</v>
      </c>
      <c r="E50" s="105">
        <v>0</v>
      </c>
      <c r="F50" s="115">
        <v>0</v>
      </c>
    </row>
    <row r="51" spans="1:6" ht="22.5" x14ac:dyDescent="0.25">
      <c r="A51" s="9" t="s">
        <v>89</v>
      </c>
      <c r="B51" s="105">
        <v>0</v>
      </c>
      <c r="C51" s="104">
        <v>1405492</v>
      </c>
      <c r="D51" s="115" t="s">
        <v>90</v>
      </c>
      <c r="E51" s="105">
        <v>0</v>
      </c>
      <c r="F51" s="115">
        <v>0</v>
      </c>
    </row>
    <row r="52" spans="1:6" x14ac:dyDescent="0.25">
      <c r="A52" s="9" t="s">
        <v>91</v>
      </c>
      <c r="B52" s="105">
        <v>12246781</v>
      </c>
      <c r="C52" s="104">
        <v>9287075</v>
      </c>
      <c r="D52" s="115" t="s">
        <v>92</v>
      </c>
      <c r="E52" s="105">
        <v>0</v>
      </c>
      <c r="F52" s="115">
        <v>0</v>
      </c>
    </row>
    <row r="53" spans="1:6" ht="22.5" x14ac:dyDescent="0.25">
      <c r="A53" s="9" t="s">
        <v>93</v>
      </c>
      <c r="B53" s="105">
        <v>545114</v>
      </c>
      <c r="C53" s="104">
        <v>72715</v>
      </c>
      <c r="D53" s="115" t="s">
        <v>94</v>
      </c>
      <c r="E53" s="105">
        <v>0</v>
      </c>
      <c r="F53" s="115">
        <v>0</v>
      </c>
    </row>
    <row r="54" spans="1:6" ht="22.5" x14ac:dyDescent="0.25">
      <c r="A54" s="9" t="s">
        <v>95</v>
      </c>
      <c r="B54" s="105">
        <v>0</v>
      </c>
      <c r="C54" s="115"/>
      <c r="D54" s="115" t="s">
        <v>96</v>
      </c>
      <c r="E54" s="105">
        <v>0</v>
      </c>
      <c r="F54" s="115">
        <v>0</v>
      </c>
    </row>
    <row r="55" spans="1:6" x14ac:dyDescent="0.25">
      <c r="A55" s="9" t="s">
        <v>97</v>
      </c>
      <c r="B55" s="105">
        <v>0</v>
      </c>
      <c r="C55" s="115"/>
      <c r="D55" s="116"/>
      <c r="E55" s="105"/>
      <c r="F55" s="115"/>
    </row>
    <row r="56" spans="1:6" ht="22.5" x14ac:dyDescent="0.25">
      <c r="A56" s="9" t="s">
        <v>98</v>
      </c>
      <c r="B56" s="105">
        <v>0</v>
      </c>
      <c r="C56" s="115"/>
      <c r="D56" s="116" t="s">
        <v>99</v>
      </c>
      <c r="E56" s="108">
        <f>SUM(E49:E54)</f>
        <v>0</v>
      </c>
      <c r="F56" s="108">
        <f>SUM(F49:F54)</f>
        <v>0</v>
      </c>
    </row>
    <row r="57" spans="1:6" x14ac:dyDescent="0.25">
      <c r="A57" s="9" t="s">
        <v>100</v>
      </c>
      <c r="B57" s="105">
        <v>0</v>
      </c>
      <c r="C57" s="115"/>
      <c r="D57" s="118"/>
      <c r="E57" s="105"/>
      <c r="F57" s="115"/>
    </row>
    <row r="58" spans="1:6" x14ac:dyDescent="0.25">
      <c r="A58" s="9"/>
      <c r="B58" s="105"/>
      <c r="C58" s="115"/>
      <c r="D58" s="116" t="s">
        <v>101</v>
      </c>
      <c r="E58" s="108">
        <f>+E56+E46</f>
        <v>2426549</v>
      </c>
      <c r="F58" s="108">
        <f>+F56+F46</f>
        <v>1550994</v>
      </c>
    </row>
    <row r="59" spans="1:6" ht="22.5" x14ac:dyDescent="0.25">
      <c r="A59" s="15" t="s">
        <v>102</v>
      </c>
      <c r="B59" s="108">
        <f>SUM(B49:B57)</f>
        <v>12791895</v>
      </c>
      <c r="C59" s="108">
        <f>SUM(C49:C57)</f>
        <v>10765282</v>
      </c>
      <c r="D59" s="115"/>
      <c r="E59" s="105"/>
      <c r="F59" s="115"/>
    </row>
    <row r="60" spans="1:6" x14ac:dyDescent="0.25">
      <c r="A60" s="9"/>
      <c r="B60" s="105"/>
      <c r="C60" s="115"/>
      <c r="D60" s="116" t="s">
        <v>103</v>
      </c>
      <c r="E60" s="105"/>
      <c r="F60" s="115"/>
    </row>
    <row r="61" spans="1:6" x14ac:dyDescent="0.25">
      <c r="A61" s="15" t="s">
        <v>104</v>
      </c>
      <c r="B61" s="108">
        <f>+B46+B59</f>
        <v>14824178</v>
      </c>
      <c r="C61" s="108">
        <f>+C46+C59</f>
        <v>12939057</v>
      </c>
      <c r="D61" s="116"/>
      <c r="E61" s="105"/>
      <c r="F61" s="115"/>
    </row>
    <row r="62" spans="1:6" ht="22.5" x14ac:dyDescent="0.25">
      <c r="A62" s="9"/>
      <c r="B62" s="115"/>
      <c r="C62" s="115"/>
      <c r="D62" s="116" t="s">
        <v>105</v>
      </c>
      <c r="E62" s="108">
        <f>SUM(E63:E65)</f>
        <v>9047430</v>
      </c>
      <c r="F62" s="108">
        <f>SUM(F63:F65)</f>
        <v>10391189</v>
      </c>
    </row>
    <row r="63" spans="1:6" x14ac:dyDescent="0.25">
      <c r="A63" s="9"/>
      <c r="B63" s="115"/>
      <c r="C63" s="115"/>
      <c r="D63" s="115" t="s">
        <v>106</v>
      </c>
      <c r="E63" s="105"/>
      <c r="F63" s="115"/>
    </row>
    <row r="64" spans="1:6" x14ac:dyDescent="0.25">
      <c r="A64" s="9"/>
      <c r="B64" s="115"/>
      <c r="C64" s="115"/>
      <c r="D64" s="115" t="s">
        <v>107</v>
      </c>
      <c r="E64" s="105"/>
      <c r="F64" s="115"/>
    </row>
    <row r="65" spans="1:8" x14ac:dyDescent="0.25">
      <c r="A65" s="9"/>
      <c r="B65" s="115"/>
      <c r="C65" s="115"/>
      <c r="D65" s="115" t="s">
        <v>108</v>
      </c>
      <c r="E65" s="105">
        <v>9047430</v>
      </c>
      <c r="F65" s="104">
        <v>10391189</v>
      </c>
    </row>
    <row r="66" spans="1:8" x14ac:dyDescent="0.25">
      <c r="A66" s="9"/>
      <c r="B66" s="115"/>
      <c r="C66" s="115"/>
      <c r="D66" s="115"/>
      <c r="E66" s="105"/>
      <c r="F66" s="115"/>
    </row>
    <row r="67" spans="1:8" ht="22.5" x14ac:dyDescent="0.25">
      <c r="A67" s="9"/>
      <c r="B67" s="115"/>
      <c r="C67" s="115"/>
      <c r="D67" s="116" t="s">
        <v>109</v>
      </c>
      <c r="E67" s="108">
        <f>SUM(E68:E72)</f>
        <v>3350199</v>
      </c>
      <c r="F67" s="108">
        <f>SUM(F68:F72)</f>
        <v>996874</v>
      </c>
    </row>
    <row r="68" spans="1:8" x14ac:dyDescent="0.25">
      <c r="A68" s="9"/>
      <c r="B68" s="115"/>
      <c r="C68" s="115"/>
      <c r="D68" s="115" t="s">
        <v>110</v>
      </c>
      <c r="E68" s="105">
        <v>2108059</v>
      </c>
      <c r="F68" s="105">
        <v>2420892</v>
      </c>
    </row>
    <row r="69" spans="1:8" x14ac:dyDescent="0.25">
      <c r="A69" s="9"/>
      <c r="B69" s="115"/>
      <c r="C69" s="115"/>
      <c r="D69" s="115" t="s">
        <v>111</v>
      </c>
      <c r="E69" s="105">
        <v>1242140</v>
      </c>
      <c r="F69" s="105">
        <v>-1424018</v>
      </c>
    </row>
    <row r="70" spans="1:8" x14ac:dyDescent="0.25">
      <c r="A70" s="9"/>
      <c r="B70" s="115"/>
      <c r="C70" s="115"/>
      <c r="D70" s="115" t="s">
        <v>112</v>
      </c>
      <c r="E70" s="105">
        <v>0</v>
      </c>
      <c r="F70" s="115"/>
    </row>
    <row r="71" spans="1:8" x14ac:dyDescent="0.25">
      <c r="A71" s="9"/>
      <c r="B71" s="115"/>
      <c r="C71" s="115"/>
      <c r="D71" s="115" t="s">
        <v>113</v>
      </c>
      <c r="E71" s="105">
        <v>0</v>
      </c>
      <c r="F71" s="115"/>
    </row>
    <row r="72" spans="1:8" ht="22.5" x14ac:dyDescent="0.25">
      <c r="A72" s="9"/>
      <c r="B72" s="115"/>
      <c r="C72" s="115"/>
      <c r="D72" s="115" t="s">
        <v>114</v>
      </c>
      <c r="E72" s="105">
        <v>0</v>
      </c>
      <c r="F72" s="115"/>
    </row>
    <row r="73" spans="1:8" x14ac:dyDescent="0.25">
      <c r="A73" s="9"/>
      <c r="B73" s="115"/>
      <c r="C73" s="115"/>
      <c r="D73" s="115"/>
      <c r="E73" s="105"/>
      <c r="F73" s="115"/>
    </row>
    <row r="74" spans="1:8" ht="22.5" x14ac:dyDescent="0.25">
      <c r="A74" s="9"/>
      <c r="B74" s="115"/>
      <c r="C74" s="115"/>
      <c r="D74" s="116" t="s">
        <v>115</v>
      </c>
      <c r="E74" s="108">
        <f>SUM(E75:E76)</f>
        <v>0</v>
      </c>
      <c r="F74" s="108">
        <f>SUM(F75:F76)</f>
        <v>0</v>
      </c>
    </row>
    <row r="75" spans="1:8" x14ac:dyDescent="0.25">
      <c r="A75" s="9"/>
      <c r="B75" s="115"/>
      <c r="C75" s="115"/>
      <c r="D75" s="115" t="s">
        <v>116</v>
      </c>
      <c r="E75" s="105">
        <v>0</v>
      </c>
      <c r="F75" s="115"/>
    </row>
    <row r="76" spans="1:8" x14ac:dyDescent="0.25">
      <c r="A76" s="9"/>
      <c r="B76" s="115"/>
      <c r="C76" s="115"/>
      <c r="D76" s="115" t="s">
        <v>117</v>
      </c>
      <c r="E76" s="105">
        <v>0</v>
      </c>
      <c r="F76" s="115"/>
    </row>
    <row r="77" spans="1:8" x14ac:dyDescent="0.25">
      <c r="A77" s="9"/>
      <c r="B77" s="115"/>
      <c r="C77" s="115"/>
      <c r="D77" s="115"/>
      <c r="E77" s="105"/>
      <c r="F77" s="115"/>
    </row>
    <row r="78" spans="1:8" ht="22.5" x14ac:dyDescent="0.25">
      <c r="A78" s="9"/>
      <c r="B78" s="115"/>
      <c r="C78" s="115"/>
      <c r="D78" s="116" t="s">
        <v>118</v>
      </c>
      <c r="E78" s="108">
        <f>+E62+E67+E74</f>
        <v>12397629</v>
      </c>
      <c r="F78" s="108">
        <f>+F62+F67+F74</f>
        <v>11388063</v>
      </c>
    </row>
    <row r="79" spans="1:8" x14ac:dyDescent="0.25">
      <c r="A79" s="9"/>
      <c r="B79" s="115"/>
      <c r="C79" s="115"/>
      <c r="D79" s="115"/>
      <c r="E79" s="108"/>
      <c r="F79" s="108"/>
    </row>
    <row r="80" spans="1:8" ht="22.5" x14ac:dyDescent="0.25">
      <c r="A80" s="9"/>
      <c r="B80" s="115"/>
      <c r="C80" s="115"/>
      <c r="D80" s="116" t="s">
        <v>119</v>
      </c>
      <c r="E80" s="108">
        <f>+E78+E58</f>
        <v>14824178</v>
      </c>
      <c r="F80" s="108">
        <f>+F78+F58</f>
        <v>12939057</v>
      </c>
      <c r="G80" s="110"/>
      <c r="H80" s="110"/>
    </row>
    <row r="81" spans="1:7" x14ac:dyDescent="0.25">
      <c r="A81" s="9"/>
      <c r="B81" s="115"/>
      <c r="C81" s="115"/>
      <c r="D81" s="115"/>
      <c r="E81" s="115"/>
      <c r="F81" s="115"/>
      <c r="G81" s="110"/>
    </row>
    <row r="82" spans="1:7" x14ac:dyDescent="0.25">
      <c r="A82" s="9"/>
      <c r="B82" s="115"/>
      <c r="C82" s="115"/>
      <c r="D82" s="115"/>
      <c r="E82" s="115"/>
      <c r="F82" s="115"/>
    </row>
    <row r="83" spans="1:7" x14ac:dyDescent="0.25">
      <c r="A83" s="21"/>
      <c r="B83" s="22"/>
      <c r="C83" s="22"/>
      <c r="D83" s="22"/>
      <c r="E83" s="22"/>
      <c r="F83" s="22"/>
    </row>
    <row r="84" spans="1:7" x14ac:dyDescent="0.25">
      <c r="A84" s="20"/>
      <c r="B84" s="20"/>
      <c r="C84" s="20"/>
      <c r="D84" s="20"/>
      <c r="E84" s="20"/>
      <c r="F84" s="20"/>
    </row>
    <row r="85" spans="1:7" x14ac:dyDescent="0.25">
      <c r="E85" s="110"/>
      <c r="F85" s="110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73" fitToHeight="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4" workbookViewId="0">
      <selection activeCell="E26" sqref="E26"/>
    </sheetView>
  </sheetViews>
  <sheetFormatPr baseColWidth="10" defaultRowHeight="15" x14ac:dyDescent="0.25"/>
  <cols>
    <col min="1" max="1" width="53.140625" customWidth="1"/>
  </cols>
  <sheetData>
    <row r="1" spans="1:8" x14ac:dyDescent="0.25">
      <c r="A1" s="255" t="s">
        <v>557</v>
      </c>
      <c r="B1" s="256"/>
      <c r="C1" s="256"/>
      <c r="D1" s="256"/>
      <c r="E1" s="256"/>
      <c r="F1" s="256"/>
      <c r="G1" s="256"/>
      <c r="H1" s="77"/>
    </row>
    <row r="2" spans="1:8" x14ac:dyDescent="0.25">
      <c r="A2" s="211" t="s">
        <v>443</v>
      </c>
      <c r="B2" s="212"/>
      <c r="C2" s="212"/>
      <c r="D2" s="212"/>
      <c r="E2" s="212"/>
      <c r="F2" s="212"/>
      <c r="G2" s="212"/>
      <c r="H2" s="77"/>
    </row>
    <row r="3" spans="1:8" x14ac:dyDescent="0.25">
      <c r="A3" s="211" t="s">
        <v>1</v>
      </c>
      <c r="B3" s="212"/>
      <c r="C3" s="212"/>
      <c r="D3" s="212"/>
      <c r="E3" s="212"/>
      <c r="F3" s="212"/>
      <c r="G3" s="212"/>
      <c r="H3" s="77"/>
    </row>
    <row r="4" spans="1:8" ht="15.75" thickBot="1" x14ac:dyDescent="0.3">
      <c r="A4" s="213" t="s">
        <v>444</v>
      </c>
      <c r="B4" s="214"/>
      <c r="C4" s="214"/>
      <c r="D4" s="214"/>
      <c r="E4" s="214"/>
      <c r="F4" s="214"/>
      <c r="G4" s="214"/>
      <c r="H4" s="77"/>
    </row>
    <row r="5" spans="1:8" ht="22.5" x14ac:dyDescent="0.25">
      <c r="A5" s="217" t="s">
        <v>445</v>
      </c>
      <c r="B5" s="150" t="s">
        <v>446</v>
      </c>
      <c r="C5" s="176" t="s">
        <v>448</v>
      </c>
      <c r="D5" s="176" t="s">
        <v>449</v>
      </c>
      <c r="E5" s="176" t="s">
        <v>450</v>
      </c>
      <c r="F5" s="176" t="s">
        <v>451</v>
      </c>
      <c r="G5" s="176" t="s">
        <v>452</v>
      </c>
      <c r="H5" s="284"/>
    </row>
    <row r="6" spans="1:8" ht="23.25" thickBot="1" x14ac:dyDescent="0.3">
      <c r="A6" s="218"/>
      <c r="B6" s="148" t="s">
        <v>447</v>
      </c>
      <c r="C6" s="178"/>
      <c r="D6" s="178"/>
      <c r="E6" s="178"/>
      <c r="F6" s="178"/>
      <c r="G6" s="178"/>
      <c r="H6" s="284"/>
    </row>
    <row r="7" spans="1:8" ht="15.6" x14ac:dyDescent="0.3">
      <c r="A7" s="70"/>
      <c r="B7" s="71"/>
      <c r="C7" s="71"/>
      <c r="D7" s="71"/>
      <c r="E7" s="71"/>
      <c r="F7" s="71"/>
      <c r="G7" s="71"/>
      <c r="H7" s="69"/>
    </row>
    <row r="8" spans="1:8" ht="15.75" x14ac:dyDescent="0.25">
      <c r="A8" s="78" t="s">
        <v>456</v>
      </c>
      <c r="B8" s="71"/>
      <c r="C8" s="71"/>
      <c r="D8" s="71"/>
      <c r="E8" s="71"/>
      <c r="F8" s="71"/>
      <c r="G8" s="71"/>
      <c r="H8" s="69"/>
    </row>
    <row r="9" spans="1:8" ht="15.75" x14ac:dyDescent="0.25">
      <c r="A9" s="79" t="s">
        <v>457</v>
      </c>
      <c r="B9" s="71"/>
      <c r="C9" s="71"/>
      <c r="D9" s="71"/>
      <c r="E9" s="71"/>
      <c r="F9" s="71"/>
      <c r="G9" s="71"/>
      <c r="H9" s="69"/>
    </row>
    <row r="10" spans="1:8" ht="15.75" x14ac:dyDescent="0.25">
      <c r="A10" s="72" t="s">
        <v>458</v>
      </c>
      <c r="B10" s="71"/>
      <c r="C10" s="71"/>
      <c r="D10" s="71"/>
      <c r="E10" s="71"/>
      <c r="F10" s="71"/>
      <c r="G10" s="71"/>
      <c r="H10" s="69"/>
    </row>
    <row r="11" spans="1:8" ht="15.75" x14ac:dyDescent="0.25">
      <c r="A11" s="79" t="s">
        <v>459</v>
      </c>
      <c r="B11" s="71"/>
      <c r="C11" s="71"/>
      <c r="D11" s="71"/>
      <c r="E11" s="71"/>
      <c r="F11" s="71"/>
      <c r="G11" s="71"/>
      <c r="H11" s="69"/>
    </row>
    <row r="12" spans="1:8" ht="15.75" x14ac:dyDescent="0.25">
      <c r="A12" s="72" t="s">
        <v>460</v>
      </c>
      <c r="B12" s="71"/>
      <c r="C12" s="71"/>
      <c r="D12" s="71"/>
      <c r="E12" s="71"/>
      <c r="F12" s="71"/>
      <c r="G12" s="71"/>
      <c r="H12" s="69"/>
    </row>
    <row r="13" spans="1:8" ht="15.75" x14ac:dyDescent="0.25">
      <c r="A13" s="79" t="s">
        <v>461</v>
      </c>
      <c r="B13" s="71"/>
      <c r="C13" s="71"/>
      <c r="D13" s="71"/>
      <c r="E13" s="71"/>
      <c r="F13" s="71"/>
      <c r="G13" s="71"/>
      <c r="H13" s="69"/>
    </row>
    <row r="14" spans="1:8" ht="15.75" x14ac:dyDescent="0.25">
      <c r="A14" s="72" t="s">
        <v>462</v>
      </c>
      <c r="B14" s="71"/>
      <c r="C14" s="71"/>
      <c r="D14" s="71"/>
      <c r="E14" s="71"/>
      <c r="F14" s="71"/>
      <c r="G14" s="71"/>
      <c r="H14" s="69"/>
    </row>
    <row r="15" spans="1:8" ht="15.75" x14ac:dyDescent="0.25">
      <c r="A15" s="79" t="s">
        <v>463</v>
      </c>
      <c r="B15" s="71"/>
      <c r="C15" s="71"/>
      <c r="D15" s="71"/>
      <c r="E15" s="71"/>
      <c r="F15" s="71"/>
      <c r="G15" s="71"/>
      <c r="H15" s="69"/>
    </row>
    <row r="16" spans="1:8" ht="15.75" x14ac:dyDescent="0.25">
      <c r="A16" s="72" t="s">
        <v>464</v>
      </c>
      <c r="B16" s="71"/>
      <c r="C16" s="71"/>
      <c r="D16" s="71"/>
      <c r="E16" s="71"/>
      <c r="F16" s="71"/>
      <c r="G16" s="71"/>
      <c r="H16" s="69"/>
    </row>
    <row r="17" spans="1:8" ht="15.75" x14ac:dyDescent="0.25">
      <c r="A17" s="79" t="s">
        <v>465</v>
      </c>
      <c r="B17" s="71"/>
      <c r="C17" s="71"/>
      <c r="D17" s="71"/>
      <c r="E17" s="71"/>
      <c r="F17" s="71"/>
      <c r="G17" s="71"/>
      <c r="H17" s="69"/>
    </row>
    <row r="18" spans="1:8" ht="15.75" x14ac:dyDescent="0.25">
      <c r="A18" s="72" t="s">
        <v>466</v>
      </c>
      <c r="B18" s="71"/>
      <c r="C18" s="71"/>
      <c r="D18" s="71"/>
      <c r="E18" s="71"/>
      <c r="F18" s="71"/>
      <c r="G18" s="71"/>
      <c r="H18" s="69"/>
    </row>
    <row r="19" spans="1:8" ht="15.75" x14ac:dyDescent="0.25">
      <c r="A19" s="79" t="s">
        <v>467</v>
      </c>
      <c r="B19" s="71"/>
      <c r="C19" s="71"/>
      <c r="D19" s="71"/>
      <c r="E19" s="71"/>
      <c r="F19" s="71"/>
      <c r="G19" s="71"/>
      <c r="H19" s="69"/>
    </row>
    <row r="20" spans="1:8" ht="15.75" x14ac:dyDescent="0.25">
      <c r="A20" s="72" t="s">
        <v>468</v>
      </c>
      <c r="B20" s="71"/>
      <c r="C20" s="71"/>
      <c r="D20" s="71"/>
      <c r="E20" s="71"/>
      <c r="F20" s="71"/>
      <c r="G20" s="71"/>
      <c r="H20" s="69"/>
    </row>
    <row r="21" spans="1:8" ht="15.6" x14ac:dyDescent="0.3">
      <c r="A21" s="70"/>
      <c r="B21" s="71"/>
      <c r="C21" s="71"/>
      <c r="D21" s="71"/>
      <c r="E21" s="71"/>
      <c r="F21" s="71"/>
      <c r="G21" s="71"/>
      <c r="H21" s="69"/>
    </row>
    <row r="22" spans="1:8" ht="15.75" x14ac:dyDescent="0.25">
      <c r="A22" s="78" t="s">
        <v>469</v>
      </c>
      <c r="B22" s="71"/>
      <c r="C22" s="71"/>
      <c r="D22" s="71"/>
      <c r="E22" s="71"/>
      <c r="F22" s="71"/>
      <c r="G22" s="71"/>
      <c r="H22" s="69"/>
    </row>
    <row r="23" spans="1:8" ht="15.75" x14ac:dyDescent="0.25">
      <c r="A23" s="72" t="s">
        <v>470</v>
      </c>
      <c r="B23" s="71"/>
      <c r="C23" s="71"/>
      <c r="D23" s="71"/>
      <c r="E23" s="71"/>
      <c r="F23" s="71"/>
      <c r="G23" s="71"/>
      <c r="H23" s="69"/>
    </row>
    <row r="24" spans="1:8" ht="15.75" x14ac:dyDescent="0.25">
      <c r="A24" s="79" t="s">
        <v>471</v>
      </c>
      <c r="B24" s="71"/>
      <c r="C24" s="71"/>
      <c r="D24" s="71"/>
      <c r="E24" s="71"/>
      <c r="F24" s="71"/>
      <c r="G24" s="71"/>
      <c r="H24" s="69"/>
    </row>
    <row r="25" spans="1:8" ht="15.75" x14ac:dyDescent="0.25">
      <c r="A25" s="72" t="s">
        <v>472</v>
      </c>
      <c r="B25" s="71"/>
      <c r="C25" s="71"/>
      <c r="D25" s="71"/>
      <c r="E25" s="71"/>
      <c r="F25" s="71"/>
      <c r="G25" s="71"/>
      <c r="H25" s="69"/>
    </row>
    <row r="26" spans="1:8" ht="22.5" x14ac:dyDescent="0.25">
      <c r="A26" s="72" t="s">
        <v>473</v>
      </c>
      <c r="B26" s="71"/>
      <c r="C26" s="71"/>
      <c r="D26" s="71"/>
      <c r="E26" s="71"/>
      <c r="F26" s="71"/>
      <c r="G26" s="71"/>
      <c r="H26" s="69"/>
    </row>
    <row r="27" spans="1:8" ht="15.75" x14ac:dyDescent="0.25">
      <c r="A27" s="72" t="s">
        <v>474</v>
      </c>
      <c r="B27" s="71"/>
      <c r="C27" s="71"/>
      <c r="D27" s="71"/>
      <c r="E27" s="71"/>
      <c r="F27" s="71"/>
      <c r="G27" s="71"/>
      <c r="H27" s="69"/>
    </row>
    <row r="28" spans="1:8" ht="15.75" x14ac:dyDescent="0.25">
      <c r="A28" s="70"/>
      <c r="B28" s="71"/>
      <c r="C28" s="71"/>
      <c r="D28" s="71"/>
      <c r="E28" s="71"/>
      <c r="F28" s="71"/>
      <c r="G28" s="71"/>
      <c r="H28" s="69"/>
    </row>
    <row r="29" spans="1:8" ht="15.75" x14ac:dyDescent="0.25">
      <c r="A29" s="78" t="s">
        <v>475</v>
      </c>
      <c r="B29" s="71"/>
      <c r="C29" s="71"/>
      <c r="D29" s="71"/>
      <c r="E29" s="71"/>
      <c r="F29" s="71"/>
      <c r="G29" s="71"/>
      <c r="H29" s="69"/>
    </row>
    <row r="30" spans="1:8" ht="15.75" x14ac:dyDescent="0.25">
      <c r="A30" s="72" t="s">
        <v>476</v>
      </c>
      <c r="B30" s="71"/>
      <c r="C30" s="71"/>
      <c r="D30" s="71"/>
      <c r="E30" s="71"/>
      <c r="F30" s="71"/>
      <c r="G30" s="71"/>
      <c r="H30" s="69"/>
    </row>
    <row r="31" spans="1:8" ht="15.75" x14ac:dyDescent="0.25">
      <c r="A31" s="70"/>
      <c r="B31" s="71"/>
      <c r="C31" s="71"/>
      <c r="D31" s="71"/>
      <c r="E31" s="71"/>
      <c r="F31" s="71"/>
      <c r="G31" s="71"/>
      <c r="H31" s="69"/>
    </row>
    <row r="32" spans="1:8" ht="15.75" x14ac:dyDescent="0.25">
      <c r="A32" s="78" t="s">
        <v>477</v>
      </c>
      <c r="B32" s="71"/>
      <c r="C32" s="71"/>
      <c r="D32" s="71"/>
      <c r="E32" s="71"/>
      <c r="F32" s="71"/>
      <c r="G32" s="71"/>
      <c r="H32" s="69"/>
    </row>
    <row r="33" spans="1:8" ht="15.75" x14ac:dyDescent="0.25">
      <c r="A33" s="70"/>
      <c r="B33" s="71"/>
      <c r="C33" s="71"/>
      <c r="D33" s="71"/>
      <c r="E33" s="71"/>
      <c r="F33" s="71"/>
      <c r="G33" s="71"/>
      <c r="H33" s="69"/>
    </row>
    <row r="34" spans="1:8" ht="15.75" x14ac:dyDescent="0.25">
      <c r="A34" s="80" t="s">
        <v>294</v>
      </c>
      <c r="B34" s="71"/>
      <c r="C34" s="71"/>
      <c r="D34" s="71"/>
      <c r="E34" s="71"/>
      <c r="F34" s="71"/>
      <c r="G34" s="71"/>
      <c r="H34" s="69"/>
    </row>
    <row r="35" spans="1:8" ht="22.5" x14ac:dyDescent="0.25">
      <c r="A35" s="74" t="s">
        <v>453</v>
      </c>
      <c r="B35" s="71"/>
      <c r="C35" s="71"/>
      <c r="D35" s="71"/>
      <c r="E35" s="71"/>
      <c r="F35" s="71"/>
      <c r="G35" s="71"/>
      <c r="H35" s="69"/>
    </row>
    <row r="36" spans="1:8" ht="22.5" x14ac:dyDescent="0.25">
      <c r="A36" s="74" t="s">
        <v>454</v>
      </c>
      <c r="B36" s="71"/>
      <c r="C36" s="71"/>
      <c r="D36" s="71"/>
      <c r="E36" s="71"/>
      <c r="F36" s="71"/>
      <c r="G36" s="71"/>
      <c r="H36" s="69"/>
    </row>
    <row r="37" spans="1:8" ht="15.75" x14ac:dyDescent="0.25">
      <c r="A37" s="73" t="s">
        <v>455</v>
      </c>
      <c r="B37" s="71"/>
      <c r="C37" s="71"/>
      <c r="D37" s="71"/>
      <c r="E37" s="71"/>
      <c r="F37" s="71"/>
      <c r="G37" s="71"/>
      <c r="H37" s="69"/>
    </row>
    <row r="38" spans="1:8" ht="16.5" thickBot="1" x14ac:dyDescent="0.3">
      <c r="A38" s="75"/>
      <c r="B38" s="76"/>
      <c r="C38" s="76"/>
      <c r="D38" s="76"/>
      <c r="E38" s="76"/>
      <c r="F38" s="76"/>
      <c r="G38" s="76"/>
      <c r="H38" s="69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83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A16" workbookViewId="0">
      <selection activeCell="G23" sqref="G23"/>
    </sheetView>
  </sheetViews>
  <sheetFormatPr baseColWidth="10" defaultRowHeight="15" x14ac:dyDescent="0.25"/>
  <cols>
    <col min="1" max="1" width="53.140625" customWidth="1"/>
  </cols>
  <sheetData>
    <row r="1" spans="1:8" x14ac:dyDescent="0.25">
      <c r="A1" s="255" t="s">
        <v>557</v>
      </c>
      <c r="B1" s="256"/>
      <c r="C1" s="256"/>
      <c r="D1" s="256"/>
      <c r="E1" s="256"/>
      <c r="F1" s="256"/>
      <c r="G1" s="256"/>
      <c r="H1" s="84"/>
    </row>
    <row r="2" spans="1:8" x14ac:dyDescent="0.25">
      <c r="A2" s="211" t="s">
        <v>478</v>
      </c>
      <c r="B2" s="212"/>
      <c r="C2" s="212"/>
      <c r="D2" s="212"/>
      <c r="E2" s="212"/>
      <c r="F2" s="212"/>
      <c r="G2" s="212"/>
      <c r="H2" s="84"/>
    </row>
    <row r="3" spans="1:8" x14ac:dyDescent="0.25">
      <c r="A3" s="211" t="s">
        <v>1</v>
      </c>
      <c r="B3" s="212"/>
      <c r="C3" s="212"/>
      <c r="D3" s="212"/>
      <c r="E3" s="212"/>
      <c r="F3" s="212"/>
      <c r="G3" s="212"/>
      <c r="H3" s="84"/>
    </row>
    <row r="4" spans="1:8" ht="15.75" thickBot="1" x14ac:dyDescent="0.3">
      <c r="A4" s="213" t="s">
        <v>479</v>
      </c>
      <c r="B4" s="214"/>
      <c r="C4" s="214"/>
      <c r="D4" s="214"/>
      <c r="E4" s="214"/>
      <c r="F4" s="214"/>
      <c r="G4" s="214"/>
      <c r="H4" s="84"/>
    </row>
    <row r="5" spans="1:8" ht="22.5" x14ac:dyDescent="0.25">
      <c r="A5" s="217" t="s">
        <v>445</v>
      </c>
      <c r="B5" s="150" t="s">
        <v>446</v>
      </c>
      <c r="C5" s="176" t="s">
        <v>448</v>
      </c>
      <c r="D5" s="176" t="s">
        <v>449</v>
      </c>
      <c r="E5" s="176" t="s">
        <v>450</v>
      </c>
      <c r="F5" s="176" t="s">
        <v>451</v>
      </c>
      <c r="G5" s="176" t="s">
        <v>452</v>
      </c>
      <c r="H5" s="285"/>
    </row>
    <row r="6" spans="1:8" ht="45.75" thickBot="1" x14ac:dyDescent="0.3">
      <c r="A6" s="218"/>
      <c r="B6" s="148" t="s">
        <v>480</v>
      </c>
      <c r="C6" s="178"/>
      <c r="D6" s="178"/>
      <c r="E6" s="178"/>
      <c r="F6" s="178"/>
      <c r="G6" s="178"/>
      <c r="H6" s="285"/>
    </row>
    <row r="7" spans="1:8" x14ac:dyDescent="0.25">
      <c r="A7" s="85" t="s">
        <v>481</v>
      </c>
      <c r="B7" s="7"/>
      <c r="C7" s="7"/>
      <c r="D7" s="7"/>
      <c r="E7" s="7"/>
      <c r="F7" s="7"/>
      <c r="G7" s="7"/>
      <c r="H7" s="82"/>
    </row>
    <row r="8" spans="1:8" x14ac:dyDescent="0.25">
      <c r="A8" s="86" t="s">
        <v>482</v>
      </c>
      <c r="B8" s="7"/>
      <c r="C8" s="7"/>
      <c r="D8" s="7"/>
      <c r="E8" s="7"/>
      <c r="F8" s="7"/>
      <c r="G8" s="7"/>
      <c r="H8" s="82"/>
    </row>
    <row r="9" spans="1:8" x14ac:dyDescent="0.25">
      <c r="A9" s="83" t="s">
        <v>483</v>
      </c>
      <c r="B9" s="7"/>
      <c r="C9" s="7"/>
      <c r="D9" s="7"/>
      <c r="E9" s="7"/>
      <c r="F9" s="7"/>
      <c r="G9" s="7"/>
      <c r="H9" s="82"/>
    </row>
    <row r="10" spans="1:8" x14ac:dyDescent="0.25">
      <c r="A10" s="86" t="s">
        <v>484</v>
      </c>
      <c r="B10" s="7"/>
      <c r="C10" s="7"/>
      <c r="D10" s="7"/>
      <c r="E10" s="7"/>
      <c r="F10" s="7"/>
      <c r="G10" s="7"/>
      <c r="H10" s="82"/>
    </row>
    <row r="11" spans="1:8" x14ac:dyDescent="0.25">
      <c r="A11" s="83" t="s">
        <v>485</v>
      </c>
      <c r="B11" s="7"/>
      <c r="C11" s="7"/>
      <c r="D11" s="7"/>
      <c r="E11" s="7"/>
      <c r="F11" s="7"/>
      <c r="G11" s="7"/>
      <c r="H11" s="82"/>
    </row>
    <row r="12" spans="1:8" x14ac:dyDescent="0.25">
      <c r="A12" s="86" t="s">
        <v>486</v>
      </c>
      <c r="B12" s="7"/>
      <c r="C12" s="7"/>
      <c r="D12" s="7"/>
      <c r="E12" s="7"/>
      <c r="F12" s="7"/>
      <c r="G12" s="7"/>
      <c r="H12" s="82"/>
    </row>
    <row r="13" spans="1:8" x14ac:dyDescent="0.25">
      <c r="A13" s="83" t="s">
        <v>487</v>
      </c>
      <c r="B13" s="7"/>
      <c r="C13" s="7"/>
      <c r="D13" s="7"/>
      <c r="E13" s="7"/>
      <c r="F13" s="7"/>
      <c r="G13" s="7"/>
      <c r="H13" s="82"/>
    </row>
    <row r="14" spans="1:8" x14ac:dyDescent="0.25">
      <c r="A14" s="86" t="s">
        <v>488</v>
      </c>
      <c r="B14" s="7"/>
      <c r="C14" s="7"/>
      <c r="D14" s="7"/>
      <c r="E14" s="7"/>
      <c r="F14" s="7"/>
      <c r="G14" s="7"/>
      <c r="H14" s="82"/>
    </row>
    <row r="15" spans="1:8" x14ac:dyDescent="0.25">
      <c r="A15" s="83" t="s">
        <v>489</v>
      </c>
      <c r="B15" s="7"/>
      <c r="C15" s="7"/>
      <c r="D15" s="7"/>
      <c r="E15" s="7"/>
      <c r="F15" s="7"/>
      <c r="G15" s="7"/>
      <c r="H15" s="82"/>
    </row>
    <row r="16" spans="1:8" x14ac:dyDescent="0.25">
      <c r="A16" s="86" t="s">
        <v>490</v>
      </c>
      <c r="B16" s="7"/>
      <c r="C16" s="7"/>
      <c r="D16" s="7"/>
      <c r="E16" s="7"/>
      <c r="F16" s="7"/>
      <c r="G16" s="7"/>
      <c r="H16" s="82"/>
    </row>
    <row r="17" spans="1:8" ht="14.45" x14ac:dyDescent="0.3">
      <c r="A17" s="8"/>
      <c r="B17" s="7"/>
      <c r="C17" s="7"/>
      <c r="D17" s="7"/>
      <c r="E17" s="7"/>
      <c r="F17" s="7"/>
      <c r="G17" s="7"/>
      <c r="H17" s="82"/>
    </row>
    <row r="18" spans="1:8" x14ac:dyDescent="0.25">
      <c r="A18" s="85" t="s">
        <v>491</v>
      </c>
      <c r="B18" s="7"/>
      <c r="C18" s="7"/>
      <c r="D18" s="7"/>
      <c r="E18" s="7"/>
      <c r="F18" s="7"/>
      <c r="G18" s="7"/>
      <c r="H18" s="82"/>
    </row>
    <row r="19" spans="1:8" x14ac:dyDescent="0.25">
      <c r="A19" s="83" t="s">
        <v>482</v>
      </c>
      <c r="B19" s="7"/>
      <c r="C19" s="7"/>
      <c r="D19" s="7"/>
      <c r="E19" s="7"/>
      <c r="F19" s="7"/>
      <c r="G19" s="7"/>
      <c r="H19" s="82"/>
    </row>
    <row r="20" spans="1:8" x14ac:dyDescent="0.25">
      <c r="A20" s="86" t="s">
        <v>483</v>
      </c>
      <c r="B20" s="7"/>
      <c r="C20" s="7"/>
      <c r="D20" s="7"/>
      <c r="E20" s="7"/>
      <c r="F20" s="7"/>
      <c r="G20" s="7"/>
      <c r="H20" s="82"/>
    </row>
    <row r="21" spans="1:8" x14ac:dyDescent="0.25">
      <c r="A21" s="83" t="s">
        <v>484</v>
      </c>
      <c r="B21" s="7"/>
      <c r="C21" s="7"/>
      <c r="D21" s="7"/>
      <c r="E21" s="7"/>
      <c r="F21" s="7"/>
      <c r="G21" s="7"/>
      <c r="H21" s="82"/>
    </row>
    <row r="22" spans="1:8" x14ac:dyDescent="0.25">
      <c r="A22" s="86" t="s">
        <v>485</v>
      </c>
      <c r="B22" s="7"/>
      <c r="C22" s="7"/>
      <c r="D22" s="7"/>
      <c r="E22" s="7"/>
      <c r="F22" s="7"/>
      <c r="G22" s="7"/>
      <c r="H22" s="82"/>
    </row>
    <row r="23" spans="1:8" x14ac:dyDescent="0.25">
      <c r="A23" s="83" t="s">
        <v>486</v>
      </c>
      <c r="B23" s="7"/>
      <c r="C23" s="7"/>
      <c r="D23" s="7"/>
      <c r="E23" s="7"/>
      <c r="F23" s="7"/>
      <c r="G23" s="7"/>
      <c r="H23" s="82"/>
    </row>
    <row r="24" spans="1:8" x14ac:dyDescent="0.25">
      <c r="A24" s="86" t="s">
        <v>487</v>
      </c>
      <c r="B24" s="7"/>
      <c r="C24" s="7"/>
      <c r="D24" s="7"/>
      <c r="E24" s="7"/>
      <c r="F24" s="7"/>
      <c r="G24" s="7"/>
      <c r="H24" s="82"/>
    </row>
    <row r="25" spans="1:8" x14ac:dyDescent="0.25">
      <c r="A25" s="83" t="s">
        <v>488</v>
      </c>
      <c r="B25" s="7"/>
      <c r="C25" s="7"/>
      <c r="D25" s="7"/>
      <c r="E25" s="7"/>
      <c r="F25" s="7"/>
      <c r="G25" s="7"/>
      <c r="H25" s="82"/>
    </row>
    <row r="26" spans="1:8" x14ac:dyDescent="0.25">
      <c r="A26" s="86" t="s">
        <v>492</v>
      </c>
      <c r="B26" s="7"/>
      <c r="C26" s="7"/>
      <c r="D26" s="7"/>
      <c r="E26" s="7"/>
      <c r="F26" s="7"/>
      <c r="G26" s="7"/>
      <c r="H26" s="82"/>
    </row>
    <row r="27" spans="1:8" x14ac:dyDescent="0.25">
      <c r="A27" s="83" t="s">
        <v>490</v>
      </c>
      <c r="B27" s="7"/>
      <c r="C27" s="7"/>
      <c r="D27" s="7"/>
      <c r="E27" s="7"/>
      <c r="F27" s="7"/>
      <c r="G27" s="7"/>
      <c r="H27" s="82"/>
    </row>
    <row r="28" spans="1:8" x14ac:dyDescent="0.25">
      <c r="A28" s="8"/>
      <c r="B28" s="7"/>
      <c r="C28" s="7"/>
      <c r="D28" s="7"/>
      <c r="E28" s="7"/>
      <c r="F28" s="7"/>
      <c r="G28" s="7"/>
      <c r="H28" s="82"/>
    </row>
    <row r="29" spans="1:8" x14ac:dyDescent="0.25">
      <c r="A29" s="85" t="s">
        <v>493</v>
      </c>
      <c r="B29" s="7"/>
      <c r="C29" s="7"/>
      <c r="D29" s="7"/>
      <c r="E29" s="7"/>
      <c r="F29" s="7"/>
      <c r="G29" s="7"/>
      <c r="H29" s="82"/>
    </row>
    <row r="30" spans="1:8" ht="15.75" thickBot="1" x14ac:dyDescent="0.3">
      <c r="A30" s="14"/>
      <c r="B30" s="11"/>
      <c r="C30" s="11"/>
      <c r="D30" s="11"/>
      <c r="E30" s="11"/>
      <c r="F30" s="11"/>
      <c r="G30" s="11"/>
      <c r="H30" s="82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2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9" workbookViewId="0">
      <selection activeCell="D17" sqref="D17"/>
    </sheetView>
  </sheetViews>
  <sheetFormatPr baseColWidth="10" defaultRowHeight="15" x14ac:dyDescent="0.25"/>
  <cols>
    <col min="1" max="1" width="52.85546875" customWidth="1"/>
  </cols>
  <sheetData>
    <row r="1" spans="1:7" x14ac:dyDescent="0.25">
      <c r="A1" s="255" t="s">
        <v>557</v>
      </c>
      <c r="B1" s="256"/>
      <c r="C1" s="256"/>
      <c r="D1" s="256"/>
      <c r="E1" s="256"/>
      <c r="F1" s="256"/>
      <c r="G1" s="257"/>
    </row>
    <row r="2" spans="1:7" x14ac:dyDescent="0.25">
      <c r="A2" s="211" t="s">
        <v>494</v>
      </c>
      <c r="B2" s="212"/>
      <c r="C2" s="212"/>
      <c r="D2" s="212"/>
      <c r="E2" s="212"/>
      <c r="F2" s="212"/>
      <c r="G2" s="258"/>
    </row>
    <row r="3" spans="1:7" ht="15.75" thickBot="1" x14ac:dyDescent="0.3">
      <c r="A3" s="213" t="s">
        <v>1</v>
      </c>
      <c r="B3" s="214"/>
      <c r="C3" s="214"/>
      <c r="D3" s="214"/>
      <c r="E3" s="214"/>
      <c r="F3" s="214"/>
      <c r="G3" s="259"/>
    </row>
    <row r="4" spans="1:7" ht="34.5" thickBot="1" x14ac:dyDescent="0.3">
      <c r="A4" s="158" t="s">
        <v>445</v>
      </c>
      <c r="B4" s="153" t="s">
        <v>562</v>
      </c>
      <c r="C4" s="153" t="s">
        <v>563</v>
      </c>
      <c r="D4" s="153" t="s">
        <v>564</v>
      </c>
      <c r="E4" s="153" t="s">
        <v>565</v>
      </c>
      <c r="F4" s="153" t="s">
        <v>566</v>
      </c>
      <c r="G4" s="153" t="s">
        <v>567</v>
      </c>
    </row>
    <row r="5" spans="1:7" ht="14.45" x14ac:dyDescent="0.3">
      <c r="A5" s="70"/>
      <c r="B5" s="87"/>
      <c r="C5" s="87"/>
      <c r="D5" s="87"/>
      <c r="E5" s="87"/>
      <c r="F5" s="87"/>
      <c r="G5" s="87"/>
    </row>
    <row r="6" spans="1:7" x14ac:dyDescent="0.25">
      <c r="A6" s="78" t="s">
        <v>495</v>
      </c>
      <c r="B6" s="87"/>
      <c r="C6" s="87"/>
      <c r="D6" s="87"/>
      <c r="E6" s="87"/>
      <c r="F6" s="87"/>
      <c r="G6" s="87"/>
    </row>
    <row r="7" spans="1:7" x14ac:dyDescent="0.25">
      <c r="A7" s="88" t="s">
        <v>496</v>
      </c>
      <c r="B7" s="87"/>
      <c r="C7" s="87"/>
      <c r="D7" s="87"/>
      <c r="E7" s="87"/>
      <c r="F7" s="87"/>
      <c r="G7" s="87"/>
    </row>
    <row r="8" spans="1:7" x14ac:dyDescent="0.25">
      <c r="A8" s="91" t="s">
        <v>497</v>
      </c>
      <c r="B8" s="87"/>
      <c r="C8" s="87"/>
      <c r="D8" s="87"/>
      <c r="E8" s="87"/>
      <c r="F8" s="87"/>
      <c r="G8" s="87"/>
    </row>
    <row r="9" spans="1:7" x14ac:dyDescent="0.25">
      <c r="A9" s="88" t="s">
        <v>459</v>
      </c>
      <c r="B9" s="87"/>
      <c r="C9" s="87"/>
      <c r="D9" s="87"/>
      <c r="E9" s="87"/>
      <c r="F9" s="87"/>
      <c r="G9" s="87"/>
    </row>
    <row r="10" spans="1:7" x14ac:dyDescent="0.25">
      <c r="A10" s="91" t="s">
        <v>460</v>
      </c>
      <c r="B10" s="87"/>
      <c r="C10" s="87"/>
      <c r="D10" s="87"/>
      <c r="E10" s="87"/>
      <c r="F10" s="87"/>
      <c r="G10" s="87"/>
    </row>
    <row r="11" spans="1:7" x14ac:dyDescent="0.25">
      <c r="A11" s="88" t="s">
        <v>498</v>
      </c>
      <c r="B11" s="87"/>
      <c r="C11" s="87"/>
      <c r="D11" s="87"/>
      <c r="E11" s="87"/>
      <c r="F11" s="87"/>
      <c r="G11" s="87"/>
    </row>
    <row r="12" spans="1:7" x14ac:dyDescent="0.25">
      <c r="A12" s="91" t="s">
        <v>499</v>
      </c>
      <c r="B12" s="87"/>
      <c r="C12" s="87"/>
      <c r="D12" s="87"/>
      <c r="E12" s="87"/>
      <c r="F12" s="87"/>
      <c r="G12" s="87"/>
    </row>
    <row r="13" spans="1:7" x14ac:dyDescent="0.25">
      <c r="A13" s="88" t="s">
        <v>463</v>
      </c>
      <c r="B13" s="87"/>
      <c r="C13" s="87"/>
      <c r="D13" s="87"/>
      <c r="E13" s="87"/>
      <c r="F13" s="87"/>
      <c r="G13" s="87"/>
    </row>
    <row r="14" spans="1:7" x14ac:dyDescent="0.25">
      <c r="A14" s="91" t="s">
        <v>464</v>
      </c>
      <c r="B14" s="87"/>
      <c r="C14" s="87"/>
      <c r="D14" s="87"/>
      <c r="E14" s="87"/>
      <c r="F14" s="87"/>
      <c r="G14" s="87"/>
    </row>
    <row r="15" spans="1:7" x14ac:dyDescent="0.25">
      <c r="A15" s="88" t="s">
        <v>500</v>
      </c>
      <c r="B15" s="87"/>
      <c r="C15" s="87"/>
      <c r="D15" s="87"/>
      <c r="E15" s="87"/>
      <c r="F15" s="87"/>
      <c r="G15" s="87"/>
    </row>
    <row r="16" spans="1:7" x14ac:dyDescent="0.25">
      <c r="A16" s="91" t="s">
        <v>501</v>
      </c>
      <c r="B16" s="87"/>
      <c r="C16" s="87"/>
      <c r="D16" s="87"/>
      <c r="E16" s="87"/>
      <c r="F16" s="87"/>
      <c r="G16" s="87"/>
    </row>
    <row r="17" spans="1:7" x14ac:dyDescent="0.25">
      <c r="A17" s="88" t="s">
        <v>502</v>
      </c>
      <c r="B17" s="87"/>
      <c r="C17" s="87"/>
      <c r="D17" s="87"/>
      <c r="E17" s="87"/>
      <c r="F17" s="87"/>
      <c r="G17" s="87"/>
    </row>
    <row r="18" spans="1:7" x14ac:dyDescent="0.25">
      <c r="A18" s="91" t="s">
        <v>468</v>
      </c>
      <c r="B18" s="87"/>
      <c r="C18" s="87"/>
      <c r="D18" s="87"/>
      <c r="E18" s="87"/>
      <c r="F18" s="87"/>
      <c r="G18" s="87"/>
    </row>
    <row r="19" spans="1:7" ht="14.45" x14ac:dyDescent="0.3">
      <c r="A19" s="74"/>
      <c r="B19" s="87"/>
      <c r="C19" s="87"/>
      <c r="D19" s="87"/>
      <c r="E19" s="87"/>
      <c r="F19" s="87"/>
      <c r="G19" s="87"/>
    </row>
    <row r="20" spans="1:7" x14ac:dyDescent="0.25">
      <c r="A20" s="78" t="s">
        <v>503</v>
      </c>
      <c r="B20" s="87"/>
      <c r="C20" s="87"/>
      <c r="D20" s="87"/>
      <c r="E20" s="87"/>
      <c r="F20" s="87"/>
      <c r="G20" s="87"/>
    </row>
    <row r="21" spans="1:7" x14ac:dyDescent="0.25">
      <c r="A21" s="88" t="s">
        <v>504</v>
      </c>
      <c r="B21" s="87"/>
      <c r="C21" s="87"/>
      <c r="D21" s="87"/>
      <c r="E21" s="87"/>
      <c r="F21" s="87"/>
      <c r="G21" s="87"/>
    </row>
    <row r="22" spans="1:7" x14ac:dyDescent="0.25">
      <c r="A22" s="91" t="s">
        <v>471</v>
      </c>
      <c r="B22" s="87"/>
      <c r="C22" s="87"/>
      <c r="D22" s="87"/>
      <c r="E22" s="87"/>
      <c r="F22" s="87"/>
      <c r="G22" s="87"/>
    </row>
    <row r="23" spans="1:7" x14ac:dyDescent="0.25">
      <c r="A23" s="88" t="s">
        <v>472</v>
      </c>
      <c r="B23" s="87"/>
      <c r="C23" s="87"/>
      <c r="D23" s="87"/>
      <c r="E23" s="87"/>
      <c r="F23" s="87"/>
      <c r="G23" s="87"/>
    </row>
    <row r="24" spans="1:7" ht="22.5" x14ac:dyDescent="0.25">
      <c r="A24" s="88" t="s">
        <v>473</v>
      </c>
      <c r="B24" s="87"/>
      <c r="C24" s="87"/>
      <c r="D24" s="87"/>
      <c r="E24" s="87"/>
      <c r="F24" s="87"/>
      <c r="G24" s="87"/>
    </row>
    <row r="25" spans="1:7" x14ac:dyDescent="0.25">
      <c r="A25" s="88" t="s">
        <v>474</v>
      </c>
      <c r="B25" s="87"/>
      <c r="C25" s="87"/>
      <c r="D25" s="87"/>
      <c r="E25" s="87"/>
      <c r="F25" s="87"/>
      <c r="G25" s="87"/>
    </row>
    <row r="26" spans="1:7" x14ac:dyDescent="0.25">
      <c r="A26" s="74"/>
      <c r="B26" s="87"/>
      <c r="C26" s="87"/>
      <c r="D26" s="87"/>
      <c r="E26" s="87"/>
      <c r="F26" s="87"/>
      <c r="G26" s="87"/>
    </row>
    <row r="27" spans="1:7" x14ac:dyDescent="0.25">
      <c r="A27" s="78" t="s">
        <v>505</v>
      </c>
      <c r="B27" s="87"/>
      <c r="C27" s="87"/>
      <c r="D27" s="87"/>
      <c r="E27" s="87"/>
      <c r="F27" s="87"/>
      <c r="G27" s="87"/>
    </row>
    <row r="28" spans="1:7" x14ac:dyDescent="0.25">
      <c r="A28" s="74" t="s">
        <v>292</v>
      </c>
      <c r="B28" s="87"/>
      <c r="C28" s="87"/>
      <c r="D28" s="87"/>
      <c r="E28" s="87"/>
      <c r="F28" s="87"/>
      <c r="G28" s="87"/>
    </row>
    <row r="29" spans="1:7" x14ac:dyDescent="0.25">
      <c r="A29" s="74"/>
      <c r="B29" s="87"/>
      <c r="C29" s="87"/>
      <c r="D29" s="87"/>
      <c r="E29" s="87"/>
      <c r="F29" s="87"/>
      <c r="G29" s="87"/>
    </row>
    <row r="30" spans="1:7" x14ac:dyDescent="0.25">
      <c r="A30" s="78" t="s">
        <v>506</v>
      </c>
      <c r="B30" s="87"/>
      <c r="C30" s="87"/>
      <c r="D30" s="87"/>
      <c r="E30" s="87"/>
      <c r="F30" s="87"/>
      <c r="G30" s="87"/>
    </row>
    <row r="31" spans="1:7" x14ac:dyDescent="0.25">
      <c r="A31" s="74"/>
      <c r="B31" s="87"/>
      <c r="C31" s="87"/>
      <c r="D31" s="87"/>
      <c r="E31" s="87"/>
      <c r="F31" s="87"/>
      <c r="G31" s="87"/>
    </row>
    <row r="32" spans="1:7" x14ac:dyDescent="0.25">
      <c r="A32" s="80" t="s">
        <v>294</v>
      </c>
      <c r="B32" s="87"/>
      <c r="C32" s="87"/>
      <c r="D32" s="87"/>
      <c r="E32" s="87"/>
      <c r="F32" s="87"/>
      <c r="G32" s="87"/>
    </row>
    <row r="33" spans="1:7" ht="22.5" x14ac:dyDescent="0.25">
      <c r="A33" s="74" t="s">
        <v>453</v>
      </c>
      <c r="B33" s="87"/>
      <c r="C33" s="87"/>
      <c r="D33" s="87"/>
      <c r="E33" s="87"/>
      <c r="F33" s="87"/>
      <c r="G33" s="87"/>
    </row>
    <row r="34" spans="1:7" ht="22.5" x14ac:dyDescent="0.25">
      <c r="A34" s="74" t="s">
        <v>454</v>
      </c>
      <c r="B34" s="87"/>
      <c r="C34" s="87"/>
      <c r="D34" s="87"/>
      <c r="E34" s="87"/>
      <c r="F34" s="87"/>
      <c r="G34" s="87"/>
    </row>
    <row r="35" spans="1:7" x14ac:dyDescent="0.25">
      <c r="A35" s="73" t="s">
        <v>455</v>
      </c>
      <c r="B35" s="87"/>
      <c r="C35" s="87"/>
      <c r="D35" s="87"/>
      <c r="E35" s="87"/>
      <c r="F35" s="87"/>
      <c r="G35" s="87"/>
    </row>
    <row r="36" spans="1:7" ht="15.75" thickBot="1" x14ac:dyDescent="0.3">
      <c r="A36" s="89"/>
      <c r="B36" s="90"/>
      <c r="C36" s="90"/>
      <c r="D36" s="90"/>
      <c r="E36" s="90"/>
      <c r="F36" s="90"/>
      <c r="G36" s="90"/>
    </row>
  </sheetData>
  <mergeCells count="3">
    <mergeCell ref="A1:G1"/>
    <mergeCell ref="A2:G2"/>
    <mergeCell ref="A3:G3"/>
  </mergeCells>
  <pageMargins left="0.7" right="0.7" top="0.75" bottom="0.75" header="0.3" footer="0.3"/>
  <pageSetup scale="9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opLeftCell="A16" workbookViewId="0">
      <selection activeCell="F14" sqref="F14"/>
    </sheetView>
  </sheetViews>
  <sheetFormatPr baseColWidth="10" defaultRowHeight="15" x14ac:dyDescent="0.25"/>
  <cols>
    <col min="1" max="1" width="52.85546875" customWidth="1"/>
  </cols>
  <sheetData>
    <row r="1" spans="1:8" x14ac:dyDescent="0.25">
      <c r="A1" s="255" t="s">
        <v>557</v>
      </c>
      <c r="B1" s="256"/>
      <c r="C1" s="256"/>
      <c r="D1" s="256"/>
      <c r="E1" s="256"/>
      <c r="F1" s="256"/>
      <c r="G1" s="256"/>
      <c r="H1" s="77"/>
    </row>
    <row r="2" spans="1:8" x14ac:dyDescent="0.25">
      <c r="A2" s="211" t="s">
        <v>507</v>
      </c>
      <c r="B2" s="212"/>
      <c r="C2" s="212"/>
      <c r="D2" s="212"/>
      <c r="E2" s="212"/>
      <c r="F2" s="212"/>
      <c r="G2" s="212"/>
      <c r="H2" s="77"/>
    </row>
    <row r="3" spans="1:8" ht="15.75" thickBot="1" x14ac:dyDescent="0.3">
      <c r="A3" s="213" t="s">
        <v>1</v>
      </c>
      <c r="B3" s="214"/>
      <c r="C3" s="214"/>
      <c r="D3" s="214"/>
      <c r="E3" s="214"/>
      <c r="F3" s="214"/>
      <c r="G3" s="214"/>
      <c r="H3" s="77"/>
    </row>
    <row r="4" spans="1:8" ht="34.5" thickBot="1" x14ac:dyDescent="0.3">
      <c r="A4" s="158" t="s">
        <v>445</v>
      </c>
      <c r="B4" s="159" t="s">
        <v>562</v>
      </c>
      <c r="C4" s="159" t="s">
        <v>563</v>
      </c>
      <c r="D4" s="159" t="s">
        <v>564</v>
      </c>
      <c r="E4" s="159" t="s">
        <v>565</v>
      </c>
      <c r="F4" s="159" t="s">
        <v>566</v>
      </c>
      <c r="G4" s="153" t="s">
        <v>567</v>
      </c>
      <c r="H4" s="81"/>
    </row>
    <row r="5" spans="1:8" ht="15.75" x14ac:dyDescent="0.25">
      <c r="A5" s="57" t="s">
        <v>481</v>
      </c>
      <c r="B5" s="92"/>
      <c r="C5" s="92"/>
      <c r="D5" s="92"/>
      <c r="E5" s="92"/>
      <c r="F5" s="92"/>
      <c r="G5" s="92"/>
      <c r="H5" s="81"/>
    </row>
    <row r="6" spans="1:8" ht="15.75" x14ac:dyDescent="0.25">
      <c r="A6" s="56" t="s">
        <v>482</v>
      </c>
      <c r="B6" s="92"/>
      <c r="C6" s="92"/>
      <c r="D6" s="92"/>
      <c r="E6" s="92"/>
      <c r="F6" s="92"/>
      <c r="G6" s="92"/>
      <c r="H6" s="81"/>
    </row>
    <row r="7" spans="1:8" ht="15.75" x14ac:dyDescent="0.25">
      <c r="A7" s="56" t="s">
        <v>483</v>
      </c>
      <c r="B7" s="92"/>
      <c r="C7" s="92"/>
      <c r="D7" s="92"/>
      <c r="E7" s="92"/>
      <c r="F7" s="92"/>
      <c r="G7" s="92"/>
      <c r="H7" s="81"/>
    </row>
    <row r="8" spans="1:8" ht="15.75" x14ac:dyDescent="0.25">
      <c r="A8" s="56" t="s">
        <v>484</v>
      </c>
      <c r="B8" s="92"/>
      <c r="C8" s="92"/>
      <c r="D8" s="92"/>
      <c r="E8" s="92"/>
      <c r="F8" s="92"/>
      <c r="G8" s="92"/>
      <c r="H8" s="81"/>
    </row>
    <row r="9" spans="1:8" ht="15.75" x14ac:dyDescent="0.25">
      <c r="A9" s="56" t="s">
        <v>485</v>
      </c>
      <c r="B9" s="92"/>
      <c r="C9" s="92"/>
      <c r="D9" s="92"/>
      <c r="E9" s="92"/>
      <c r="F9" s="92"/>
      <c r="G9" s="92"/>
      <c r="H9" s="81"/>
    </row>
    <row r="10" spans="1:8" ht="15.75" x14ac:dyDescent="0.25">
      <c r="A10" s="56" t="s">
        <v>486</v>
      </c>
      <c r="B10" s="92"/>
      <c r="C10" s="92"/>
      <c r="D10" s="92"/>
      <c r="E10" s="92"/>
      <c r="F10" s="92"/>
      <c r="G10" s="92"/>
      <c r="H10" s="81"/>
    </row>
    <row r="11" spans="1:8" ht="15.75" x14ac:dyDescent="0.25">
      <c r="A11" s="56" t="s">
        <v>487</v>
      </c>
      <c r="B11" s="92"/>
      <c r="C11" s="92"/>
      <c r="D11" s="92"/>
      <c r="E11" s="92"/>
      <c r="F11" s="92"/>
      <c r="G11" s="92"/>
      <c r="H11" s="81"/>
    </row>
    <row r="12" spans="1:8" ht="15.75" x14ac:dyDescent="0.25">
      <c r="A12" s="56" t="s">
        <v>488</v>
      </c>
      <c r="B12" s="92"/>
      <c r="C12" s="92"/>
      <c r="D12" s="92"/>
      <c r="E12" s="92"/>
      <c r="F12" s="92"/>
      <c r="G12" s="92"/>
      <c r="H12" s="81"/>
    </row>
    <row r="13" spans="1:8" ht="15.75" x14ac:dyDescent="0.25">
      <c r="A13" s="56" t="s">
        <v>489</v>
      </c>
      <c r="B13" s="92"/>
      <c r="C13" s="92"/>
      <c r="D13" s="92"/>
      <c r="E13" s="92"/>
      <c r="F13" s="92"/>
      <c r="G13" s="92"/>
      <c r="H13" s="81"/>
    </row>
    <row r="14" spans="1:8" ht="15.75" x14ac:dyDescent="0.25">
      <c r="A14" s="56" t="s">
        <v>490</v>
      </c>
      <c r="B14" s="92"/>
      <c r="C14" s="92"/>
      <c r="D14" s="92"/>
      <c r="E14" s="92"/>
      <c r="F14" s="92"/>
      <c r="G14" s="92"/>
      <c r="H14" s="81"/>
    </row>
    <row r="15" spans="1:8" ht="15.6" x14ac:dyDescent="0.3">
      <c r="A15" s="56"/>
      <c r="B15" s="92"/>
      <c r="C15" s="92"/>
      <c r="D15" s="92"/>
      <c r="E15" s="92"/>
      <c r="F15" s="92"/>
      <c r="G15" s="92"/>
      <c r="H15" s="81"/>
    </row>
    <row r="16" spans="1:8" ht="15.75" x14ac:dyDescent="0.25">
      <c r="A16" s="57" t="s">
        <v>491</v>
      </c>
      <c r="B16" s="92"/>
      <c r="C16" s="92"/>
      <c r="D16" s="92"/>
      <c r="E16" s="92"/>
      <c r="F16" s="92"/>
      <c r="G16" s="92"/>
      <c r="H16" s="81"/>
    </row>
    <row r="17" spans="1:8" ht="15.75" x14ac:dyDescent="0.25">
      <c r="A17" s="56" t="s">
        <v>482</v>
      </c>
      <c r="B17" s="92"/>
      <c r="C17" s="92"/>
      <c r="D17" s="92"/>
      <c r="E17" s="92"/>
      <c r="F17" s="92"/>
      <c r="G17" s="92"/>
      <c r="H17" s="81"/>
    </row>
    <row r="18" spans="1:8" ht="15.75" x14ac:dyDescent="0.25">
      <c r="A18" s="56" t="s">
        <v>483</v>
      </c>
      <c r="B18" s="92"/>
      <c r="C18" s="92"/>
      <c r="D18" s="92"/>
      <c r="E18" s="92"/>
      <c r="F18" s="92"/>
      <c r="G18" s="92"/>
      <c r="H18" s="81"/>
    </row>
    <row r="19" spans="1:8" ht="15.75" x14ac:dyDescent="0.25">
      <c r="A19" s="56" t="s">
        <v>484</v>
      </c>
      <c r="B19" s="92"/>
      <c r="C19" s="92"/>
      <c r="D19" s="92"/>
      <c r="E19" s="92"/>
      <c r="F19" s="92"/>
      <c r="G19" s="92"/>
      <c r="H19" s="81"/>
    </row>
    <row r="20" spans="1:8" ht="15.75" x14ac:dyDescent="0.25">
      <c r="A20" s="56" t="s">
        <v>485</v>
      </c>
      <c r="B20" s="92"/>
      <c r="C20" s="92"/>
      <c r="D20" s="92"/>
      <c r="E20" s="92"/>
      <c r="F20" s="92"/>
      <c r="G20" s="92"/>
      <c r="H20" s="81"/>
    </row>
    <row r="21" spans="1:8" ht="15.75" x14ac:dyDescent="0.25">
      <c r="A21" s="56" t="s">
        <v>486</v>
      </c>
      <c r="B21" s="92"/>
      <c r="C21" s="92"/>
      <c r="D21" s="92"/>
      <c r="E21" s="92"/>
      <c r="F21" s="92"/>
      <c r="G21" s="92"/>
      <c r="H21" s="81"/>
    </row>
    <row r="22" spans="1:8" ht="15.75" x14ac:dyDescent="0.25">
      <c r="A22" s="56" t="s">
        <v>487</v>
      </c>
      <c r="B22" s="92"/>
      <c r="C22" s="92"/>
      <c r="D22" s="92"/>
      <c r="E22" s="92"/>
      <c r="F22" s="92"/>
      <c r="G22" s="92"/>
      <c r="H22" s="81"/>
    </row>
    <row r="23" spans="1:8" ht="15.75" x14ac:dyDescent="0.25">
      <c r="A23" s="56" t="s">
        <v>488</v>
      </c>
      <c r="B23" s="92"/>
      <c r="C23" s="92"/>
      <c r="D23" s="92"/>
      <c r="E23" s="92"/>
      <c r="F23" s="92"/>
      <c r="G23" s="92"/>
      <c r="H23" s="81"/>
    </row>
    <row r="24" spans="1:8" ht="15.75" x14ac:dyDescent="0.25">
      <c r="A24" s="56" t="s">
        <v>492</v>
      </c>
      <c r="B24" s="92"/>
      <c r="C24" s="92"/>
      <c r="D24" s="92"/>
      <c r="E24" s="92"/>
      <c r="F24" s="92"/>
      <c r="G24" s="92"/>
      <c r="H24" s="81"/>
    </row>
    <row r="25" spans="1:8" ht="15.75" x14ac:dyDescent="0.25">
      <c r="A25" s="56" t="s">
        <v>490</v>
      </c>
      <c r="B25" s="92"/>
      <c r="C25" s="92"/>
      <c r="D25" s="92"/>
      <c r="E25" s="92"/>
      <c r="F25" s="92"/>
      <c r="G25" s="92"/>
      <c r="H25" s="81"/>
    </row>
    <row r="26" spans="1:8" ht="15.75" x14ac:dyDescent="0.25">
      <c r="A26" s="56"/>
      <c r="B26" s="92"/>
      <c r="C26" s="92"/>
      <c r="D26" s="92"/>
      <c r="E26" s="92"/>
      <c r="F26" s="92"/>
      <c r="G26" s="92"/>
      <c r="H26" s="81"/>
    </row>
    <row r="27" spans="1:8" ht="15.75" x14ac:dyDescent="0.25">
      <c r="A27" s="57" t="s">
        <v>508</v>
      </c>
      <c r="B27" s="92"/>
      <c r="C27" s="92"/>
      <c r="D27" s="92"/>
      <c r="E27" s="92"/>
      <c r="F27" s="92"/>
      <c r="G27" s="92"/>
      <c r="H27" s="81"/>
    </row>
    <row r="28" spans="1:8" ht="16.5" thickBot="1" x14ac:dyDescent="0.3">
      <c r="A28" s="93"/>
      <c r="B28" s="94"/>
      <c r="C28" s="94"/>
      <c r="D28" s="94"/>
      <c r="E28" s="94"/>
      <c r="F28" s="94"/>
      <c r="G28" s="94"/>
      <c r="H28" s="81"/>
    </row>
  </sheetData>
  <mergeCells count="3">
    <mergeCell ref="A1:G1"/>
    <mergeCell ref="A2:G2"/>
    <mergeCell ref="A3:G3"/>
  </mergeCells>
  <pageMargins left="0.7" right="0.7" top="0.75" bottom="0.75" header="0.3" footer="0.3"/>
  <pageSetup scale="92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abSelected="1" workbookViewId="0">
      <selection activeCell="A5" sqref="A5"/>
    </sheetView>
  </sheetViews>
  <sheetFormatPr baseColWidth="10" defaultRowHeight="15" x14ac:dyDescent="0.25"/>
  <cols>
    <col min="1" max="1" width="65.140625" customWidth="1"/>
    <col min="2" max="2" width="11.42578125" customWidth="1"/>
  </cols>
  <sheetData>
    <row r="1" spans="1:6" x14ac:dyDescent="0.25">
      <c r="A1" s="255" t="s">
        <v>557</v>
      </c>
      <c r="B1" s="256"/>
      <c r="C1" s="256"/>
      <c r="D1" s="256"/>
      <c r="E1" s="256"/>
      <c r="F1" s="271"/>
    </row>
    <row r="2" spans="1:6" ht="15.75" thickBot="1" x14ac:dyDescent="0.3">
      <c r="A2" s="286" t="s">
        <v>509</v>
      </c>
      <c r="B2" s="287"/>
      <c r="C2" s="287"/>
      <c r="D2" s="287"/>
      <c r="E2" s="287"/>
      <c r="F2" s="288"/>
    </row>
    <row r="3" spans="1:6" ht="34.5" thickBot="1" x14ac:dyDescent="0.3">
      <c r="A3" s="95"/>
      <c r="B3" s="97" t="s">
        <v>510</v>
      </c>
      <c r="C3" s="96" t="s">
        <v>511</v>
      </c>
      <c r="D3" s="97" t="s">
        <v>512</v>
      </c>
      <c r="E3" s="97" t="s">
        <v>513</v>
      </c>
      <c r="F3" s="97" t="s">
        <v>514</v>
      </c>
    </row>
    <row r="4" spans="1:6" x14ac:dyDescent="0.25">
      <c r="A4" s="98" t="s">
        <v>515</v>
      </c>
      <c r="B4" s="140"/>
      <c r="C4" s="142"/>
      <c r="D4" s="140"/>
      <c r="E4" s="142"/>
      <c r="F4" s="140"/>
    </row>
    <row r="5" spans="1:6" ht="15" customHeight="1" x14ac:dyDescent="0.25">
      <c r="A5" s="29" t="s">
        <v>516</v>
      </c>
      <c r="B5" s="141"/>
      <c r="C5" s="139"/>
      <c r="D5" s="141"/>
      <c r="E5" s="139"/>
      <c r="F5" s="141"/>
    </row>
    <row r="6" spans="1:6" x14ac:dyDescent="0.25">
      <c r="A6" s="29" t="s">
        <v>517</v>
      </c>
      <c r="B6" s="141"/>
      <c r="C6" s="139"/>
      <c r="D6" s="141"/>
      <c r="E6" s="139"/>
      <c r="F6" s="141"/>
    </row>
    <row r="7" spans="1:6" x14ac:dyDescent="0.25">
      <c r="A7" s="98"/>
      <c r="B7" s="141"/>
      <c r="C7" s="139"/>
      <c r="D7" s="141"/>
      <c r="E7" s="139"/>
      <c r="F7" s="141"/>
    </row>
    <row r="8" spans="1:6" x14ac:dyDescent="0.25">
      <c r="A8" s="98" t="s">
        <v>518</v>
      </c>
      <c r="B8" s="100"/>
      <c r="C8" s="143"/>
      <c r="D8" s="100"/>
      <c r="E8" s="143"/>
      <c r="F8" s="100"/>
    </row>
    <row r="9" spans="1:6" x14ac:dyDescent="0.25">
      <c r="A9" s="29" t="s">
        <v>519</v>
      </c>
      <c r="B9" s="100"/>
      <c r="C9" s="143"/>
      <c r="D9" s="100"/>
      <c r="E9" s="143"/>
      <c r="F9" s="100"/>
    </row>
    <row r="10" spans="1:6" x14ac:dyDescent="0.25">
      <c r="A10" s="68" t="s">
        <v>520</v>
      </c>
      <c r="B10" s="100"/>
      <c r="C10" s="143"/>
      <c r="D10" s="100"/>
      <c r="E10" s="143"/>
      <c r="F10" s="100"/>
    </row>
    <row r="11" spans="1:6" x14ac:dyDescent="0.25">
      <c r="A11" s="68" t="s">
        <v>521</v>
      </c>
      <c r="B11" s="100"/>
      <c r="C11" s="143"/>
      <c r="D11" s="100"/>
      <c r="E11" s="143"/>
      <c r="F11" s="100"/>
    </row>
    <row r="12" spans="1:6" x14ac:dyDescent="0.25">
      <c r="A12" s="68" t="s">
        <v>522</v>
      </c>
      <c r="B12" s="100"/>
      <c r="C12" s="143"/>
      <c r="D12" s="100"/>
      <c r="E12" s="143"/>
      <c r="F12" s="100"/>
    </row>
    <row r="13" spans="1:6" x14ac:dyDescent="0.25">
      <c r="A13" s="29" t="s">
        <v>523</v>
      </c>
      <c r="B13" s="100"/>
      <c r="C13" s="143"/>
      <c r="D13" s="100"/>
      <c r="E13" s="143"/>
      <c r="F13" s="100"/>
    </row>
    <row r="14" spans="1:6" x14ac:dyDescent="0.25">
      <c r="A14" s="68" t="s">
        <v>520</v>
      </c>
      <c r="B14" s="100"/>
      <c r="C14" s="143"/>
      <c r="D14" s="100"/>
      <c r="E14" s="143"/>
      <c r="F14" s="100"/>
    </row>
    <row r="15" spans="1:6" x14ac:dyDescent="0.25">
      <c r="A15" s="68" t="s">
        <v>521</v>
      </c>
      <c r="B15" s="100"/>
      <c r="C15" s="143"/>
      <c r="D15" s="100"/>
      <c r="E15" s="143"/>
      <c r="F15" s="100"/>
    </row>
    <row r="16" spans="1:6" x14ac:dyDescent="0.25">
      <c r="A16" s="68" t="s">
        <v>522</v>
      </c>
      <c r="B16" s="100"/>
      <c r="C16" s="143"/>
      <c r="D16" s="100"/>
      <c r="E16" s="143"/>
      <c r="F16" s="100"/>
    </row>
    <row r="17" spans="1:6" x14ac:dyDescent="0.25">
      <c r="A17" s="29" t="s">
        <v>524</v>
      </c>
      <c r="B17" s="100"/>
      <c r="C17" s="143"/>
      <c r="D17" s="100"/>
      <c r="E17" s="143"/>
      <c r="F17" s="100"/>
    </row>
    <row r="18" spans="1:6" x14ac:dyDescent="0.25">
      <c r="A18" s="29" t="s">
        <v>525</v>
      </c>
      <c r="B18" s="100"/>
      <c r="C18" s="143"/>
      <c r="D18" s="100"/>
      <c r="E18" s="143"/>
      <c r="F18" s="100"/>
    </row>
    <row r="19" spans="1:6" x14ac:dyDescent="0.25">
      <c r="A19" s="29" t="s">
        <v>526</v>
      </c>
      <c r="B19" s="100"/>
      <c r="C19" s="143"/>
      <c r="D19" s="100"/>
      <c r="E19" s="143"/>
      <c r="F19" s="100"/>
    </row>
    <row r="20" spans="1:6" x14ac:dyDescent="0.25">
      <c r="A20" s="29" t="s">
        <v>527</v>
      </c>
      <c r="B20" s="100"/>
      <c r="C20" s="143"/>
      <c r="D20" s="100"/>
      <c r="E20" s="143"/>
      <c r="F20" s="100"/>
    </row>
    <row r="21" spans="1:6" x14ac:dyDescent="0.25">
      <c r="A21" s="29" t="s">
        <v>528</v>
      </c>
      <c r="B21" s="100"/>
      <c r="C21" s="143"/>
      <c r="D21" s="100"/>
      <c r="E21" s="143"/>
      <c r="F21" s="100"/>
    </row>
    <row r="22" spans="1:6" x14ac:dyDescent="0.25">
      <c r="A22" s="29" t="s">
        <v>529</v>
      </c>
      <c r="B22" s="100"/>
      <c r="C22" s="143"/>
      <c r="D22" s="100"/>
      <c r="E22" s="143"/>
      <c r="F22" s="100"/>
    </row>
    <row r="23" spans="1:6" x14ac:dyDescent="0.25">
      <c r="A23" s="29" t="s">
        <v>530</v>
      </c>
      <c r="B23" s="100"/>
      <c r="C23" s="143"/>
      <c r="D23" s="100"/>
      <c r="E23" s="143"/>
      <c r="F23" s="100"/>
    </row>
    <row r="24" spans="1:6" x14ac:dyDescent="0.25">
      <c r="A24" s="29" t="s">
        <v>531</v>
      </c>
      <c r="B24" s="100"/>
      <c r="C24" s="143"/>
      <c r="D24" s="100"/>
      <c r="E24" s="143"/>
      <c r="F24" s="100"/>
    </row>
    <row r="25" spans="1:6" x14ac:dyDescent="0.25">
      <c r="A25" s="98"/>
      <c r="B25" s="99"/>
      <c r="C25" s="142"/>
      <c r="D25" s="99"/>
      <c r="E25" s="142"/>
      <c r="F25" s="99"/>
    </row>
    <row r="26" spans="1:6" x14ac:dyDescent="0.25">
      <c r="A26" s="32" t="s">
        <v>532</v>
      </c>
      <c r="B26" s="100"/>
      <c r="C26" s="143"/>
      <c r="D26" s="100"/>
      <c r="E26" s="143"/>
      <c r="F26" s="100"/>
    </row>
    <row r="27" spans="1:6" x14ac:dyDescent="0.25">
      <c r="A27" s="29" t="s">
        <v>533</v>
      </c>
      <c r="B27" s="100"/>
      <c r="C27" s="143"/>
      <c r="D27" s="100"/>
      <c r="E27" s="143"/>
      <c r="F27" s="100"/>
    </row>
    <row r="28" spans="1:6" x14ac:dyDescent="0.25">
      <c r="A28" s="98"/>
      <c r="B28" s="99"/>
      <c r="C28" s="142"/>
      <c r="D28" s="99"/>
      <c r="E28" s="142"/>
      <c r="F28" s="99"/>
    </row>
    <row r="29" spans="1:6" x14ac:dyDescent="0.25">
      <c r="A29" s="32" t="s">
        <v>534</v>
      </c>
      <c r="B29" s="100"/>
      <c r="C29" s="143"/>
      <c r="D29" s="100"/>
      <c r="E29" s="143"/>
      <c r="F29" s="100"/>
    </row>
    <row r="30" spans="1:6" x14ac:dyDescent="0.25">
      <c r="A30" s="29" t="s">
        <v>519</v>
      </c>
      <c r="B30" s="100"/>
      <c r="C30" s="143"/>
      <c r="D30" s="100"/>
      <c r="E30" s="143"/>
      <c r="F30" s="100"/>
    </row>
    <row r="31" spans="1:6" x14ac:dyDescent="0.25">
      <c r="A31" s="29" t="s">
        <v>523</v>
      </c>
      <c r="B31" s="100"/>
      <c r="C31" s="143"/>
      <c r="D31" s="100"/>
      <c r="E31" s="143"/>
      <c r="F31" s="100"/>
    </row>
    <row r="32" spans="1:6" x14ac:dyDescent="0.25">
      <c r="A32" s="29" t="s">
        <v>535</v>
      </c>
      <c r="B32" s="100"/>
      <c r="C32" s="143"/>
      <c r="D32" s="100"/>
      <c r="E32" s="143"/>
      <c r="F32" s="100"/>
    </row>
    <row r="33" spans="1:6" x14ac:dyDescent="0.25">
      <c r="A33" s="98"/>
      <c r="B33" s="99"/>
      <c r="C33" s="142"/>
      <c r="D33" s="99"/>
      <c r="E33" s="142"/>
      <c r="F33" s="99"/>
    </row>
    <row r="34" spans="1:6" x14ac:dyDescent="0.25">
      <c r="A34" s="32" t="s">
        <v>536</v>
      </c>
      <c r="B34" s="100"/>
      <c r="C34" s="143"/>
      <c r="D34" s="100"/>
      <c r="E34" s="143"/>
      <c r="F34" s="100"/>
    </row>
    <row r="35" spans="1:6" x14ac:dyDescent="0.25">
      <c r="A35" s="29" t="s">
        <v>537</v>
      </c>
      <c r="B35" s="100"/>
      <c r="C35" s="143"/>
      <c r="D35" s="100"/>
      <c r="E35" s="143"/>
      <c r="F35" s="100"/>
    </row>
    <row r="36" spans="1:6" x14ac:dyDescent="0.25">
      <c r="A36" s="29" t="s">
        <v>538</v>
      </c>
      <c r="B36" s="100"/>
      <c r="C36" s="143"/>
      <c r="D36" s="100"/>
      <c r="E36" s="143"/>
      <c r="F36" s="100"/>
    </row>
    <row r="37" spans="1:6" x14ac:dyDescent="0.25">
      <c r="A37" s="29" t="s">
        <v>539</v>
      </c>
      <c r="B37" s="100"/>
      <c r="C37" s="143"/>
      <c r="D37" s="100"/>
      <c r="E37" s="143"/>
      <c r="F37" s="100"/>
    </row>
    <row r="38" spans="1:6" x14ac:dyDescent="0.25">
      <c r="A38" s="98"/>
      <c r="B38" s="99"/>
      <c r="C38" s="142"/>
      <c r="D38" s="99"/>
      <c r="E38" s="142"/>
      <c r="F38" s="99"/>
    </row>
    <row r="39" spans="1:6" x14ac:dyDescent="0.25">
      <c r="A39" s="98" t="s">
        <v>540</v>
      </c>
      <c r="B39" s="100"/>
      <c r="C39" s="143"/>
      <c r="D39" s="100"/>
      <c r="E39" s="143"/>
      <c r="F39" s="100"/>
    </row>
    <row r="40" spans="1:6" x14ac:dyDescent="0.25">
      <c r="A40" s="98"/>
      <c r="B40" s="99"/>
      <c r="C40" s="142"/>
      <c r="D40" s="99"/>
      <c r="E40" s="142"/>
      <c r="F40" s="99"/>
    </row>
    <row r="41" spans="1:6" x14ac:dyDescent="0.25">
      <c r="A41" s="98" t="s">
        <v>541</v>
      </c>
      <c r="B41" s="100"/>
      <c r="C41" s="143"/>
      <c r="D41" s="100"/>
      <c r="E41" s="143"/>
      <c r="F41" s="100"/>
    </row>
    <row r="42" spans="1:6" x14ac:dyDescent="0.25">
      <c r="A42" s="29" t="s">
        <v>542</v>
      </c>
      <c r="B42" s="100"/>
      <c r="C42" s="143"/>
      <c r="D42" s="100"/>
      <c r="E42" s="143"/>
      <c r="F42" s="100"/>
    </row>
    <row r="43" spans="1:6" x14ac:dyDescent="0.25">
      <c r="A43" s="29" t="s">
        <v>543</v>
      </c>
      <c r="B43" s="100"/>
      <c r="C43" s="143"/>
      <c r="D43" s="100"/>
      <c r="E43" s="143"/>
      <c r="F43" s="100"/>
    </row>
    <row r="44" spans="1:6" x14ac:dyDescent="0.25">
      <c r="A44" s="29" t="s">
        <v>544</v>
      </c>
      <c r="B44" s="100"/>
      <c r="C44" s="143"/>
      <c r="D44" s="100"/>
      <c r="E44" s="143"/>
      <c r="F44" s="100"/>
    </row>
    <row r="45" spans="1:6" x14ac:dyDescent="0.25">
      <c r="A45" s="98"/>
      <c r="B45" s="99"/>
      <c r="C45" s="142"/>
      <c r="D45" s="99"/>
      <c r="E45" s="142"/>
      <c r="F45" s="99"/>
    </row>
    <row r="46" spans="1:6" ht="22.5" x14ac:dyDescent="0.25">
      <c r="A46" s="103" t="s">
        <v>545</v>
      </c>
      <c r="B46" s="100"/>
      <c r="C46" s="143"/>
      <c r="D46" s="100"/>
      <c r="E46" s="143"/>
      <c r="F46" s="100"/>
    </row>
    <row r="47" spans="1:6" x14ac:dyDescent="0.25">
      <c r="A47" s="29" t="s">
        <v>543</v>
      </c>
      <c r="B47" s="100"/>
      <c r="C47" s="143"/>
      <c r="D47" s="100"/>
      <c r="E47" s="143"/>
      <c r="F47" s="100"/>
    </row>
    <row r="48" spans="1:6" x14ac:dyDescent="0.25">
      <c r="A48" s="29" t="s">
        <v>544</v>
      </c>
      <c r="B48" s="100"/>
      <c r="C48" s="143"/>
      <c r="D48" s="100"/>
      <c r="E48" s="143"/>
      <c r="F48" s="100"/>
    </row>
    <row r="49" spans="1:6" x14ac:dyDescent="0.25">
      <c r="A49" s="98"/>
      <c r="B49" s="99"/>
      <c r="C49" s="142"/>
      <c r="D49" s="99"/>
      <c r="E49" s="142"/>
      <c r="F49" s="99"/>
    </row>
    <row r="50" spans="1:6" x14ac:dyDescent="0.25">
      <c r="A50" s="98" t="s">
        <v>546</v>
      </c>
      <c r="B50" s="100"/>
      <c r="C50" s="143"/>
      <c r="D50" s="100"/>
      <c r="E50" s="143"/>
      <c r="F50" s="100"/>
    </row>
    <row r="51" spans="1:6" x14ac:dyDescent="0.25">
      <c r="A51" s="29" t="s">
        <v>543</v>
      </c>
      <c r="B51" s="100"/>
      <c r="C51" s="143"/>
      <c r="D51" s="100"/>
      <c r="E51" s="143"/>
      <c r="F51" s="100"/>
    </row>
    <row r="52" spans="1:6" x14ac:dyDescent="0.25">
      <c r="A52" s="29" t="s">
        <v>544</v>
      </c>
      <c r="B52" s="100"/>
      <c r="C52" s="143"/>
      <c r="D52" s="100"/>
      <c r="E52" s="143"/>
      <c r="F52" s="100"/>
    </row>
    <row r="53" spans="1:6" x14ac:dyDescent="0.25">
      <c r="A53" s="29" t="s">
        <v>547</v>
      </c>
      <c r="B53" s="100"/>
      <c r="C53" s="143"/>
      <c r="D53" s="100"/>
      <c r="E53" s="143"/>
      <c r="F53" s="100"/>
    </row>
    <row r="54" spans="1:6" x14ac:dyDescent="0.25">
      <c r="A54" s="98"/>
      <c r="B54" s="99"/>
      <c r="C54" s="142"/>
      <c r="D54" s="99"/>
      <c r="E54" s="142"/>
      <c r="F54" s="99"/>
    </row>
    <row r="55" spans="1:6" x14ac:dyDescent="0.25">
      <c r="A55" s="98" t="s">
        <v>548</v>
      </c>
      <c r="B55" s="100"/>
      <c r="C55" s="143"/>
      <c r="D55" s="100"/>
      <c r="E55" s="143"/>
      <c r="F55" s="100"/>
    </row>
    <row r="56" spans="1:6" x14ac:dyDescent="0.25">
      <c r="A56" s="29" t="s">
        <v>543</v>
      </c>
      <c r="B56" s="100"/>
      <c r="C56" s="143"/>
      <c r="D56" s="100"/>
      <c r="E56" s="143"/>
      <c r="F56" s="100"/>
    </row>
    <row r="57" spans="1:6" x14ac:dyDescent="0.25">
      <c r="A57" s="29" t="s">
        <v>544</v>
      </c>
      <c r="B57" s="100"/>
      <c r="C57" s="143"/>
      <c r="D57" s="100"/>
      <c r="E57" s="143"/>
      <c r="F57" s="100"/>
    </row>
    <row r="58" spans="1:6" x14ac:dyDescent="0.25">
      <c r="A58" s="98"/>
      <c r="B58" s="99"/>
      <c r="C58" s="142"/>
      <c r="D58" s="99"/>
      <c r="E58" s="142"/>
      <c r="F58" s="99"/>
    </row>
    <row r="59" spans="1:6" x14ac:dyDescent="0.25">
      <c r="A59" s="98" t="s">
        <v>549</v>
      </c>
      <c r="B59" s="100"/>
      <c r="C59" s="143"/>
      <c r="D59" s="100"/>
      <c r="E59" s="143"/>
      <c r="F59" s="100"/>
    </row>
    <row r="60" spans="1:6" x14ac:dyDescent="0.25">
      <c r="A60" s="29" t="s">
        <v>550</v>
      </c>
      <c r="B60" s="100"/>
      <c r="C60" s="143"/>
      <c r="D60" s="100"/>
      <c r="E60" s="143"/>
      <c r="F60" s="100"/>
    </row>
    <row r="61" spans="1:6" x14ac:dyDescent="0.25">
      <c r="A61" s="29" t="s">
        <v>551</v>
      </c>
      <c r="B61" s="100"/>
      <c r="C61" s="143"/>
      <c r="D61" s="100"/>
      <c r="E61" s="143"/>
      <c r="F61" s="100"/>
    </row>
    <row r="62" spans="1:6" x14ac:dyDescent="0.25">
      <c r="A62" s="98"/>
      <c r="B62" s="99"/>
      <c r="C62" s="142"/>
      <c r="D62" s="99"/>
      <c r="E62" s="142"/>
      <c r="F62" s="99"/>
    </row>
    <row r="63" spans="1:6" x14ac:dyDescent="0.25">
      <c r="A63" s="98" t="s">
        <v>552</v>
      </c>
      <c r="B63" s="100"/>
      <c r="C63" s="143"/>
      <c r="D63" s="100"/>
      <c r="E63" s="143"/>
      <c r="F63" s="100"/>
    </row>
    <row r="64" spans="1:6" x14ac:dyDescent="0.25">
      <c r="A64" s="29" t="s">
        <v>553</v>
      </c>
      <c r="B64" s="100"/>
      <c r="C64" s="143"/>
      <c r="D64" s="100"/>
      <c r="E64" s="143"/>
      <c r="F64" s="100"/>
    </row>
    <row r="65" spans="1:6" x14ac:dyDescent="0.25">
      <c r="A65" s="29" t="s">
        <v>554</v>
      </c>
      <c r="B65" s="100"/>
      <c r="C65" s="143"/>
      <c r="D65" s="100"/>
      <c r="E65" s="143"/>
      <c r="F65" s="100"/>
    </row>
    <row r="66" spans="1:6" ht="15.75" thickBot="1" x14ac:dyDescent="0.3">
      <c r="A66" s="101"/>
      <c r="B66" s="102"/>
      <c r="C66" s="144"/>
      <c r="D66" s="102"/>
      <c r="E66" s="144"/>
      <c r="F66" s="102"/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A22" sqref="A22:B22"/>
    </sheetView>
  </sheetViews>
  <sheetFormatPr baseColWidth="10" defaultRowHeight="15" x14ac:dyDescent="0.25"/>
  <cols>
    <col min="2" max="2" width="15.5703125" customWidth="1"/>
  </cols>
  <sheetData>
    <row r="1" spans="1:9" ht="15.75" thickBot="1" x14ac:dyDescent="0.3">
      <c r="A1" s="183" t="s">
        <v>556</v>
      </c>
      <c r="B1" s="184"/>
      <c r="C1" s="184"/>
      <c r="D1" s="184"/>
      <c r="E1" s="184"/>
      <c r="F1" s="184"/>
      <c r="G1" s="184"/>
      <c r="H1" s="184"/>
      <c r="I1" s="185"/>
    </row>
    <row r="2" spans="1:9" ht="15.75" thickBot="1" x14ac:dyDescent="0.3">
      <c r="A2" s="186" t="s">
        <v>120</v>
      </c>
      <c r="B2" s="187"/>
      <c r="C2" s="187"/>
      <c r="D2" s="187"/>
      <c r="E2" s="187"/>
      <c r="F2" s="187"/>
      <c r="G2" s="187"/>
      <c r="H2" s="187"/>
      <c r="I2" s="188"/>
    </row>
    <row r="3" spans="1:9" ht="15.75" thickBot="1" x14ac:dyDescent="0.3">
      <c r="A3" s="186" t="s">
        <v>570</v>
      </c>
      <c r="B3" s="187"/>
      <c r="C3" s="187"/>
      <c r="D3" s="187"/>
      <c r="E3" s="187"/>
      <c r="F3" s="187"/>
      <c r="G3" s="187"/>
      <c r="H3" s="187"/>
      <c r="I3" s="188"/>
    </row>
    <row r="4" spans="1:9" ht="15.75" thickBot="1" x14ac:dyDescent="0.3">
      <c r="A4" s="186" t="s">
        <v>1</v>
      </c>
      <c r="B4" s="187"/>
      <c r="C4" s="187"/>
      <c r="D4" s="187"/>
      <c r="E4" s="187"/>
      <c r="F4" s="187"/>
      <c r="G4" s="187"/>
      <c r="H4" s="187"/>
      <c r="I4" s="188"/>
    </row>
    <row r="5" spans="1:9" ht="39" customHeight="1" x14ac:dyDescent="0.25">
      <c r="A5" s="189" t="s">
        <v>121</v>
      </c>
      <c r="B5" s="190"/>
      <c r="C5" s="149" t="s">
        <v>122</v>
      </c>
      <c r="D5" s="176" t="s">
        <v>123</v>
      </c>
      <c r="E5" s="176" t="s">
        <v>124</v>
      </c>
      <c r="F5" s="176" t="s">
        <v>125</v>
      </c>
      <c r="G5" s="149" t="s">
        <v>126</v>
      </c>
      <c r="H5" s="176" t="s">
        <v>128</v>
      </c>
      <c r="I5" s="176" t="s">
        <v>129</v>
      </c>
    </row>
    <row r="6" spans="1:9" ht="36.75" customHeight="1" thickBot="1" x14ac:dyDescent="0.3">
      <c r="A6" s="191"/>
      <c r="B6" s="192"/>
      <c r="C6" s="148" t="s">
        <v>558</v>
      </c>
      <c r="D6" s="178"/>
      <c r="E6" s="178"/>
      <c r="F6" s="178"/>
      <c r="G6" s="148" t="s">
        <v>127</v>
      </c>
      <c r="H6" s="178"/>
      <c r="I6" s="178"/>
    </row>
    <row r="7" spans="1:9" ht="14.45" x14ac:dyDescent="0.3">
      <c r="A7" s="181"/>
      <c r="B7" s="182"/>
      <c r="C7" s="6"/>
      <c r="D7" s="6"/>
      <c r="E7" s="6"/>
      <c r="F7" s="6"/>
      <c r="G7" s="6"/>
      <c r="H7" s="6"/>
      <c r="I7" s="6"/>
    </row>
    <row r="8" spans="1:9" x14ac:dyDescent="0.25">
      <c r="A8" s="172" t="s">
        <v>130</v>
      </c>
      <c r="B8" s="173"/>
      <c r="C8" s="13">
        <f>SUM(C9,C13,)</f>
        <v>0</v>
      </c>
      <c r="D8" s="13">
        <v>0</v>
      </c>
      <c r="E8" s="13">
        <v>0</v>
      </c>
      <c r="F8" s="13">
        <v>0</v>
      </c>
      <c r="G8" s="13">
        <f>D8+C8+E8+F8</f>
        <v>0</v>
      </c>
      <c r="H8" s="13">
        <v>0</v>
      </c>
      <c r="I8" s="13">
        <v>0</v>
      </c>
    </row>
    <row r="9" spans="1:9" ht="14.45" x14ac:dyDescent="0.3">
      <c r="A9" s="172" t="s">
        <v>131</v>
      </c>
      <c r="B9" s="173"/>
      <c r="C9" s="6">
        <f>SUM(C10:C12)</f>
        <v>0</v>
      </c>
      <c r="D9" s="6">
        <f t="shared" ref="D9:I9" si="0">SUM(D10:D12)</f>
        <v>0</v>
      </c>
      <c r="E9" s="6">
        <f t="shared" si="0"/>
        <v>0</v>
      </c>
      <c r="F9" s="6">
        <f t="shared" si="0"/>
        <v>0</v>
      </c>
      <c r="G9" s="13">
        <f>D9+C9+E9+F9</f>
        <v>0</v>
      </c>
      <c r="H9" s="6">
        <f t="shared" si="0"/>
        <v>0</v>
      </c>
      <c r="I9" s="6">
        <f t="shared" si="0"/>
        <v>0</v>
      </c>
    </row>
    <row r="10" spans="1:9" x14ac:dyDescent="0.25">
      <c r="A10" s="174" t="s">
        <v>132</v>
      </c>
      <c r="B10" s="175"/>
      <c r="C10" s="6"/>
      <c r="D10" s="6"/>
      <c r="E10" s="6"/>
      <c r="F10" s="6"/>
      <c r="G10" s="13"/>
      <c r="H10" s="6"/>
      <c r="I10" s="6"/>
    </row>
    <row r="11" spans="1:9" x14ac:dyDescent="0.25">
      <c r="A11" s="174" t="s">
        <v>133</v>
      </c>
      <c r="B11" s="175"/>
      <c r="C11" s="7"/>
      <c r="D11" s="7"/>
      <c r="E11" s="7"/>
      <c r="F11" s="7"/>
      <c r="G11" s="13"/>
      <c r="H11" s="7"/>
      <c r="I11" s="7"/>
    </row>
    <row r="12" spans="1:9" ht="14.45" x14ac:dyDescent="0.3">
      <c r="A12" s="174" t="s">
        <v>134</v>
      </c>
      <c r="B12" s="175"/>
      <c r="C12" s="7"/>
      <c r="D12" s="7"/>
      <c r="E12" s="7"/>
      <c r="F12" s="7"/>
      <c r="G12" s="13"/>
      <c r="H12" s="7"/>
      <c r="I12" s="7"/>
    </row>
    <row r="13" spans="1:9" ht="14.45" x14ac:dyDescent="0.3">
      <c r="A13" s="172" t="s">
        <v>135</v>
      </c>
      <c r="B13" s="173"/>
      <c r="C13" s="6">
        <f>SUM(C14:C16)</f>
        <v>0</v>
      </c>
      <c r="D13" s="6">
        <f t="shared" ref="D13:I13" si="1">SUM(D14:D16)</f>
        <v>0</v>
      </c>
      <c r="E13" s="6">
        <f t="shared" si="1"/>
        <v>0</v>
      </c>
      <c r="F13" s="6">
        <f t="shared" si="1"/>
        <v>0</v>
      </c>
      <c r="G13" s="13">
        <f t="shared" ref="G13:G26" si="2">D13+C13+E13+F13</f>
        <v>0</v>
      </c>
      <c r="H13" s="6">
        <f t="shared" si="1"/>
        <v>0</v>
      </c>
      <c r="I13" s="6">
        <f t="shared" si="1"/>
        <v>0</v>
      </c>
    </row>
    <row r="14" spans="1:9" x14ac:dyDescent="0.25">
      <c r="A14" s="174" t="s">
        <v>136</v>
      </c>
      <c r="B14" s="175"/>
      <c r="C14" s="6"/>
      <c r="D14" s="6"/>
      <c r="E14" s="6"/>
      <c r="F14" s="6"/>
      <c r="G14" s="13"/>
      <c r="H14" s="6"/>
      <c r="I14" s="6"/>
    </row>
    <row r="15" spans="1:9" x14ac:dyDescent="0.25">
      <c r="A15" s="174" t="s">
        <v>137</v>
      </c>
      <c r="B15" s="175"/>
      <c r="C15" s="7"/>
      <c r="D15" s="7"/>
      <c r="E15" s="7"/>
      <c r="F15" s="7"/>
      <c r="G15" s="13"/>
      <c r="H15" s="7"/>
      <c r="I15" s="7"/>
    </row>
    <row r="16" spans="1:9" ht="14.45" x14ac:dyDescent="0.3">
      <c r="A16" s="174" t="s">
        <v>138</v>
      </c>
      <c r="B16" s="175"/>
      <c r="C16" s="7"/>
      <c r="D16" s="7"/>
      <c r="E16" s="7"/>
      <c r="F16" s="7"/>
      <c r="G16" s="13"/>
      <c r="H16" s="7"/>
      <c r="I16" s="7"/>
    </row>
    <row r="17" spans="1:9" x14ac:dyDescent="0.25">
      <c r="A17" s="172" t="s">
        <v>139</v>
      </c>
      <c r="B17" s="173"/>
      <c r="C17" s="146">
        <f>+'ESFD '!E46</f>
        <v>2426549</v>
      </c>
      <c r="D17" s="7">
        <v>0</v>
      </c>
      <c r="E17" s="7">
        <v>0</v>
      </c>
      <c r="F17" s="7">
        <v>0</v>
      </c>
      <c r="G17" s="13">
        <f t="shared" si="2"/>
        <v>2426549</v>
      </c>
      <c r="H17" s="7">
        <v>0</v>
      </c>
      <c r="I17" s="7">
        <v>0</v>
      </c>
    </row>
    <row r="18" spans="1:9" ht="14.45" x14ac:dyDescent="0.3">
      <c r="A18" s="174"/>
      <c r="B18" s="175"/>
      <c r="C18" s="7"/>
      <c r="D18" s="7"/>
      <c r="E18" s="7"/>
      <c r="F18" s="7"/>
      <c r="G18" s="13">
        <f t="shared" si="2"/>
        <v>0</v>
      </c>
      <c r="H18" s="7"/>
      <c r="I18" s="7"/>
    </row>
    <row r="19" spans="1:9" ht="21.75" customHeight="1" x14ac:dyDescent="0.25">
      <c r="A19" s="172" t="s">
        <v>140</v>
      </c>
      <c r="B19" s="173"/>
      <c r="C19" s="6">
        <f>C8+C17</f>
        <v>2426549</v>
      </c>
      <c r="D19" s="6">
        <f t="shared" ref="D19:I19" si="3">D8+D17</f>
        <v>0</v>
      </c>
      <c r="E19" s="6">
        <f t="shared" si="3"/>
        <v>0</v>
      </c>
      <c r="F19" s="6">
        <f t="shared" si="3"/>
        <v>0</v>
      </c>
      <c r="G19" s="13">
        <f t="shared" si="2"/>
        <v>2426549</v>
      </c>
      <c r="H19" s="6">
        <v>0</v>
      </c>
      <c r="I19" s="6">
        <f t="shared" si="3"/>
        <v>0</v>
      </c>
    </row>
    <row r="20" spans="1:9" ht="14.45" x14ac:dyDescent="0.3">
      <c r="A20" s="172"/>
      <c r="B20" s="173"/>
      <c r="C20" s="6"/>
      <c r="D20" s="6"/>
      <c r="E20" s="6"/>
      <c r="F20" s="6"/>
      <c r="G20" s="13"/>
      <c r="H20" s="6"/>
      <c r="I20" s="6"/>
    </row>
    <row r="21" spans="1:9" ht="23.25" customHeight="1" x14ac:dyDescent="0.25">
      <c r="A21" s="172" t="s">
        <v>148</v>
      </c>
      <c r="B21" s="173"/>
      <c r="C21" s="6">
        <f>SUM(C22:C24)</f>
        <v>0</v>
      </c>
      <c r="D21" s="6">
        <f t="shared" ref="D21:I21" si="4">SUM(D22:D24)</f>
        <v>0</v>
      </c>
      <c r="E21" s="6">
        <f t="shared" si="4"/>
        <v>0</v>
      </c>
      <c r="F21" s="6">
        <f t="shared" si="4"/>
        <v>0</v>
      </c>
      <c r="G21" s="13">
        <f t="shared" si="2"/>
        <v>0</v>
      </c>
      <c r="H21" s="6">
        <f t="shared" si="4"/>
        <v>0</v>
      </c>
      <c r="I21" s="6">
        <f t="shared" si="4"/>
        <v>0</v>
      </c>
    </row>
    <row r="22" spans="1:9" x14ac:dyDescent="0.25">
      <c r="A22" s="174" t="s">
        <v>141</v>
      </c>
      <c r="B22" s="175"/>
      <c r="C22" s="13"/>
      <c r="D22" s="13"/>
      <c r="E22" s="13"/>
      <c r="F22" s="13"/>
      <c r="G22" s="13"/>
      <c r="H22" s="13"/>
      <c r="I22" s="13"/>
    </row>
    <row r="23" spans="1:9" x14ac:dyDescent="0.25">
      <c r="A23" s="174" t="s">
        <v>142</v>
      </c>
      <c r="B23" s="175"/>
      <c r="C23" s="13"/>
      <c r="D23" s="13"/>
      <c r="E23" s="13"/>
      <c r="F23" s="13"/>
      <c r="G23" s="13"/>
      <c r="H23" s="13"/>
      <c r="I23" s="13"/>
    </row>
    <row r="24" spans="1:9" x14ac:dyDescent="0.25">
      <c r="A24" s="174" t="s">
        <v>143</v>
      </c>
      <c r="B24" s="175"/>
      <c r="C24" s="13"/>
      <c r="D24" s="13"/>
      <c r="E24" s="13"/>
      <c r="F24" s="13"/>
      <c r="G24" s="13"/>
      <c r="H24" s="13"/>
      <c r="I24" s="13"/>
    </row>
    <row r="25" spans="1:9" x14ac:dyDescent="0.25">
      <c r="A25" s="170"/>
      <c r="B25" s="171"/>
      <c r="C25" s="13"/>
      <c r="D25" s="13"/>
      <c r="E25" s="13"/>
      <c r="F25" s="13"/>
      <c r="G25" s="13"/>
      <c r="H25" s="13"/>
      <c r="I25" s="13"/>
    </row>
    <row r="26" spans="1:9" ht="21.75" customHeight="1" x14ac:dyDescent="0.25">
      <c r="A26" s="172" t="s">
        <v>144</v>
      </c>
      <c r="B26" s="173"/>
      <c r="C26" s="13">
        <f>SUM(C27:C29)</f>
        <v>0</v>
      </c>
      <c r="D26" s="13">
        <f t="shared" ref="D26:I26" si="5">SUM(D27:D29)</f>
        <v>0</v>
      </c>
      <c r="E26" s="13">
        <f t="shared" si="5"/>
        <v>0</v>
      </c>
      <c r="F26" s="13">
        <f t="shared" si="5"/>
        <v>0</v>
      </c>
      <c r="G26" s="13">
        <f t="shared" si="2"/>
        <v>0</v>
      </c>
      <c r="H26" s="13">
        <f t="shared" si="5"/>
        <v>0</v>
      </c>
      <c r="I26" s="13">
        <f t="shared" si="5"/>
        <v>0</v>
      </c>
    </row>
    <row r="27" spans="1:9" ht="16.5" customHeight="1" x14ac:dyDescent="0.25">
      <c r="A27" s="174" t="s">
        <v>145</v>
      </c>
      <c r="B27" s="175"/>
      <c r="C27" s="13"/>
      <c r="D27" s="13"/>
      <c r="E27" s="13"/>
      <c r="F27" s="13"/>
      <c r="G27" s="13"/>
      <c r="H27" s="13"/>
      <c r="I27" s="13"/>
    </row>
    <row r="28" spans="1:9" x14ac:dyDescent="0.25">
      <c r="A28" s="174" t="s">
        <v>146</v>
      </c>
      <c r="B28" s="175"/>
      <c r="C28" s="13"/>
      <c r="D28" s="13"/>
      <c r="E28" s="13"/>
      <c r="F28" s="13"/>
      <c r="G28" s="13"/>
      <c r="H28" s="13"/>
      <c r="I28" s="13"/>
    </row>
    <row r="29" spans="1:9" x14ac:dyDescent="0.25">
      <c r="A29" s="174" t="s">
        <v>147</v>
      </c>
      <c r="B29" s="175"/>
      <c r="C29" s="13"/>
      <c r="D29" s="13"/>
      <c r="E29" s="13"/>
      <c r="F29" s="13"/>
      <c r="G29" s="13"/>
      <c r="H29" s="13"/>
      <c r="I29" s="13"/>
    </row>
    <row r="30" spans="1:9" ht="15.75" thickBot="1" x14ac:dyDescent="0.3">
      <c r="A30" s="179"/>
      <c r="B30" s="180"/>
      <c r="C30" s="12"/>
      <c r="D30" s="12"/>
      <c r="E30" s="12"/>
      <c r="F30" s="12"/>
      <c r="G30" s="12"/>
      <c r="H30" s="12"/>
      <c r="I30" s="12"/>
    </row>
    <row r="31" spans="1:9" ht="15.75" thickBot="1" x14ac:dyDescent="0.3"/>
    <row r="32" spans="1:9" ht="22.5" x14ac:dyDescent="0.25">
      <c r="A32" s="176" t="s">
        <v>149</v>
      </c>
      <c r="B32" s="150" t="s">
        <v>150</v>
      </c>
      <c r="C32" s="150" t="s">
        <v>152</v>
      </c>
      <c r="D32" s="150" t="s">
        <v>155</v>
      </c>
      <c r="E32" s="176" t="s">
        <v>157</v>
      </c>
      <c r="F32" s="150" t="s">
        <v>158</v>
      </c>
    </row>
    <row r="33" spans="1:6" x14ac:dyDescent="0.25">
      <c r="A33" s="177"/>
      <c r="B33" s="149" t="s">
        <v>151</v>
      </c>
      <c r="C33" s="149" t="s">
        <v>153</v>
      </c>
      <c r="D33" s="149" t="s">
        <v>156</v>
      </c>
      <c r="E33" s="177"/>
      <c r="F33" s="149" t="s">
        <v>159</v>
      </c>
    </row>
    <row r="34" spans="1:6" ht="15.75" thickBot="1" x14ac:dyDescent="0.3">
      <c r="A34" s="178"/>
      <c r="B34" s="151"/>
      <c r="C34" s="148" t="s">
        <v>154</v>
      </c>
      <c r="D34" s="151"/>
      <c r="E34" s="178"/>
      <c r="F34" s="151"/>
    </row>
    <row r="35" spans="1:6" ht="45" x14ac:dyDescent="0.25">
      <c r="A35" s="15" t="s">
        <v>160</v>
      </c>
      <c r="B35" s="7">
        <f>SUM(B37:B38)</f>
        <v>0</v>
      </c>
      <c r="C35" s="7"/>
      <c r="D35" s="7"/>
      <c r="E35" s="7"/>
      <c r="F35" s="7"/>
    </row>
    <row r="36" spans="1:6" x14ac:dyDescent="0.25">
      <c r="A36" s="8" t="s">
        <v>161</v>
      </c>
      <c r="B36" s="7"/>
      <c r="C36" s="7"/>
      <c r="D36" s="7"/>
      <c r="E36" s="7"/>
      <c r="F36" s="7"/>
    </row>
    <row r="37" spans="1:6" x14ac:dyDescent="0.25">
      <c r="A37" s="8" t="s">
        <v>162</v>
      </c>
      <c r="B37" s="7"/>
      <c r="C37" s="7"/>
      <c r="D37" s="7"/>
      <c r="E37" s="7"/>
      <c r="F37" s="7"/>
    </row>
    <row r="38" spans="1:6" ht="15.75" thickBot="1" x14ac:dyDescent="0.3">
      <c r="A38" s="14" t="s">
        <v>163</v>
      </c>
      <c r="B38" s="11"/>
      <c r="C38" s="11"/>
      <c r="D38" s="11"/>
      <c r="E38" s="11"/>
      <c r="F38" s="11"/>
    </row>
  </sheetData>
  <mergeCells count="36"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  <mergeCell ref="E32:E34"/>
    <mergeCell ref="A26:B26"/>
    <mergeCell ref="A27:B27"/>
    <mergeCell ref="A28:B2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</mergeCells>
  <pageMargins left="0.7" right="0.7" top="0.75" bottom="0.75" header="0.3" footer="0.3"/>
  <pageSetup scale="85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activeCell="A4" sqref="A4:K4"/>
    </sheetView>
  </sheetViews>
  <sheetFormatPr baseColWidth="10" defaultRowHeight="15" x14ac:dyDescent="0.2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 x14ac:dyDescent="0.3">
      <c r="A1" s="183" t="s">
        <v>556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ht="15.75" thickBot="1" x14ac:dyDescent="0.3">
      <c r="A2" s="186" t="s">
        <v>164</v>
      </c>
      <c r="B2" s="187"/>
      <c r="C2" s="187"/>
      <c r="D2" s="187"/>
      <c r="E2" s="187"/>
      <c r="F2" s="187"/>
      <c r="G2" s="187"/>
      <c r="H2" s="187"/>
      <c r="I2" s="187"/>
      <c r="J2" s="187"/>
      <c r="K2" s="188"/>
    </row>
    <row r="3" spans="1:11" ht="15.75" thickBot="1" x14ac:dyDescent="0.3">
      <c r="A3" s="186" t="s">
        <v>570</v>
      </c>
      <c r="B3" s="187"/>
      <c r="C3" s="187"/>
      <c r="D3" s="187"/>
      <c r="E3" s="187"/>
      <c r="F3" s="187"/>
      <c r="G3" s="187"/>
      <c r="H3" s="187"/>
      <c r="I3" s="187"/>
      <c r="J3" s="187"/>
      <c r="K3" s="188"/>
    </row>
    <row r="4" spans="1:11" ht="15.75" thickBot="1" x14ac:dyDescent="0.3">
      <c r="A4" s="186" t="s">
        <v>1</v>
      </c>
      <c r="B4" s="187"/>
      <c r="C4" s="187"/>
      <c r="D4" s="187"/>
      <c r="E4" s="187"/>
      <c r="F4" s="187"/>
      <c r="G4" s="187"/>
      <c r="H4" s="187"/>
      <c r="I4" s="187"/>
      <c r="J4" s="187"/>
      <c r="K4" s="188"/>
    </row>
    <row r="5" spans="1:11" ht="113.25" thickBot="1" x14ac:dyDescent="0.3">
      <c r="A5" s="152" t="s">
        <v>165</v>
      </c>
      <c r="B5" s="148" t="s">
        <v>166</v>
      </c>
      <c r="C5" s="148" t="s">
        <v>167</v>
      </c>
      <c r="D5" s="148" t="s">
        <v>168</v>
      </c>
      <c r="E5" s="148" t="s">
        <v>169</v>
      </c>
      <c r="F5" s="148" t="s">
        <v>170</v>
      </c>
      <c r="G5" s="148" t="s">
        <v>171</v>
      </c>
      <c r="H5" s="148" t="s">
        <v>172</v>
      </c>
      <c r="I5" s="148" t="s">
        <v>559</v>
      </c>
      <c r="J5" s="148" t="s">
        <v>560</v>
      </c>
      <c r="K5" s="148" t="s">
        <v>561</v>
      </c>
    </row>
    <row r="6" spans="1:11" ht="14.45" x14ac:dyDescent="0.3">
      <c r="A6" s="5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67.5" x14ac:dyDescent="0.25">
      <c r="A7" s="15" t="s">
        <v>173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</row>
    <row r="8" spans="1:11" ht="14.45" x14ac:dyDescent="0.3">
      <c r="A8" s="24" t="s">
        <v>174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14.45" x14ac:dyDescent="0.3">
      <c r="A9" s="24" t="s">
        <v>175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14.45" x14ac:dyDescent="0.3">
      <c r="A10" s="24" t="s">
        <v>176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4.45" x14ac:dyDescent="0.3">
      <c r="A11" s="24" t="s">
        <v>177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4.45" x14ac:dyDescent="0.3">
      <c r="A12" s="9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30.6" x14ac:dyDescent="0.3">
      <c r="A13" s="15" t="s">
        <v>178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 ht="33.75" x14ac:dyDescent="0.25">
      <c r="A14" s="24" t="s">
        <v>179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33.75" x14ac:dyDescent="0.25">
      <c r="A15" s="24" t="s">
        <v>180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33.75" x14ac:dyDescent="0.25">
      <c r="A16" s="24" t="s">
        <v>181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33.75" x14ac:dyDescent="0.25">
      <c r="A17" s="24" t="s">
        <v>182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9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67.5" x14ac:dyDescent="0.25">
      <c r="A19" s="15" t="s">
        <v>183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1" ht="15.75" thickBot="1" x14ac:dyDescent="0.3">
      <c r="A20" s="14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2" spans="1:11" x14ac:dyDescent="0.25">
      <c r="A22" s="145"/>
      <c r="B22" s="145"/>
      <c r="C22" s="145"/>
      <c r="D22" s="145"/>
      <c r="E22" s="145"/>
      <c r="F22" s="145"/>
      <c r="G22" s="145"/>
    </row>
    <row r="23" spans="1:11" x14ac:dyDescent="0.25">
      <c r="A23" s="145"/>
      <c r="B23" s="145"/>
      <c r="C23" s="145"/>
      <c r="D23" s="145"/>
      <c r="E23" s="145"/>
      <c r="F23" s="145"/>
      <c r="G23" s="145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scale="74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workbookViewId="0">
      <selection activeCell="D14" sqref="D14"/>
    </sheetView>
  </sheetViews>
  <sheetFormatPr baseColWidth="10" defaultRowHeight="15" x14ac:dyDescent="0.25"/>
  <cols>
    <col min="1" max="1" width="36.28515625" customWidth="1"/>
    <col min="2" max="2" width="39" customWidth="1"/>
  </cols>
  <sheetData>
    <row r="1" spans="1:5" x14ac:dyDescent="0.25">
      <c r="A1" s="211" t="s">
        <v>556</v>
      </c>
      <c r="B1" s="212"/>
      <c r="C1" s="212"/>
      <c r="D1" s="212"/>
      <c r="E1" s="212"/>
    </row>
    <row r="2" spans="1:5" x14ac:dyDescent="0.25">
      <c r="A2" s="211" t="s">
        <v>184</v>
      </c>
      <c r="B2" s="212"/>
      <c r="C2" s="212"/>
      <c r="D2" s="212"/>
      <c r="E2" s="212"/>
    </row>
    <row r="3" spans="1:5" x14ac:dyDescent="0.25">
      <c r="A3" s="211" t="s">
        <v>571</v>
      </c>
      <c r="B3" s="212"/>
      <c r="C3" s="212"/>
      <c r="D3" s="212"/>
      <c r="E3" s="212"/>
    </row>
    <row r="4" spans="1:5" ht="15.75" thickBot="1" x14ac:dyDescent="0.3">
      <c r="A4" s="213" t="s">
        <v>1</v>
      </c>
      <c r="B4" s="214"/>
      <c r="C4" s="214"/>
      <c r="D4" s="214"/>
      <c r="E4" s="214"/>
    </row>
    <row r="5" spans="1:5" x14ac:dyDescent="0.25">
      <c r="A5" s="223" t="s">
        <v>2</v>
      </c>
      <c r="B5" s="224"/>
      <c r="C5" s="150" t="s">
        <v>185</v>
      </c>
      <c r="D5" s="176" t="s">
        <v>187</v>
      </c>
      <c r="E5" s="150" t="s">
        <v>188</v>
      </c>
    </row>
    <row r="6" spans="1:5" ht="15.75" thickBot="1" x14ac:dyDescent="0.3">
      <c r="A6" s="225"/>
      <c r="B6" s="226"/>
      <c r="C6" s="148" t="s">
        <v>186</v>
      </c>
      <c r="D6" s="178"/>
      <c r="E6" s="148" t="s">
        <v>189</v>
      </c>
    </row>
    <row r="7" spans="1:5" ht="14.45" x14ac:dyDescent="0.3">
      <c r="A7" s="205"/>
      <c r="B7" s="206"/>
      <c r="C7" s="26"/>
      <c r="D7" s="26"/>
      <c r="E7" s="26"/>
    </row>
    <row r="8" spans="1:5" x14ac:dyDescent="0.25">
      <c r="A8" s="199" t="s">
        <v>190</v>
      </c>
      <c r="B8" s="200"/>
      <c r="C8" s="26">
        <f>SUM(C9:C11)</f>
        <v>170000000</v>
      </c>
      <c r="D8" s="26">
        <f t="shared" ref="D8:E8" si="0">SUM(D9:D11)</f>
        <v>129200000</v>
      </c>
      <c r="E8" s="26">
        <f t="shared" si="0"/>
        <v>129200000</v>
      </c>
    </row>
    <row r="9" spans="1:5" x14ac:dyDescent="0.25">
      <c r="A9" s="207" t="s">
        <v>191</v>
      </c>
      <c r="B9" s="208"/>
      <c r="C9" s="26">
        <v>170000000</v>
      </c>
      <c r="D9" s="26">
        <v>129200000</v>
      </c>
      <c r="E9" s="26">
        <f>+D9</f>
        <v>129200000</v>
      </c>
    </row>
    <row r="10" spans="1:5" ht="14.45" x14ac:dyDescent="0.3">
      <c r="A10" s="207" t="s">
        <v>192</v>
      </c>
      <c r="B10" s="208"/>
      <c r="C10" s="26"/>
      <c r="D10" s="26"/>
      <c r="E10" s="26"/>
    </row>
    <row r="11" spans="1:5" ht="14.45" x14ac:dyDescent="0.3">
      <c r="A11" s="207" t="s">
        <v>193</v>
      </c>
      <c r="B11" s="208"/>
      <c r="C11" s="26"/>
      <c r="D11" s="26"/>
      <c r="E11" s="26"/>
    </row>
    <row r="12" spans="1:5" ht="14.45" x14ac:dyDescent="0.3">
      <c r="A12" s="207"/>
      <c r="B12" s="208"/>
      <c r="C12" s="26"/>
      <c r="D12" s="26"/>
      <c r="E12" s="26"/>
    </row>
    <row r="13" spans="1:5" ht="14.45" x14ac:dyDescent="0.3">
      <c r="A13" s="199" t="s">
        <v>225</v>
      </c>
      <c r="B13" s="200"/>
      <c r="C13" s="26">
        <f>SUM(C14:C15)</f>
        <v>170000000</v>
      </c>
      <c r="D13" s="26">
        <f t="shared" ref="D13:E13" si="1">SUM(D14:D15)</f>
        <v>137840715</v>
      </c>
      <c r="E13" s="26">
        <f t="shared" si="1"/>
        <v>58341049</v>
      </c>
    </row>
    <row r="14" spans="1:5" x14ac:dyDescent="0.25">
      <c r="A14" s="207" t="s">
        <v>194</v>
      </c>
      <c r="B14" s="208"/>
      <c r="C14" s="26">
        <v>170000000</v>
      </c>
      <c r="D14" s="160">
        <v>137840715</v>
      </c>
      <c r="E14" s="26">
        <v>58341049</v>
      </c>
    </row>
    <row r="15" spans="1:5" x14ac:dyDescent="0.25">
      <c r="A15" s="207" t="s">
        <v>195</v>
      </c>
      <c r="B15" s="208"/>
      <c r="C15" s="26"/>
      <c r="D15" s="26"/>
      <c r="E15" s="26"/>
    </row>
    <row r="16" spans="1:5" ht="14.45" x14ac:dyDescent="0.3">
      <c r="A16" s="207"/>
      <c r="B16" s="208"/>
      <c r="C16" s="26"/>
      <c r="D16" s="26"/>
      <c r="E16" s="26"/>
    </row>
    <row r="17" spans="1:5" ht="14.45" x14ac:dyDescent="0.3">
      <c r="A17" s="199" t="s">
        <v>196</v>
      </c>
      <c r="B17" s="200"/>
      <c r="C17" s="120">
        <f>SUM(C18:C19)</f>
        <v>0</v>
      </c>
      <c r="D17" s="120">
        <f t="shared" ref="D17:E17" si="2">SUM(D18:D19)</f>
        <v>8591360</v>
      </c>
      <c r="E17" s="120">
        <f t="shared" si="2"/>
        <v>1862683</v>
      </c>
    </row>
    <row r="18" spans="1:5" x14ac:dyDescent="0.25">
      <c r="A18" s="207" t="s">
        <v>197</v>
      </c>
      <c r="B18" s="208"/>
      <c r="C18" s="120">
        <v>0</v>
      </c>
      <c r="D18" s="120">
        <v>8591360</v>
      </c>
      <c r="E18" s="120">
        <v>1862683</v>
      </c>
    </row>
    <row r="19" spans="1:5" ht="14.45" x14ac:dyDescent="0.3">
      <c r="A19" s="207" t="s">
        <v>198</v>
      </c>
      <c r="B19" s="208"/>
      <c r="C19" s="120"/>
      <c r="D19" s="120"/>
      <c r="E19" s="120"/>
    </row>
    <row r="20" spans="1:5" ht="14.45" x14ac:dyDescent="0.3">
      <c r="A20" s="207"/>
      <c r="B20" s="208"/>
      <c r="C20" s="26"/>
      <c r="D20" s="26"/>
      <c r="E20" s="26"/>
    </row>
    <row r="21" spans="1:5" x14ac:dyDescent="0.25">
      <c r="A21" s="199" t="s">
        <v>199</v>
      </c>
      <c r="B21" s="200"/>
      <c r="C21" s="26">
        <f>C8-C13+C17</f>
        <v>0</v>
      </c>
      <c r="D21" s="26">
        <f t="shared" ref="D21" si="3">D8-D13+D17</f>
        <v>-49355</v>
      </c>
      <c r="E21" s="26">
        <f>E8-E13+E17</f>
        <v>72721634</v>
      </c>
    </row>
    <row r="22" spans="1:5" ht="14.45" x14ac:dyDescent="0.3">
      <c r="A22" s="199" t="s">
        <v>200</v>
      </c>
      <c r="B22" s="200"/>
      <c r="C22" s="26">
        <f>C21-C11</f>
        <v>0</v>
      </c>
      <c r="D22" s="26">
        <f t="shared" ref="D22:E22" si="4">D21-D11</f>
        <v>-49355</v>
      </c>
      <c r="E22" s="26">
        <f t="shared" si="4"/>
        <v>72721634</v>
      </c>
    </row>
    <row r="23" spans="1:5" ht="15" customHeight="1" x14ac:dyDescent="0.25">
      <c r="A23" s="199" t="s">
        <v>201</v>
      </c>
      <c r="B23" s="200"/>
      <c r="C23" s="203">
        <f>C22-C17</f>
        <v>0</v>
      </c>
      <c r="D23" s="203">
        <f t="shared" ref="D23:E23" si="5">D22-D17</f>
        <v>-8640715</v>
      </c>
      <c r="E23" s="203">
        <f t="shared" si="5"/>
        <v>70858951</v>
      </c>
    </row>
    <row r="24" spans="1:5" ht="15.75" thickBot="1" x14ac:dyDescent="0.3">
      <c r="A24" s="201"/>
      <c r="B24" s="202"/>
      <c r="C24" s="204"/>
      <c r="D24" s="204"/>
      <c r="E24" s="204"/>
    </row>
    <row r="25" spans="1:5" ht="15.75" thickBot="1" x14ac:dyDescent="0.3">
      <c r="A25" s="227" t="s">
        <v>202</v>
      </c>
      <c r="B25" s="228"/>
      <c r="C25" s="153" t="s">
        <v>203</v>
      </c>
      <c r="D25" s="153" t="s">
        <v>187</v>
      </c>
      <c r="E25" s="153" t="s">
        <v>204</v>
      </c>
    </row>
    <row r="26" spans="1:5" x14ac:dyDescent="0.25">
      <c r="A26" s="205"/>
      <c r="B26" s="206"/>
      <c r="C26" s="26"/>
      <c r="D26" s="26"/>
      <c r="E26" s="26"/>
    </row>
    <row r="27" spans="1:5" x14ac:dyDescent="0.25">
      <c r="A27" s="199" t="s">
        <v>205</v>
      </c>
      <c r="B27" s="200"/>
      <c r="C27" s="26">
        <f>SUM(C28:C29)</f>
        <v>0</v>
      </c>
      <c r="D27" s="26">
        <f t="shared" ref="D27:E27" si="6">SUM(D28:D29)</f>
        <v>0</v>
      </c>
      <c r="E27" s="26">
        <f t="shared" si="6"/>
        <v>0</v>
      </c>
    </row>
    <row r="28" spans="1:5" x14ac:dyDescent="0.25">
      <c r="A28" s="207" t="s">
        <v>206</v>
      </c>
      <c r="B28" s="208"/>
      <c r="C28" s="26"/>
      <c r="D28" s="26"/>
      <c r="E28" s="26"/>
    </row>
    <row r="29" spans="1:5" x14ac:dyDescent="0.25">
      <c r="A29" s="207" t="s">
        <v>207</v>
      </c>
      <c r="B29" s="208"/>
      <c r="C29" s="26"/>
      <c r="D29" s="26"/>
      <c r="E29" s="26"/>
    </row>
    <row r="30" spans="1:5" x14ac:dyDescent="0.25">
      <c r="A30" s="207"/>
      <c r="B30" s="208"/>
      <c r="C30" s="26"/>
      <c r="D30" s="26"/>
      <c r="E30" s="26"/>
    </row>
    <row r="31" spans="1:5" x14ac:dyDescent="0.25">
      <c r="A31" s="199" t="s">
        <v>208</v>
      </c>
      <c r="B31" s="200"/>
      <c r="C31" s="28">
        <f>C23+C27</f>
        <v>0</v>
      </c>
      <c r="D31" s="28">
        <f t="shared" ref="D31" si="7">D23+D27</f>
        <v>-8640715</v>
      </c>
      <c r="E31" s="28">
        <f>E23+E27</f>
        <v>70858951</v>
      </c>
    </row>
    <row r="32" spans="1:5" ht="15.75" thickBot="1" x14ac:dyDescent="0.3">
      <c r="A32" s="209"/>
      <c r="B32" s="210"/>
      <c r="C32" s="27"/>
      <c r="D32" s="27"/>
      <c r="E32" s="27"/>
    </row>
    <row r="33" spans="1:5" x14ac:dyDescent="0.25">
      <c r="A33" s="223" t="s">
        <v>202</v>
      </c>
      <c r="B33" s="224"/>
      <c r="C33" s="176" t="s">
        <v>209</v>
      </c>
      <c r="D33" s="217" t="s">
        <v>187</v>
      </c>
      <c r="E33" s="154" t="s">
        <v>188</v>
      </c>
    </row>
    <row r="34" spans="1:5" ht="15.75" thickBot="1" x14ac:dyDescent="0.3">
      <c r="A34" s="225"/>
      <c r="B34" s="226"/>
      <c r="C34" s="178"/>
      <c r="D34" s="218"/>
      <c r="E34" s="155" t="s">
        <v>204</v>
      </c>
    </row>
    <row r="35" spans="1:5" x14ac:dyDescent="0.25">
      <c r="A35" s="29"/>
      <c r="B35" s="30"/>
      <c r="C35" s="30"/>
      <c r="D35" s="30"/>
      <c r="E35" s="30"/>
    </row>
    <row r="36" spans="1:5" x14ac:dyDescent="0.25">
      <c r="A36" s="197" t="s">
        <v>210</v>
      </c>
      <c r="B36" s="198"/>
      <c r="C36" s="30">
        <f>SUM(C37:C38)</f>
        <v>0</v>
      </c>
      <c r="D36" s="114">
        <f t="shared" ref="D36:E36" si="8">SUM(D37:D38)</f>
        <v>0</v>
      </c>
      <c r="E36" s="114">
        <f t="shared" si="8"/>
        <v>0</v>
      </c>
    </row>
    <row r="37" spans="1:5" x14ac:dyDescent="0.25">
      <c r="A37" s="195" t="s">
        <v>211</v>
      </c>
      <c r="B37" s="196"/>
      <c r="C37" s="30"/>
      <c r="D37" s="30"/>
      <c r="E37" s="30"/>
    </row>
    <row r="38" spans="1:5" x14ac:dyDescent="0.25">
      <c r="A38" s="195" t="s">
        <v>212</v>
      </c>
      <c r="B38" s="196"/>
      <c r="C38" s="30"/>
      <c r="D38" s="30"/>
      <c r="E38" s="30"/>
    </row>
    <row r="39" spans="1:5" x14ac:dyDescent="0.25">
      <c r="A39" s="197" t="s">
        <v>213</v>
      </c>
      <c r="B39" s="198"/>
      <c r="C39" s="30">
        <f>SUM(C40:C41)</f>
        <v>0</v>
      </c>
      <c r="D39" s="114">
        <f t="shared" ref="D39:E39" si="9">SUM(D40:D41)</f>
        <v>0</v>
      </c>
      <c r="E39" s="114">
        <f t="shared" si="9"/>
        <v>0</v>
      </c>
    </row>
    <row r="40" spans="1:5" x14ac:dyDescent="0.25">
      <c r="A40" s="195" t="s">
        <v>214</v>
      </c>
      <c r="B40" s="196"/>
      <c r="C40" s="30"/>
      <c r="D40" s="30"/>
      <c r="E40" s="30"/>
    </row>
    <row r="41" spans="1:5" x14ac:dyDescent="0.25">
      <c r="A41" s="195" t="s">
        <v>215</v>
      </c>
      <c r="B41" s="196"/>
      <c r="C41" s="30"/>
      <c r="D41" s="30"/>
      <c r="E41" s="30"/>
    </row>
    <row r="42" spans="1:5" x14ac:dyDescent="0.25">
      <c r="A42" s="195"/>
      <c r="B42" s="196"/>
      <c r="C42" s="30"/>
      <c r="D42" s="30"/>
      <c r="E42" s="30"/>
    </row>
    <row r="43" spans="1:5" x14ac:dyDescent="0.25">
      <c r="A43" s="197" t="s">
        <v>216</v>
      </c>
      <c r="B43" s="198"/>
      <c r="C43" s="215">
        <f>C36-C39</f>
        <v>0</v>
      </c>
      <c r="D43" s="215">
        <f t="shared" ref="D43:E43" si="10">D36-D39</f>
        <v>0</v>
      </c>
      <c r="E43" s="215">
        <f t="shared" si="10"/>
        <v>0</v>
      </c>
    </row>
    <row r="44" spans="1:5" ht="15.75" thickBot="1" x14ac:dyDescent="0.3">
      <c r="A44" s="219"/>
      <c r="B44" s="220"/>
      <c r="C44" s="216"/>
      <c r="D44" s="216"/>
      <c r="E44" s="216"/>
    </row>
    <row r="45" spans="1:5" x14ac:dyDescent="0.25">
      <c r="A45" s="223" t="s">
        <v>202</v>
      </c>
      <c r="B45" s="224"/>
      <c r="C45" s="154" t="s">
        <v>185</v>
      </c>
      <c r="D45" s="217" t="s">
        <v>187</v>
      </c>
      <c r="E45" s="154" t="s">
        <v>188</v>
      </c>
    </row>
    <row r="46" spans="1:5" ht="15.75" thickBot="1" x14ac:dyDescent="0.3">
      <c r="A46" s="225"/>
      <c r="B46" s="226"/>
      <c r="C46" s="155" t="s">
        <v>203</v>
      </c>
      <c r="D46" s="218"/>
      <c r="E46" s="155" t="s">
        <v>204</v>
      </c>
    </row>
    <row r="47" spans="1:5" x14ac:dyDescent="0.25">
      <c r="A47" s="221"/>
      <c r="B47" s="222"/>
      <c r="C47" s="30"/>
      <c r="D47" s="30"/>
      <c r="E47" s="30"/>
    </row>
    <row r="48" spans="1:5" x14ac:dyDescent="0.25">
      <c r="A48" s="195" t="s">
        <v>217</v>
      </c>
      <c r="B48" s="196"/>
      <c r="C48" s="30">
        <f>C9</f>
        <v>170000000</v>
      </c>
      <c r="D48" s="114">
        <f t="shared" ref="D48:E48" si="11">D9</f>
        <v>129200000</v>
      </c>
      <c r="E48" s="114">
        <f t="shared" si="11"/>
        <v>129200000</v>
      </c>
    </row>
    <row r="49" spans="1:5" x14ac:dyDescent="0.25">
      <c r="A49" s="195" t="s">
        <v>218</v>
      </c>
      <c r="B49" s="196"/>
      <c r="C49" s="30">
        <f>C37-C40</f>
        <v>0</v>
      </c>
      <c r="D49" s="114">
        <f t="shared" ref="D49:E49" si="12">D37-D40</f>
        <v>0</v>
      </c>
      <c r="E49" s="114">
        <f t="shared" si="12"/>
        <v>0</v>
      </c>
    </row>
    <row r="50" spans="1:5" x14ac:dyDescent="0.25">
      <c r="A50" s="195" t="s">
        <v>211</v>
      </c>
      <c r="B50" s="196"/>
      <c r="C50" s="30">
        <f>C37</f>
        <v>0</v>
      </c>
      <c r="D50" s="114">
        <f t="shared" ref="D50:E50" si="13">D37</f>
        <v>0</v>
      </c>
      <c r="E50" s="114">
        <f t="shared" si="13"/>
        <v>0</v>
      </c>
    </row>
    <row r="51" spans="1:5" x14ac:dyDescent="0.25">
      <c r="A51" s="195" t="s">
        <v>214</v>
      </c>
      <c r="B51" s="196"/>
      <c r="C51" s="30">
        <f>C40</f>
        <v>0</v>
      </c>
      <c r="D51" s="114">
        <f t="shared" ref="D51:E51" si="14">D40</f>
        <v>0</v>
      </c>
      <c r="E51" s="114">
        <f t="shared" si="14"/>
        <v>0</v>
      </c>
    </row>
    <row r="52" spans="1:5" x14ac:dyDescent="0.25">
      <c r="A52" s="195"/>
      <c r="B52" s="196"/>
      <c r="C52" s="30"/>
      <c r="D52" s="30"/>
      <c r="E52" s="30"/>
    </row>
    <row r="53" spans="1:5" x14ac:dyDescent="0.25">
      <c r="A53" s="195" t="s">
        <v>194</v>
      </c>
      <c r="B53" s="196"/>
      <c r="C53" s="30">
        <f>C14</f>
        <v>170000000</v>
      </c>
      <c r="D53" s="114">
        <f t="shared" ref="D53:E53" si="15">D14</f>
        <v>137840715</v>
      </c>
      <c r="E53" s="114">
        <f t="shared" si="15"/>
        <v>58341049</v>
      </c>
    </row>
    <row r="54" spans="1:5" x14ac:dyDescent="0.25">
      <c r="A54" s="195"/>
      <c r="B54" s="196"/>
      <c r="C54" s="30"/>
      <c r="D54" s="30"/>
      <c r="E54" s="30"/>
    </row>
    <row r="55" spans="1:5" x14ac:dyDescent="0.25">
      <c r="A55" s="195" t="s">
        <v>197</v>
      </c>
      <c r="B55" s="196"/>
      <c r="C55" s="121">
        <f>C18</f>
        <v>0</v>
      </c>
      <c r="D55" s="121">
        <f>D18</f>
        <v>8591360</v>
      </c>
      <c r="E55" s="121">
        <f t="shared" ref="E55" si="16">E18</f>
        <v>1862683</v>
      </c>
    </row>
    <row r="56" spans="1:5" x14ac:dyDescent="0.25">
      <c r="A56" s="195"/>
      <c r="B56" s="196"/>
      <c r="C56" s="30"/>
      <c r="D56" s="30"/>
      <c r="E56" s="30"/>
    </row>
    <row r="57" spans="1:5" x14ac:dyDescent="0.25">
      <c r="A57" s="197" t="s">
        <v>219</v>
      </c>
      <c r="B57" s="198"/>
      <c r="C57" s="33">
        <f>C48+C49-C53-C55</f>
        <v>0</v>
      </c>
      <c r="D57" s="33">
        <f t="shared" ref="D57:E57" si="17">D48+D49-D53-D55</f>
        <v>-17232075</v>
      </c>
      <c r="E57" s="33">
        <f t="shared" si="17"/>
        <v>68996268</v>
      </c>
    </row>
    <row r="58" spans="1:5" x14ac:dyDescent="0.25">
      <c r="A58" s="199" t="s">
        <v>220</v>
      </c>
      <c r="B58" s="200"/>
      <c r="C58" s="193">
        <f>C57-C49</f>
        <v>0</v>
      </c>
      <c r="D58" s="193">
        <f t="shared" ref="D58:E58" si="18">D57-D49</f>
        <v>-17232075</v>
      </c>
      <c r="E58" s="193">
        <f t="shared" si="18"/>
        <v>68996268</v>
      </c>
    </row>
    <row r="59" spans="1:5" ht="15.75" thickBot="1" x14ac:dyDescent="0.3">
      <c r="A59" s="201"/>
      <c r="B59" s="202"/>
      <c r="C59" s="194"/>
      <c r="D59" s="194"/>
      <c r="E59" s="194"/>
    </row>
    <row r="60" spans="1:5" x14ac:dyDescent="0.25">
      <c r="A60" s="223" t="s">
        <v>202</v>
      </c>
      <c r="B60" s="224"/>
      <c r="C60" s="176" t="s">
        <v>209</v>
      </c>
      <c r="D60" s="217" t="s">
        <v>187</v>
      </c>
      <c r="E60" s="154" t="s">
        <v>188</v>
      </c>
    </row>
    <row r="61" spans="1:5" ht="15.75" thickBot="1" x14ac:dyDescent="0.3">
      <c r="A61" s="225"/>
      <c r="B61" s="226"/>
      <c r="C61" s="178"/>
      <c r="D61" s="218"/>
      <c r="E61" s="155" t="s">
        <v>204</v>
      </c>
    </row>
    <row r="62" spans="1:5" x14ac:dyDescent="0.25">
      <c r="A62" s="221"/>
      <c r="B62" s="222"/>
      <c r="C62" s="30"/>
      <c r="D62" s="30"/>
      <c r="E62" s="30"/>
    </row>
    <row r="63" spans="1:5" x14ac:dyDescent="0.25">
      <c r="A63" s="195" t="s">
        <v>192</v>
      </c>
      <c r="B63" s="196"/>
      <c r="C63" s="30">
        <f>C10</f>
        <v>0</v>
      </c>
      <c r="D63" s="114">
        <f t="shared" ref="D63:E63" si="19">D10</f>
        <v>0</v>
      </c>
      <c r="E63" s="114">
        <f t="shared" si="19"/>
        <v>0</v>
      </c>
    </row>
    <row r="64" spans="1:5" x14ac:dyDescent="0.25">
      <c r="A64" s="195" t="s">
        <v>221</v>
      </c>
      <c r="B64" s="196"/>
      <c r="C64" s="30">
        <f>C38-C41</f>
        <v>0</v>
      </c>
      <c r="D64" s="114">
        <f t="shared" ref="D64:E64" si="20">D38-D41</f>
        <v>0</v>
      </c>
      <c r="E64" s="114">
        <f t="shared" si="20"/>
        <v>0</v>
      </c>
    </row>
    <row r="65" spans="1:5" x14ac:dyDescent="0.25">
      <c r="A65" s="195" t="s">
        <v>212</v>
      </c>
      <c r="B65" s="196"/>
      <c r="C65" s="30">
        <f>C38</f>
        <v>0</v>
      </c>
      <c r="D65" s="114">
        <f t="shared" ref="D65:E65" si="21">D38</f>
        <v>0</v>
      </c>
      <c r="E65" s="114">
        <f t="shared" si="21"/>
        <v>0</v>
      </c>
    </row>
    <row r="66" spans="1:5" x14ac:dyDescent="0.25">
      <c r="A66" s="195" t="s">
        <v>215</v>
      </c>
      <c r="B66" s="196"/>
      <c r="C66" s="30">
        <f>C41</f>
        <v>0</v>
      </c>
      <c r="D66" s="114">
        <f t="shared" ref="D66:E66" si="22">D41</f>
        <v>0</v>
      </c>
      <c r="E66" s="114">
        <f t="shared" si="22"/>
        <v>0</v>
      </c>
    </row>
    <row r="67" spans="1:5" x14ac:dyDescent="0.25">
      <c r="A67" s="195"/>
      <c r="B67" s="196"/>
      <c r="C67" s="30"/>
      <c r="D67" s="114"/>
      <c r="E67" s="114"/>
    </row>
    <row r="68" spans="1:5" x14ac:dyDescent="0.25">
      <c r="A68" s="195" t="s">
        <v>222</v>
      </c>
      <c r="B68" s="196"/>
      <c r="C68" s="30">
        <f>C15</f>
        <v>0</v>
      </c>
      <c r="D68" s="114">
        <f t="shared" ref="D68:E68" si="23">D15</f>
        <v>0</v>
      </c>
      <c r="E68" s="114">
        <f t="shared" si="23"/>
        <v>0</v>
      </c>
    </row>
    <row r="69" spans="1:5" x14ac:dyDescent="0.25">
      <c r="A69" s="195"/>
      <c r="B69" s="196"/>
      <c r="C69" s="30"/>
      <c r="D69" s="114"/>
      <c r="E69" s="114"/>
    </row>
    <row r="70" spans="1:5" x14ac:dyDescent="0.25">
      <c r="A70" s="195" t="s">
        <v>198</v>
      </c>
      <c r="B70" s="196"/>
      <c r="C70" s="31">
        <f>C19</f>
        <v>0</v>
      </c>
      <c r="D70" s="31">
        <f>D19</f>
        <v>0</v>
      </c>
      <c r="E70" s="31">
        <f t="shared" ref="E70" si="24">E19</f>
        <v>0</v>
      </c>
    </row>
    <row r="71" spans="1:5" x14ac:dyDescent="0.25">
      <c r="A71" s="195"/>
      <c r="B71" s="196"/>
      <c r="C71" s="30"/>
      <c r="D71" s="30"/>
      <c r="E71" s="30"/>
    </row>
    <row r="72" spans="1:5" x14ac:dyDescent="0.25">
      <c r="A72" s="197" t="s">
        <v>223</v>
      </c>
      <c r="B72" s="198"/>
      <c r="C72" s="33">
        <f>C63+C64-C68+C70</f>
        <v>0</v>
      </c>
      <c r="D72" s="33">
        <f t="shared" ref="D72" si="25">D63+D64-D68+D70</f>
        <v>0</v>
      </c>
      <c r="E72" s="33">
        <f>E63+E64-E68+E70</f>
        <v>0</v>
      </c>
    </row>
    <row r="73" spans="1:5" x14ac:dyDescent="0.25">
      <c r="A73" s="197" t="s">
        <v>224</v>
      </c>
      <c r="B73" s="198"/>
      <c r="C73" s="215">
        <f>C72-C64</f>
        <v>0</v>
      </c>
      <c r="D73" s="215">
        <f t="shared" ref="D73" si="26">D72-D64</f>
        <v>0</v>
      </c>
      <c r="E73" s="215">
        <f>E72-E64</f>
        <v>0</v>
      </c>
    </row>
    <row r="74" spans="1:5" ht="15.75" thickBot="1" x14ac:dyDescent="0.3">
      <c r="A74" s="219"/>
      <c r="B74" s="220"/>
      <c r="C74" s="216"/>
      <c r="D74" s="216"/>
      <c r="E74" s="216"/>
    </row>
  </sheetData>
  <mergeCells count="83"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  <mergeCell ref="E73:E74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69:B69"/>
    <mergeCell ref="A70:B70"/>
    <mergeCell ref="A71:B71"/>
    <mergeCell ref="A53:B53"/>
    <mergeCell ref="C43:C44"/>
    <mergeCell ref="D43:D44"/>
    <mergeCell ref="E43:E44"/>
    <mergeCell ref="D45:D46"/>
    <mergeCell ref="A52:B52"/>
    <mergeCell ref="A43:B44"/>
    <mergeCell ref="A50:B50"/>
    <mergeCell ref="A51:B51"/>
    <mergeCell ref="A47:B47"/>
    <mergeCell ref="A45:B46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38:B38"/>
    <mergeCell ref="A39:B39"/>
    <mergeCell ref="E23:E24"/>
    <mergeCell ref="A48:B48"/>
    <mergeCell ref="A49:B49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54:B54"/>
    <mergeCell ref="A55:B55"/>
    <mergeCell ref="A56:B56"/>
    <mergeCell ref="A57:B57"/>
    <mergeCell ref="A58:B59"/>
    <mergeCell ref="C58:C59"/>
    <mergeCell ref="D58:D59"/>
    <mergeCell ref="E58:E59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scale="82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workbookViewId="0">
      <selection activeCell="B29" sqref="B29:C29"/>
    </sheetView>
  </sheetViews>
  <sheetFormatPr baseColWidth="10" defaultRowHeight="15" x14ac:dyDescent="0.25"/>
  <cols>
    <col min="1" max="1" width="11.42578125" customWidth="1"/>
    <col min="3" max="3" width="29.85546875" customWidth="1"/>
    <col min="5" max="5" width="12.28515625" customWidth="1"/>
  </cols>
  <sheetData>
    <row r="1" spans="1:9" x14ac:dyDescent="0.25">
      <c r="A1" s="255" t="s">
        <v>556</v>
      </c>
      <c r="B1" s="256"/>
      <c r="C1" s="256"/>
      <c r="D1" s="256"/>
      <c r="E1" s="256"/>
      <c r="F1" s="256"/>
      <c r="G1" s="256"/>
      <c r="H1" s="256"/>
      <c r="I1" s="257"/>
    </row>
    <row r="2" spans="1:9" x14ac:dyDescent="0.25">
      <c r="A2" s="211" t="s">
        <v>226</v>
      </c>
      <c r="B2" s="212"/>
      <c r="C2" s="212"/>
      <c r="D2" s="212"/>
      <c r="E2" s="212"/>
      <c r="F2" s="212"/>
      <c r="G2" s="212"/>
      <c r="H2" s="212"/>
      <c r="I2" s="258"/>
    </row>
    <row r="3" spans="1:9" x14ac:dyDescent="0.25">
      <c r="A3" s="211" t="s">
        <v>572</v>
      </c>
      <c r="B3" s="212"/>
      <c r="C3" s="212"/>
      <c r="D3" s="212"/>
      <c r="E3" s="212"/>
      <c r="F3" s="212"/>
      <c r="G3" s="212"/>
      <c r="H3" s="212"/>
      <c r="I3" s="258"/>
    </row>
    <row r="4" spans="1:9" ht="15.75" thickBot="1" x14ac:dyDescent="0.3">
      <c r="A4" s="213" t="s">
        <v>1</v>
      </c>
      <c r="B4" s="214"/>
      <c r="C4" s="214"/>
      <c r="D4" s="214"/>
      <c r="E4" s="214"/>
      <c r="F4" s="214"/>
      <c r="G4" s="214"/>
      <c r="H4" s="214"/>
      <c r="I4" s="259"/>
    </row>
    <row r="5" spans="1:9" ht="15.75" thickBot="1" x14ac:dyDescent="0.3">
      <c r="A5" s="255"/>
      <c r="B5" s="256"/>
      <c r="C5" s="257"/>
      <c r="D5" s="183" t="s">
        <v>227</v>
      </c>
      <c r="E5" s="184"/>
      <c r="F5" s="184"/>
      <c r="G5" s="184"/>
      <c r="H5" s="185"/>
      <c r="I5" s="217" t="s">
        <v>228</v>
      </c>
    </row>
    <row r="6" spans="1:9" x14ac:dyDescent="0.25">
      <c r="A6" s="211" t="s">
        <v>202</v>
      </c>
      <c r="B6" s="212"/>
      <c r="C6" s="258"/>
      <c r="D6" s="217" t="s">
        <v>230</v>
      </c>
      <c r="E6" s="176" t="s">
        <v>231</v>
      </c>
      <c r="F6" s="217" t="s">
        <v>232</v>
      </c>
      <c r="G6" s="217" t="s">
        <v>187</v>
      </c>
      <c r="H6" s="217" t="s">
        <v>233</v>
      </c>
      <c r="I6" s="260"/>
    </row>
    <row r="7" spans="1:9" ht="15.75" thickBot="1" x14ac:dyDescent="0.3">
      <c r="A7" s="213" t="s">
        <v>229</v>
      </c>
      <c r="B7" s="214"/>
      <c r="C7" s="259"/>
      <c r="D7" s="218"/>
      <c r="E7" s="178"/>
      <c r="F7" s="218"/>
      <c r="G7" s="218"/>
      <c r="H7" s="218"/>
      <c r="I7" s="218"/>
    </row>
    <row r="8" spans="1:9" ht="14.45" x14ac:dyDescent="0.3">
      <c r="A8" s="251"/>
      <c r="B8" s="252"/>
      <c r="C8" s="253"/>
      <c r="D8" s="36"/>
      <c r="E8" s="36"/>
      <c r="F8" s="36"/>
      <c r="G8" s="36"/>
      <c r="H8" s="36"/>
      <c r="I8" s="36"/>
    </row>
    <row r="9" spans="1:9" x14ac:dyDescent="0.25">
      <c r="A9" s="234" t="s">
        <v>234</v>
      </c>
      <c r="B9" s="235"/>
      <c r="C9" s="254"/>
      <c r="D9" s="36"/>
      <c r="E9" s="36"/>
      <c r="F9" s="36"/>
      <c r="G9" s="36"/>
      <c r="H9" s="36"/>
      <c r="I9" s="36"/>
    </row>
    <row r="10" spans="1:9" ht="14.45" x14ac:dyDescent="0.3">
      <c r="A10" s="240" t="s">
        <v>235</v>
      </c>
      <c r="B10" s="250"/>
      <c r="C10" s="242"/>
      <c r="D10" s="36"/>
      <c r="E10" s="36"/>
      <c r="F10" s="36"/>
      <c r="G10" s="36"/>
      <c r="H10" s="36"/>
      <c r="I10" s="36"/>
    </row>
    <row r="11" spans="1:9" ht="14.45" x14ac:dyDescent="0.3">
      <c r="A11" s="240" t="s">
        <v>236</v>
      </c>
      <c r="B11" s="250"/>
      <c r="C11" s="242"/>
      <c r="D11" s="36"/>
      <c r="E11" s="36"/>
      <c r="F11" s="36"/>
      <c r="G11" s="36"/>
      <c r="H11" s="36"/>
      <c r="I11" s="36"/>
    </row>
    <row r="12" spans="1:9" ht="14.45" x14ac:dyDescent="0.3">
      <c r="A12" s="240" t="s">
        <v>237</v>
      </c>
      <c r="B12" s="250"/>
      <c r="C12" s="242"/>
      <c r="D12" s="36"/>
      <c r="E12" s="36"/>
      <c r="F12" s="36"/>
      <c r="G12" s="36"/>
      <c r="H12" s="36"/>
      <c r="I12" s="36"/>
    </row>
    <row r="13" spans="1:9" ht="14.45" x14ac:dyDescent="0.3">
      <c r="A13" s="240" t="s">
        <v>238</v>
      </c>
      <c r="B13" s="250"/>
      <c r="C13" s="242"/>
      <c r="D13" s="36"/>
      <c r="E13" s="36"/>
      <c r="F13" s="36"/>
      <c r="G13" s="36"/>
      <c r="H13" s="36"/>
      <c r="I13" s="36"/>
    </row>
    <row r="14" spans="1:9" ht="14.45" x14ac:dyDescent="0.3">
      <c r="A14" s="240" t="s">
        <v>239</v>
      </c>
      <c r="B14" s="250"/>
      <c r="C14" s="242"/>
      <c r="D14" s="36"/>
      <c r="E14" s="36"/>
      <c r="F14" s="36"/>
      <c r="G14" s="36"/>
      <c r="H14" s="36"/>
      <c r="I14" s="36"/>
    </row>
    <row r="15" spans="1:9" ht="14.45" x14ac:dyDescent="0.3">
      <c r="A15" s="240" t="s">
        <v>240</v>
      </c>
      <c r="B15" s="250"/>
      <c r="C15" s="242"/>
      <c r="D15" s="36"/>
      <c r="E15" s="36"/>
      <c r="F15" s="36"/>
      <c r="G15" s="36"/>
      <c r="H15" s="36"/>
      <c r="I15" s="36"/>
    </row>
    <row r="16" spans="1:9" ht="14.45" x14ac:dyDescent="0.3">
      <c r="A16" s="240" t="s">
        <v>241</v>
      </c>
      <c r="B16" s="250"/>
      <c r="C16" s="242"/>
      <c r="D16" s="36"/>
      <c r="E16" s="36"/>
      <c r="F16" s="36"/>
      <c r="G16" s="36"/>
      <c r="H16" s="36"/>
      <c r="I16" s="36"/>
    </row>
    <row r="17" spans="1:9" ht="14.45" x14ac:dyDescent="0.3">
      <c r="A17" s="240" t="s">
        <v>242</v>
      </c>
      <c r="B17" s="241"/>
      <c r="C17" s="242"/>
      <c r="D17" s="122">
        <f>+D19</f>
        <v>170000000</v>
      </c>
      <c r="E17" s="122">
        <f t="shared" ref="E17:I17" si="0">+E19</f>
        <v>8591360</v>
      </c>
      <c r="F17" s="122">
        <f t="shared" si="0"/>
        <v>178591360</v>
      </c>
      <c r="G17" s="122">
        <f t="shared" si="0"/>
        <v>137840715</v>
      </c>
      <c r="H17" s="122">
        <f t="shared" si="0"/>
        <v>58341049</v>
      </c>
      <c r="I17" s="122">
        <f t="shared" si="0"/>
        <v>8591360</v>
      </c>
    </row>
    <row r="18" spans="1:9" ht="14.45" x14ac:dyDescent="0.3">
      <c r="A18" s="29" t="s">
        <v>243</v>
      </c>
      <c r="B18" s="48"/>
      <c r="C18" s="49"/>
      <c r="D18" s="122"/>
      <c r="E18" s="123"/>
      <c r="F18" s="123"/>
      <c r="G18" s="123"/>
      <c r="H18" s="123"/>
      <c r="I18" s="123"/>
    </row>
    <row r="19" spans="1:9" ht="14.45" x14ac:dyDescent="0.3">
      <c r="A19" s="40"/>
      <c r="B19" s="232" t="s">
        <v>244</v>
      </c>
      <c r="C19" s="233"/>
      <c r="D19" s="36">
        <v>170000000</v>
      </c>
      <c r="E19" s="36">
        <v>8591360</v>
      </c>
      <c r="F19" s="134">
        <f>D19+E19</f>
        <v>178591360</v>
      </c>
      <c r="G19" s="36">
        <f>+BP!D14</f>
        <v>137840715</v>
      </c>
      <c r="H19" s="138">
        <f>+BP!E14</f>
        <v>58341049</v>
      </c>
      <c r="I19" s="134">
        <f>F19-D19</f>
        <v>8591360</v>
      </c>
    </row>
    <row r="20" spans="1:9" ht="14.45" x14ac:dyDescent="0.3">
      <c r="A20" s="40"/>
      <c r="B20" s="232" t="s">
        <v>245</v>
      </c>
      <c r="C20" s="233"/>
      <c r="D20" s="36"/>
      <c r="E20" s="36"/>
      <c r="F20" s="36"/>
      <c r="G20" s="36"/>
      <c r="H20" s="36"/>
      <c r="I20" s="36"/>
    </row>
    <row r="21" spans="1:9" x14ac:dyDescent="0.25">
      <c r="A21" s="40"/>
      <c r="B21" s="232" t="s">
        <v>246</v>
      </c>
      <c r="C21" s="233"/>
      <c r="D21" s="36"/>
      <c r="E21" s="36"/>
      <c r="F21" s="36"/>
      <c r="G21" s="36"/>
      <c r="H21" s="36"/>
      <c r="I21" s="36"/>
    </row>
    <row r="22" spans="1:9" x14ac:dyDescent="0.25">
      <c r="A22" s="40"/>
      <c r="B22" s="232" t="s">
        <v>247</v>
      </c>
      <c r="C22" s="233"/>
      <c r="D22" s="36"/>
      <c r="E22" s="36"/>
      <c r="F22" s="36"/>
      <c r="G22" s="36"/>
      <c r="H22" s="36"/>
      <c r="I22" s="36"/>
    </row>
    <row r="23" spans="1:9" x14ac:dyDescent="0.25">
      <c r="A23" s="40"/>
      <c r="B23" s="232" t="s">
        <v>248</v>
      </c>
      <c r="C23" s="233"/>
      <c r="D23" s="36"/>
      <c r="E23" s="36"/>
      <c r="F23" s="36"/>
      <c r="G23" s="36"/>
      <c r="H23" s="36"/>
      <c r="I23" s="36"/>
    </row>
    <row r="24" spans="1:9" x14ac:dyDescent="0.25">
      <c r="A24" s="40"/>
      <c r="B24" s="232" t="s">
        <v>249</v>
      </c>
      <c r="C24" s="233"/>
      <c r="D24" s="36"/>
      <c r="E24" s="36"/>
      <c r="F24" s="36"/>
      <c r="G24" s="36"/>
      <c r="H24" s="36"/>
      <c r="I24" s="36"/>
    </row>
    <row r="25" spans="1:9" x14ac:dyDescent="0.25">
      <c r="A25" s="40"/>
      <c r="B25" s="232" t="s">
        <v>250</v>
      </c>
      <c r="C25" s="233"/>
      <c r="D25" s="36"/>
      <c r="E25" s="36"/>
      <c r="F25" s="36"/>
      <c r="G25" s="36"/>
      <c r="H25" s="36"/>
      <c r="I25" s="36"/>
    </row>
    <row r="26" spans="1:9" x14ac:dyDescent="0.25">
      <c r="A26" s="40"/>
      <c r="B26" s="232" t="s">
        <v>251</v>
      </c>
      <c r="C26" s="233"/>
      <c r="D26" s="36"/>
      <c r="E26" s="36"/>
      <c r="F26" s="36"/>
      <c r="G26" s="36"/>
      <c r="H26" s="36"/>
      <c r="I26" s="36"/>
    </row>
    <row r="27" spans="1:9" x14ac:dyDescent="0.25">
      <c r="A27" s="40"/>
      <c r="B27" s="232" t="s">
        <v>252</v>
      </c>
      <c r="C27" s="233"/>
      <c r="D27" s="36"/>
      <c r="E27" s="36"/>
      <c r="F27" s="36"/>
      <c r="G27" s="36"/>
      <c r="H27" s="36"/>
      <c r="I27" s="36"/>
    </row>
    <row r="28" spans="1:9" x14ac:dyDescent="0.25">
      <c r="A28" s="40"/>
      <c r="B28" s="232" t="s">
        <v>253</v>
      </c>
      <c r="C28" s="233"/>
      <c r="D28" s="36"/>
      <c r="E28" s="36"/>
      <c r="F28" s="36"/>
      <c r="G28" s="36"/>
      <c r="H28" s="36"/>
      <c r="I28" s="36"/>
    </row>
    <row r="29" spans="1:9" x14ac:dyDescent="0.25">
      <c r="A29" s="40"/>
      <c r="B29" s="232" t="s">
        <v>254</v>
      </c>
      <c r="C29" s="233"/>
      <c r="D29" s="36"/>
      <c r="E29" s="36"/>
      <c r="F29" s="36"/>
      <c r="G29" s="36"/>
      <c r="H29" s="36"/>
      <c r="I29" s="36"/>
    </row>
    <row r="30" spans="1:9" x14ac:dyDescent="0.25">
      <c r="A30" s="231" t="s">
        <v>255</v>
      </c>
      <c r="B30" s="237"/>
      <c r="C30" s="233"/>
      <c r="D30" s="36"/>
      <c r="E30" s="36"/>
      <c r="F30" s="36"/>
      <c r="G30" s="36"/>
      <c r="H30" s="36"/>
      <c r="I30" s="36"/>
    </row>
    <row r="31" spans="1:9" x14ac:dyDescent="0.25">
      <c r="A31" s="40"/>
      <c r="B31" s="232" t="s">
        <v>256</v>
      </c>
      <c r="C31" s="233"/>
      <c r="D31" s="36"/>
      <c r="E31" s="36"/>
      <c r="F31" s="36"/>
      <c r="G31" s="36"/>
      <c r="H31" s="36"/>
      <c r="I31" s="36"/>
    </row>
    <row r="32" spans="1:9" x14ac:dyDescent="0.25">
      <c r="A32" s="40"/>
      <c r="B32" s="232" t="s">
        <v>257</v>
      </c>
      <c r="C32" s="233"/>
      <c r="D32" s="36"/>
      <c r="E32" s="36"/>
      <c r="F32" s="36"/>
      <c r="G32" s="36"/>
      <c r="H32" s="36"/>
      <c r="I32" s="36"/>
    </row>
    <row r="33" spans="1:9" x14ac:dyDescent="0.25">
      <c r="A33" s="40"/>
      <c r="B33" s="232" t="s">
        <v>258</v>
      </c>
      <c r="C33" s="233"/>
      <c r="D33" s="36"/>
      <c r="E33" s="36"/>
      <c r="F33" s="36"/>
      <c r="G33" s="36"/>
      <c r="H33" s="36"/>
      <c r="I33" s="36"/>
    </row>
    <row r="34" spans="1:9" x14ac:dyDescent="0.25">
      <c r="A34" s="40"/>
      <c r="B34" s="232" t="s">
        <v>259</v>
      </c>
      <c r="C34" s="233"/>
      <c r="D34" s="36"/>
      <c r="E34" s="36"/>
      <c r="F34" s="36"/>
      <c r="G34" s="36"/>
      <c r="H34" s="36"/>
      <c r="I34" s="36"/>
    </row>
    <row r="35" spans="1:9" x14ac:dyDescent="0.25">
      <c r="A35" s="40"/>
      <c r="B35" s="232" t="s">
        <v>260</v>
      </c>
      <c r="C35" s="233"/>
      <c r="D35" s="36"/>
      <c r="E35" s="36"/>
      <c r="F35" s="36"/>
      <c r="G35" s="36"/>
      <c r="H35" s="36"/>
      <c r="I35" s="36"/>
    </row>
    <row r="36" spans="1:9" x14ac:dyDescent="0.25">
      <c r="A36" s="231" t="s">
        <v>261</v>
      </c>
      <c r="B36" s="232"/>
      <c r="C36" s="233"/>
      <c r="D36" s="36"/>
      <c r="E36" s="36"/>
      <c r="F36" s="36"/>
      <c r="G36" s="36"/>
      <c r="H36" s="36"/>
      <c r="I36" s="36"/>
    </row>
    <row r="37" spans="1:9" x14ac:dyDescent="0.25">
      <c r="A37" s="231" t="s">
        <v>262</v>
      </c>
      <c r="B37" s="237"/>
      <c r="C37" s="233"/>
      <c r="D37" s="36"/>
      <c r="E37" s="36"/>
      <c r="F37" s="36"/>
      <c r="G37" s="36"/>
      <c r="H37" s="36"/>
      <c r="I37" s="36"/>
    </row>
    <row r="38" spans="1:9" x14ac:dyDescent="0.25">
      <c r="A38" s="40"/>
      <c r="B38" s="232" t="s">
        <v>263</v>
      </c>
      <c r="C38" s="233"/>
      <c r="D38" s="36"/>
      <c r="E38" s="36"/>
      <c r="F38" s="36"/>
      <c r="G38" s="36"/>
      <c r="H38" s="36"/>
      <c r="I38" s="36"/>
    </row>
    <row r="39" spans="1:9" x14ac:dyDescent="0.25">
      <c r="A39" s="231" t="s">
        <v>264</v>
      </c>
      <c r="B39" s="237"/>
      <c r="C39" s="233"/>
      <c r="D39" s="36"/>
      <c r="E39" s="36"/>
      <c r="F39" s="36"/>
      <c r="G39" s="36"/>
      <c r="H39" s="36"/>
      <c r="I39" s="36"/>
    </row>
    <row r="40" spans="1:9" x14ac:dyDescent="0.25">
      <c r="A40" s="40"/>
      <c r="B40" s="232" t="s">
        <v>265</v>
      </c>
      <c r="C40" s="233"/>
      <c r="D40" s="36"/>
      <c r="E40" s="36"/>
      <c r="F40" s="36"/>
      <c r="G40" s="36"/>
      <c r="H40" s="36"/>
      <c r="I40" s="36"/>
    </row>
    <row r="41" spans="1:9" x14ac:dyDescent="0.25">
      <c r="A41" s="40"/>
      <c r="B41" s="232" t="s">
        <v>266</v>
      </c>
      <c r="C41" s="233"/>
      <c r="D41" s="36"/>
      <c r="E41" s="36"/>
      <c r="F41" s="36"/>
      <c r="G41" s="36"/>
      <c r="H41" s="36"/>
      <c r="I41" s="36"/>
    </row>
    <row r="42" spans="1:9" x14ac:dyDescent="0.25">
      <c r="A42" s="42"/>
      <c r="B42" s="43"/>
      <c r="C42" s="44"/>
      <c r="D42" s="36"/>
      <c r="E42" s="36"/>
      <c r="F42" s="36"/>
      <c r="G42" s="36"/>
      <c r="H42" s="36"/>
      <c r="I42" s="36"/>
    </row>
    <row r="43" spans="1:9" x14ac:dyDescent="0.25">
      <c r="A43" s="32" t="s">
        <v>267</v>
      </c>
      <c r="B43" s="50"/>
      <c r="C43" s="51"/>
      <c r="D43" s="249">
        <f>SUM(D39,D36,D30,D17,D10:D16)</f>
        <v>170000000</v>
      </c>
      <c r="E43" s="249">
        <f t="shared" ref="E43:I43" si="1">SUM(E39,E36,E30,E17,E10:E16)</f>
        <v>8591360</v>
      </c>
      <c r="F43" s="249">
        <f t="shared" si="1"/>
        <v>178591360</v>
      </c>
      <c r="G43" s="249">
        <f t="shared" si="1"/>
        <v>137840715</v>
      </c>
      <c r="H43" s="249">
        <f t="shared" si="1"/>
        <v>58341049</v>
      </c>
      <c r="I43" s="249">
        <f t="shared" si="1"/>
        <v>8591360</v>
      </c>
    </row>
    <row r="44" spans="1:9" x14ac:dyDescent="0.25">
      <c r="A44" s="32" t="s">
        <v>268</v>
      </c>
      <c r="B44" s="50"/>
      <c r="C44" s="51"/>
      <c r="D44" s="249"/>
      <c r="E44" s="249"/>
      <c r="F44" s="249"/>
      <c r="G44" s="249"/>
      <c r="H44" s="249"/>
      <c r="I44" s="249"/>
    </row>
    <row r="45" spans="1:9" x14ac:dyDescent="0.25">
      <c r="A45" s="234" t="s">
        <v>269</v>
      </c>
      <c r="B45" s="235"/>
      <c r="C45" s="236"/>
      <c r="D45" s="45"/>
      <c r="E45" s="45"/>
      <c r="F45" s="45"/>
      <c r="G45" s="45"/>
      <c r="H45" s="45"/>
      <c r="I45" s="36"/>
    </row>
    <row r="46" spans="1:9" x14ac:dyDescent="0.25">
      <c r="A46" s="42"/>
      <c r="B46" s="43"/>
      <c r="C46" s="44"/>
      <c r="D46" s="36"/>
      <c r="E46" s="36"/>
      <c r="F46" s="36"/>
      <c r="G46" s="36"/>
      <c r="H46" s="36"/>
      <c r="I46" s="36"/>
    </row>
    <row r="47" spans="1:9" x14ac:dyDescent="0.25">
      <c r="A47" s="234" t="s">
        <v>270</v>
      </c>
      <c r="B47" s="235"/>
      <c r="C47" s="236"/>
      <c r="D47" s="36"/>
      <c r="E47" s="36"/>
      <c r="F47" s="36"/>
      <c r="G47" s="36"/>
      <c r="H47" s="36"/>
      <c r="I47" s="36"/>
    </row>
    <row r="48" spans="1:9" x14ac:dyDescent="0.25">
      <c r="A48" s="195" t="s">
        <v>271</v>
      </c>
      <c r="B48" s="229"/>
      <c r="C48" s="230"/>
      <c r="D48" s="36"/>
      <c r="E48" s="36"/>
      <c r="F48" s="36"/>
      <c r="G48" s="36"/>
      <c r="H48" s="36"/>
      <c r="I48" s="36"/>
    </row>
    <row r="49" spans="1:9" x14ac:dyDescent="0.25">
      <c r="A49" s="240" t="s">
        <v>272</v>
      </c>
      <c r="B49" s="241"/>
      <c r="C49" s="242"/>
      <c r="D49" s="36"/>
      <c r="E49" s="36"/>
      <c r="F49" s="36"/>
      <c r="G49" s="36"/>
      <c r="H49" s="36"/>
      <c r="I49" s="36"/>
    </row>
    <row r="50" spans="1:9" x14ac:dyDescent="0.25">
      <c r="A50" s="240" t="s">
        <v>273</v>
      </c>
      <c r="B50" s="241"/>
      <c r="C50" s="242"/>
      <c r="D50" s="36"/>
      <c r="E50" s="36"/>
      <c r="F50" s="36"/>
      <c r="G50" s="36"/>
      <c r="H50" s="36"/>
      <c r="I50" s="36"/>
    </row>
    <row r="51" spans="1:9" x14ac:dyDescent="0.25">
      <c r="A51" s="240" t="s">
        <v>274</v>
      </c>
      <c r="B51" s="241"/>
      <c r="C51" s="242"/>
      <c r="D51" s="36"/>
      <c r="E51" s="36"/>
      <c r="F51" s="36"/>
      <c r="G51" s="36"/>
      <c r="H51" s="36"/>
      <c r="I51" s="36"/>
    </row>
    <row r="52" spans="1:9" x14ac:dyDescent="0.25">
      <c r="A52" s="240" t="s">
        <v>275</v>
      </c>
      <c r="B52" s="241"/>
      <c r="C52" s="242"/>
      <c r="D52" s="36"/>
      <c r="E52" s="36"/>
      <c r="F52" s="36"/>
      <c r="G52" s="36"/>
      <c r="H52" s="36"/>
      <c r="I52" s="36"/>
    </row>
    <row r="53" spans="1:9" x14ac:dyDescent="0.25">
      <c r="A53" s="240" t="s">
        <v>276</v>
      </c>
      <c r="B53" s="241"/>
      <c r="C53" s="242"/>
      <c r="D53" s="36"/>
      <c r="E53" s="36"/>
      <c r="F53" s="36"/>
      <c r="G53" s="36"/>
      <c r="H53" s="36"/>
      <c r="I53" s="36"/>
    </row>
    <row r="54" spans="1:9" x14ac:dyDescent="0.25">
      <c r="A54" s="240" t="s">
        <v>277</v>
      </c>
      <c r="B54" s="241"/>
      <c r="C54" s="242"/>
      <c r="D54" s="36"/>
      <c r="E54" s="36"/>
      <c r="F54" s="36"/>
      <c r="G54" s="36"/>
      <c r="H54" s="36"/>
      <c r="I54" s="36"/>
    </row>
    <row r="55" spans="1:9" x14ac:dyDescent="0.25">
      <c r="A55" s="240" t="s">
        <v>278</v>
      </c>
      <c r="B55" s="241"/>
      <c r="C55" s="242"/>
      <c r="D55" s="36"/>
      <c r="E55" s="36"/>
      <c r="F55" s="36"/>
      <c r="G55" s="36"/>
      <c r="H55" s="36"/>
      <c r="I55" s="36"/>
    </row>
    <row r="56" spans="1:9" x14ac:dyDescent="0.25">
      <c r="A56" s="240" t="s">
        <v>279</v>
      </c>
      <c r="B56" s="241"/>
      <c r="C56" s="243"/>
      <c r="D56" s="36"/>
      <c r="E56" s="36"/>
      <c r="F56" s="36"/>
      <c r="G56" s="36"/>
      <c r="H56" s="36"/>
      <c r="I56" s="36"/>
    </row>
    <row r="57" spans="1:9" x14ac:dyDescent="0.25">
      <c r="A57" s="195" t="s">
        <v>280</v>
      </c>
      <c r="B57" s="229"/>
      <c r="C57" s="230"/>
      <c r="D57" s="36"/>
      <c r="E57" s="36"/>
      <c r="F57" s="36"/>
      <c r="G57" s="36"/>
      <c r="H57" s="36"/>
      <c r="I57" s="36"/>
    </row>
    <row r="58" spans="1:9" x14ac:dyDescent="0.25">
      <c r="A58" s="231" t="s">
        <v>281</v>
      </c>
      <c r="B58" s="232"/>
      <c r="C58" s="233"/>
      <c r="D58" s="36"/>
      <c r="E58" s="36"/>
      <c r="F58" s="36"/>
      <c r="G58" s="36"/>
      <c r="H58" s="36"/>
      <c r="I58" s="36"/>
    </row>
    <row r="59" spans="1:9" x14ac:dyDescent="0.25">
      <c r="A59" s="231" t="s">
        <v>282</v>
      </c>
      <c r="B59" s="232"/>
      <c r="C59" s="233"/>
      <c r="D59" s="36"/>
      <c r="E59" s="36"/>
      <c r="F59" s="36"/>
      <c r="G59" s="36"/>
      <c r="H59" s="36"/>
      <c r="I59" s="36"/>
    </row>
    <row r="60" spans="1:9" x14ac:dyDescent="0.25">
      <c r="A60" s="231" t="s">
        <v>283</v>
      </c>
      <c r="B60" s="232"/>
      <c r="C60" s="233"/>
      <c r="D60" s="36"/>
      <c r="E60" s="36"/>
      <c r="F60" s="36"/>
      <c r="G60" s="36"/>
      <c r="H60" s="36"/>
      <c r="I60" s="36"/>
    </row>
    <row r="61" spans="1:9" x14ac:dyDescent="0.25">
      <c r="A61" s="231" t="s">
        <v>284</v>
      </c>
      <c r="B61" s="232"/>
      <c r="C61" s="233"/>
      <c r="D61" s="36"/>
      <c r="E61" s="36"/>
      <c r="F61" s="36"/>
      <c r="G61" s="36"/>
      <c r="H61" s="36"/>
      <c r="I61" s="36"/>
    </row>
    <row r="62" spans="1:9" x14ac:dyDescent="0.25">
      <c r="A62" s="195" t="s">
        <v>285</v>
      </c>
      <c r="B62" s="229"/>
      <c r="C62" s="230"/>
      <c r="D62" s="36"/>
      <c r="E62" s="36"/>
      <c r="F62" s="36"/>
      <c r="G62" s="36"/>
      <c r="H62" s="36"/>
      <c r="I62" s="36"/>
    </row>
    <row r="63" spans="1:9" x14ac:dyDescent="0.25">
      <c r="A63" s="231" t="s">
        <v>286</v>
      </c>
      <c r="B63" s="232"/>
      <c r="C63" s="233"/>
      <c r="D63" s="36"/>
      <c r="E63" s="36"/>
      <c r="F63" s="36"/>
      <c r="G63" s="36"/>
      <c r="H63" s="36"/>
      <c r="I63" s="36"/>
    </row>
    <row r="64" spans="1:9" x14ac:dyDescent="0.25">
      <c r="A64" s="231" t="s">
        <v>287</v>
      </c>
      <c r="B64" s="232"/>
      <c r="C64" s="233"/>
      <c r="D64" s="36"/>
      <c r="E64" s="36"/>
      <c r="F64" s="36"/>
      <c r="G64" s="36"/>
      <c r="H64" s="36"/>
      <c r="I64" s="36"/>
    </row>
    <row r="65" spans="1:9" x14ac:dyDescent="0.25">
      <c r="A65" s="195" t="s">
        <v>288</v>
      </c>
      <c r="B65" s="229"/>
      <c r="C65" s="230"/>
      <c r="D65" s="36"/>
      <c r="E65" s="36"/>
      <c r="F65" s="36"/>
      <c r="G65" s="36"/>
      <c r="H65" s="36"/>
      <c r="I65" s="36"/>
    </row>
    <row r="66" spans="1:9" x14ac:dyDescent="0.25">
      <c r="A66" s="195" t="s">
        <v>289</v>
      </c>
      <c r="B66" s="229"/>
      <c r="C66" s="230"/>
      <c r="D66" s="36"/>
      <c r="E66" s="36"/>
      <c r="F66" s="36"/>
      <c r="G66" s="36"/>
      <c r="H66" s="36"/>
      <c r="I66" s="36"/>
    </row>
    <row r="67" spans="1:9" x14ac:dyDescent="0.25">
      <c r="A67" s="42"/>
      <c r="B67" s="238"/>
      <c r="C67" s="239"/>
      <c r="D67" s="36"/>
      <c r="E67" s="36"/>
      <c r="F67" s="36"/>
      <c r="G67" s="36"/>
      <c r="H67" s="36"/>
      <c r="I67" s="36"/>
    </row>
    <row r="68" spans="1:9" x14ac:dyDescent="0.25">
      <c r="A68" s="234" t="s">
        <v>290</v>
      </c>
      <c r="B68" s="235"/>
      <c r="C68" s="236"/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</row>
    <row r="69" spans="1:9" x14ac:dyDescent="0.25">
      <c r="A69" s="42"/>
      <c r="B69" s="238"/>
      <c r="C69" s="239"/>
      <c r="D69" s="36"/>
      <c r="E69" s="36"/>
      <c r="F69" s="36"/>
      <c r="G69" s="36"/>
      <c r="H69" s="36"/>
      <c r="I69" s="36"/>
    </row>
    <row r="70" spans="1:9" x14ac:dyDescent="0.25">
      <c r="A70" s="234" t="s">
        <v>291</v>
      </c>
      <c r="B70" s="235"/>
      <c r="C70" s="236"/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</row>
    <row r="71" spans="1:9" x14ac:dyDescent="0.25">
      <c r="A71" s="195" t="s">
        <v>292</v>
      </c>
      <c r="B71" s="229"/>
      <c r="C71" s="230"/>
      <c r="D71" s="36"/>
      <c r="E71" s="36"/>
      <c r="F71" s="36"/>
      <c r="G71" s="36"/>
      <c r="H71" s="36"/>
      <c r="I71" s="36"/>
    </row>
    <row r="72" spans="1:9" x14ac:dyDescent="0.25">
      <c r="A72" s="42"/>
      <c r="B72" s="238"/>
      <c r="C72" s="239"/>
      <c r="D72" s="36"/>
      <c r="E72" s="36"/>
      <c r="F72" s="36"/>
      <c r="G72" s="36"/>
      <c r="H72" s="36"/>
      <c r="I72" s="36"/>
    </row>
    <row r="73" spans="1:9" x14ac:dyDescent="0.25">
      <c r="A73" s="234" t="s">
        <v>293</v>
      </c>
      <c r="B73" s="235"/>
      <c r="C73" s="236"/>
      <c r="D73" s="36">
        <f>SUM(D70+D68+D43)</f>
        <v>170000000</v>
      </c>
      <c r="E73" s="112">
        <f t="shared" ref="E73:I73" si="2">SUM(E70+E68+E43)</f>
        <v>8591360</v>
      </c>
      <c r="F73" s="112">
        <f t="shared" si="2"/>
        <v>178591360</v>
      </c>
      <c r="G73" s="112">
        <f t="shared" si="2"/>
        <v>137840715</v>
      </c>
      <c r="H73" s="112">
        <f t="shared" si="2"/>
        <v>58341049</v>
      </c>
      <c r="I73" s="112">
        <f t="shared" si="2"/>
        <v>8591360</v>
      </c>
    </row>
    <row r="74" spans="1:9" x14ac:dyDescent="0.25">
      <c r="A74" s="42"/>
      <c r="B74" s="238"/>
      <c r="C74" s="239"/>
      <c r="D74" s="36"/>
      <c r="E74" s="36"/>
      <c r="F74" s="36"/>
      <c r="G74" s="36"/>
      <c r="H74" s="36"/>
      <c r="I74" s="36"/>
    </row>
    <row r="75" spans="1:9" x14ac:dyDescent="0.25">
      <c r="A75" s="197" t="s">
        <v>294</v>
      </c>
      <c r="B75" s="247"/>
      <c r="C75" s="248"/>
      <c r="D75" s="36"/>
      <c r="E75" s="36"/>
      <c r="F75" s="36"/>
      <c r="G75" s="36"/>
      <c r="H75" s="36"/>
      <c r="I75" s="36"/>
    </row>
    <row r="76" spans="1:9" x14ac:dyDescent="0.25">
      <c r="A76" s="231" t="s">
        <v>295</v>
      </c>
      <c r="B76" s="237"/>
      <c r="C76" s="233"/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</row>
    <row r="77" spans="1:9" x14ac:dyDescent="0.25">
      <c r="A77" s="231" t="s">
        <v>296</v>
      </c>
      <c r="B77" s="237"/>
      <c r="C77" s="233"/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</row>
    <row r="78" spans="1:9" x14ac:dyDescent="0.25">
      <c r="A78" s="234" t="s">
        <v>297</v>
      </c>
      <c r="B78" s="246"/>
      <c r="C78" s="236"/>
      <c r="D78" s="36">
        <f>D76+D77</f>
        <v>0</v>
      </c>
      <c r="E78" s="112">
        <f t="shared" ref="E78:I78" si="3">E76+E77</f>
        <v>0</v>
      </c>
      <c r="F78" s="112">
        <f t="shared" si="3"/>
        <v>0</v>
      </c>
      <c r="G78" s="112">
        <f t="shared" si="3"/>
        <v>0</v>
      </c>
      <c r="H78" s="112">
        <f t="shared" si="3"/>
        <v>0</v>
      </c>
      <c r="I78" s="112">
        <f t="shared" si="3"/>
        <v>0</v>
      </c>
    </row>
    <row r="79" spans="1:9" ht="15.75" thickBot="1" x14ac:dyDescent="0.3">
      <c r="A79" s="47"/>
      <c r="B79" s="244"/>
      <c r="C79" s="245"/>
      <c r="D79" s="38"/>
      <c r="E79" s="38"/>
      <c r="F79" s="38"/>
      <c r="G79" s="38"/>
      <c r="H79" s="38"/>
      <c r="I79" s="38"/>
    </row>
  </sheetData>
  <mergeCells count="8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F43:F44"/>
    <mergeCell ref="G43:G44"/>
    <mergeCell ref="H43:H44"/>
    <mergeCell ref="I43:I44"/>
    <mergeCell ref="D43:D44"/>
    <mergeCell ref="E43:E44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A76:C76"/>
    <mergeCell ref="A75:C75"/>
    <mergeCell ref="A71:C71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A62:C62"/>
    <mergeCell ref="A63:C63"/>
    <mergeCell ref="A64:C64"/>
    <mergeCell ref="A65:C65"/>
    <mergeCell ref="A66:C66"/>
  </mergeCells>
  <pageMargins left="0.70866141732283472" right="0.70866141732283472" top="0.74803149606299213" bottom="0.74803149606299213" header="0.31496062992125984" footer="0.31496062992125984"/>
  <pageSetup scale="74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2"/>
  <sheetViews>
    <sheetView workbookViewId="0">
      <selection activeCell="E8" sqref="E8"/>
    </sheetView>
  </sheetViews>
  <sheetFormatPr baseColWidth="10" defaultRowHeight="15" x14ac:dyDescent="0.25"/>
  <cols>
    <col min="2" max="2" width="41.5703125" customWidth="1"/>
    <col min="3" max="3" width="15.140625" style="128" bestFit="1" customWidth="1"/>
    <col min="4" max="4" width="12.140625" customWidth="1"/>
    <col min="5" max="5" width="15.140625" style="128" bestFit="1" customWidth="1"/>
    <col min="6" max="7" width="14.140625" bestFit="1" customWidth="1"/>
    <col min="8" max="8" width="15.140625" bestFit="1" customWidth="1"/>
  </cols>
  <sheetData>
    <row r="1" spans="1:8" x14ac:dyDescent="0.25">
      <c r="A1" s="255" t="s">
        <v>556</v>
      </c>
      <c r="B1" s="256"/>
      <c r="C1" s="256"/>
      <c r="D1" s="256"/>
      <c r="E1" s="256"/>
      <c r="F1" s="256"/>
      <c r="G1" s="256"/>
      <c r="H1" s="271"/>
    </row>
    <row r="2" spans="1:8" x14ac:dyDescent="0.25">
      <c r="A2" s="211" t="s">
        <v>298</v>
      </c>
      <c r="B2" s="212"/>
      <c r="C2" s="212"/>
      <c r="D2" s="212"/>
      <c r="E2" s="212"/>
      <c r="F2" s="212"/>
      <c r="G2" s="212"/>
      <c r="H2" s="272"/>
    </row>
    <row r="3" spans="1:8" x14ac:dyDescent="0.25">
      <c r="A3" s="211" t="s">
        <v>299</v>
      </c>
      <c r="B3" s="212"/>
      <c r="C3" s="212"/>
      <c r="D3" s="212"/>
      <c r="E3" s="212"/>
      <c r="F3" s="212"/>
      <c r="G3" s="212"/>
      <c r="H3" s="272"/>
    </row>
    <row r="4" spans="1:8" x14ac:dyDescent="0.25">
      <c r="A4" s="211" t="s">
        <v>573</v>
      </c>
      <c r="B4" s="212"/>
      <c r="C4" s="212"/>
      <c r="D4" s="212"/>
      <c r="E4" s="212"/>
      <c r="F4" s="212"/>
      <c r="G4" s="212"/>
      <c r="H4" s="272"/>
    </row>
    <row r="5" spans="1:8" ht="15.75" thickBot="1" x14ac:dyDescent="0.3">
      <c r="A5" s="213" t="s">
        <v>1</v>
      </c>
      <c r="B5" s="214"/>
      <c r="C5" s="214"/>
      <c r="D5" s="214"/>
      <c r="E5" s="214"/>
      <c r="F5" s="214"/>
      <c r="G5" s="214"/>
      <c r="H5" s="273"/>
    </row>
    <row r="6" spans="1:8" ht="15.75" thickBot="1" x14ac:dyDescent="0.3">
      <c r="A6" s="255" t="s">
        <v>2</v>
      </c>
      <c r="B6" s="257"/>
      <c r="C6" s="183" t="s">
        <v>300</v>
      </c>
      <c r="D6" s="184"/>
      <c r="E6" s="184"/>
      <c r="F6" s="184"/>
      <c r="G6" s="185"/>
      <c r="H6" s="176" t="s">
        <v>301</v>
      </c>
    </row>
    <row r="7" spans="1:8" ht="34.5" thickBot="1" x14ac:dyDescent="0.3">
      <c r="A7" s="213"/>
      <c r="B7" s="259"/>
      <c r="C7" s="156" t="s">
        <v>186</v>
      </c>
      <c r="D7" s="148" t="s">
        <v>302</v>
      </c>
      <c r="E7" s="157" t="s">
        <v>303</v>
      </c>
      <c r="F7" s="155" t="s">
        <v>187</v>
      </c>
      <c r="G7" s="155" t="s">
        <v>189</v>
      </c>
      <c r="H7" s="178"/>
    </row>
    <row r="8" spans="1:8" ht="14.45" x14ac:dyDescent="0.3">
      <c r="A8" s="264" t="s">
        <v>304</v>
      </c>
      <c r="B8" s="265"/>
      <c r="C8" s="124">
        <f>SUM(C9,C17,C27,C37,C47,C57,C61,C70,C74,)</f>
        <v>170000000</v>
      </c>
      <c r="D8" s="136">
        <f>SUM(D9,D17,D27,D37,D47,D57,D61,D70,D74,)</f>
        <v>8591360</v>
      </c>
      <c r="E8" s="124">
        <f>SUM(C8:D8)</f>
        <v>178591360</v>
      </c>
      <c r="F8" s="111">
        <f t="shared" ref="F8:G8" si="0">SUM(F9,F17,F27,F37,F47,F57,F61,F70,F74,)</f>
        <v>137840715</v>
      </c>
      <c r="G8" s="111">
        <f t="shared" si="0"/>
        <v>137840715</v>
      </c>
      <c r="H8" s="124">
        <f>SUM(H9,H17,H27,H37,H47,H57,H61,H70,H74,)</f>
        <v>40750645</v>
      </c>
    </row>
    <row r="9" spans="1:8" s="131" customFormat="1" ht="14.45" x14ac:dyDescent="0.3">
      <c r="A9" s="197" t="s">
        <v>305</v>
      </c>
      <c r="B9" s="198"/>
      <c r="C9" s="124">
        <f>SUM(C10:C16)</f>
        <v>101171923</v>
      </c>
      <c r="D9" s="124">
        <f t="shared" ref="D9:H9" si="1">SUM(D10:D16)</f>
        <v>0</v>
      </c>
      <c r="E9" s="124">
        <f>SUM(E10:E16)</f>
        <v>101171923</v>
      </c>
      <c r="F9" s="124">
        <f t="shared" si="1"/>
        <v>62346430</v>
      </c>
      <c r="G9" s="124">
        <f t="shared" si="1"/>
        <v>62346430</v>
      </c>
      <c r="H9" s="124">
        <f t="shared" si="1"/>
        <v>38825493</v>
      </c>
    </row>
    <row r="10" spans="1:8" x14ac:dyDescent="0.25">
      <c r="A10" s="231" t="s">
        <v>306</v>
      </c>
      <c r="B10" s="261"/>
      <c r="C10" s="125">
        <v>18267582</v>
      </c>
      <c r="D10" s="112">
        <v>0</v>
      </c>
      <c r="E10" s="125">
        <f t="shared" ref="E10:E41" si="2">SUM(C10:D10)</f>
        <v>18267582</v>
      </c>
      <c r="F10" s="112">
        <v>13726233</v>
      </c>
      <c r="G10" s="112">
        <f>+F10</f>
        <v>13726233</v>
      </c>
      <c r="H10" s="129">
        <f t="shared" ref="H10" si="3">E10-F10</f>
        <v>4541349</v>
      </c>
    </row>
    <row r="11" spans="1:8" x14ac:dyDescent="0.25">
      <c r="A11" s="231" t="s">
        <v>307</v>
      </c>
      <c r="B11" s="261"/>
      <c r="C11" s="125">
        <v>21175746</v>
      </c>
      <c r="D11" s="112">
        <v>0</v>
      </c>
      <c r="E11" s="125">
        <f t="shared" si="2"/>
        <v>21175746</v>
      </c>
      <c r="F11" s="112">
        <v>8895739</v>
      </c>
      <c r="G11" s="134">
        <f t="shared" ref="G11:G36" si="4">+F11</f>
        <v>8895739</v>
      </c>
      <c r="H11" s="129">
        <f t="shared" ref="H11:H36" si="5">E11-F11</f>
        <v>12280007</v>
      </c>
    </row>
    <row r="12" spans="1:8" x14ac:dyDescent="0.25">
      <c r="A12" s="231" t="s">
        <v>308</v>
      </c>
      <c r="B12" s="261"/>
      <c r="C12" s="125">
        <v>52931407</v>
      </c>
      <c r="D12" s="112">
        <v>0</v>
      </c>
      <c r="E12" s="125">
        <f t="shared" si="2"/>
        <v>52931407</v>
      </c>
      <c r="F12" s="112">
        <v>23538448</v>
      </c>
      <c r="G12" s="134">
        <f t="shared" si="4"/>
        <v>23538448</v>
      </c>
      <c r="H12" s="129">
        <f t="shared" si="5"/>
        <v>29392959</v>
      </c>
    </row>
    <row r="13" spans="1:8" x14ac:dyDescent="0.25">
      <c r="A13" s="231" t="s">
        <v>309</v>
      </c>
      <c r="B13" s="261"/>
      <c r="C13" s="125">
        <v>3474976</v>
      </c>
      <c r="D13" s="112">
        <v>0</v>
      </c>
      <c r="E13" s="125">
        <f t="shared" si="2"/>
        <v>3474976</v>
      </c>
      <c r="F13" s="112">
        <v>3006803</v>
      </c>
      <c r="G13" s="134">
        <f t="shared" si="4"/>
        <v>3006803</v>
      </c>
      <c r="H13" s="129">
        <f t="shared" si="5"/>
        <v>468173</v>
      </c>
    </row>
    <row r="14" spans="1:8" x14ac:dyDescent="0.25">
      <c r="A14" s="231" t="s">
        <v>310</v>
      </c>
      <c r="B14" s="261"/>
      <c r="C14" s="125">
        <v>5322212</v>
      </c>
      <c r="D14" s="112">
        <v>0</v>
      </c>
      <c r="E14" s="125">
        <f t="shared" si="2"/>
        <v>5322212</v>
      </c>
      <c r="F14" s="112">
        <v>13101487</v>
      </c>
      <c r="G14" s="134">
        <f t="shared" si="4"/>
        <v>13101487</v>
      </c>
      <c r="H14" s="129">
        <f t="shared" si="5"/>
        <v>-7779275</v>
      </c>
    </row>
    <row r="15" spans="1:8" x14ac:dyDescent="0.25">
      <c r="A15" s="231" t="s">
        <v>311</v>
      </c>
      <c r="B15" s="261"/>
      <c r="C15" s="125">
        <v>0</v>
      </c>
      <c r="D15" s="112">
        <v>0</v>
      </c>
      <c r="E15" s="125">
        <f t="shared" si="2"/>
        <v>0</v>
      </c>
      <c r="F15" s="112"/>
      <c r="G15" s="134">
        <f t="shared" si="4"/>
        <v>0</v>
      </c>
      <c r="H15" s="129">
        <f t="shared" si="5"/>
        <v>0</v>
      </c>
    </row>
    <row r="16" spans="1:8" x14ac:dyDescent="0.25">
      <c r="A16" s="231" t="s">
        <v>312</v>
      </c>
      <c r="B16" s="261"/>
      <c r="C16" s="125">
        <v>0</v>
      </c>
      <c r="D16" s="112">
        <v>0</v>
      </c>
      <c r="E16" s="125">
        <f t="shared" si="2"/>
        <v>0</v>
      </c>
      <c r="F16" s="112">
        <v>77720</v>
      </c>
      <c r="G16" s="134">
        <f t="shared" si="4"/>
        <v>77720</v>
      </c>
      <c r="H16" s="129">
        <f t="shared" si="5"/>
        <v>-77720</v>
      </c>
    </row>
    <row r="17" spans="1:8" s="131" customFormat="1" ht="14.45" x14ac:dyDescent="0.3">
      <c r="A17" s="197" t="s">
        <v>313</v>
      </c>
      <c r="B17" s="198"/>
      <c r="C17" s="124">
        <f>SUM(C18:C26)</f>
        <v>13838608</v>
      </c>
      <c r="D17" s="124">
        <f t="shared" ref="D17:G17" si="6">SUM(D18:D26)</f>
        <v>0</v>
      </c>
      <c r="E17" s="124">
        <f t="shared" si="6"/>
        <v>13838608</v>
      </c>
      <c r="F17" s="124">
        <f t="shared" si="6"/>
        <v>14383876</v>
      </c>
      <c r="G17" s="124">
        <f t="shared" si="6"/>
        <v>14383876</v>
      </c>
      <c r="H17" s="124">
        <f>SUM(H18:H26)</f>
        <v>-545268</v>
      </c>
    </row>
    <row r="18" spans="1:8" x14ac:dyDescent="0.25">
      <c r="A18" s="231" t="s">
        <v>314</v>
      </c>
      <c r="B18" s="261"/>
      <c r="C18" s="125">
        <v>13254638</v>
      </c>
      <c r="D18" s="112">
        <v>0</v>
      </c>
      <c r="E18" s="125">
        <f t="shared" si="2"/>
        <v>13254638</v>
      </c>
      <c r="F18" s="112">
        <v>13076023</v>
      </c>
      <c r="G18" s="134">
        <f t="shared" si="4"/>
        <v>13076023</v>
      </c>
      <c r="H18" s="129">
        <f t="shared" ref="H18" si="7">E18-F18</f>
        <v>178615</v>
      </c>
    </row>
    <row r="19" spans="1:8" x14ac:dyDescent="0.25">
      <c r="A19" s="231" t="s">
        <v>315</v>
      </c>
      <c r="B19" s="261"/>
      <c r="C19" s="125">
        <v>241500</v>
      </c>
      <c r="D19" s="112">
        <v>0</v>
      </c>
      <c r="E19" s="125">
        <f t="shared" si="2"/>
        <v>241500</v>
      </c>
      <c r="F19" s="112">
        <v>794273</v>
      </c>
      <c r="G19" s="134">
        <f t="shared" si="4"/>
        <v>794273</v>
      </c>
      <c r="H19" s="129">
        <f t="shared" si="5"/>
        <v>-552773</v>
      </c>
    </row>
    <row r="20" spans="1:8" x14ac:dyDescent="0.25">
      <c r="A20" s="231" t="s">
        <v>316</v>
      </c>
      <c r="B20" s="261"/>
      <c r="C20" s="125">
        <v>0</v>
      </c>
      <c r="D20" s="112">
        <v>0</v>
      </c>
      <c r="E20" s="125">
        <f t="shared" si="2"/>
        <v>0</v>
      </c>
      <c r="F20" s="112">
        <v>0</v>
      </c>
      <c r="G20" s="138">
        <f t="shared" si="4"/>
        <v>0</v>
      </c>
      <c r="H20" s="129">
        <f t="shared" si="5"/>
        <v>0</v>
      </c>
    </row>
    <row r="21" spans="1:8" x14ac:dyDescent="0.25">
      <c r="A21" s="231" t="s">
        <v>317</v>
      </c>
      <c r="B21" s="261"/>
      <c r="C21" s="125">
        <v>0</v>
      </c>
      <c r="D21" s="112">
        <v>0</v>
      </c>
      <c r="E21" s="125">
        <f t="shared" si="2"/>
        <v>0</v>
      </c>
      <c r="F21" s="112">
        <v>56112</v>
      </c>
      <c r="G21" s="138">
        <f t="shared" si="4"/>
        <v>56112</v>
      </c>
      <c r="H21" s="129">
        <f t="shared" si="5"/>
        <v>-56112</v>
      </c>
    </row>
    <row r="22" spans="1:8" x14ac:dyDescent="0.25">
      <c r="A22" s="231" t="s">
        <v>318</v>
      </c>
      <c r="B22" s="261"/>
      <c r="C22" s="125">
        <v>0</v>
      </c>
      <c r="D22" s="112">
        <v>0</v>
      </c>
      <c r="E22" s="125">
        <f t="shared" si="2"/>
        <v>0</v>
      </c>
      <c r="F22" s="112">
        <v>0</v>
      </c>
      <c r="G22" s="138">
        <f t="shared" si="4"/>
        <v>0</v>
      </c>
      <c r="H22" s="129">
        <f t="shared" si="5"/>
        <v>0</v>
      </c>
    </row>
    <row r="23" spans="1:8" x14ac:dyDescent="0.25">
      <c r="A23" s="231" t="s">
        <v>319</v>
      </c>
      <c r="B23" s="261"/>
      <c r="C23" s="125">
        <v>0</v>
      </c>
      <c r="D23" s="112">
        <v>0</v>
      </c>
      <c r="E23" s="125">
        <f t="shared" si="2"/>
        <v>0</v>
      </c>
      <c r="F23" s="112">
        <v>348310</v>
      </c>
      <c r="G23" s="138">
        <f t="shared" si="4"/>
        <v>348310</v>
      </c>
      <c r="H23" s="129">
        <f t="shared" si="5"/>
        <v>-348310</v>
      </c>
    </row>
    <row r="24" spans="1:8" x14ac:dyDescent="0.25">
      <c r="A24" s="231" t="s">
        <v>320</v>
      </c>
      <c r="B24" s="261"/>
      <c r="C24" s="125">
        <v>295000</v>
      </c>
      <c r="D24" s="112">
        <v>0</v>
      </c>
      <c r="E24" s="125">
        <f t="shared" si="2"/>
        <v>295000</v>
      </c>
      <c r="F24" s="112">
        <v>3170</v>
      </c>
      <c r="G24" s="138">
        <f t="shared" si="4"/>
        <v>3170</v>
      </c>
      <c r="H24" s="129">
        <f t="shared" si="5"/>
        <v>291830</v>
      </c>
    </row>
    <row r="25" spans="1:8" x14ac:dyDescent="0.25">
      <c r="A25" s="231" t="s">
        <v>321</v>
      </c>
      <c r="B25" s="261"/>
      <c r="C25" s="125">
        <v>0</v>
      </c>
      <c r="D25" s="112">
        <v>0</v>
      </c>
      <c r="E25" s="125">
        <f t="shared" si="2"/>
        <v>0</v>
      </c>
      <c r="F25" s="112">
        <v>0</v>
      </c>
      <c r="G25" s="138">
        <f t="shared" si="4"/>
        <v>0</v>
      </c>
      <c r="H25" s="129">
        <f t="shared" si="5"/>
        <v>0</v>
      </c>
    </row>
    <row r="26" spans="1:8" x14ac:dyDescent="0.25">
      <c r="A26" s="231" t="s">
        <v>322</v>
      </c>
      <c r="B26" s="261"/>
      <c r="C26" s="125">
        <v>47470</v>
      </c>
      <c r="D26" s="112">
        <v>0</v>
      </c>
      <c r="E26" s="125">
        <f t="shared" si="2"/>
        <v>47470</v>
      </c>
      <c r="F26" s="112">
        <v>105988</v>
      </c>
      <c r="G26" s="138">
        <f t="shared" si="4"/>
        <v>105988</v>
      </c>
      <c r="H26" s="129">
        <f t="shared" si="5"/>
        <v>-58518</v>
      </c>
    </row>
    <row r="27" spans="1:8" s="131" customFormat="1" x14ac:dyDescent="0.25">
      <c r="A27" s="197" t="s">
        <v>323</v>
      </c>
      <c r="B27" s="198"/>
      <c r="C27" s="124">
        <f>SUM(C28:C36)</f>
        <v>16614268.999999998</v>
      </c>
      <c r="D27" s="124">
        <f t="shared" ref="D27:H27" si="8">SUM(D28:D36)</f>
        <v>0</v>
      </c>
      <c r="E27" s="124">
        <f t="shared" si="8"/>
        <v>16614268.999999998</v>
      </c>
      <c r="F27" s="124">
        <f t="shared" si="8"/>
        <v>17756734</v>
      </c>
      <c r="G27" s="124">
        <f t="shared" si="8"/>
        <v>17756734</v>
      </c>
      <c r="H27" s="124">
        <f t="shared" si="8"/>
        <v>-1142465.0000000019</v>
      </c>
    </row>
    <row r="28" spans="1:8" x14ac:dyDescent="0.25">
      <c r="A28" s="231" t="s">
        <v>324</v>
      </c>
      <c r="B28" s="261"/>
      <c r="C28" s="125">
        <v>1126825</v>
      </c>
      <c r="D28" s="112">
        <v>0</v>
      </c>
      <c r="E28" s="125">
        <f t="shared" si="2"/>
        <v>1126825</v>
      </c>
      <c r="F28" s="112">
        <v>823854</v>
      </c>
      <c r="G28" s="138">
        <f t="shared" si="4"/>
        <v>823854</v>
      </c>
      <c r="H28" s="129">
        <f t="shared" ref="H28" si="9">E28-F28</f>
        <v>302971</v>
      </c>
    </row>
    <row r="29" spans="1:8" x14ac:dyDescent="0.25">
      <c r="A29" s="231" t="s">
        <v>325</v>
      </c>
      <c r="B29" s="261"/>
      <c r="C29" s="125">
        <v>238000</v>
      </c>
      <c r="D29" s="112">
        <v>0</v>
      </c>
      <c r="E29" s="125">
        <f t="shared" si="2"/>
        <v>238000</v>
      </c>
      <c r="F29" s="112">
        <v>164356</v>
      </c>
      <c r="G29" s="138">
        <f t="shared" si="4"/>
        <v>164356</v>
      </c>
      <c r="H29" s="129">
        <f t="shared" si="5"/>
        <v>73644</v>
      </c>
    </row>
    <row r="30" spans="1:8" x14ac:dyDescent="0.25">
      <c r="A30" s="231" t="s">
        <v>326</v>
      </c>
      <c r="B30" s="261"/>
      <c r="C30" s="125">
        <v>146008</v>
      </c>
      <c r="D30" s="112">
        <v>0</v>
      </c>
      <c r="E30" s="125">
        <f t="shared" si="2"/>
        <v>146008</v>
      </c>
      <c r="F30" s="112">
        <v>1322950</v>
      </c>
      <c r="G30" s="138">
        <f t="shared" si="4"/>
        <v>1322950</v>
      </c>
      <c r="H30" s="129">
        <f t="shared" si="5"/>
        <v>-1176942</v>
      </c>
    </row>
    <row r="31" spans="1:8" x14ac:dyDescent="0.25">
      <c r="A31" s="231" t="s">
        <v>327</v>
      </c>
      <c r="B31" s="261"/>
      <c r="C31" s="125">
        <v>0</v>
      </c>
      <c r="D31" s="112">
        <v>0</v>
      </c>
      <c r="E31" s="125">
        <f t="shared" si="2"/>
        <v>0</v>
      </c>
      <c r="F31" s="112">
        <v>86659</v>
      </c>
      <c r="G31" s="138">
        <f t="shared" si="4"/>
        <v>86659</v>
      </c>
      <c r="H31" s="129">
        <f t="shared" si="5"/>
        <v>-86659</v>
      </c>
    </row>
    <row r="32" spans="1:8" x14ac:dyDescent="0.25">
      <c r="A32" s="231" t="s">
        <v>328</v>
      </c>
      <c r="B32" s="261"/>
      <c r="C32" s="125">
        <v>197100</v>
      </c>
      <c r="D32" s="112">
        <v>0</v>
      </c>
      <c r="E32" s="125">
        <f t="shared" si="2"/>
        <v>197100</v>
      </c>
      <c r="F32" s="112">
        <v>1884143</v>
      </c>
      <c r="G32" s="138">
        <f t="shared" si="4"/>
        <v>1884143</v>
      </c>
      <c r="H32" s="129">
        <f t="shared" si="5"/>
        <v>-1687043</v>
      </c>
    </row>
    <row r="33" spans="1:8" x14ac:dyDescent="0.25">
      <c r="A33" s="231" t="s">
        <v>329</v>
      </c>
      <c r="B33" s="261"/>
      <c r="C33" s="125">
        <v>1630236</v>
      </c>
      <c r="D33" s="112">
        <v>0</v>
      </c>
      <c r="E33" s="125">
        <f t="shared" si="2"/>
        <v>1630236</v>
      </c>
      <c r="F33" s="112">
        <v>1270343</v>
      </c>
      <c r="G33" s="138">
        <f t="shared" si="4"/>
        <v>1270343</v>
      </c>
      <c r="H33" s="129">
        <f t="shared" si="5"/>
        <v>359893</v>
      </c>
    </row>
    <row r="34" spans="1:8" x14ac:dyDescent="0.25">
      <c r="A34" s="231" t="s">
        <v>330</v>
      </c>
      <c r="B34" s="261"/>
      <c r="C34" s="125">
        <v>295600</v>
      </c>
      <c r="D34" s="112">
        <v>0</v>
      </c>
      <c r="E34" s="125">
        <f t="shared" si="2"/>
        <v>295600</v>
      </c>
      <c r="F34" s="112">
        <v>595329</v>
      </c>
      <c r="G34" s="138">
        <f t="shared" si="4"/>
        <v>595329</v>
      </c>
      <c r="H34" s="129">
        <f t="shared" si="5"/>
        <v>-299729</v>
      </c>
    </row>
    <row r="35" spans="1:8" x14ac:dyDescent="0.25">
      <c r="A35" s="231" t="s">
        <v>331</v>
      </c>
      <c r="B35" s="261"/>
      <c r="C35" s="125">
        <v>1290500</v>
      </c>
      <c r="D35" s="112">
        <v>0</v>
      </c>
      <c r="E35" s="125">
        <f t="shared" si="2"/>
        <v>1290500</v>
      </c>
      <c r="F35" s="112">
        <v>532116</v>
      </c>
      <c r="G35" s="138">
        <f t="shared" si="4"/>
        <v>532116</v>
      </c>
      <c r="H35" s="129">
        <f t="shared" si="5"/>
        <v>758384</v>
      </c>
    </row>
    <row r="36" spans="1:8" x14ac:dyDescent="0.25">
      <c r="A36" s="231" t="s">
        <v>332</v>
      </c>
      <c r="B36" s="261"/>
      <c r="C36" s="125">
        <v>11689999.999999998</v>
      </c>
      <c r="D36" s="112">
        <v>0</v>
      </c>
      <c r="E36" s="125">
        <f t="shared" si="2"/>
        <v>11689999.999999998</v>
      </c>
      <c r="F36" s="112">
        <v>11076984</v>
      </c>
      <c r="G36" s="138">
        <f t="shared" si="4"/>
        <v>11076984</v>
      </c>
      <c r="H36" s="129">
        <f t="shared" si="5"/>
        <v>613015.99999999814</v>
      </c>
    </row>
    <row r="37" spans="1:8" s="131" customFormat="1" x14ac:dyDescent="0.25">
      <c r="A37" s="234" t="s">
        <v>333</v>
      </c>
      <c r="B37" s="254"/>
      <c r="C37" s="124">
        <f>SUM(C38:C46)</f>
        <v>38265200</v>
      </c>
      <c r="D37" s="124">
        <f t="shared" ref="D37:H37" si="10">SUM(D38:D46)</f>
        <v>8591360</v>
      </c>
      <c r="E37" s="124">
        <f t="shared" si="10"/>
        <v>46856560</v>
      </c>
      <c r="F37" s="124">
        <f t="shared" si="10"/>
        <v>41196261</v>
      </c>
      <c r="G37" s="124">
        <f t="shared" si="10"/>
        <v>41196261</v>
      </c>
      <c r="H37" s="124">
        <f t="shared" si="10"/>
        <v>5660299</v>
      </c>
    </row>
    <row r="38" spans="1:8" x14ac:dyDescent="0.25">
      <c r="A38" s="231" t="s">
        <v>334</v>
      </c>
      <c r="B38" s="261"/>
      <c r="C38" s="125"/>
      <c r="D38" s="36"/>
      <c r="E38" s="124"/>
      <c r="F38" s="36"/>
      <c r="G38" s="36"/>
      <c r="H38" s="129"/>
    </row>
    <row r="39" spans="1:8" x14ac:dyDescent="0.25">
      <c r="A39" s="231" t="s">
        <v>335</v>
      </c>
      <c r="B39" s="261"/>
      <c r="C39" s="125"/>
      <c r="D39" s="36"/>
      <c r="E39" s="124"/>
      <c r="F39" s="36"/>
      <c r="G39" s="36"/>
      <c r="H39" s="129"/>
    </row>
    <row r="40" spans="1:8" x14ac:dyDescent="0.25">
      <c r="A40" s="231" t="s">
        <v>336</v>
      </c>
      <c r="B40" s="261"/>
      <c r="C40" s="125"/>
      <c r="D40" s="36"/>
      <c r="E40" s="124"/>
      <c r="F40" s="36"/>
      <c r="G40" s="36"/>
      <c r="H40" s="129"/>
    </row>
    <row r="41" spans="1:8" x14ac:dyDescent="0.25">
      <c r="A41" s="231" t="s">
        <v>337</v>
      </c>
      <c r="B41" s="261"/>
      <c r="C41" s="125">
        <v>38265200</v>
      </c>
      <c r="D41" s="112">
        <v>8591360</v>
      </c>
      <c r="E41" s="125">
        <f t="shared" si="2"/>
        <v>46856560</v>
      </c>
      <c r="F41" s="112">
        <v>41196261</v>
      </c>
      <c r="G41" s="134">
        <f t="shared" ref="G41" si="11">+F41</f>
        <v>41196261</v>
      </c>
      <c r="H41" s="129">
        <f t="shared" ref="H41" si="12">E41-F41</f>
        <v>5660299</v>
      </c>
    </row>
    <row r="42" spans="1:8" x14ac:dyDescent="0.25">
      <c r="A42" s="231" t="s">
        <v>338</v>
      </c>
      <c r="B42" s="261"/>
      <c r="C42" s="125"/>
      <c r="D42" s="36"/>
      <c r="E42" s="124"/>
      <c r="F42" s="36"/>
      <c r="G42" s="36"/>
      <c r="H42" s="36"/>
    </row>
    <row r="43" spans="1:8" x14ac:dyDescent="0.25">
      <c r="A43" s="231" t="s">
        <v>339</v>
      </c>
      <c r="B43" s="261"/>
      <c r="C43" s="125"/>
      <c r="D43" s="36"/>
      <c r="E43" s="124"/>
      <c r="F43" s="36"/>
      <c r="G43" s="36"/>
      <c r="H43" s="36"/>
    </row>
    <row r="44" spans="1:8" x14ac:dyDescent="0.25">
      <c r="A44" s="231" t="s">
        <v>340</v>
      </c>
      <c r="B44" s="261"/>
      <c r="C44" s="125"/>
      <c r="D44" s="36"/>
      <c r="E44" s="124"/>
      <c r="F44" s="36"/>
      <c r="G44" s="36"/>
      <c r="H44" s="36"/>
    </row>
    <row r="45" spans="1:8" x14ac:dyDescent="0.25">
      <c r="A45" s="231" t="s">
        <v>341</v>
      </c>
      <c r="B45" s="261"/>
      <c r="C45" s="125"/>
      <c r="D45" s="36"/>
      <c r="E45" s="124"/>
      <c r="F45" s="36"/>
      <c r="G45" s="36"/>
      <c r="H45" s="36"/>
    </row>
    <row r="46" spans="1:8" x14ac:dyDescent="0.25">
      <c r="A46" s="231" t="s">
        <v>342</v>
      </c>
      <c r="B46" s="261"/>
      <c r="C46" s="125"/>
      <c r="D46" s="36"/>
      <c r="E46" s="124"/>
      <c r="F46" s="36"/>
      <c r="G46" s="36"/>
      <c r="H46" s="36"/>
    </row>
    <row r="47" spans="1:8" s="131" customFormat="1" x14ac:dyDescent="0.25">
      <c r="A47" s="234" t="s">
        <v>343</v>
      </c>
      <c r="B47" s="254"/>
      <c r="C47" s="124">
        <f>SUM(C48:C56)</f>
        <v>110000</v>
      </c>
      <c r="D47" s="136">
        <f>SUM(D48:D56)</f>
        <v>0</v>
      </c>
      <c r="E47" s="136">
        <f>SUM(E48:E56)</f>
        <v>110000</v>
      </c>
      <c r="F47" s="136">
        <f t="shared" ref="F47:H47" si="13">SUM(F48:F56)</f>
        <v>2157414</v>
      </c>
      <c r="G47" s="136">
        <f t="shared" si="13"/>
        <v>2157414</v>
      </c>
      <c r="H47" s="136">
        <f t="shared" si="13"/>
        <v>-2047414</v>
      </c>
    </row>
    <row r="48" spans="1:8" x14ac:dyDescent="0.25">
      <c r="A48" s="231" t="s">
        <v>344</v>
      </c>
      <c r="B48" s="261"/>
      <c r="C48" s="125">
        <v>110000</v>
      </c>
      <c r="D48" s="112"/>
      <c r="E48" s="125">
        <f>SUM(C48:D48)</f>
        <v>110000</v>
      </c>
      <c r="F48" s="36">
        <v>613738</v>
      </c>
      <c r="G48" s="134">
        <f t="shared" ref="G48:G53" si="14">+F48</f>
        <v>613738</v>
      </c>
      <c r="H48" s="129">
        <f t="shared" ref="H48:H53" si="15">E48-F48</f>
        <v>-503738</v>
      </c>
    </row>
    <row r="49" spans="1:8" x14ac:dyDescent="0.25">
      <c r="A49" s="231" t="s">
        <v>345</v>
      </c>
      <c r="B49" s="261"/>
      <c r="C49" s="125"/>
      <c r="D49" s="36"/>
      <c r="E49" s="125"/>
      <c r="F49" s="36">
        <v>5067</v>
      </c>
      <c r="G49" s="138">
        <f t="shared" si="14"/>
        <v>5067</v>
      </c>
      <c r="H49" s="129">
        <f t="shared" si="15"/>
        <v>-5067</v>
      </c>
    </row>
    <row r="50" spans="1:8" x14ac:dyDescent="0.25">
      <c r="A50" s="231" t="s">
        <v>346</v>
      </c>
      <c r="B50" s="261"/>
      <c r="C50" s="125"/>
      <c r="D50" s="36"/>
      <c r="E50" s="125"/>
      <c r="F50" s="36"/>
      <c r="G50" s="138"/>
      <c r="H50" s="36"/>
    </row>
    <row r="51" spans="1:8" x14ac:dyDescent="0.25">
      <c r="A51" s="231" t="s">
        <v>347</v>
      </c>
      <c r="B51" s="261"/>
      <c r="C51" s="125"/>
      <c r="D51" s="36"/>
      <c r="E51" s="125"/>
      <c r="F51" s="36">
        <v>1099502</v>
      </c>
      <c r="G51" s="138">
        <f t="shared" si="14"/>
        <v>1099502</v>
      </c>
      <c r="H51" s="129">
        <f t="shared" si="15"/>
        <v>-1099502</v>
      </c>
    </row>
    <row r="52" spans="1:8" x14ac:dyDescent="0.25">
      <c r="A52" s="231" t="s">
        <v>348</v>
      </c>
      <c r="B52" s="261"/>
      <c r="C52" s="125"/>
      <c r="D52" s="36"/>
      <c r="E52" s="125"/>
      <c r="F52" s="36"/>
      <c r="G52" s="36"/>
      <c r="H52" s="36"/>
    </row>
    <row r="53" spans="1:8" x14ac:dyDescent="0.25">
      <c r="A53" s="231" t="s">
        <v>349</v>
      </c>
      <c r="B53" s="261"/>
      <c r="C53" s="125"/>
      <c r="D53" s="36"/>
      <c r="E53" s="125"/>
      <c r="F53" s="36">
        <v>433608</v>
      </c>
      <c r="G53" s="138">
        <f t="shared" si="14"/>
        <v>433608</v>
      </c>
      <c r="H53" s="129">
        <f t="shared" si="15"/>
        <v>-433608</v>
      </c>
    </row>
    <row r="54" spans="1:8" x14ac:dyDescent="0.25">
      <c r="A54" s="231" t="s">
        <v>350</v>
      </c>
      <c r="B54" s="261"/>
      <c r="C54" s="125"/>
      <c r="D54" s="36"/>
      <c r="E54" s="125"/>
      <c r="F54" s="36"/>
      <c r="G54" s="36"/>
      <c r="H54" s="36"/>
    </row>
    <row r="55" spans="1:8" x14ac:dyDescent="0.25">
      <c r="A55" s="231" t="s">
        <v>351</v>
      </c>
      <c r="B55" s="261"/>
      <c r="C55" s="125"/>
      <c r="D55" s="36"/>
      <c r="E55" s="125"/>
      <c r="F55" s="36"/>
      <c r="G55" s="36"/>
      <c r="H55" s="36"/>
    </row>
    <row r="56" spans="1:8" x14ac:dyDescent="0.25">
      <c r="A56" s="231" t="s">
        <v>352</v>
      </c>
      <c r="B56" s="261"/>
      <c r="C56" s="125"/>
      <c r="D56" s="36"/>
      <c r="E56" s="125"/>
      <c r="F56" s="36">
        <v>5499</v>
      </c>
      <c r="G56" s="138">
        <f t="shared" ref="G56" si="16">+F56</f>
        <v>5499</v>
      </c>
      <c r="H56" s="129">
        <f t="shared" ref="H56" si="17">E56-F56</f>
        <v>-5499</v>
      </c>
    </row>
    <row r="57" spans="1:8" x14ac:dyDescent="0.25">
      <c r="A57" s="195" t="s">
        <v>353</v>
      </c>
      <c r="B57" s="196"/>
      <c r="C57" s="125">
        <f>SUM(C58:C60)</f>
        <v>0</v>
      </c>
      <c r="D57" s="36"/>
      <c r="E57" s="125"/>
      <c r="F57" s="36"/>
      <c r="G57" s="36"/>
      <c r="H57" s="36"/>
    </row>
    <row r="58" spans="1:8" x14ac:dyDescent="0.25">
      <c r="A58" s="231" t="s">
        <v>354</v>
      </c>
      <c r="B58" s="261"/>
      <c r="C58" s="125"/>
      <c r="D58" s="36"/>
      <c r="E58" s="125"/>
      <c r="F58" s="36"/>
      <c r="G58" s="36"/>
      <c r="H58" s="36"/>
    </row>
    <row r="59" spans="1:8" x14ac:dyDescent="0.25">
      <c r="A59" s="231" t="s">
        <v>355</v>
      </c>
      <c r="B59" s="261"/>
      <c r="C59" s="125"/>
      <c r="D59" s="36"/>
      <c r="E59" s="125"/>
      <c r="F59" s="36"/>
      <c r="G59" s="36"/>
      <c r="H59" s="36"/>
    </row>
    <row r="60" spans="1:8" x14ac:dyDescent="0.25">
      <c r="A60" s="231" t="s">
        <v>356</v>
      </c>
      <c r="B60" s="261"/>
      <c r="C60" s="125"/>
      <c r="D60" s="36"/>
      <c r="E60" s="125"/>
      <c r="F60" s="36"/>
      <c r="G60" s="36"/>
      <c r="H60" s="36"/>
    </row>
    <row r="61" spans="1:8" x14ac:dyDescent="0.25">
      <c r="A61" s="231" t="s">
        <v>357</v>
      </c>
      <c r="B61" s="261"/>
      <c r="C61" s="125">
        <f>SUM(C62:C69)</f>
        <v>0</v>
      </c>
      <c r="D61" s="36"/>
      <c r="E61" s="125"/>
      <c r="F61" s="36"/>
      <c r="G61" s="36"/>
      <c r="H61" s="36"/>
    </row>
    <row r="62" spans="1:8" x14ac:dyDescent="0.25">
      <c r="A62" s="231" t="s">
        <v>358</v>
      </c>
      <c r="B62" s="261"/>
      <c r="C62" s="125"/>
      <c r="D62" s="36"/>
      <c r="E62" s="125"/>
      <c r="F62" s="36"/>
      <c r="G62" s="36"/>
      <c r="H62" s="36"/>
    </row>
    <row r="63" spans="1:8" x14ac:dyDescent="0.25">
      <c r="A63" s="231" t="s">
        <v>359</v>
      </c>
      <c r="B63" s="261"/>
      <c r="C63" s="125"/>
      <c r="D63" s="36"/>
      <c r="E63" s="125"/>
      <c r="F63" s="36"/>
      <c r="G63" s="36"/>
      <c r="H63" s="36"/>
    </row>
    <row r="64" spans="1:8" x14ac:dyDescent="0.25">
      <c r="A64" s="231" t="s">
        <v>360</v>
      </c>
      <c r="B64" s="261"/>
      <c r="C64" s="125"/>
      <c r="D64" s="36"/>
      <c r="E64" s="125"/>
      <c r="F64" s="36"/>
      <c r="G64" s="36"/>
      <c r="H64" s="36"/>
    </row>
    <row r="65" spans="1:8" x14ac:dyDescent="0.25">
      <c r="A65" s="231" t="s">
        <v>361</v>
      </c>
      <c r="B65" s="261"/>
      <c r="C65" s="125"/>
      <c r="D65" s="36"/>
      <c r="E65" s="125"/>
      <c r="F65" s="36"/>
      <c r="G65" s="36"/>
      <c r="H65" s="36"/>
    </row>
    <row r="66" spans="1:8" x14ac:dyDescent="0.25">
      <c r="A66" s="231" t="s">
        <v>362</v>
      </c>
      <c r="B66" s="261"/>
      <c r="C66" s="125"/>
      <c r="D66" s="36"/>
      <c r="E66" s="125"/>
      <c r="F66" s="36"/>
      <c r="G66" s="36"/>
      <c r="H66" s="36"/>
    </row>
    <row r="67" spans="1:8" x14ac:dyDescent="0.25">
      <c r="A67" s="231" t="s">
        <v>363</v>
      </c>
      <c r="B67" s="261"/>
      <c r="C67" s="125"/>
      <c r="D67" s="36"/>
      <c r="E67" s="125"/>
      <c r="F67" s="36"/>
      <c r="G67" s="36"/>
      <c r="H67" s="36"/>
    </row>
    <row r="68" spans="1:8" x14ac:dyDescent="0.25">
      <c r="A68" s="231" t="s">
        <v>364</v>
      </c>
      <c r="B68" s="261"/>
      <c r="C68" s="125"/>
      <c r="D68" s="36"/>
      <c r="E68" s="125"/>
      <c r="F68" s="36"/>
      <c r="G68" s="36"/>
      <c r="H68" s="36"/>
    </row>
    <row r="69" spans="1:8" x14ac:dyDescent="0.25">
      <c r="A69" s="231" t="s">
        <v>365</v>
      </c>
      <c r="B69" s="261"/>
      <c r="C69" s="125"/>
      <c r="D69" s="36"/>
      <c r="E69" s="125"/>
      <c r="F69" s="36"/>
      <c r="G69" s="36"/>
      <c r="H69" s="36"/>
    </row>
    <row r="70" spans="1:8" x14ac:dyDescent="0.25">
      <c r="A70" s="195" t="s">
        <v>366</v>
      </c>
      <c r="B70" s="196"/>
      <c r="C70" s="125">
        <f>SUM(C71:C73)</f>
        <v>0</v>
      </c>
      <c r="D70" s="36"/>
      <c r="E70" s="125"/>
      <c r="F70" s="36"/>
      <c r="G70" s="36"/>
      <c r="H70" s="36"/>
    </row>
    <row r="71" spans="1:8" x14ac:dyDescent="0.25">
      <c r="A71" s="231" t="s">
        <v>367</v>
      </c>
      <c r="B71" s="261"/>
      <c r="C71" s="125"/>
      <c r="D71" s="36"/>
      <c r="E71" s="125"/>
      <c r="F71" s="36"/>
      <c r="G71" s="36"/>
      <c r="H71" s="36"/>
    </row>
    <row r="72" spans="1:8" x14ac:dyDescent="0.25">
      <c r="A72" s="231" t="s">
        <v>368</v>
      </c>
      <c r="B72" s="261"/>
      <c r="C72" s="125"/>
      <c r="D72" s="36"/>
      <c r="E72" s="125"/>
      <c r="F72" s="36"/>
      <c r="G72" s="36"/>
      <c r="H72" s="36"/>
    </row>
    <row r="73" spans="1:8" x14ac:dyDescent="0.25">
      <c r="A73" s="231" t="s">
        <v>369</v>
      </c>
      <c r="B73" s="261"/>
      <c r="C73" s="125"/>
      <c r="D73" s="36"/>
      <c r="E73" s="125"/>
      <c r="F73" s="36"/>
      <c r="G73" s="36"/>
      <c r="H73" s="36"/>
    </row>
    <row r="74" spans="1:8" x14ac:dyDescent="0.25">
      <c r="A74" s="195" t="s">
        <v>370</v>
      </c>
      <c r="B74" s="196"/>
      <c r="C74" s="125">
        <f>SUM(C75:C81)</f>
        <v>0</v>
      </c>
      <c r="D74" s="36"/>
      <c r="E74" s="125"/>
      <c r="F74" s="36"/>
      <c r="G74" s="36"/>
      <c r="H74" s="36"/>
    </row>
    <row r="75" spans="1:8" x14ac:dyDescent="0.25">
      <c r="A75" s="231" t="s">
        <v>371</v>
      </c>
      <c r="B75" s="261"/>
      <c r="C75" s="125"/>
      <c r="D75" s="36"/>
      <c r="E75" s="125"/>
      <c r="F75" s="36"/>
      <c r="G75" s="36"/>
      <c r="H75" s="36"/>
    </row>
    <row r="76" spans="1:8" x14ac:dyDescent="0.25">
      <c r="A76" s="231" t="s">
        <v>372</v>
      </c>
      <c r="B76" s="261"/>
      <c r="C76" s="125"/>
      <c r="D76" s="36"/>
      <c r="E76" s="125"/>
      <c r="F76" s="36"/>
      <c r="G76" s="36"/>
      <c r="H76" s="36"/>
    </row>
    <row r="77" spans="1:8" x14ac:dyDescent="0.25">
      <c r="A77" s="231" t="s">
        <v>373</v>
      </c>
      <c r="B77" s="261"/>
      <c r="C77" s="125"/>
      <c r="D77" s="36"/>
      <c r="E77" s="125"/>
      <c r="F77" s="36"/>
      <c r="G77" s="36"/>
      <c r="H77" s="36"/>
    </row>
    <row r="78" spans="1:8" x14ac:dyDescent="0.25">
      <c r="A78" s="231" t="s">
        <v>374</v>
      </c>
      <c r="B78" s="261"/>
      <c r="C78" s="125"/>
      <c r="D78" s="36"/>
      <c r="E78" s="125"/>
      <c r="F78" s="36"/>
      <c r="G78" s="36"/>
      <c r="H78" s="36"/>
    </row>
    <row r="79" spans="1:8" x14ac:dyDescent="0.25">
      <c r="A79" s="231" t="s">
        <v>375</v>
      </c>
      <c r="B79" s="261"/>
      <c r="C79" s="125"/>
      <c r="D79" s="36"/>
      <c r="E79" s="125"/>
      <c r="F79" s="36"/>
      <c r="G79" s="36"/>
      <c r="H79" s="36"/>
    </row>
    <row r="80" spans="1:8" x14ac:dyDescent="0.25">
      <c r="A80" s="231" t="s">
        <v>376</v>
      </c>
      <c r="B80" s="261"/>
      <c r="C80" s="125"/>
      <c r="D80" s="36"/>
      <c r="E80" s="125"/>
      <c r="F80" s="36"/>
      <c r="G80" s="36"/>
      <c r="H80" s="36"/>
    </row>
    <row r="81" spans="1:8" x14ac:dyDescent="0.25">
      <c r="A81" s="231" t="s">
        <v>377</v>
      </c>
      <c r="B81" s="261"/>
      <c r="C81" s="125"/>
      <c r="D81" s="36"/>
      <c r="E81" s="125"/>
      <c r="F81" s="36"/>
      <c r="G81" s="36"/>
      <c r="H81" s="36"/>
    </row>
    <row r="82" spans="1:8" ht="15.75" thickBot="1" x14ac:dyDescent="0.3">
      <c r="A82" s="262"/>
      <c r="B82" s="263"/>
      <c r="C82" s="126"/>
      <c r="D82" s="39"/>
      <c r="E82" s="125"/>
      <c r="F82" s="39"/>
      <c r="G82" s="39"/>
      <c r="H82" s="39"/>
    </row>
    <row r="83" spans="1:8" x14ac:dyDescent="0.25">
      <c r="A83" s="264"/>
      <c r="B83" s="265"/>
      <c r="C83" s="267">
        <f>SUM(C85,C93,C103,C113,C123,C133,C137,C146,C150,)</f>
        <v>0</v>
      </c>
      <c r="D83" s="266">
        <f t="shared" ref="D83:H83" si="18">SUM(D85,D93,D103,D113,D123,D133,D137,D146,D150,)</f>
        <v>0</v>
      </c>
      <c r="E83" s="269">
        <f t="shared" si="18"/>
        <v>0</v>
      </c>
      <c r="F83" s="266">
        <f t="shared" si="18"/>
        <v>0</v>
      </c>
      <c r="G83" s="266">
        <f t="shared" si="18"/>
        <v>0</v>
      </c>
      <c r="H83" s="266">
        <f t="shared" si="18"/>
        <v>0</v>
      </c>
    </row>
    <row r="84" spans="1:8" x14ac:dyDescent="0.25">
      <c r="A84" s="197" t="s">
        <v>378</v>
      </c>
      <c r="B84" s="198"/>
      <c r="C84" s="268"/>
      <c r="D84" s="193"/>
      <c r="E84" s="270"/>
      <c r="F84" s="193"/>
      <c r="G84" s="193"/>
      <c r="H84" s="193"/>
    </row>
    <row r="85" spans="1:8" x14ac:dyDescent="0.25">
      <c r="A85" s="195" t="s">
        <v>305</v>
      </c>
      <c r="B85" s="196"/>
      <c r="C85" s="125"/>
      <c r="D85" s="36"/>
      <c r="E85" s="129"/>
      <c r="F85" s="36"/>
      <c r="G85" s="36"/>
      <c r="H85" s="36"/>
    </row>
    <row r="86" spans="1:8" x14ac:dyDescent="0.25">
      <c r="A86" s="231" t="s">
        <v>306</v>
      </c>
      <c r="B86" s="261"/>
      <c r="C86" s="125"/>
      <c r="D86" s="36"/>
      <c r="E86" s="129"/>
      <c r="F86" s="36"/>
      <c r="G86" s="36"/>
      <c r="H86" s="36"/>
    </row>
    <row r="87" spans="1:8" x14ac:dyDescent="0.25">
      <c r="A87" s="231" t="s">
        <v>307</v>
      </c>
      <c r="B87" s="261"/>
      <c r="C87" s="125"/>
      <c r="D87" s="36"/>
      <c r="E87" s="129"/>
      <c r="F87" s="36"/>
      <c r="G87" s="36"/>
      <c r="H87" s="36"/>
    </row>
    <row r="88" spans="1:8" x14ac:dyDescent="0.25">
      <c r="A88" s="231" t="s">
        <v>308</v>
      </c>
      <c r="B88" s="261"/>
      <c r="C88" s="125"/>
      <c r="D88" s="36"/>
      <c r="E88" s="129"/>
      <c r="F88" s="36"/>
      <c r="G88" s="36"/>
      <c r="H88" s="36"/>
    </row>
    <row r="89" spans="1:8" x14ac:dyDescent="0.25">
      <c r="A89" s="231" t="s">
        <v>309</v>
      </c>
      <c r="B89" s="261"/>
      <c r="C89" s="125"/>
      <c r="D89" s="36"/>
      <c r="E89" s="129"/>
      <c r="F89" s="36"/>
      <c r="G89" s="36"/>
      <c r="H89" s="36"/>
    </row>
    <row r="90" spans="1:8" x14ac:dyDescent="0.25">
      <c r="A90" s="231" t="s">
        <v>310</v>
      </c>
      <c r="B90" s="261"/>
      <c r="C90" s="125"/>
      <c r="D90" s="36"/>
      <c r="E90" s="129"/>
      <c r="F90" s="36"/>
      <c r="G90" s="36"/>
      <c r="H90" s="36"/>
    </row>
    <row r="91" spans="1:8" x14ac:dyDescent="0.25">
      <c r="A91" s="231" t="s">
        <v>311</v>
      </c>
      <c r="B91" s="261"/>
      <c r="C91" s="125"/>
      <c r="D91" s="36"/>
      <c r="E91" s="129"/>
      <c r="F91" s="36"/>
      <c r="G91" s="36"/>
      <c r="H91" s="36"/>
    </row>
    <row r="92" spans="1:8" x14ac:dyDescent="0.25">
      <c r="A92" s="231" t="s">
        <v>312</v>
      </c>
      <c r="B92" s="261"/>
      <c r="C92" s="125"/>
      <c r="D92" s="36"/>
      <c r="E92" s="129"/>
      <c r="F92" s="36"/>
      <c r="G92" s="36"/>
      <c r="H92" s="36"/>
    </row>
    <row r="93" spans="1:8" x14ac:dyDescent="0.25">
      <c r="A93" s="195" t="s">
        <v>313</v>
      </c>
      <c r="B93" s="196"/>
      <c r="C93" s="125"/>
      <c r="D93" s="36"/>
      <c r="E93" s="129"/>
      <c r="F93" s="36"/>
      <c r="G93" s="36"/>
      <c r="H93" s="36"/>
    </row>
    <row r="94" spans="1:8" x14ac:dyDescent="0.25">
      <c r="A94" s="231" t="s">
        <v>314</v>
      </c>
      <c r="B94" s="261"/>
      <c r="C94" s="125"/>
      <c r="D94" s="36"/>
      <c r="E94" s="129"/>
      <c r="F94" s="36"/>
      <c r="G94" s="36"/>
      <c r="H94" s="36"/>
    </row>
    <row r="95" spans="1:8" x14ac:dyDescent="0.25">
      <c r="A95" s="231" t="s">
        <v>315</v>
      </c>
      <c r="B95" s="261"/>
      <c r="C95" s="125"/>
      <c r="D95" s="36"/>
      <c r="E95" s="129"/>
      <c r="F95" s="36"/>
      <c r="G95" s="36"/>
      <c r="H95" s="36"/>
    </row>
    <row r="96" spans="1:8" x14ac:dyDescent="0.25">
      <c r="A96" s="231" t="s">
        <v>316</v>
      </c>
      <c r="B96" s="261"/>
      <c r="C96" s="125"/>
      <c r="D96" s="36"/>
      <c r="E96" s="129"/>
      <c r="F96" s="36"/>
      <c r="G96" s="36"/>
      <c r="H96" s="36"/>
    </row>
    <row r="97" spans="1:8" x14ac:dyDescent="0.25">
      <c r="A97" s="231" t="s">
        <v>317</v>
      </c>
      <c r="B97" s="261"/>
      <c r="C97" s="125"/>
      <c r="D97" s="36"/>
      <c r="E97" s="129"/>
      <c r="F97" s="36"/>
      <c r="G97" s="36"/>
      <c r="H97" s="36"/>
    </row>
    <row r="98" spans="1:8" x14ac:dyDescent="0.25">
      <c r="A98" s="231" t="s">
        <v>318</v>
      </c>
      <c r="B98" s="261"/>
      <c r="C98" s="125"/>
      <c r="D98" s="36"/>
      <c r="E98" s="129"/>
      <c r="F98" s="36"/>
      <c r="G98" s="36"/>
      <c r="H98" s="36"/>
    </row>
    <row r="99" spans="1:8" x14ac:dyDescent="0.25">
      <c r="A99" s="231" t="s">
        <v>319</v>
      </c>
      <c r="B99" s="261"/>
      <c r="C99" s="125"/>
      <c r="D99" s="36"/>
      <c r="E99" s="129"/>
      <c r="F99" s="36"/>
      <c r="G99" s="36"/>
      <c r="H99" s="36"/>
    </row>
    <row r="100" spans="1:8" x14ac:dyDescent="0.25">
      <c r="A100" s="231" t="s">
        <v>320</v>
      </c>
      <c r="B100" s="261"/>
      <c r="C100" s="125"/>
      <c r="D100" s="36"/>
      <c r="E100" s="129"/>
      <c r="F100" s="36"/>
      <c r="G100" s="36"/>
      <c r="H100" s="36"/>
    </row>
    <row r="101" spans="1:8" x14ac:dyDescent="0.25">
      <c r="A101" s="231" t="s">
        <v>321</v>
      </c>
      <c r="B101" s="261"/>
      <c r="C101" s="125"/>
      <c r="D101" s="36"/>
      <c r="E101" s="129"/>
      <c r="F101" s="36"/>
      <c r="G101" s="36"/>
      <c r="H101" s="36"/>
    </row>
    <row r="102" spans="1:8" x14ac:dyDescent="0.25">
      <c r="A102" s="231" t="s">
        <v>322</v>
      </c>
      <c r="B102" s="261"/>
      <c r="C102" s="125"/>
      <c r="D102" s="36"/>
      <c r="E102" s="129"/>
      <c r="F102" s="36"/>
      <c r="G102" s="36"/>
      <c r="H102" s="36"/>
    </row>
    <row r="103" spans="1:8" x14ac:dyDescent="0.25">
      <c r="A103" s="195" t="s">
        <v>323</v>
      </c>
      <c r="B103" s="196"/>
      <c r="C103" s="125"/>
      <c r="D103" s="36"/>
      <c r="E103" s="129"/>
      <c r="F103" s="36"/>
      <c r="G103" s="36"/>
      <c r="H103" s="36"/>
    </row>
    <row r="104" spans="1:8" x14ac:dyDescent="0.25">
      <c r="A104" s="231" t="s">
        <v>324</v>
      </c>
      <c r="B104" s="261"/>
      <c r="C104" s="125"/>
      <c r="D104" s="36"/>
      <c r="E104" s="129"/>
      <c r="F104" s="36"/>
      <c r="G104" s="36"/>
      <c r="H104" s="36"/>
    </row>
    <row r="105" spans="1:8" x14ac:dyDescent="0.25">
      <c r="A105" s="231" t="s">
        <v>325</v>
      </c>
      <c r="B105" s="261"/>
      <c r="C105" s="125"/>
      <c r="D105" s="36"/>
      <c r="E105" s="129"/>
      <c r="F105" s="36"/>
      <c r="G105" s="36"/>
      <c r="H105" s="36"/>
    </row>
    <row r="106" spans="1:8" x14ac:dyDescent="0.25">
      <c r="A106" s="231" t="s">
        <v>326</v>
      </c>
      <c r="B106" s="261"/>
      <c r="C106" s="125"/>
      <c r="D106" s="36"/>
      <c r="E106" s="129"/>
      <c r="F106" s="36"/>
      <c r="G106" s="36"/>
      <c r="H106" s="36"/>
    </row>
    <row r="107" spans="1:8" x14ac:dyDescent="0.25">
      <c r="A107" s="231" t="s">
        <v>327</v>
      </c>
      <c r="B107" s="261"/>
      <c r="C107" s="125"/>
      <c r="D107" s="36"/>
      <c r="E107" s="129"/>
      <c r="F107" s="36"/>
      <c r="G107" s="36"/>
      <c r="H107" s="36"/>
    </row>
    <row r="108" spans="1:8" x14ac:dyDescent="0.25">
      <c r="A108" s="231" t="s">
        <v>328</v>
      </c>
      <c r="B108" s="261"/>
      <c r="C108" s="125"/>
      <c r="D108" s="36"/>
      <c r="E108" s="129"/>
      <c r="F108" s="36"/>
      <c r="G108" s="36"/>
      <c r="H108" s="36"/>
    </row>
    <row r="109" spans="1:8" x14ac:dyDescent="0.25">
      <c r="A109" s="231" t="s">
        <v>329</v>
      </c>
      <c r="B109" s="261"/>
      <c r="C109" s="125"/>
      <c r="D109" s="36"/>
      <c r="E109" s="129"/>
      <c r="F109" s="36"/>
      <c r="G109" s="36"/>
      <c r="H109" s="36"/>
    </row>
    <row r="110" spans="1:8" x14ac:dyDescent="0.25">
      <c r="A110" s="231" t="s">
        <v>330</v>
      </c>
      <c r="B110" s="261"/>
      <c r="C110" s="125"/>
      <c r="D110" s="36"/>
      <c r="E110" s="129"/>
      <c r="F110" s="36"/>
      <c r="G110" s="36"/>
      <c r="H110" s="36"/>
    </row>
    <row r="111" spans="1:8" x14ac:dyDescent="0.25">
      <c r="A111" s="231" t="s">
        <v>331</v>
      </c>
      <c r="B111" s="261"/>
      <c r="C111" s="125"/>
      <c r="D111" s="36"/>
      <c r="E111" s="129"/>
      <c r="F111" s="36"/>
      <c r="G111" s="36"/>
      <c r="H111" s="36"/>
    </row>
    <row r="112" spans="1:8" x14ac:dyDescent="0.25">
      <c r="A112" s="231" t="s">
        <v>332</v>
      </c>
      <c r="B112" s="261"/>
      <c r="C112" s="125"/>
      <c r="D112" s="36"/>
      <c r="E112" s="129"/>
      <c r="F112" s="36"/>
      <c r="G112" s="36"/>
      <c r="H112" s="36"/>
    </row>
    <row r="113" spans="1:8" x14ac:dyDescent="0.25">
      <c r="A113" s="231" t="s">
        <v>333</v>
      </c>
      <c r="B113" s="261"/>
      <c r="C113" s="125"/>
      <c r="D113" s="36"/>
      <c r="E113" s="129"/>
      <c r="F113" s="36"/>
      <c r="G113" s="36"/>
      <c r="H113" s="36"/>
    </row>
    <row r="114" spans="1:8" x14ac:dyDescent="0.25">
      <c r="A114" s="231" t="s">
        <v>334</v>
      </c>
      <c r="B114" s="261"/>
      <c r="C114" s="125"/>
      <c r="D114" s="36"/>
      <c r="E114" s="129"/>
      <c r="F114" s="36"/>
      <c r="G114" s="36"/>
      <c r="H114" s="36"/>
    </row>
    <row r="115" spans="1:8" x14ac:dyDescent="0.25">
      <c r="A115" s="231" t="s">
        <v>335</v>
      </c>
      <c r="B115" s="261"/>
      <c r="C115" s="125"/>
      <c r="D115" s="36"/>
      <c r="E115" s="129"/>
      <c r="F115" s="36"/>
      <c r="G115" s="36"/>
      <c r="H115" s="36"/>
    </row>
    <row r="116" spans="1:8" x14ac:dyDescent="0.25">
      <c r="A116" s="231" t="s">
        <v>336</v>
      </c>
      <c r="B116" s="261"/>
      <c r="C116" s="125"/>
      <c r="D116" s="36"/>
      <c r="E116" s="129"/>
      <c r="F116" s="36"/>
      <c r="G116" s="36"/>
      <c r="H116" s="36"/>
    </row>
    <row r="117" spans="1:8" x14ac:dyDescent="0.25">
      <c r="A117" s="231" t="s">
        <v>337</v>
      </c>
      <c r="B117" s="261"/>
      <c r="C117" s="125"/>
      <c r="D117" s="36"/>
      <c r="E117" s="129"/>
      <c r="F117" s="36"/>
      <c r="G117" s="36"/>
      <c r="H117" s="36"/>
    </row>
    <row r="118" spans="1:8" x14ac:dyDescent="0.25">
      <c r="A118" s="231" t="s">
        <v>338</v>
      </c>
      <c r="B118" s="261"/>
      <c r="C118" s="125"/>
      <c r="D118" s="36"/>
      <c r="E118" s="129"/>
      <c r="F118" s="36"/>
      <c r="G118" s="36"/>
      <c r="H118" s="36"/>
    </row>
    <row r="119" spans="1:8" x14ac:dyDescent="0.25">
      <c r="A119" s="231" t="s">
        <v>339</v>
      </c>
      <c r="B119" s="261"/>
      <c r="C119" s="125"/>
      <c r="D119" s="36"/>
      <c r="E119" s="129"/>
      <c r="F119" s="36"/>
      <c r="G119" s="36"/>
      <c r="H119" s="36"/>
    </row>
    <row r="120" spans="1:8" x14ac:dyDescent="0.25">
      <c r="A120" s="231" t="s">
        <v>340</v>
      </c>
      <c r="B120" s="261"/>
      <c r="C120" s="125"/>
      <c r="D120" s="36"/>
      <c r="E120" s="129"/>
      <c r="F120" s="36"/>
      <c r="G120" s="36"/>
      <c r="H120" s="36"/>
    </row>
    <row r="121" spans="1:8" x14ac:dyDescent="0.25">
      <c r="A121" s="231" t="s">
        <v>341</v>
      </c>
      <c r="B121" s="261"/>
      <c r="C121" s="125"/>
      <c r="D121" s="36"/>
      <c r="E121" s="129"/>
      <c r="F121" s="36"/>
      <c r="G121" s="36"/>
      <c r="H121" s="36"/>
    </row>
    <row r="122" spans="1:8" x14ac:dyDescent="0.25">
      <c r="A122" s="231" t="s">
        <v>342</v>
      </c>
      <c r="B122" s="261"/>
      <c r="C122" s="125"/>
      <c r="D122" s="36"/>
      <c r="E122" s="129"/>
      <c r="F122" s="36"/>
      <c r="G122" s="36"/>
      <c r="H122" s="36"/>
    </row>
    <row r="123" spans="1:8" x14ac:dyDescent="0.25">
      <c r="A123" s="231" t="s">
        <v>343</v>
      </c>
      <c r="B123" s="261"/>
      <c r="C123" s="125"/>
      <c r="D123" s="36"/>
      <c r="E123" s="129"/>
      <c r="F123" s="36"/>
      <c r="G123" s="36"/>
      <c r="H123" s="36"/>
    </row>
    <row r="124" spans="1:8" x14ac:dyDescent="0.25">
      <c r="A124" s="231" t="s">
        <v>344</v>
      </c>
      <c r="B124" s="261"/>
      <c r="C124" s="125"/>
      <c r="D124" s="36"/>
      <c r="E124" s="129"/>
      <c r="F124" s="36"/>
      <c r="G124" s="36"/>
      <c r="H124" s="36"/>
    </row>
    <row r="125" spans="1:8" x14ac:dyDescent="0.25">
      <c r="A125" s="231" t="s">
        <v>345</v>
      </c>
      <c r="B125" s="261"/>
      <c r="C125" s="125"/>
      <c r="D125" s="36"/>
      <c r="E125" s="129"/>
      <c r="F125" s="36"/>
      <c r="G125" s="36"/>
      <c r="H125" s="36"/>
    </row>
    <row r="126" spans="1:8" x14ac:dyDescent="0.25">
      <c r="A126" s="231" t="s">
        <v>346</v>
      </c>
      <c r="B126" s="261"/>
      <c r="C126" s="125"/>
      <c r="D126" s="36"/>
      <c r="E126" s="129"/>
      <c r="F126" s="36"/>
      <c r="G126" s="36"/>
      <c r="H126" s="36"/>
    </row>
    <row r="127" spans="1:8" x14ac:dyDescent="0.25">
      <c r="A127" s="231" t="s">
        <v>347</v>
      </c>
      <c r="B127" s="261"/>
      <c r="C127" s="125"/>
      <c r="D127" s="36"/>
      <c r="E127" s="129"/>
      <c r="F127" s="36"/>
      <c r="G127" s="36"/>
      <c r="H127" s="36"/>
    </row>
    <row r="128" spans="1:8" x14ac:dyDescent="0.25">
      <c r="A128" s="231" t="s">
        <v>348</v>
      </c>
      <c r="B128" s="261"/>
      <c r="C128" s="125"/>
      <c r="D128" s="36"/>
      <c r="E128" s="129"/>
      <c r="F128" s="36"/>
      <c r="G128" s="36"/>
      <c r="H128" s="36"/>
    </row>
    <row r="129" spans="1:8" x14ac:dyDescent="0.25">
      <c r="A129" s="231" t="s">
        <v>349</v>
      </c>
      <c r="B129" s="261"/>
      <c r="C129" s="125"/>
      <c r="D129" s="36"/>
      <c r="E129" s="129"/>
      <c r="F129" s="36"/>
      <c r="G129" s="36"/>
      <c r="H129" s="36"/>
    </row>
    <row r="130" spans="1:8" x14ac:dyDescent="0.25">
      <c r="A130" s="231" t="s">
        <v>350</v>
      </c>
      <c r="B130" s="261"/>
      <c r="C130" s="125"/>
      <c r="D130" s="36"/>
      <c r="E130" s="129"/>
      <c r="F130" s="36"/>
      <c r="G130" s="36"/>
      <c r="H130" s="36"/>
    </row>
    <row r="131" spans="1:8" x14ac:dyDescent="0.25">
      <c r="A131" s="231" t="s">
        <v>351</v>
      </c>
      <c r="B131" s="261"/>
      <c r="C131" s="125"/>
      <c r="D131" s="36"/>
      <c r="E131" s="129"/>
      <c r="F131" s="36"/>
      <c r="G131" s="36"/>
      <c r="H131" s="36"/>
    </row>
    <row r="132" spans="1:8" x14ac:dyDescent="0.25">
      <c r="A132" s="231" t="s">
        <v>352</v>
      </c>
      <c r="B132" s="261"/>
      <c r="C132" s="125"/>
      <c r="D132" s="36"/>
      <c r="E132" s="129"/>
      <c r="F132" s="36"/>
      <c r="G132" s="36"/>
      <c r="H132" s="36"/>
    </row>
    <row r="133" spans="1:8" x14ac:dyDescent="0.25">
      <c r="A133" s="195" t="s">
        <v>353</v>
      </c>
      <c r="B133" s="196"/>
      <c r="C133" s="125"/>
      <c r="D133" s="36"/>
      <c r="E133" s="129"/>
      <c r="F133" s="36"/>
      <c r="G133" s="36"/>
      <c r="H133" s="36"/>
    </row>
    <row r="134" spans="1:8" x14ac:dyDescent="0.25">
      <c r="A134" s="231" t="s">
        <v>354</v>
      </c>
      <c r="B134" s="261"/>
      <c r="C134" s="125"/>
      <c r="D134" s="36"/>
      <c r="E134" s="129"/>
      <c r="F134" s="36"/>
      <c r="G134" s="36"/>
      <c r="H134" s="36"/>
    </row>
    <row r="135" spans="1:8" x14ac:dyDescent="0.25">
      <c r="A135" s="231" t="s">
        <v>355</v>
      </c>
      <c r="B135" s="261"/>
      <c r="C135" s="125"/>
      <c r="D135" s="36"/>
      <c r="E135" s="129"/>
      <c r="F135" s="36"/>
      <c r="G135" s="36"/>
      <c r="H135" s="36"/>
    </row>
    <row r="136" spans="1:8" x14ac:dyDescent="0.25">
      <c r="A136" s="231" t="s">
        <v>356</v>
      </c>
      <c r="B136" s="261"/>
      <c r="C136" s="125"/>
      <c r="D136" s="36"/>
      <c r="E136" s="129"/>
      <c r="F136" s="36"/>
      <c r="G136" s="36"/>
      <c r="H136" s="36"/>
    </row>
    <row r="137" spans="1:8" x14ac:dyDescent="0.25">
      <c r="A137" s="231" t="s">
        <v>357</v>
      </c>
      <c r="B137" s="261"/>
      <c r="C137" s="125"/>
      <c r="D137" s="36"/>
      <c r="E137" s="129"/>
      <c r="F137" s="36"/>
      <c r="G137" s="36"/>
      <c r="H137" s="36"/>
    </row>
    <row r="138" spans="1:8" x14ac:dyDescent="0.25">
      <c r="A138" s="231" t="s">
        <v>358</v>
      </c>
      <c r="B138" s="261"/>
      <c r="C138" s="125"/>
      <c r="D138" s="36"/>
      <c r="E138" s="129"/>
      <c r="F138" s="36"/>
      <c r="G138" s="36"/>
      <c r="H138" s="36"/>
    </row>
    <row r="139" spans="1:8" x14ac:dyDescent="0.25">
      <c r="A139" s="231" t="s">
        <v>359</v>
      </c>
      <c r="B139" s="261"/>
      <c r="C139" s="125"/>
      <c r="D139" s="36"/>
      <c r="E139" s="129"/>
      <c r="F139" s="36"/>
      <c r="G139" s="36"/>
      <c r="H139" s="36"/>
    </row>
    <row r="140" spans="1:8" x14ac:dyDescent="0.25">
      <c r="A140" s="231" t="s">
        <v>360</v>
      </c>
      <c r="B140" s="261"/>
      <c r="C140" s="125"/>
      <c r="D140" s="36"/>
      <c r="E140" s="129"/>
      <c r="F140" s="36"/>
      <c r="G140" s="36"/>
      <c r="H140" s="36"/>
    </row>
    <row r="141" spans="1:8" x14ac:dyDescent="0.25">
      <c r="A141" s="231" t="s">
        <v>361</v>
      </c>
      <c r="B141" s="261"/>
      <c r="C141" s="125"/>
      <c r="D141" s="36"/>
      <c r="E141" s="129"/>
      <c r="F141" s="36"/>
      <c r="G141" s="36"/>
      <c r="H141" s="36"/>
    </row>
    <row r="142" spans="1:8" x14ac:dyDescent="0.25">
      <c r="A142" s="231" t="s">
        <v>362</v>
      </c>
      <c r="B142" s="261"/>
      <c r="C142" s="125"/>
      <c r="D142" s="36"/>
      <c r="E142" s="129"/>
      <c r="F142" s="36"/>
      <c r="G142" s="36"/>
      <c r="H142" s="36"/>
    </row>
    <row r="143" spans="1:8" x14ac:dyDescent="0.25">
      <c r="A143" s="231" t="s">
        <v>363</v>
      </c>
      <c r="B143" s="261"/>
      <c r="C143" s="125"/>
      <c r="D143" s="36"/>
      <c r="E143" s="129"/>
      <c r="F143" s="36"/>
      <c r="G143" s="36"/>
      <c r="H143" s="36"/>
    </row>
    <row r="144" spans="1:8" x14ac:dyDescent="0.25">
      <c r="A144" s="231" t="s">
        <v>364</v>
      </c>
      <c r="B144" s="261"/>
      <c r="C144" s="125"/>
      <c r="D144" s="36"/>
      <c r="E144" s="129"/>
      <c r="F144" s="36"/>
      <c r="G144" s="36"/>
      <c r="H144" s="36"/>
    </row>
    <row r="145" spans="1:8" x14ac:dyDescent="0.25">
      <c r="A145" s="231" t="s">
        <v>365</v>
      </c>
      <c r="B145" s="261"/>
      <c r="C145" s="125"/>
      <c r="D145" s="36"/>
      <c r="E145" s="129"/>
      <c r="F145" s="36"/>
      <c r="G145" s="36"/>
      <c r="H145" s="36"/>
    </row>
    <row r="146" spans="1:8" x14ac:dyDescent="0.25">
      <c r="A146" s="195" t="s">
        <v>366</v>
      </c>
      <c r="B146" s="196"/>
      <c r="C146" s="125"/>
      <c r="D146" s="36"/>
      <c r="E146" s="129"/>
      <c r="F146" s="36"/>
      <c r="G146" s="36"/>
      <c r="H146" s="36"/>
    </row>
    <row r="147" spans="1:8" x14ac:dyDescent="0.25">
      <c r="A147" s="231" t="s">
        <v>367</v>
      </c>
      <c r="B147" s="261"/>
      <c r="C147" s="125"/>
      <c r="D147" s="36"/>
      <c r="E147" s="129"/>
      <c r="F147" s="36"/>
      <c r="G147" s="36"/>
      <c r="H147" s="36"/>
    </row>
    <row r="148" spans="1:8" x14ac:dyDescent="0.25">
      <c r="A148" s="231" t="s">
        <v>368</v>
      </c>
      <c r="B148" s="261"/>
      <c r="C148" s="125"/>
      <c r="D148" s="36"/>
      <c r="E148" s="129"/>
      <c r="F148" s="36"/>
      <c r="G148" s="36"/>
      <c r="H148" s="36"/>
    </row>
    <row r="149" spans="1:8" x14ac:dyDescent="0.25">
      <c r="A149" s="231" t="s">
        <v>369</v>
      </c>
      <c r="B149" s="261"/>
      <c r="C149" s="125"/>
      <c r="D149" s="36"/>
      <c r="E149" s="129"/>
      <c r="F149" s="36"/>
      <c r="G149" s="36"/>
      <c r="H149" s="36"/>
    </row>
    <row r="150" spans="1:8" x14ac:dyDescent="0.25">
      <c r="A150" s="195" t="s">
        <v>370</v>
      </c>
      <c r="B150" s="196"/>
      <c r="C150" s="125"/>
      <c r="D150" s="36"/>
      <c r="E150" s="129"/>
      <c r="F150" s="36"/>
      <c r="G150" s="36"/>
      <c r="H150" s="36"/>
    </row>
    <row r="151" spans="1:8" x14ac:dyDescent="0.25">
      <c r="A151" s="231" t="s">
        <v>371</v>
      </c>
      <c r="B151" s="261"/>
      <c r="C151" s="125"/>
      <c r="D151" s="36"/>
      <c r="E151" s="129"/>
      <c r="F151" s="36"/>
      <c r="G151" s="36"/>
      <c r="H151" s="36"/>
    </row>
    <row r="152" spans="1:8" x14ac:dyDescent="0.25">
      <c r="A152" s="231" t="s">
        <v>372</v>
      </c>
      <c r="B152" s="261"/>
      <c r="C152" s="125"/>
      <c r="D152" s="36"/>
      <c r="E152" s="129"/>
      <c r="F152" s="36"/>
      <c r="G152" s="36"/>
      <c r="H152" s="36"/>
    </row>
    <row r="153" spans="1:8" x14ac:dyDescent="0.25">
      <c r="A153" s="231" t="s">
        <v>373</v>
      </c>
      <c r="B153" s="261"/>
      <c r="C153" s="125"/>
      <c r="D153" s="36"/>
      <c r="E153" s="129"/>
      <c r="F153" s="36"/>
      <c r="G153" s="36"/>
      <c r="H153" s="36"/>
    </row>
    <row r="154" spans="1:8" x14ac:dyDescent="0.25">
      <c r="A154" s="231" t="s">
        <v>374</v>
      </c>
      <c r="B154" s="261"/>
      <c r="C154" s="125"/>
      <c r="D154" s="36"/>
      <c r="E154" s="129"/>
      <c r="F154" s="36"/>
      <c r="G154" s="36"/>
      <c r="H154" s="36"/>
    </row>
    <row r="155" spans="1:8" x14ac:dyDescent="0.25">
      <c r="A155" s="231" t="s">
        <v>375</v>
      </c>
      <c r="B155" s="261"/>
      <c r="C155" s="125"/>
      <c r="D155" s="36"/>
      <c r="E155" s="129"/>
      <c r="F155" s="36"/>
      <c r="G155" s="36"/>
      <c r="H155" s="36"/>
    </row>
    <row r="156" spans="1:8" x14ac:dyDescent="0.25">
      <c r="A156" s="231" t="s">
        <v>376</v>
      </c>
      <c r="B156" s="261"/>
      <c r="C156" s="125"/>
      <c r="D156" s="36"/>
      <c r="E156" s="129"/>
      <c r="F156" s="36"/>
      <c r="G156" s="36"/>
      <c r="H156" s="36"/>
    </row>
    <row r="157" spans="1:8" x14ac:dyDescent="0.25">
      <c r="A157" s="231" t="s">
        <v>377</v>
      </c>
      <c r="B157" s="261"/>
      <c r="C157" s="125"/>
      <c r="D157" s="36"/>
      <c r="E157" s="129"/>
      <c r="F157" s="36"/>
      <c r="G157" s="36"/>
      <c r="H157" s="36"/>
    </row>
    <row r="158" spans="1:8" x14ac:dyDescent="0.25">
      <c r="A158" s="40"/>
      <c r="B158" s="41"/>
      <c r="C158" s="125"/>
      <c r="D158" s="36"/>
      <c r="E158" s="129"/>
      <c r="F158" s="36"/>
      <c r="G158" s="36"/>
      <c r="H158" s="36"/>
    </row>
    <row r="159" spans="1:8" x14ac:dyDescent="0.25">
      <c r="A159" s="197" t="s">
        <v>379</v>
      </c>
      <c r="B159" s="198"/>
      <c r="C159" s="124">
        <f>SUM(C83,C8)</f>
        <v>170000000</v>
      </c>
      <c r="D159" s="111">
        <f t="shared" ref="D159:H159" si="19">SUM(D83,D8)</f>
        <v>8591360</v>
      </c>
      <c r="E159" s="124">
        <f t="shared" si="19"/>
        <v>178591360</v>
      </c>
      <c r="F159" s="111">
        <f t="shared" si="19"/>
        <v>137840715</v>
      </c>
      <c r="G159" s="111">
        <f t="shared" si="19"/>
        <v>137840715</v>
      </c>
      <c r="H159" s="111">
        <f t="shared" si="19"/>
        <v>40750645</v>
      </c>
    </row>
    <row r="160" spans="1:8" ht="15.75" thickBot="1" x14ac:dyDescent="0.3">
      <c r="A160" s="52"/>
      <c r="B160" s="53"/>
      <c r="C160" s="127"/>
      <c r="D160" s="38"/>
      <c r="E160" s="130"/>
      <c r="F160" s="38"/>
      <c r="G160" s="38"/>
      <c r="H160" s="38"/>
    </row>
    <row r="162" spans="3:8" x14ac:dyDescent="0.25">
      <c r="C162" s="137"/>
      <c r="D162" s="137"/>
      <c r="E162" s="137"/>
      <c r="F162" s="137"/>
      <c r="G162" s="137"/>
      <c r="H162" s="137"/>
    </row>
  </sheetData>
  <mergeCells count="165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30:B30"/>
    <mergeCell ref="A31:B31"/>
    <mergeCell ref="A32:B32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</mergeCells>
  <pageMargins left="0.70866141732283472" right="0.70866141732283472" top="0.74803149606299213" bottom="0.74803149606299213" header="0.31496062992125984" footer="0.31496062992125984"/>
  <pageSetup scale="65" fitToHeight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F10" sqref="F10"/>
    </sheetView>
  </sheetViews>
  <sheetFormatPr baseColWidth="10" defaultRowHeight="15" x14ac:dyDescent="0.25"/>
  <cols>
    <col min="1" max="1" width="42" customWidth="1"/>
    <col min="3" max="3" width="12" customWidth="1"/>
  </cols>
  <sheetData>
    <row r="1" spans="1:7" x14ac:dyDescent="0.25">
      <c r="A1" s="189" t="s">
        <v>556</v>
      </c>
      <c r="B1" s="275"/>
      <c r="C1" s="275"/>
      <c r="D1" s="275"/>
      <c r="E1" s="275"/>
      <c r="F1" s="275"/>
      <c r="G1" s="190"/>
    </row>
    <row r="2" spans="1:7" x14ac:dyDescent="0.25">
      <c r="A2" s="276" t="s">
        <v>298</v>
      </c>
      <c r="B2" s="277"/>
      <c r="C2" s="277"/>
      <c r="D2" s="277"/>
      <c r="E2" s="277"/>
      <c r="F2" s="277"/>
      <c r="G2" s="278"/>
    </row>
    <row r="3" spans="1:7" x14ac:dyDescent="0.25">
      <c r="A3" s="276" t="s">
        <v>380</v>
      </c>
      <c r="B3" s="277"/>
      <c r="C3" s="277"/>
      <c r="D3" s="277"/>
      <c r="E3" s="277"/>
      <c r="F3" s="277"/>
      <c r="G3" s="278"/>
    </row>
    <row r="4" spans="1:7" x14ac:dyDescent="0.25">
      <c r="A4" s="276" t="s">
        <v>572</v>
      </c>
      <c r="B4" s="277"/>
      <c r="C4" s="277"/>
      <c r="D4" s="277"/>
      <c r="E4" s="277"/>
      <c r="F4" s="277"/>
      <c r="G4" s="278"/>
    </row>
    <row r="5" spans="1:7" ht="15.75" thickBot="1" x14ac:dyDescent="0.3">
      <c r="A5" s="191" t="s">
        <v>1</v>
      </c>
      <c r="B5" s="279"/>
      <c r="C5" s="279"/>
      <c r="D5" s="279"/>
      <c r="E5" s="279"/>
      <c r="F5" s="279"/>
      <c r="G5" s="192"/>
    </row>
    <row r="6" spans="1:7" ht="15.75" thickBot="1" x14ac:dyDescent="0.3">
      <c r="A6" s="176" t="s">
        <v>2</v>
      </c>
      <c r="B6" s="186" t="s">
        <v>300</v>
      </c>
      <c r="C6" s="187"/>
      <c r="D6" s="187"/>
      <c r="E6" s="187"/>
      <c r="F6" s="188"/>
      <c r="G6" s="176" t="s">
        <v>301</v>
      </c>
    </row>
    <row r="7" spans="1:7" ht="45.75" thickBot="1" x14ac:dyDescent="0.3">
      <c r="A7" s="178"/>
      <c r="B7" s="148" t="s">
        <v>186</v>
      </c>
      <c r="C7" s="148" t="s">
        <v>231</v>
      </c>
      <c r="D7" s="148" t="s">
        <v>232</v>
      </c>
      <c r="E7" s="148" t="s">
        <v>187</v>
      </c>
      <c r="F7" s="148" t="s">
        <v>204</v>
      </c>
      <c r="G7" s="178"/>
    </row>
    <row r="8" spans="1:7" x14ac:dyDescent="0.25">
      <c r="A8" s="5" t="s">
        <v>381</v>
      </c>
      <c r="B8" s="274">
        <f>SUM(B10:B17)</f>
        <v>170000000</v>
      </c>
      <c r="C8" s="274">
        <f t="shared" ref="C8:G8" si="0">SUM(C10:C17)</f>
        <v>8591360</v>
      </c>
      <c r="D8" s="274">
        <f t="shared" si="0"/>
        <v>178591360</v>
      </c>
      <c r="E8" s="274">
        <f t="shared" si="0"/>
        <v>137840715</v>
      </c>
      <c r="F8" s="274">
        <f t="shared" si="0"/>
        <v>137840715</v>
      </c>
      <c r="G8" s="274">
        <f t="shared" si="0"/>
        <v>40750645</v>
      </c>
    </row>
    <row r="9" spans="1:7" x14ac:dyDescent="0.25">
      <c r="A9" s="5" t="s">
        <v>382</v>
      </c>
      <c r="B9" s="203"/>
      <c r="C9" s="203"/>
      <c r="D9" s="203"/>
      <c r="E9" s="203"/>
      <c r="F9" s="203"/>
      <c r="G9" s="203"/>
    </row>
    <row r="10" spans="1:7" x14ac:dyDescent="0.25">
      <c r="A10" s="9" t="s">
        <v>383</v>
      </c>
      <c r="B10" s="23">
        <v>170000000</v>
      </c>
      <c r="C10" s="23">
        <f>+EAID!E19</f>
        <v>8591360</v>
      </c>
      <c r="D10" s="23">
        <f>B10+C10</f>
        <v>178591360</v>
      </c>
      <c r="E10" s="23">
        <f>+'EAEPED (a)'!F159</f>
        <v>137840715</v>
      </c>
      <c r="F10" s="135">
        <f>+E10</f>
        <v>137840715</v>
      </c>
      <c r="G10" s="23">
        <f>D10-E10</f>
        <v>40750645</v>
      </c>
    </row>
    <row r="11" spans="1:7" ht="14.45" x14ac:dyDescent="0.3">
      <c r="A11" s="9" t="s">
        <v>384</v>
      </c>
      <c r="B11" s="23"/>
      <c r="C11" s="23"/>
      <c r="D11" s="23"/>
      <c r="E11" s="23"/>
      <c r="F11" s="23"/>
      <c r="G11" s="23"/>
    </row>
    <row r="12" spans="1:7" ht="14.45" x14ac:dyDescent="0.3">
      <c r="A12" s="54" t="s">
        <v>385</v>
      </c>
      <c r="B12" s="23"/>
      <c r="C12" s="23"/>
      <c r="D12" s="23"/>
      <c r="E12" s="23"/>
      <c r="F12" s="23"/>
      <c r="G12" s="23"/>
    </row>
    <row r="13" spans="1:7" ht="14.45" x14ac:dyDescent="0.3">
      <c r="A13" s="9" t="s">
        <v>386</v>
      </c>
      <c r="B13" s="23"/>
      <c r="C13" s="23"/>
      <c r="D13" s="23"/>
      <c r="E13" s="23"/>
      <c r="F13" s="23"/>
      <c r="G13" s="23"/>
    </row>
    <row r="14" spans="1:7" ht="14.45" x14ac:dyDescent="0.3">
      <c r="A14" s="54" t="s">
        <v>387</v>
      </c>
      <c r="B14" s="23"/>
      <c r="C14" s="23"/>
      <c r="D14" s="23"/>
      <c r="E14" s="23"/>
      <c r="F14" s="23"/>
      <c r="G14" s="23"/>
    </row>
    <row r="15" spans="1:7" ht="14.45" x14ac:dyDescent="0.3">
      <c r="A15" s="9" t="s">
        <v>388</v>
      </c>
      <c r="B15" s="23"/>
      <c r="C15" s="23"/>
      <c r="D15" s="23"/>
      <c r="E15" s="23"/>
      <c r="F15" s="23"/>
      <c r="G15" s="23"/>
    </row>
    <row r="16" spans="1:7" ht="14.45" x14ac:dyDescent="0.3">
      <c r="A16" s="54" t="s">
        <v>389</v>
      </c>
      <c r="B16" s="23"/>
      <c r="C16" s="23"/>
      <c r="D16" s="23"/>
      <c r="E16" s="23"/>
      <c r="F16" s="23"/>
      <c r="G16" s="23"/>
    </row>
    <row r="17" spans="1:7" ht="14.45" x14ac:dyDescent="0.3">
      <c r="A17" s="9" t="s">
        <v>390</v>
      </c>
      <c r="B17" s="23"/>
      <c r="C17" s="23"/>
      <c r="D17" s="23"/>
      <c r="E17" s="23"/>
      <c r="F17" s="23"/>
      <c r="G17" s="23"/>
    </row>
    <row r="18" spans="1:7" ht="14.45" x14ac:dyDescent="0.3">
      <c r="A18" s="54"/>
      <c r="B18" s="23"/>
      <c r="C18" s="23"/>
      <c r="D18" s="23"/>
      <c r="E18" s="23"/>
      <c r="F18" s="23"/>
      <c r="G18" s="23"/>
    </row>
    <row r="19" spans="1:7" x14ac:dyDescent="0.25">
      <c r="A19" s="55" t="s">
        <v>391</v>
      </c>
      <c r="B19" s="203">
        <f>SUM(B21:B28)</f>
        <v>0</v>
      </c>
      <c r="C19" s="203">
        <f t="shared" ref="C19:G19" si="1">SUM(C21:C28)</f>
        <v>0</v>
      </c>
      <c r="D19" s="203">
        <f t="shared" si="1"/>
        <v>0</v>
      </c>
      <c r="E19" s="203">
        <f t="shared" si="1"/>
        <v>0</v>
      </c>
      <c r="F19" s="203">
        <f t="shared" si="1"/>
        <v>0</v>
      </c>
      <c r="G19" s="203">
        <f t="shared" si="1"/>
        <v>0</v>
      </c>
    </row>
    <row r="20" spans="1:7" x14ac:dyDescent="0.25">
      <c r="A20" s="15" t="s">
        <v>392</v>
      </c>
      <c r="B20" s="203"/>
      <c r="C20" s="203"/>
      <c r="D20" s="203"/>
      <c r="E20" s="203"/>
      <c r="F20" s="203"/>
      <c r="G20" s="203"/>
    </row>
    <row r="21" spans="1:7" ht="14.45" x14ac:dyDescent="0.3">
      <c r="A21" s="54" t="s">
        <v>383</v>
      </c>
      <c r="B21" s="23"/>
      <c r="C21" s="23"/>
      <c r="D21" s="23"/>
      <c r="E21" s="23"/>
      <c r="F21" s="23"/>
      <c r="G21" s="23"/>
    </row>
    <row r="22" spans="1:7" x14ac:dyDescent="0.25">
      <c r="A22" s="9" t="s">
        <v>384</v>
      </c>
      <c r="B22" s="23"/>
      <c r="C22" s="23"/>
      <c r="D22" s="23"/>
      <c r="E22" s="23"/>
      <c r="F22" s="23"/>
      <c r="G22" s="23"/>
    </row>
    <row r="23" spans="1:7" x14ac:dyDescent="0.25">
      <c r="A23" s="54" t="s">
        <v>385</v>
      </c>
      <c r="B23" s="23"/>
      <c r="C23" s="23"/>
      <c r="D23" s="23"/>
      <c r="E23" s="23"/>
      <c r="F23" s="23"/>
      <c r="G23" s="23"/>
    </row>
    <row r="24" spans="1:7" x14ac:dyDescent="0.25">
      <c r="A24" s="9" t="s">
        <v>386</v>
      </c>
      <c r="B24" s="23"/>
      <c r="C24" s="23"/>
      <c r="D24" s="23"/>
      <c r="E24" s="23"/>
      <c r="F24" s="23"/>
      <c r="G24" s="23"/>
    </row>
    <row r="25" spans="1:7" x14ac:dyDescent="0.25">
      <c r="A25" s="54" t="s">
        <v>387</v>
      </c>
      <c r="B25" s="23"/>
      <c r="C25" s="23"/>
      <c r="D25" s="23"/>
      <c r="E25" s="23"/>
      <c r="F25" s="23"/>
      <c r="G25" s="23"/>
    </row>
    <row r="26" spans="1:7" x14ac:dyDescent="0.25">
      <c r="A26" s="9" t="s">
        <v>388</v>
      </c>
      <c r="B26" s="23"/>
      <c r="C26" s="23"/>
      <c r="D26" s="23"/>
      <c r="E26" s="23"/>
      <c r="F26" s="23"/>
      <c r="G26" s="23"/>
    </row>
    <row r="27" spans="1:7" x14ac:dyDescent="0.25">
      <c r="A27" s="54" t="s">
        <v>389</v>
      </c>
      <c r="B27" s="23"/>
      <c r="C27" s="23"/>
      <c r="D27" s="23"/>
      <c r="E27" s="23"/>
      <c r="F27" s="23"/>
      <c r="G27" s="23"/>
    </row>
    <row r="28" spans="1:7" x14ac:dyDescent="0.25">
      <c r="A28" s="9" t="s">
        <v>390</v>
      </c>
      <c r="B28" s="23"/>
      <c r="C28" s="23"/>
      <c r="D28" s="23"/>
      <c r="E28" s="23"/>
      <c r="F28" s="23"/>
      <c r="G28" s="23"/>
    </row>
    <row r="29" spans="1:7" x14ac:dyDescent="0.25">
      <c r="A29" s="56"/>
      <c r="B29" s="23"/>
      <c r="C29" s="23"/>
      <c r="D29" s="23"/>
      <c r="E29" s="23"/>
      <c r="F29" s="23"/>
      <c r="G29" s="23"/>
    </row>
    <row r="30" spans="1:7" x14ac:dyDescent="0.25">
      <c r="A30" s="57" t="s">
        <v>379</v>
      </c>
      <c r="B30" s="23">
        <f>SUM(B19,B8)</f>
        <v>170000000</v>
      </c>
      <c r="C30" s="113">
        <f t="shared" ref="C30:F30" si="2">SUM(C19,C8)</f>
        <v>8591360</v>
      </c>
      <c r="D30" s="113">
        <f t="shared" si="2"/>
        <v>178591360</v>
      </c>
      <c r="E30" s="113">
        <f t="shared" si="2"/>
        <v>137840715</v>
      </c>
      <c r="F30" s="113">
        <f t="shared" si="2"/>
        <v>137840715</v>
      </c>
      <c r="G30" s="113">
        <f>SUM(G19,G8)</f>
        <v>40750645</v>
      </c>
    </row>
    <row r="31" spans="1:7" ht="15.75" thickBot="1" x14ac:dyDescent="0.3">
      <c r="A31" s="14"/>
      <c r="B31" s="35"/>
      <c r="C31" s="35"/>
      <c r="D31" s="35"/>
      <c r="E31" s="35"/>
      <c r="F31" s="35"/>
      <c r="G31" s="3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7" right="0.7" top="0.75" bottom="0.75" header="0.3" footer="0.3"/>
  <pageSetup scale="82" fitToHeight="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workbookViewId="0">
      <selection activeCell="G25" sqref="G25"/>
    </sheetView>
  </sheetViews>
  <sheetFormatPr baseColWidth="10" defaultRowHeight="15" x14ac:dyDescent="0.25"/>
  <cols>
    <col min="2" max="2" width="41" customWidth="1"/>
    <col min="4" max="4" width="12.42578125" customWidth="1"/>
  </cols>
  <sheetData>
    <row r="1" spans="1:8" x14ac:dyDescent="0.25">
      <c r="A1" s="255" t="s">
        <v>556</v>
      </c>
      <c r="B1" s="256"/>
      <c r="C1" s="256"/>
      <c r="D1" s="256"/>
      <c r="E1" s="256"/>
      <c r="F1" s="256"/>
      <c r="G1" s="256"/>
      <c r="H1" s="271"/>
    </row>
    <row r="2" spans="1:8" x14ac:dyDescent="0.25">
      <c r="A2" s="211" t="s">
        <v>298</v>
      </c>
      <c r="B2" s="212"/>
      <c r="C2" s="212"/>
      <c r="D2" s="212"/>
      <c r="E2" s="212"/>
      <c r="F2" s="212"/>
      <c r="G2" s="212"/>
      <c r="H2" s="272"/>
    </row>
    <row r="3" spans="1:8" x14ac:dyDescent="0.25">
      <c r="A3" s="211" t="s">
        <v>393</v>
      </c>
      <c r="B3" s="212"/>
      <c r="C3" s="212"/>
      <c r="D3" s="212"/>
      <c r="E3" s="212"/>
      <c r="F3" s="212"/>
      <c r="G3" s="212"/>
      <c r="H3" s="272"/>
    </row>
    <row r="4" spans="1:8" x14ac:dyDescent="0.25">
      <c r="A4" s="211" t="s">
        <v>574</v>
      </c>
      <c r="B4" s="212"/>
      <c r="C4" s="212"/>
      <c r="D4" s="212"/>
      <c r="E4" s="212"/>
      <c r="F4" s="212"/>
      <c r="G4" s="212"/>
      <c r="H4" s="272"/>
    </row>
    <row r="5" spans="1:8" ht="15.75" thickBot="1" x14ac:dyDescent="0.3">
      <c r="A5" s="213" t="s">
        <v>1</v>
      </c>
      <c r="B5" s="214"/>
      <c r="C5" s="214"/>
      <c r="D5" s="214"/>
      <c r="E5" s="214"/>
      <c r="F5" s="214"/>
      <c r="G5" s="214"/>
      <c r="H5" s="273"/>
    </row>
    <row r="6" spans="1:8" ht="15.75" thickBot="1" x14ac:dyDescent="0.3">
      <c r="A6" s="255" t="s">
        <v>2</v>
      </c>
      <c r="B6" s="257"/>
      <c r="C6" s="186" t="s">
        <v>300</v>
      </c>
      <c r="D6" s="187"/>
      <c r="E6" s="187"/>
      <c r="F6" s="187"/>
      <c r="G6" s="188"/>
      <c r="H6" s="176" t="s">
        <v>301</v>
      </c>
    </row>
    <row r="7" spans="1:8" ht="23.25" thickBot="1" x14ac:dyDescent="0.3">
      <c r="A7" s="213"/>
      <c r="B7" s="259"/>
      <c r="C7" s="148" t="s">
        <v>186</v>
      </c>
      <c r="D7" s="148" t="s">
        <v>302</v>
      </c>
      <c r="E7" s="148" t="s">
        <v>303</v>
      </c>
      <c r="F7" s="148" t="s">
        <v>187</v>
      </c>
      <c r="G7" s="148" t="s">
        <v>204</v>
      </c>
      <c r="H7" s="178"/>
    </row>
    <row r="8" spans="1:8" ht="14.45" x14ac:dyDescent="0.3">
      <c r="A8" s="181"/>
      <c r="B8" s="280"/>
      <c r="C8" s="23"/>
      <c r="D8" s="23"/>
      <c r="E8" s="23"/>
      <c r="F8" s="23"/>
      <c r="G8" s="23"/>
      <c r="H8" s="23"/>
    </row>
    <row r="9" spans="1:8" ht="16.5" customHeight="1" x14ac:dyDescent="0.3">
      <c r="A9" s="172" t="s">
        <v>394</v>
      </c>
      <c r="B9" s="281"/>
      <c r="C9" s="23">
        <f>SUM(C10,C20,C29,C40)</f>
        <v>170000000</v>
      </c>
      <c r="D9" s="113">
        <f t="shared" ref="D9:H9" si="0">SUM(D10,D20,D29,D40)</f>
        <v>8591360</v>
      </c>
      <c r="E9" s="113">
        <f t="shared" si="0"/>
        <v>178591360</v>
      </c>
      <c r="F9" s="113">
        <f t="shared" si="0"/>
        <v>137840715</v>
      </c>
      <c r="G9" s="113">
        <f t="shared" si="0"/>
        <v>137840715</v>
      </c>
      <c r="H9" s="113">
        <f t="shared" si="0"/>
        <v>40750645</v>
      </c>
    </row>
    <row r="10" spans="1:8" ht="14.45" x14ac:dyDescent="0.3">
      <c r="A10" s="234" t="s">
        <v>395</v>
      </c>
      <c r="B10" s="254"/>
      <c r="C10" s="36">
        <f>SUM(C11:C18)</f>
        <v>170000000</v>
      </c>
      <c r="D10" s="112">
        <f t="shared" ref="D10:H10" si="1">SUM(D11:D18)</f>
        <v>8591360</v>
      </c>
      <c r="E10" s="112">
        <f t="shared" si="1"/>
        <v>178591360</v>
      </c>
      <c r="F10" s="112">
        <f t="shared" si="1"/>
        <v>137840715</v>
      </c>
      <c r="G10" s="112">
        <f t="shared" si="1"/>
        <v>137840715</v>
      </c>
      <c r="H10" s="112">
        <f t="shared" si="1"/>
        <v>40750645</v>
      </c>
    </row>
    <row r="11" spans="1:8" x14ac:dyDescent="0.25">
      <c r="A11" s="40"/>
      <c r="B11" s="46" t="s">
        <v>396</v>
      </c>
      <c r="C11" s="36">
        <v>170000000</v>
      </c>
      <c r="D11" s="36">
        <f>+'EAEPED (b)'!C10</f>
        <v>8591360</v>
      </c>
      <c r="E11" s="36">
        <f>+C11+D11</f>
        <v>178591360</v>
      </c>
      <c r="F11" s="36">
        <f>+'EAEPED (b)'!E10</f>
        <v>137840715</v>
      </c>
      <c r="G11" s="36">
        <f>+'EAEPED (b)'!F10</f>
        <v>137840715</v>
      </c>
      <c r="H11" s="36">
        <f>E11-F11</f>
        <v>40750645</v>
      </c>
    </row>
    <row r="12" spans="1:8" ht="14.45" x14ac:dyDescent="0.3">
      <c r="A12" s="40"/>
      <c r="B12" s="46" t="s">
        <v>397</v>
      </c>
      <c r="C12" s="36"/>
      <c r="D12" s="36"/>
      <c r="E12" s="36"/>
      <c r="F12" s="36"/>
      <c r="G12" s="36"/>
      <c r="H12" s="36"/>
    </row>
    <row r="13" spans="1:8" x14ac:dyDescent="0.25">
      <c r="A13" s="40"/>
      <c r="B13" s="46" t="s">
        <v>398</v>
      </c>
      <c r="C13" s="36"/>
      <c r="D13" s="36"/>
      <c r="E13" s="36"/>
      <c r="F13" s="36"/>
      <c r="G13" s="36"/>
      <c r="H13" s="36"/>
    </row>
    <row r="14" spans="1:8" ht="14.45" x14ac:dyDescent="0.3">
      <c r="A14" s="40"/>
      <c r="B14" s="46" t="s">
        <v>399</v>
      </c>
      <c r="C14" s="36"/>
      <c r="D14" s="36"/>
      <c r="E14" s="36"/>
      <c r="F14" s="36"/>
      <c r="G14" s="36"/>
      <c r="H14" s="36"/>
    </row>
    <row r="15" spans="1:8" ht="14.45" x14ac:dyDescent="0.3">
      <c r="A15" s="40"/>
      <c r="B15" s="46" t="s">
        <v>400</v>
      </c>
      <c r="C15" s="36"/>
      <c r="D15" s="36"/>
      <c r="E15" s="36"/>
      <c r="F15" s="36"/>
      <c r="G15" s="36"/>
      <c r="H15" s="36"/>
    </row>
    <row r="16" spans="1:8" ht="14.45" x14ac:dyDescent="0.3">
      <c r="A16" s="40"/>
      <c r="B16" s="46" t="s">
        <v>401</v>
      </c>
      <c r="C16" s="36"/>
      <c r="D16" s="36"/>
      <c r="E16" s="36"/>
      <c r="F16" s="36"/>
      <c r="G16" s="36"/>
      <c r="H16" s="36"/>
    </row>
    <row r="17" spans="1:8" x14ac:dyDescent="0.25">
      <c r="A17" s="40"/>
      <c r="B17" s="46" t="s">
        <v>402</v>
      </c>
      <c r="C17" s="36"/>
      <c r="D17" s="36"/>
      <c r="E17" s="36"/>
      <c r="F17" s="36"/>
      <c r="G17" s="36"/>
      <c r="H17" s="36"/>
    </row>
    <row r="18" spans="1:8" ht="14.45" x14ac:dyDescent="0.3">
      <c r="A18" s="40"/>
      <c r="B18" s="46" t="s">
        <v>403</v>
      </c>
      <c r="C18" s="36"/>
      <c r="D18" s="36"/>
      <c r="E18" s="36"/>
      <c r="F18" s="36"/>
      <c r="G18" s="36"/>
      <c r="H18" s="36"/>
    </row>
    <row r="19" spans="1:8" ht="14.45" x14ac:dyDescent="0.3">
      <c r="A19" s="58"/>
      <c r="B19" s="59"/>
      <c r="C19" s="37"/>
      <c r="D19" s="37"/>
      <c r="E19" s="37"/>
      <c r="F19" s="37"/>
      <c r="G19" s="37"/>
      <c r="H19" s="37"/>
    </row>
    <row r="20" spans="1:8" ht="14.45" x14ac:dyDescent="0.3">
      <c r="A20" s="234" t="s">
        <v>404</v>
      </c>
      <c r="B20" s="254"/>
      <c r="C20" s="36"/>
      <c r="D20" s="36"/>
      <c r="E20" s="36"/>
      <c r="F20" s="36"/>
      <c r="G20" s="36"/>
      <c r="H20" s="36"/>
    </row>
    <row r="21" spans="1:8" x14ac:dyDescent="0.25">
      <c r="A21" s="40"/>
      <c r="B21" s="46" t="s">
        <v>405</v>
      </c>
      <c r="C21" s="36"/>
      <c r="D21" s="36"/>
      <c r="E21" s="36"/>
      <c r="F21" s="36"/>
      <c r="G21" s="36"/>
      <c r="H21" s="36"/>
    </row>
    <row r="22" spans="1:8" ht="14.45" x14ac:dyDescent="0.3">
      <c r="A22" s="40"/>
      <c r="B22" s="46" t="s">
        <v>406</v>
      </c>
      <c r="C22" s="36"/>
      <c r="D22" s="36"/>
      <c r="E22" s="36"/>
      <c r="F22" s="36"/>
      <c r="G22" s="36"/>
      <c r="H22" s="36"/>
    </row>
    <row r="23" spans="1:8" ht="14.45" x14ac:dyDescent="0.3">
      <c r="A23" s="40"/>
      <c r="B23" s="46" t="s">
        <v>407</v>
      </c>
      <c r="C23" s="36"/>
      <c r="D23" s="36"/>
      <c r="E23" s="36"/>
      <c r="F23" s="36"/>
      <c r="G23" s="36"/>
      <c r="H23" s="36"/>
    </row>
    <row r="24" spans="1:8" x14ac:dyDescent="0.25">
      <c r="A24" s="40"/>
      <c r="B24" s="46" t="s">
        <v>408</v>
      </c>
      <c r="C24" s="36"/>
      <c r="D24" s="36"/>
      <c r="E24" s="36"/>
      <c r="F24" s="36"/>
      <c r="G24" s="36"/>
      <c r="H24" s="36"/>
    </row>
    <row r="25" spans="1:8" x14ac:dyDescent="0.25">
      <c r="A25" s="40"/>
      <c r="B25" s="46" t="s">
        <v>409</v>
      </c>
      <c r="C25" s="36"/>
      <c r="D25" s="36"/>
      <c r="E25" s="36"/>
      <c r="F25" s="36"/>
      <c r="G25" s="36"/>
      <c r="H25" s="36"/>
    </row>
    <row r="26" spans="1:8" x14ac:dyDescent="0.25">
      <c r="A26" s="40"/>
      <c r="B26" s="46" t="s">
        <v>410</v>
      </c>
      <c r="C26" s="36"/>
      <c r="D26" s="36"/>
      <c r="E26" s="36"/>
      <c r="F26" s="36"/>
      <c r="G26" s="36"/>
      <c r="H26" s="36"/>
    </row>
    <row r="27" spans="1:8" x14ac:dyDescent="0.25">
      <c r="A27" s="40"/>
      <c r="B27" s="46" t="s">
        <v>411</v>
      </c>
      <c r="C27" s="36"/>
      <c r="D27" s="36"/>
      <c r="E27" s="36"/>
      <c r="F27" s="36"/>
      <c r="G27" s="36"/>
      <c r="H27" s="36"/>
    </row>
    <row r="28" spans="1:8" x14ac:dyDescent="0.25">
      <c r="A28" s="58"/>
      <c r="B28" s="59"/>
      <c r="C28" s="37"/>
      <c r="D28" s="37"/>
      <c r="E28" s="37"/>
      <c r="F28" s="37"/>
      <c r="G28" s="37"/>
      <c r="H28" s="37"/>
    </row>
    <row r="29" spans="1:8" x14ac:dyDescent="0.25">
      <c r="A29" s="234" t="s">
        <v>412</v>
      </c>
      <c r="B29" s="254"/>
      <c r="C29" s="36"/>
      <c r="D29" s="36"/>
      <c r="E29" s="36"/>
      <c r="F29" s="36"/>
      <c r="G29" s="36"/>
      <c r="H29" s="36"/>
    </row>
    <row r="30" spans="1:8" x14ac:dyDescent="0.25">
      <c r="A30" s="282" t="s">
        <v>413</v>
      </c>
      <c r="B30" s="283"/>
      <c r="C30" s="36"/>
      <c r="D30" s="36"/>
      <c r="E30" s="36"/>
      <c r="F30" s="36"/>
      <c r="G30" s="36"/>
      <c r="H30" s="36"/>
    </row>
    <row r="31" spans="1:8" x14ac:dyDescent="0.25">
      <c r="A31" s="40"/>
      <c r="B31" s="46" t="s">
        <v>414</v>
      </c>
      <c r="C31" s="36"/>
      <c r="D31" s="36"/>
      <c r="E31" s="36"/>
      <c r="F31" s="36"/>
      <c r="G31" s="36"/>
      <c r="H31" s="36"/>
    </row>
    <row r="32" spans="1:8" x14ac:dyDescent="0.25">
      <c r="A32" s="40"/>
      <c r="B32" s="46" t="s">
        <v>415</v>
      </c>
      <c r="C32" s="36"/>
      <c r="D32" s="36"/>
      <c r="E32" s="36"/>
      <c r="F32" s="36"/>
      <c r="G32" s="36"/>
      <c r="H32" s="36"/>
    </row>
    <row r="33" spans="1:8" x14ac:dyDescent="0.25">
      <c r="A33" s="40"/>
      <c r="B33" s="46" t="s">
        <v>416</v>
      </c>
      <c r="C33" s="36"/>
      <c r="D33" s="36"/>
      <c r="E33" s="36"/>
      <c r="F33" s="36"/>
      <c r="G33" s="36"/>
      <c r="H33" s="36"/>
    </row>
    <row r="34" spans="1:8" x14ac:dyDescent="0.25">
      <c r="A34" s="40"/>
      <c r="B34" s="46" t="s">
        <v>417</v>
      </c>
      <c r="C34" s="36"/>
      <c r="D34" s="36"/>
      <c r="E34" s="36"/>
      <c r="F34" s="36"/>
      <c r="G34" s="36"/>
      <c r="H34" s="36"/>
    </row>
    <row r="35" spans="1:8" x14ac:dyDescent="0.25">
      <c r="A35" s="40"/>
      <c r="B35" s="46" t="s">
        <v>418</v>
      </c>
      <c r="C35" s="36"/>
      <c r="D35" s="36"/>
      <c r="E35" s="36"/>
      <c r="F35" s="36"/>
      <c r="G35" s="36"/>
      <c r="H35" s="36"/>
    </row>
    <row r="36" spans="1:8" x14ac:dyDescent="0.25">
      <c r="A36" s="40"/>
      <c r="B36" s="46" t="s">
        <v>419</v>
      </c>
      <c r="C36" s="36"/>
      <c r="D36" s="36"/>
      <c r="E36" s="36"/>
      <c r="F36" s="36"/>
      <c r="G36" s="36"/>
      <c r="H36" s="36"/>
    </row>
    <row r="37" spans="1:8" x14ac:dyDescent="0.25">
      <c r="A37" s="40"/>
      <c r="B37" s="46" t="s">
        <v>420</v>
      </c>
      <c r="C37" s="36"/>
      <c r="D37" s="36"/>
      <c r="E37" s="36"/>
      <c r="F37" s="36"/>
      <c r="G37" s="36"/>
      <c r="H37" s="36"/>
    </row>
    <row r="38" spans="1:8" x14ac:dyDescent="0.25">
      <c r="A38" s="40"/>
      <c r="B38" s="46" t="s">
        <v>421</v>
      </c>
      <c r="C38" s="36"/>
      <c r="D38" s="36"/>
      <c r="E38" s="36"/>
      <c r="F38" s="36"/>
      <c r="G38" s="36"/>
      <c r="H38" s="36"/>
    </row>
    <row r="39" spans="1:8" x14ac:dyDescent="0.25">
      <c r="A39" s="58"/>
      <c r="B39" s="59"/>
      <c r="C39" s="37"/>
      <c r="D39" s="37"/>
      <c r="E39" s="37"/>
      <c r="F39" s="37"/>
      <c r="G39" s="37"/>
      <c r="H39" s="37"/>
    </row>
    <row r="40" spans="1:8" x14ac:dyDescent="0.25">
      <c r="A40" s="234" t="s">
        <v>422</v>
      </c>
      <c r="B40" s="254"/>
      <c r="C40" s="36"/>
      <c r="D40" s="36"/>
      <c r="E40" s="36"/>
      <c r="F40" s="36"/>
      <c r="G40" s="36"/>
      <c r="H40" s="36"/>
    </row>
    <row r="41" spans="1:8" x14ac:dyDescent="0.25">
      <c r="A41" s="282" t="s">
        <v>423</v>
      </c>
      <c r="B41" s="283"/>
      <c r="C41" s="36"/>
      <c r="D41" s="36"/>
      <c r="E41" s="36"/>
      <c r="F41" s="36"/>
      <c r="G41" s="36"/>
      <c r="H41" s="36"/>
    </row>
    <row r="42" spans="1:8" x14ac:dyDescent="0.25">
      <c r="A42" s="231" t="s">
        <v>424</v>
      </c>
      <c r="B42" s="261"/>
      <c r="C42" s="36"/>
      <c r="D42" s="36"/>
      <c r="E42" s="36"/>
      <c r="F42" s="36"/>
      <c r="G42" s="36"/>
      <c r="H42" s="36"/>
    </row>
    <row r="43" spans="1:8" x14ac:dyDescent="0.25">
      <c r="A43" s="40"/>
      <c r="B43" s="46" t="s">
        <v>425</v>
      </c>
      <c r="C43" s="36"/>
      <c r="D43" s="36"/>
      <c r="E43" s="36"/>
      <c r="F43" s="36"/>
      <c r="G43" s="36"/>
      <c r="H43" s="36"/>
    </row>
    <row r="44" spans="1:8" x14ac:dyDescent="0.25">
      <c r="A44" s="40"/>
      <c r="B44" s="46" t="s">
        <v>426</v>
      </c>
      <c r="C44" s="36"/>
      <c r="D44" s="36"/>
      <c r="E44" s="36"/>
      <c r="F44" s="36"/>
      <c r="G44" s="36"/>
      <c r="H44" s="36"/>
    </row>
    <row r="45" spans="1:8" x14ac:dyDescent="0.25">
      <c r="A45" s="58"/>
      <c r="B45" s="59"/>
      <c r="C45" s="37"/>
      <c r="D45" s="37"/>
      <c r="E45" s="37"/>
      <c r="F45" s="37"/>
      <c r="G45" s="37"/>
      <c r="H45" s="37"/>
    </row>
    <row r="46" spans="1:8" x14ac:dyDescent="0.25">
      <c r="A46" s="234" t="s">
        <v>427</v>
      </c>
      <c r="B46" s="254"/>
      <c r="C46" s="36">
        <f>SUM(C47,,C57,C66,C77)</f>
        <v>0</v>
      </c>
      <c r="D46" s="112">
        <f t="shared" ref="D46:H46" si="2">SUM(D47,,D57,D66,D77)</f>
        <v>0</v>
      </c>
      <c r="E46" s="112">
        <f t="shared" si="2"/>
        <v>0</v>
      </c>
      <c r="F46" s="112">
        <f t="shared" si="2"/>
        <v>0</v>
      </c>
      <c r="G46" s="112">
        <f t="shared" si="2"/>
        <v>0</v>
      </c>
      <c r="H46" s="112">
        <f t="shared" si="2"/>
        <v>0</v>
      </c>
    </row>
    <row r="47" spans="1:8" x14ac:dyDescent="0.25">
      <c r="A47" s="234" t="s">
        <v>395</v>
      </c>
      <c r="B47" s="254"/>
      <c r="C47" s="36"/>
      <c r="D47" s="36"/>
      <c r="E47" s="36"/>
      <c r="F47" s="36"/>
      <c r="G47" s="36"/>
      <c r="H47" s="36"/>
    </row>
    <row r="48" spans="1:8" x14ac:dyDescent="0.25">
      <c r="A48" s="40"/>
      <c r="B48" s="46" t="s">
        <v>396</v>
      </c>
      <c r="C48" s="36"/>
      <c r="D48" s="36"/>
      <c r="E48" s="36"/>
      <c r="F48" s="36"/>
      <c r="G48" s="36"/>
      <c r="H48" s="36"/>
    </row>
    <row r="49" spans="1:8" x14ac:dyDescent="0.25">
      <c r="A49" s="40"/>
      <c r="B49" s="46" t="s">
        <v>397</v>
      </c>
      <c r="C49" s="36"/>
      <c r="D49" s="36"/>
      <c r="E49" s="36"/>
      <c r="F49" s="36"/>
      <c r="G49" s="36"/>
      <c r="H49" s="36"/>
    </row>
    <row r="50" spans="1:8" x14ac:dyDescent="0.25">
      <c r="A50" s="40"/>
      <c r="B50" s="46" t="s">
        <v>398</v>
      </c>
      <c r="C50" s="36"/>
      <c r="D50" s="36"/>
      <c r="E50" s="36"/>
      <c r="F50" s="36"/>
      <c r="G50" s="36"/>
      <c r="H50" s="36"/>
    </row>
    <row r="51" spans="1:8" x14ac:dyDescent="0.25">
      <c r="A51" s="40"/>
      <c r="B51" s="46" t="s">
        <v>399</v>
      </c>
      <c r="C51" s="36"/>
      <c r="D51" s="36"/>
      <c r="E51" s="36"/>
      <c r="F51" s="36"/>
      <c r="G51" s="36"/>
      <c r="H51" s="36"/>
    </row>
    <row r="52" spans="1:8" x14ac:dyDescent="0.25">
      <c r="A52" s="40"/>
      <c r="B52" s="46" t="s">
        <v>400</v>
      </c>
      <c r="C52" s="36"/>
      <c r="D52" s="36"/>
      <c r="E52" s="36"/>
      <c r="F52" s="36"/>
      <c r="G52" s="36"/>
      <c r="H52" s="36"/>
    </row>
    <row r="53" spans="1:8" x14ac:dyDescent="0.25">
      <c r="A53" s="40"/>
      <c r="B53" s="46" t="s">
        <v>401</v>
      </c>
      <c r="C53" s="36"/>
      <c r="D53" s="36"/>
      <c r="E53" s="36"/>
      <c r="F53" s="36"/>
      <c r="G53" s="36"/>
      <c r="H53" s="36"/>
    </row>
    <row r="54" spans="1:8" x14ac:dyDescent="0.25">
      <c r="A54" s="40"/>
      <c r="B54" s="46" t="s">
        <v>402</v>
      </c>
      <c r="C54" s="36"/>
      <c r="D54" s="36"/>
      <c r="E54" s="36"/>
      <c r="F54" s="36"/>
      <c r="G54" s="36"/>
      <c r="H54" s="36"/>
    </row>
    <row r="55" spans="1:8" x14ac:dyDescent="0.25">
      <c r="A55" s="40"/>
      <c r="B55" s="46" t="s">
        <v>403</v>
      </c>
      <c r="C55" s="36"/>
      <c r="D55" s="36"/>
      <c r="E55" s="36"/>
      <c r="F55" s="36"/>
      <c r="G55" s="36"/>
      <c r="H55" s="36"/>
    </row>
    <row r="56" spans="1:8" x14ac:dyDescent="0.25">
      <c r="A56" s="58"/>
      <c r="B56" s="59"/>
      <c r="C56" s="37"/>
      <c r="D56" s="37"/>
      <c r="E56" s="37"/>
      <c r="F56" s="37"/>
      <c r="G56" s="37"/>
      <c r="H56" s="37"/>
    </row>
    <row r="57" spans="1:8" x14ac:dyDescent="0.25">
      <c r="A57" s="234" t="s">
        <v>404</v>
      </c>
      <c r="B57" s="254"/>
      <c r="C57" s="36"/>
      <c r="D57" s="36"/>
      <c r="E57" s="36"/>
      <c r="F57" s="36"/>
      <c r="G57" s="36"/>
      <c r="H57" s="36"/>
    </row>
    <row r="58" spans="1:8" x14ac:dyDescent="0.25">
      <c r="A58" s="40"/>
      <c r="B58" s="46" t="s">
        <v>405</v>
      </c>
      <c r="C58" s="36"/>
      <c r="D58" s="36"/>
      <c r="E58" s="36"/>
      <c r="F58" s="36"/>
      <c r="G58" s="36"/>
      <c r="H58" s="36"/>
    </row>
    <row r="59" spans="1:8" x14ac:dyDescent="0.25">
      <c r="A59" s="40"/>
      <c r="B59" s="46" t="s">
        <v>406</v>
      </c>
      <c r="C59" s="36"/>
      <c r="D59" s="36"/>
      <c r="E59" s="36"/>
      <c r="F59" s="36"/>
      <c r="G59" s="36"/>
      <c r="H59" s="36"/>
    </row>
    <row r="60" spans="1:8" x14ac:dyDescent="0.25">
      <c r="A60" s="40"/>
      <c r="B60" s="46" t="s">
        <v>407</v>
      </c>
      <c r="C60" s="36"/>
      <c r="D60" s="36"/>
      <c r="E60" s="36"/>
      <c r="F60" s="36"/>
      <c r="G60" s="36"/>
      <c r="H60" s="36"/>
    </row>
    <row r="61" spans="1:8" x14ac:dyDescent="0.25">
      <c r="A61" s="40"/>
      <c r="B61" s="46" t="s">
        <v>408</v>
      </c>
      <c r="C61" s="36"/>
      <c r="D61" s="36"/>
      <c r="E61" s="36"/>
      <c r="F61" s="36"/>
      <c r="G61" s="36"/>
      <c r="H61" s="36"/>
    </row>
    <row r="62" spans="1:8" x14ac:dyDescent="0.25">
      <c r="A62" s="40"/>
      <c r="B62" s="46" t="s">
        <v>409</v>
      </c>
      <c r="C62" s="36"/>
      <c r="D62" s="36"/>
      <c r="E62" s="36"/>
      <c r="F62" s="36"/>
      <c r="G62" s="36"/>
      <c r="H62" s="36"/>
    </row>
    <row r="63" spans="1:8" x14ac:dyDescent="0.25">
      <c r="A63" s="40"/>
      <c r="B63" s="46" t="s">
        <v>410</v>
      </c>
      <c r="C63" s="36"/>
      <c r="D63" s="36"/>
      <c r="E63" s="36"/>
      <c r="F63" s="36"/>
      <c r="G63" s="36"/>
      <c r="H63" s="36"/>
    </row>
    <row r="64" spans="1:8" x14ac:dyDescent="0.25">
      <c r="A64" s="40"/>
      <c r="B64" s="46" t="s">
        <v>411</v>
      </c>
      <c r="C64" s="36"/>
      <c r="D64" s="36"/>
      <c r="E64" s="36"/>
      <c r="F64" s="36"/>
      <c r="G64" s="36"/>
      <c r="H64" s="36"/>
    </row>
    <row r="65" spans="1:8" x14ac:dyDescent="0.25">
      <c r="A65" s="58"/>
      <c r="B65" s="59"/>
      <c r="C65" s="37"/>
      <c r="D65" s="37"/>
      <c r="E65" s="37"/>
      <c r="F65" s="37"/>
      <c r="G65" s="37"/>
      <c r="H65" s="37"/>
    </row>
    <row r="66" spans="1:8" x14ac:dyDescent="0.25">
      <c r="A66" s="234" t="s">
        <v>412</v>
      </c>
      <c r="B66" s="254"/>
      <c r="C66" s="36"/>
      <c r="D66" s="36"/>
      <c r="E66" s="36"/>
      <c r="F66" s="36"/>
      <c r="G66" s="36"/>
      <c r="H66" s="36"/>
    </row>
    <row r="67" spans="1:8" x14ac:dyDescent="0.25">
      <c r="A67" s="282" t="s">
        <v>413</v>
      </c>
      <c r="B67" s="283"/>
      <c r="C67" s="36"/>
      <c r="D67" s="36"/>
      <c r="E67" s="36"/>
      <c r="F67" s="36"/>
      <c r="G67" s="36"/>
      <c r="H67" s="36"/>
    </row>
    <row r="68" spans="1:8" x14ac:dyDescent="0.25">
      <c r="A68" s="40"/>
      <c r="B68" s="46" t="s">
        <v>414</v>
      </c>
      <c r="C68" s="36"/>
      <c r="D68" s="36"/>
      <c r="E68" s="36"/>
      <c r="F68" s="36"/>
      <c r="G68" s="36"/>
      <c r="H68" s="36"/>
    </row>
    <row r="69" spans="1:8" x14ac:dyDescent="0.25">
      <c r="A69" s="40"/>
      <c r="B69" s="46" t="s">
        <v>415</v>
      </c>
      <c r="C69" s="36"/>
      <c r="D69" s="36"/>
      <c r="E69" s="36"/>
      <c r="F69" s="36"/>
      <c r="G69" s="36"/>
      <c r="H69" s="36"/>
    </row>
    <row r="70" spans="1:8" x14ac:dyDescent="0.25">
      <c r="A70" s="40"/>
      <c r="B70" s="46" t="s">
        <v>416</v>
      </c>
      <c r="C70" s="36"/>
      <c r="D70" s="36"/>
      <c r="E70" s="36"/>
      <c r="F70" s="36"/>
      <c r="G70" s="36"/>
      <c r="H70" s="36"/>
    </row>
    <row r="71" spans="1:8" x14ac:dyDescent="0.25">
      <c r="A71" s="40"/>
      <c r="B71" s="46" t="s">
        <v>417</v>
      </c>
      <c r="C71" s="36"/>
      <c r="D71" s="36"/>
      <c r="E71" s="36"/>
      <c r="F71" s="36"/>
      <c r="G71" s="36"/>
      <c r="H71" s="36"/>
    </row>
    <row r="72" spans="1:8" x14ac:dyDescent="0.25">
      <c r="A72" s="40"/>
      <c r="B72" s="46" t="s">
        <v>418</v>
      </c>
      <c r="C72" s="36"/>
      <c r="D72" s="36"/>
      <c r="E72" s="36"/>
      <c r="F72" s="36"/>
      <c r="G72" s="36"/>
      <c r="H72" s="36"/>
    </row>
    <row r="73" spans="1:8" x14ac:dyDescent="0.25">
      <c r="A73" s="40"/>
      <c r="B73" s="46" t="s">
        <v>419</v>
      </c>
      <c r="C73" s="36"/>
      <c r="D73" s="36"/>
      <c r="E73" s="36"/>
      <c r="F73" s="36"/>
      <c r="G73" s="36"/>
      <c r="H73" s="36"/>
    </row>
    <row r="74" spans="1:8" x14ac:dyDescent="0.25">
      <c r="A74" s="40"/>
      <c r="B74" s="46" t="s">
        <v>420</v>
      </c>
      <c r="C74" s="36"/>
      <c r="D74" s="36"/>
      <c r="E74" s="36"/>
      <c r="F74" s="36"/>
      <c r="G74" s="36"/>
      <c r="H74" s="36"/>
    </row>
    <row r="75" spans="1:8" x14ac:dyDescent="0.25">
      <c r="A75" s="40"/>
      <c r="B75" s="46" t="s">
        <v>421</v>
      </c>
      <c r="C75" s="36"/>
      <c r="D75" s="36"/>
      <c r="E75" s="36"/>
      <c r="F75" s="36"/>
      <c r="G75" s="36"/>
      <c r="H75" s="36"/>
    </row>
    <row r="76" spans="1:8" x14ac:dyDescent="0.25">
      <c r="A76" s="58"/>
      <c r="B76" s="59"/>
      <c r="C76" s="37"/>
      <c r="D76" s="37"/>
      <c r="E76" s="37"/>
      <c r="F76" s="37"/>
      <c r="G76" s="37"/>
      <c r="H76" s="37"/>
    </row>
    <row r="77" spans="1:8" x14ac:dyDescent="0.25">
      <c r="A77" s="234" t="s">
        <v>422</v>
      </c>
      <c r="B77" s="254"/>
      <c r="C77" s="36"/>
      <c r="D77" s="36"/>
      <c r="E77" s="36"/>
      <c r="F77" s="36"/>
      <c r="G77" s="36"/>
      <c r="H77" s="36"/>
    </row>
    <row r="78" spans="1:8" x14ac:dyDescent="0.25">
      <c r="A78" s="282" t="s">
        <v>423</v>
      </c>
      <c r="B78" s="283"/>
      <c r="C78" s="36"/>
      <c r="D78" s="36"/>
      <c r="E78" s="36"/>
      <c r="F78" s="36"/>
      <c r="G78" s="36"/>
      <c r="H78" s="36"/>
    </row>
    <row r="79" spans="1:8" x14ac:dyDescent="0.25">
      <c r="A79" s="231" t="s">
        <v>424</v>
      </c>
      <c r="B79" s="261"/>
      <c r="C79" s="36"/>
      <c r="D79" s="36"/>
      <c r="E79" s="36"/>
      <c r="F79" s="36"/>
      <c r="G79" s="36"/>
      <c r="H79" s="36"/>
    </row>
    <row r="80" spans="1:8" x14ac:dyDescent="0.25">
      <c r="A80" s="40"/>
      <c r="B80" s="46" t="s">
        <v>425</v>
      </c>
      <c r="C80" s="36"/>
      <c r="D80" s="36"/>
      <c r="E80" s="36"/>
      <c r="F80" s="36"/>
      <c r="G80" s="36"/>
      <c r="H80" s="36"/>
    </row>
    <row r="81" spans="1:8" x14ac:dyDescent="0.25">
      <c r="A81" s="40"/>
      <c r="B81" s="46" t="s">
        <v>426</v>
      </c>
      <c r="C81" s="36"/>
      <c r="D81" s="36"/>
      <c r="E81" s="36"/>
      <c r="F81" s="36"/>
      <c r="G81" s="36"/>
      <c r="H81" s="36"/>
    </row>
    <row r="82" spans="1:8" x14ac:dyDescent="0.25">
      <c r="A82" s="58"/>
      <c r="B82" s="59"/>
      <c r="C82" s="37"/>
      <c r="D82" s="37"/>
      <c r="E82" s="37"/>
      <c r="F82" s="37"/>
      <c r="G82" s="37"/>
      <c r="H82" s="37"/>
    </row>
    <row r="83" spans="1:8" x14ac:dyDescent="0.25">
      <c r="A83" s="234" t="s">
        <v>379</v>
      </c>
      <c r="B83" s="254"/>
      <c r="C83" s="36">
        <f>SUM(C46,C9)</f>
        <v>170000000</v>
      </c>
      <c r="D83" s="112">
        <f t="shared" ref="D83:H83" si="3">SUM(D46,D9)</f>
        <v>8591360</v>
      </c>
      <c r="E83" s="112">
        <f t="shared" si="3"/>
        <v>178591360</v>
      </c>
      <c r="F83" s="112">
        <f t="shared" si="3"/>
        <v>137840715</v>
      </c>
      <c r="G83" s="112">
        <f t="shared" si="3"/>
        <v>137840715</v>
      </c>
      <c r="H83" s="112">
        <f t="shared" si="3"/>
        <v>40750645</v>
      </c>
    </row>
    <row r="84" spans="1:8" ht="15.75" thickBot="1" x14ac:dyDescent="0.3">
      <c r="A84" s="60"/>
      <c r="B84" s="61"/>
      <c r="C84" s="39"/>
      <c r="D84" s="39"/>
      <c r="E84" s="39"/>
      <c r="F84" s="39"/>
      <c r="G84" s="39"/>
      <c r="H84" s="39"/>
    </row>
  </sheetData>
  <mergeCells count="26"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30:B30"/>
    <mergeCell ref="A41:B41"/>
    <mergeCell ref="A42:B42"/>
    <mergeCell ref="A67:B67"/>
    <mergeCell ref="A78:B78"/>
    <mergeCell ref="A79:B79"/>
    <mergeCell ref="A46:B46"/>
  </mergeCells>
  <pageMargins left="0.70866141732283472" right="0.70866141732283472" top="0.74803149606299213" bottom="0.74803149606299213" header="0.31496062992125984" footer="0.31496062992125984"/>
  <pageSetup scale="74" fitToHeight="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workbookViewId="0">
      <selection activeCell="F9" sqref="F9"/>
    </sheetView>
  </sheetViews>
  <sheetFormatPr baseColWidth="10" defaultRowHeight="15" x14ac:dyDescent="0.25"/>
  <cols>
    <col min="1" max="1" width="52.42578125" customWidth="1"/>
    <col min="3" max="3" width="12.42578125" customWidth="1"/>
  </cols>
  <sheetData>
    <row r="1" spans="1:7" x14ac:dyDescent="0.25">
      <c r="A1" s="255" t="s">
        <v>556</v>
      </c>
      <c r="B1" s="256"/>
      <c r="C1" s="256"/>
      <c r="D1" s="256"/>
      <c r="E1" s="256"/>
      <c r="F1" s="256"/>
      <c r="G1" s="271"/>
    </row>
    <row r="2" spans="1:7" x14ac:dyDescent="0.25">
      <c r="A2" s="211" t="s">
        <v>298</v>
      </c>
      <c r="B2" s="212"/>
      <c r="C2" s="212"/>
      <c r="D2" s="212"/>
      <c r="E2" s="212"/>
      <c r="F2" s="212"/>
      <c r="G2" s="272"/>
    </row>
    <row r="3" spans="1:7" x14ac:dyDescent="0.25">
      <c r="A3" s="211" t="s">
        <v>428</v>
      </c>
      <c r="B3" s="212"/>
      <c r="C3" s="212"/>
      <c r="D3" s="212"/>
      <c r="E3" s="212"/>
      <c r="F3" s="212"/>
      <c r="G3" s="272"/>
    </row>
    <row r="4" spans="1:7" x14ac:dyDescent="0.25">
      <c r="A4" s="211" t="s">
        <v>572</v>
      </c>
      <c r="B4" s="212"/>
      <c r="C4" s="212"/>
      <c r="D4" s="212"/>
      <c r="E4" s="212"/>
      <c r="F4" s="212"/>
      <c r="G4" s="272"/>
    </row>
    <row r="5" spans="1:7" ht="15.75" thickBot="1" x14ac:dyDescent="0.3">
      <c r="A5" s="213" t="s">
        <v>1</v>
      </c>
      <c r="B5" s="214"/>
      <c r="C5" s="214"/>
      <c r="D5" s="214"/>
      <c r="E5" s="214"/>
      <c r="F5" s="214"/>
      <c r="G5" s="273"/>
    </row>
    <row r="6" spans="1:7" ht="15.75" thickBot="1" x14ac:dyDescent="0.3">
      <c r="A6" s="217" t="s">
        <v>2</v>
      </c>
      <c r="B6" s="186" t="s">
        <v>300</v>
      </c>
      <c r="C6" s="187"/>
      <c r="D6" s="187"/>
      <c r="E6" s="187"/>
      <c r="F6" s="188"/>
      <c r="G6" s="176" t="s">
        <v>301</v>
      </c>
    </row>
    <row r="7" spans="1:7" ht="23.25" thickBot="1" x14ac:dyDescent="0.3">
      <c r="A7" s="218"/>
      <c r="B7" s="148" t="s">
        <v>186</v>
      </c>
      <c r="C7" s="148" t="s">
        <v>302</v>
      </c>
      <c r="D7" s="148" t="s">
        <v>303</v>
      </c>
      <c r="E7" s="148" t="s">
        <v>429</v>
      </c>
      <c r="F7" s="148" t="s">
        <v>204</v>
      </c>
      <c r="G7" s="178"/>
    </row>
    <row r="8" spans="1:7" ht="16.5" customHeight="1" x14ac:dyDescent="0.3">
      <c r="A8" s="67" t="s">
        <v>430</v>
      </c>
      <c r="B8" s="62"/>
      <c r="C8" s="34"/>
      <c r="D8" s="34"/>
      <c r="E8" s="34"/>
      <c r="F8" s="34"/>
      <c r="G8" s="34"/>
    </row>
    <row r="9" spans="1:7" x14ac:dyDescent="0.25">
      <c r="A9" s="63" t="s">
        <v>431</v>
      </c>
      <c r="B9" s="132">
        <v>101171923</v>
      </c>
      <c r="C9" s="133">
        <v>0</v>
      </c>
      <c r="D9" s="133">
        <f>+B9+C9</f>
        <v>101171923</v>
      </c>
      <c r="E9" s="133">
        <f>+'EAEPED (a)'!F9</f>
        <v>62346430</v>
      </c>
      <c r="F9" s="133">
        <f>+E9</f>
        <v>62346430</v>
      </c>
      <c r="G9" s="133">
        <f>+D9-F9</f>
        <v>38825493</v>
      </c>
    </row>
    <row r="10" spans="1:7" ht="14.45" x14ac:dyDescent="0.3">
      <c r="A10" s="63" t="s">
        <v>432</v>
      </c>
      <c r="B10" s="62"/>
      <c r="C10" s="34"/>
      <c r="D10" s="34"/>
      <c r="E10" s="34"/>
      <c r="F10" s="34"/>
      <c r="G10" s="34"/>
    </row>
    <row r="11" spans="1:7" ht="14.45" x14ac:dyDescent="0.3">
      <c r="A11" s="40" t="s">
        <v>433</v>
      </c>
      <c r="B11" s="62"/>
      <c r="C11" s="34"/>
      <c r="D11" s="34"/>
      <c r="E11" s="34"/>
      <c r="F11" s="34"/>
      <c r="G11" s="34"/>
    </row>
    <row r="12" spans="1:7" x14ac:dyDescent="0.25">
      <c r="A12" s="63" t="s">
        <v>434</v>
      </c>
      <c r="B12" s="62"/>
      <c r="C12" s="34"/>
      <c r="D12" s="34"/>
      <c r="E12" s="34"/>
      <c r="F12" s="34"/>
      <c r="G12" s="34"/>
    </row>
    <row r="13" spans="1:7" x14ac:dyDescent="0.25">
      <c r="A13" s="40" t="s">
        <v>435</v>
      </c>
      <c r="B13" s="62"/>
      <c r="C13" s="34"/>
      <c r="D13" s="34"/>
      <c r="E13" s="34"/>
      <c r="F13" s="34"/>
      <c r="G13" s="34"/>
    </row>
    <row r="14" spans="1:7" x14ac:dyDescent="0.25">
      <c r="A14" s="63" t="s">
        <v>436</v>
      </c>
      <c r="B14" s="62"/>
      <c r="C14" s="34"/>
      <c r="D14" s="34"/>
      <c r="E14" s="34"/>
      <c r="F14" s="34"/>
      <c r="G14" s="34"/>
    </row>
    <row r="15" spans="1:7" ht="22.5" x14ac:dyDescent="0.25">
      <c r="A15" s="63" t="s">
        <v>437</v>
      </c>
      <c r="B15" s="62"/>
      <c r="C15" s="34"/>
      <c r="D15" s="34"/>
      <c r="E15" s="34"/>
      <c r="F15" s="34"/>
      <c r="G15" s="34"/>
    </row>
    <row r="16" spans="1:7" ht="14.45" x14ac:dyDescent="0.3">
      <c r="A16" s="64" t="s">
        <v>438</v>
      </c>
      <c r="B16" s="62"/>
      <c r="C16" s="34"/>
      <c r="D16" s="34"/>
      <c r="E16" s="34"/>
      <c r="F16" s="34"/>
      <c r="G16" s="34"/>
    </row>
    <row r="17" spans="1:7" ht="14.45" x14ac:dyDescent="0.3">
      <c r="A17" s="68" t="s">
        <v>439</v>
      </c>
      <c r="B17" s="62"/>
      <c r="C17" s="34"/>
      <c r="D17" s="34"/>
      <c r="E17" s="34"/>
      <c r="F17" s="34"/>
      <c r="G17" s="34"/>
    </row>
    <row r="18" spans="1:7" ht="14.45" x14ac:dyDescent="0.3">
      <c r="A18" s="63" t="s">
        <v>440</v>
      </c>
      <c r="B18" s="62"/>
      <c r="C18" s="34"/>
      <c r="D18" s="34"/>
      <c r="E18" s="34"/>
      <c r="F18" s="34"/>
      <c r="G18" s="34"/>
    </row>
    <row r="19" spans="1:7" ht="14.45" x14ac:dyDescent="0.3">
      <c r="A19" s="63"/>
      <c r="B19" s="62"/>
      <c r="C19" s="34"/>
      <c r="D19" s="34"/>
      <c r="E19" s="34"/>
      <c r="F19" s="34"/>
      <c r="G19" s="34"/>
    </row>
    <row r="20" spans="1:7" ht="14.45" x14ac:dyDescent="0.3">
      <c r="A20" s="67" t="s">
        <v>441</v>
      </c>
      <c r="B20" s="62"/>
      <c r="C20" s="34"/>
      <c r="D20" s="34"/>
      <c r="E20" s="34"/>
      <c r="F20" s="34"/>
      <c r="G20" s="34"/>
    </row>
    <row r="21" spans="1:7" x14ac:dyDescent="0.25">
      <c r="A21" s="63" t="s">
        <v>431</v>
      </c>
      <c r="B21" s="62"/>
      <c r="C21" s="34"/>
      <c r="D21" s="34"/>
      <c r="E21" s="34"/>
      <c r="F21" s="34"/>
      <c r="G21" s="34"/>
    </row>
    <row r="22" spans="1:7" ht="14.45" x14ac:dyDescent="0.3">
      <c r="A22" s="63" t="s">
        <v>432</v>
      </c>
      <c r="B22" s="62"/>
      <c r="C22" s="34"/>
      <c r="D22" s="34"/>
      <c r="E22" s="34"/>
      <c r="F22" s="34"/>
      <c r="G22" s="34"/>
    </row>
    <row r="23" spans="1:7" x14ac:dyDescent="0.25">
      <c r="A23" s="40" t="s">
        <v>433</v>
      </c>
      <c r="B23" s="62"/>
      <c r="C23" s="34"/>
      <c r="D23" s="34"/>
      <c r="E23" s="34"/>
      <c r="F23" s="34"/>
      <c r="G23" s="34"/>
    </row>
    <row r="24" spans="1:7" x14ac:dyDescent="0.25">
      <c r="A24" s="63" t="s">
        <v>434</v>
      </c>
      <c r="B24" s="62"/>
      <c r="C24" s="34"/>
      <c r="D24" s="34"/>
      <c r="E24" s="34"/>
      <c r="F24" s="34"/>
      <c r="G24" s="34"/>
    </row>
    <row r="25" spans="1:7" x14ac:dyDescent="0.25">
      <c r="A25" s="40" t="s">
        <v>435</v>
      </c>
      <c r="B25" s="62"/>
      <c r="C25" s="34"/>
      <c r="D25" s="34"/>
      <c r="E25" s="34"/>
      <c r="F25" s="34"/>
      <c r="G25" s="34"/>
    </row>
    <row r="26" spans="1:7" x14ac:dyDescent="0.25">
      <c r="A26" s="63" t="s">
        <v>436</v>
      </c>
      <c r="B26" s="62"/>
      <c r="C26" s="34"/>
      <c r="D26" s="34"/>
      <c r="E26" s="34"/>
      <c r="F26" s="34"/>
      <c r="G26" s="34"/>
    </row>
    <row r="27" spans="1:7" ht="22.5" x14ac:dyDescent="0.25">
      <c r="A27" s="63" t="s">
        <v>437</v>
      </c>
      <c r="B27" s="62"/>
      <c r="C27" s="34"/>
      <c r="D27" s="34"/>
      <c r="E27" s="34"/>
      <c r="F27" s="34"/>
      <c r="G27" s="34"/>
    </row>
    <row r="28" spans="1:7" x14ac:dyDescent="0.25">
      <c r="A28" s="64" t="s">
        <v>438</v>
      </c>
      <c r="B28" s="62"/>
      <c r="C28" s="34"/>
      <c r="D28" s="34"/>
      <c r="E28" s="34"/>
      <c r="F28" s="34"/>
      <c r="G28" s="34"/>
    </row>
    <row r="29" spans="1:7" x14ac:dyDescent="0.25">
      <c r="A29" s="68" t="s">
        <v>439</v>
      </c>
      <c r="B29" s="62"/>
      <c r="C29" s="34"/>
      <c r="D29" s="34"/>
      <c r="E29" s="34"/>
      <c r="F29" s="34"/>
      <c r="G29" s="34"/>
    </row>
    <row r="30" spans="1:7" x14ac:dyDescent="0.25">
      <c r="A30" s="40" t="s">
        <v>440</v>
      </c>
      <c r="B30" s="62"/>
      <c r="C30" s="34"/>
      <c r="D30" s="34"/>
      <c r="E30" s="34"/>
      <c r="F30" s="34"/>
      <c r="G30" s="34"/>
    </row>
    <row r="31" spans="1:7" x14ac:dyDescent="0.25">
      <c r="A31" s="67" t="s">
        <v>442</v>
      </c>
      <c r="B31" s="62"/>
      <c r="C31" s="34"/>
      <c r="D31" s="34"/>
      <c r="E31" s="34"/>
      <c r="F31" s="34"/>
      <c r="G31" s="34"/>
    </row>
    <row r="32" spans="1:7" ht="15.75" thickBot="1" x14ac:dyDescent="0.3">
      <c r="A32" s="65"/>
      <c r="B32" s="66"/>
      <c r="C32" s="3"/>
      <c r="D32" s="3"/>
      <c r="E32" s="3"/>
      <c r="F32" s="3"/>
      <c r="G32" s="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ESFD </vt:lpstr>
      <vt:lpstr>IADPOP</vt:lpstr>
      <vt:lpstr>IAODF</vt:lpstr>
      <vt:lpstr>BP</vt:lpstr>
      <vt:lpstr>EAID</vt:lpstr>
      <vt:lpstr>EAEPED (a)</vt:lpstr>
      <vt:lpstr>EAEPED (b)</vt:lpstr>
      <vt:lpstr>EAEPED (c)</vt:lpstr>
      <vt:lpstr>EAEPED (d)</vt:lpstr>
      <vt:lpstr>PRIE (a)</vt:lpstr>
      <vt:lpstr>PRIE (b)</vt:lpstr>
      <vt:lpstr>PRIE (c)</vt:lpstr>
      <vt:lpstr>PRIE (d)</vt:lpstr>
      <vt:lpstr>IEA</vt:lpstr>
      <vt:lpstr>BP!Área_de_impresión</vt:lpstr>
      <vt:lpstr>IADPOP!Área_de_impresión</vt:lpstr>
      <vt:lpstr>IAODF!Área_de_impresión</vt:lpstr>
      <vt:lpstr>BP!Títulos_a_imprimir</vt:lpstr>
      <vt:lpstr>'EAEPED (a)'!Títulos_a_imprimir</vt:lpstr>
      <vt:lpstr>'EAEPED (c)'!Títulos_a_imprimir</vt:lpstr>
      <vt:lpstr>'EAEPED (d)'!Títulos_a_imprimir</vt:lpstr>
      <vt:lpstr>EAID!Títulos_a_imprimir</vt:lpstr>
      <vt:lpstr>'ESFD '!Títulos_a_imprimir</vt:lpstr>
      <vt:lpstr>IEA!Títulos_a_imprimir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Silvestre Vélazquez</cp:lastModifiedBy>
  <cp:lastPrinted>2017-04-11T17:28:00Z</cp:lastPrinted>
  <dcterms:created xsi:type="dcterms:W3CDTF">2017-01-05T23:17:09Z</dcterms:created>
  <dcterms:modified xsi:type="dcterms:W3CDTF">2017-10-12T15:16:18Z</dcterms:modified>
</cp:coreProperties>
</file>