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AUTONOMOS Y PODERES\PODER JUDICIAL\"/>
    </mc:Choice>
  </mc:AlternateContent>
  <bookViews>
    <workbookView xWindow="0" yWindow="0" windowWidth="19440" windowHeight="11760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Hoja11" sheetId="11" r:id="rId7"/>
    <sheet name="formato 6b" sheetId="12" r:id="rId8"/>
    <sheet name="formato 6 c" sheetId="14" r:id="rId9"/>
    <sheet name="formato 6 d" sheetId="16" r:id="rId10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G51" i="8" s="1"/>
  <c r="K20" i="8"/>
  <c r="I18" i="1"/>
  <c r="F16" i="10" l="1"/>
  <c r="G31" i="10"/>
  <c r="I43" i="12"/>
  <c r="E43" i="12"/>
  <c r="I30" i="12"/>
  <c r="K22" i="8" l="1"/>
  <c r="E61" i="6"/>
  <c r="E23" i="3"/>
  <c r="I28" i="1"/>
  <c r="E18" i="1"/>
  <c r="E44" i="12" l="1"/>
  <c r="E40" i="12"/>
  <c r="E38" i="12"/>
  <c r="I23" i="12"/>
  <c r="E22" i="12"/>
  <c r="F27" i="10"/>
  <c r="J60" i="10"/>
  <c r="F60" i="10"/>
  <c r="J40" i="10"/>
  <c r="F35" i="10"/>
  <c r="F30" i="10"/>
  <c r="F28" i="10"/>
  <c r="F26" i="10"/>
  <c r="F25" i="10"/>
  <c r="J23" i="10"/>
  <c r="I20" i="10"/>
  <c r="H20" i="10"/>
  <c r="F14" i="10"/>
  <c r="F13" i="10"/>
  <c r="K18" i="8"/>
  <c r="K17" i="8"/>
  <c r="K16" i="8"/>
  <c r="K51" i="8" l="1"/>
  <c r="K53" i="8" s="1"/>
  <c r="I73" i="1"/>
  <c r="E26" i="12" l="1"/>
  <c r="I31" i="10"/>
  <c r="H31" i="10"/>
  <c r="F58" i="10"/>
  <c r="F55" i="10"/>
  <c r="F56" i="10"/>
  <c r="F34" i="10"/>
  <c r="F32" i="10"/>
  <c r="F23" i="10"/>
  <c r="F21" i="10"/>
  <c r="J18" i="8"/>
  <c r="F13" i="6"/>
  <c r="F53" i="10" l="1"/>
  <c r="I44" i="12"/>
  <c r="E42" i="12"/>
  <c r="E39" i="12"/>
  <c r="E41" i="12"/>
  <c r="E37" i="12"/>
  <c r="E36" i="12"/>
  <c r="E35" i="12"/>
  <c r="E34" i="12"/>
  <c r="E33" i="12"/>
  <c r="E32" i="12"/>
  <c r="E31" i="12"/>
  <c r="E30" i="12"/>
  <c r="E29" i="12"/>
  <c r="E28" i="12"/>
  <c r="E27" i="12"/>
  <c r="I26" i="12"/>
  <c r="E21" i="12"/>
  <c r="E24" i="12"/>
  <c r="E23" i="12"/>
  <c r="E20" i="12"/>
  <c r="E19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29" i="12"/>
  <c r="I28" i="12"/>
  <c r="I27" i="12"/>
  <c r="I25" i="12"/>
  <c r="I24" i="12"/>
  <c r="I22" i="12"/>
  <c r="I21" i="12"/>
  <c r="I20" i="12"/>
  <c r="I19" i="12"/>
  <c r="F40" i="10"/>
  <c r="F38" i="10"/>
  <c r="F41" i="10"/>
  <c r="F39" i="10"/>
  <c r="F36" i="10"/>
  <c r="F17" i="10"/>
  <c r="F33" i="10"/>
  <c r="F15" i="10"/>
  <c r="F51" i="8"/>
  <c r="E26" i="1"/>
  <c r="I12" i="10"/>
  <c r="H12" i="10"/>
  <c r="J56" i="10"/>
  <c r="F31" i="10" l="1"/>
  <c r="F32" i="1"/>
  <c r="F26" i="1" s="1"/>
  <c r="J19" i="1"/>
  <c r="F19" i="1"/>
  <c r="I53" i="10" l="1"/>
  <c r="H53" i="10"/>
  <c r="J55" i="10"/>
  <c r="E31" i="6"/>
  <c r="E34" i="1" l="1"/>
  <c r="G22" i="6" l="1"/>
  <c r="F22" i="6"/>
  <c r="J69" i="1"/>
  <c r="G68" i="6" l="1"/>
  <c r="F68" i="6"/>
  <c r="J66" i="10"/>
  <c r="J65" i="10"/>
  <c r="J62" i="10"/>
  <c r="J61" i="10"/>
  <c r="J59" i="10"/>
  <c r="J58" i="10"/>
  <c r="J57" i="10"/>
  <c r="J38" i="10"/>
  <c r="J35" i="10"/>
  <c r="J41" i="10"/>
  <c r="J39" i="10"/>
  <c r="G37" i="10"/>
  <c r="J37" i="10" s="1"/>
  <c r="J36" i="10"/>
  <c r="J34" i="10"/>
  <c r="J33" i="10"/>
  <c r="J32" i="10"/>
  <c r="G29" i="10"/>
  <c r="G20" i="10" s="1"/>
  <c r="J21" i="10"/>
  <c r="G63" i="10"/>
  <c r="J63" i="10" l="1"/>
  <c r="G53" i="10"/>
  <c r="J31" i="10"/>
  <c r="J53" i="10"/>
  <c r="K78" i="8" l="1"/>
  <c r="J61" i="14"/>
  <c r="J59" i="14"/>
  <c r="I48" i="12"/>
  <c r="J81" i="11"/>
  <c r="J81" i="10"/>
  <c r="J78" i="10"/>
  <c r="J17" i="10" l="1"/>
  <c r="J19" i="10"/>
  <c r="J18" i="10"/>
  <c r="J16" i="10"/>
  <c r="J15" i="10"/>
  <c r="J14" i="10"/>
  <c r="J13" i="10"/>
  <c r="J12" i="10" l="1"/>
  <c r="G12" i="10"/>
  <c r="F14" i="16" s="1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51" i="8"/>
  <c r="I51" i="8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G62" i="6"/>
  <c r="F62" i="6"/>
  <c r="E62" i="6"/>
  <c r="G50" i="6"/>
  <c r="F50" i="6"/>
  <c r="E50" i="6"/>
  <c r="G46" i="6"/>
  <c r="F46" i="6"/>
  <c r="E46" i="6"/>
  <c r="E54" i="6" s="1"/>
  <c r="F67" i="1"/>
  <c r="E67" i="1"/>
  <c r="J79" i="1"/>
  <c r="J82" i="1" s="1"/>
  <c r="I79" i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F42" i="10" l="1"/>
  <c r="F24" i="10"/>
  <c r="F20" i="10" s="1"/>
  <c r="F19" i="10"/>
  <c r="F18" i="10"/>
  <c r="G42" i="10"/>
  <c r="H42" i="10"/>
  <c r="I42" i="10"/>
  <c r="F12" i="10" l="1"/>
  <c r="F11" i="10" s="1"/>
  <c r="J17" i="8"/>
  <c r="K47" i="8"/>
  <c r="J47" i="8"/>
  <c r="I47" i="8"/>
  <c r="H47" i="8"/>
  <c r="H51" i="8" s="1"/>
  <c r="G47" i="8"/>
  <c r="F47" i="8"/>
  <c r="F47" i="1"/>
  <c r="F40" i="1"/>
  <c r="J93" i="8" l="1"/>
  <c r="I34" i="16"/>
  <c r="I27" i="16" s="1"/>
  <c r="H34" i="16"/>
  <c r="H27" i="16" s="1"/>
  <c r="G34" i="16"/>
  <c r="G27" i="16" s="1"/>
  <c r="F34" i="16"/>
  <c r="F27" i="16" s="1"/>
  <c r="E34" i="16"/>
  <c r="E27" i="16" s="1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H46" i="12"/>
  <c r="G46" i="12"/>
  <c r="F46" i="12"/>
  <c r="I46" i="12" s="1"/>
  <c r="E46" i="12"/>
  <c r="D46" i="12"/>
  <c r="J82" i="11"/>
  <c r="I82" i="11"/>
  <c r="H82" i="11"/>
  <c r="G82" i="11"/>
  <c r="F82" i="11"/>
  <c r="E82" i="11"/>
  <c r="I78" i="11"/>
  <c r="H78" i="11"/>
  <c r="G78" i="11"/>
  <c r="F78" i="11"/>
  <c r="E78" i="11"/>
  <c r="J68" i="11"/>
  <c r="I68" i="11"/>
  <c r="H68" i="11"/>
  <c r="G68" i="11"/>
  <c r="F68" i="11"/>
  <c r="E68" i="11"/>
  <c r="J64" i="11"/>
  <c r="I64" i="11"/>
  <c r="H64" i="11"/>
  <c r="G64" i="11"/>
  <c r="F64" i="11"/>
  <c r="E64" i="11"/>
  <c r="J53" i="11"/>
  <c r="I53" i="11"/>
  <c r="H53" i="11"/>
  <c r="G53" i="11"/>
  <c r="F53" i="11"/>
  <c r="E53" i="11"/>
  <c r="J42" i="11"/>
  <c r="I42" i="11"/>
  <c r="H42" i="11"/>
  <c r="G42" i="11"/>
  <c r="F42" i="11"/>
  <c r="E42" i="11"/>
  <c r="J31" i="11"/>
  <c r="I31" i="11"/>
  <c r="H31" i="11"/>
  <c r="G31" i="11"/>
  <c r="F31" i="11"/>
  <c r="E31" i="11"/>
  <c r="J20" i="11"/>
  <c r="I20" i="11"/>
  <c r="H20" i="11"/>
  <c r="G20" i="11"/>
  <c r="F20" i="11"/>
  <c r="E20" i="11"/>
  <c r="J12" i="11"/>
  <c r="I12" i="11"/>
  <c r="H12" i="11"/>
  <c r="G12" i="11"/>
  <c r="F12" i="11"/>
  <c r="E12" i="11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I11" i="10" s="1"/>
  <c r="H64" i="10"/>
  <c r="G64" i="10"/>
  <c r="J64" i="10" s="1"/>
  <c r="F64" i="10"/>
  <c r="E64" i="10"/>
  <c r="E53" i="10"/>
  <c r="J42" i="10"/>
  <c r="E31" i="10"/>
  <c r="E20" i="10"/>
  <c r="H14" i="16"/>
  <c r="H13" i="16" s="1"/>
  <c r="H40" i="16" s="1"/>
  <c r="E14" i="16"/>
  <c r="E13" i="16" s="1"/>
  <c r="E12" i="10"/>
  <c r="K36" i="8"/>
  <c r="J36" i="8"/>
  <c r="I36" i="8"/>
  <c r="H36" i="8"/>
  <c r="G36" i="8"/>
  <c r="F36" i="8"/>
  <c r="F93" i="8"/>
  <c r="G36" i="6"/>
  <c r="F36" i="6"/>
  <c r="E36" i="6"/>
  <c r="G18" i="6"/>
  <c r="F18" i="6"/>
  <c r="E18" i="6"/>
  <c r="G13" i="6"/>
  <c r="G61" i="6" s="1"/>
  <c r="E13" i="6"/>
  <c r="M24" i="5"/>
  <c r="L24" i="5"/>
  <c r="K24" i="5"/>
  <c r="J24" i="5"/>
  <c r="I24" i="5"/>
  <c r="G24" i="5"/>
  <c r="M17" i="5"/>
  <c r="M30" i="5" s="1"/>
  <c r="L17" i="5"/>
  <c r="K17" i="5"/>
  <c r="K30" i="5" s="1"/>
  <c r="J17" i="5"/>
  <c r="I17" i="5"/>
  <c r="I30" i="5" s="1"/>
  <c r="G17" i="5"/>
  <c r="G30" i="5" s="1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J28" i="1"/>
  <c r="F34" i="1"/>
  <c r="F18" i="1"/>
  <c r="E14" i="3" l="1"/>
  <c r="I14" i="3"/>
  <c r="I25" i="3" s="1"/>
  <c r="F14" i="3"/>
  <c r="F25" i="3" s="1"/>
  <c r="J14" i="3"/>
  <c r="J25" i="3" s="1"/>
  <c r="J30" i="5"/>
  <c r="D14" i="16"/>
  <c r="D13" i="16" s="1"/>
  <c r="D40" i="16" s="1"/>
  <c r="G14" i="3"/>
  <c r="G25" i="3" s="1"/>
  <c r="K14" i="3"/>
  <c r="K25" i="3" s="1"/>
  <c r="G93" i="8"/>
  <c r="H93" i="8"/>
  <c r="F61" i="6"/>
  <c r="F27" i="6"/>
  <c r="L30" i="5"/>
  <c r="H11" i="11"/>
  <c r="E40" i="16"/>
  <c r="E11" i="11"/>
  <c r="I11" i="11"/>
  <c r="F40" i="16"/>
  <c r="G14" i="16"/>
  <c r="F11" i="11"/>
  <c r="G11" i="11"/>
  <c r="J11" i="11" s="1"/>
  <c r="J78" i="11"/>
  <c r="K93" i="8"/>
  <c r="E40" i="6"/>
  <c r="H11" i="10"/>
  <c r="E11" i="10"/>
  <c r="G27" i="6"/>
  <c r="G28" i="6" s="1"/>
  <c r="J55" i="1"/>
  <c r="J66" i="1" s="1"/>
  <c r="F55" i="1"/>
  <c r="I55" i="1"/>
  <c r="I66" i="1" s="1"/>
  <c r="E55" i="1"/>
  <c r="J30" i="10"/>
  <c r="G31" i="6" l="1"/>
  <c r="G40" i="6" s="1"/>
  <c r="G71" i="6"/>
  <c r="G70" i="6"/>
  <c r="E68" i="1"/>
  <c r="J83" i="1"/>
  <c r="E25" i="3"/>
  <c r="F68" i="1"/>
  <c r="F28" i="6"/>
  <c r="F70" i="6" s="1"/>
  <c r="F71" i="6" s="1"/>
  <c r="I83" i="1"/>
  <c r="F91" i="11"/>
  <c r="E17" i="12" s="1"/>
  <c r="E15" i="12" s="1"/>
  <c r="G13" i="16"/>
  <c r="G40" i="16" s="1"/>
  <c r="I14" i="16"/>
  <c r="I91" i="11"/>
  <c r="H17" i="12" s="1"/>
  <c r="H15" i="12" s="1"/>
  <c r="H91" i="11"/>
  <c r="E91" i="11"/>
  <c r="D17" i="12" s="1"/>
  <c r="D15" i="12" s="1"/>
  <c r="J29" i="10"/>
  <c r="J28" i="10"/>
  <c r="J27" i="10"/>
  <c r="F31" i="6" l="1"/>
  <c r="F40" i="6" s="1"/>
  <c r="I18" i="14"/>
  <c r="I16" i="14" s="1"/>
  <c r="I101" i="14" s="1"/>
  <c r="H57" i="12"/>
  <c r="G17" i="12"/>
  <c r="F18" i="14"/>
  <c r="F16" i="14" s="1"/>
  <c r="F101" i="14" s="1"/>
  <c r="E57" i="12"/>
  <c r="E18" i="14"/>
  <c r="E16" i="14" s="1"/>
  <c r="E101" i="14" s="1"/>
  <c r="D57" i="12"/>
  <c r="J26" i="10"/>
  <c r="H18" i="14" l="1"/>
  <c r="H16" i="14" s="1"/>
  <c r="H101" i="14" s="1"/>
  <c r="G15" i="12"/>
  <c r="G57" i="12" s="1"/>
  <c r="J25" i="10"/>
  <c r="J24" i="10" l="1"/>
  <c r="J20" i="10" l="1"/>
  <c r="G11" i="10" l="1"/>
  <c r="G91" i="11" l="1"/>
  <c r="F17" i="12"/>
  <c r="J11" i="10"/>
  <c r="J91" i="11" s="1"/>
  <c r="I13" i="16"/>
  <c r="I40" i="16" s="1"/>
  <c r="I17" i="12" l="1"/>
  <c r="I15" i="12" s="1"/>
  <c r="I57" i="12" s="1"/>
  <c r="F15" i="12"/>
  <c r="F57" i="12" s="1"/>
  <c r="G18" i="14" l="1"/>
  <c r="J18" i="14" s="1"/>
  <c r="G16" i="14" l="1"/>
  <c r="G101" i="14" s="1"/>
  <c r="I93" i="8"/>
  <c r="J16" i="14" l="1"/>
  <c r="J101" i="14" s="1"/>
</calcChain>
</file>

<file path=xl/sharedStrings.xml><?xml version="1.0" encoding="utf-8"?>
<sst xmlns="http://schemas.openxmlformats.org/spreadsheetml/2006/main" count="832" uniqueCount="575">
  <si>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</si>
  <si>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</si>
  <si>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</si>
  <si>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</si>
  <si>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</si>
  <si>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</si>
  <si>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</si>
  <si>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</si>
  <si>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</si>
  <si>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</si>
  <si>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</si>
  <si>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</si>
  <si>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</si>
  <si>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</si>
  <si>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</si>
  <si>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</si>
  <si>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</si>
  <si>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</si>
  <si>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</si>
  <si>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</si>
  <si>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</si>
  <si>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</si>
  <si>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</si>
  <si>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</si>
  <si>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</si>
  <si>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</si>
  <si>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</si>
  <si>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</si>
  <si>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</si>
  <si>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</si>
  <si>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</si>
  <si>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</si>
  <si>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</si>
  <si>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</si>
  <si>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</si>
  <si>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</si>
  <si>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</si>
  <si>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</si>
  <si>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</si>
  <si>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</si>
  <si>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</si>
  <si>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</si>
  <si>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</si>
  <si>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</si>
  <si>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</si>
  <si>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</si>
  <si>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</si>
  <si>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</si>
  <si>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</si>
  <si>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</si>
  <si>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</si>
  <si>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</si>
  <si>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</si>
  <si>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</si>
  <si>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</si>
  <si>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</si>
  <si>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</si>
  <si>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</si>
  <si>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</si>
  <si>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</si>
  <si>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</si>
  <si>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</si>
  <si>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</si>
  <si>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</si>
  <si>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</si>
  <si>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</si>
  <si>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</si>
  <si>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</si>
  <si>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</si>
  <si>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</si>
  <si>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</si>
  <si>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</si>
  <si>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</si>
  <si>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</si>
  <si>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</si>
  <si>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</si>
  <si>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</si>
  <si>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</si>
  <si>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</si>
  <si>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</si>
  <si>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</si>
  <si>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</si>
  <si>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</si>
  <si>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</si>
  <si>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</si>
  <si>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</si>
  <si>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</si>
  <si>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</si>
  <si>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</si>
  <si>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</si>
  <si>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</si>
  <si>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</si>
  <si>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</si>
  <si>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</si>
  <si>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</si>
  <si>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</si>
  <si>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</si>
  <si>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</si>
  <si>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</si>
  <si>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</si>
  <si>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</si>
  <si>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</si>
  <si>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</si>
  <si>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</si>
  <si>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</si>
  <si>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</si>
  <si>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</si>
  <si>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</si>
  <si>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</si>
  <si>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</si>
  <si>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</si>
  <si>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</si>
  <si>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</si>
  <si>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</si>
  <si>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</si>
  <si>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</si>
  <si>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</si>
  <si>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</si>
  <si>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</si>
  <si>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</si>
  <si>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</si>
  <si>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</si>
  <si>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</si>
  <si>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</si>
  <si>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</si>
  <si>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</si>
  <si>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</si>
  <si>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</si>
  <si>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</si>
  <si>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</si>
  <si>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</si>
  <si>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</si>
  <si>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</si>
  <si>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</si>
  <si>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</si>
  <si>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</si>
  <si>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</si>
  <si>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</si>
  <si>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</si>
  <si>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</si>
  <si>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</si>
  <si>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</si>
  <si>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</si>
  <si>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</si>
  <si>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</si>
  <si>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</si>
  <si>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</si>
  <si>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</si>
  <si>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</si>
  <si>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</si>
  <si>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</si>
  <si>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</si>
  <si>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</si>
  <si>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</si>
  <si>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</si>
  <si>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</si>
  <si>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</si>
  <si>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</si>
  <si>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</si>
  <si>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</si>
  <si>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</si>
  <si>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</si>
  <si>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</si>
  <si>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</si>
  <si>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</si>
  <si>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</si>
  <si>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</si>
  <si>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</si>
  <si>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</si>
  <si>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</si>
  <si>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</si>
  <si>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</si>
  <si>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</si>
  <si>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</si>
  <si>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</si>
  <si>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</si>
  <si>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</si>
  <si>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</si>
  <si>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</si>
  <si>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</si>
  <si>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</si>
  <si>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</si>
  <si>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</si>
  <si>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</si>
  <si>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</si>
  <si>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</si>
  <si>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</si>
  <si>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</si>
  <si>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</si>
  <si>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</si>
  <si>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</si>
  <si>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</si>
  <si>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</si>
  <si>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</si>
  <si>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</si>
  <si>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</si>
  <si>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</si>
  <si>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</si>
  <si>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</si>
  <si>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</si>
  <si>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</si>
  <si>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</si>
  <si>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</si>
  <si>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</si>
  <si>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</si>
  <si>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</si>
  <si>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</si>
  <si>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</si>
  <si>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</si>
  <si>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</si>
  <si>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</si>
  <si>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</si>
  <si>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</si>
  <si>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</si>
  <si>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</si>
  <si>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</si>
  <si>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</si>
  <si>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</si>
  <si>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</si>
  <si>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</si>
  <si>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</si>
  <si>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</si>
  <si>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</si>
  <si>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</si>
  <si>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</si>
  <si>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</si>
  <si>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</si>
  <si>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</si>
  <si>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</si>
  <si>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</si>
  <si>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</si>
  <si>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</si>
  <si>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</si>
  <si>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</si>
  <si>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</si>
  <si>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</si>
  <si>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</si>
  <si>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</si>
  <si>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</si>
  <si>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</si>
  <si>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</si>
  <si>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</si>
  <si>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</si>
  <si>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</si>
  <si>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</si>
  <si>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</si>
  <si>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</si>
  <si>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</si>
  <si>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</si>
  <si>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</si>
  <si>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</si>
  <si>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</si>
  <si>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</si>
  <si>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</si>
  <si>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</si>
  <si>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</si>
  <si>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</si>
  <si>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</si>
  <si>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</si>
  <si>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</si>
  <si>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</si>
  <si>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</si>
  <si>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</si>
  <si>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</si>
  <si>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</si>
  <si>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</si>
  <si>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</si>
  <si>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</si>
  <si>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</si>
  <si>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</si>
  <si>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</si>
  <si>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</si>
  <si>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</si>
  <si>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</si>
  <si>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</si>
  <si>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</si>
  <si>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</si>
  <si>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</si>
  <si>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</si>
  <si>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</si>
  <si>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</si>
  <si>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</si>
  <si>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</si>
  <si>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</si>
  <si>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</si>
  <si>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</si>
  <si>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</si>
  <si>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</si>
  <si>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</si>
  <si>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</si>
  <si>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</si>
  <si>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</si>
  <si>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</si>
  <si>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</si>
  <si>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</si>
  <si>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</si>
  <si>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</si>
  <si>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</si>
  <si>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</si>
  <si>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</si>
  <si>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</si>
  <si>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</si>
  <si>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</si>
  <si>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</si>
  <si>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</si>
  <si>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</si>
  <si>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</si>
  <si>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</si>
  <si>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</si>
  <si>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</si>
  <si>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</si>
  <si>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</si>
  <si>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</si>
  <si>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</si>
  <si>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</si>
  <si>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</si>
  <si>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</si>
  <si>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</si>
  <si>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</si>
  <si>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</si>
  <si>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</si>
  <si>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</si>
  <si>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</si>
  <si>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</si>
  <si>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</si>
  <si>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</si>
  <si>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</si>
  <si>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</si>
  <si>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</si>
  <si>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</si>
  <si>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</si>
  <si>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</si>
  <si>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</si>
  <si>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</si>
  <si>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</si>
  <si>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</si>
  <si>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</si>
  <si>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</si>
  <si>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</si>
  <si>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</si>
  <si>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</si>
  <si>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</si>
  <si>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</si>
  <si>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</si>
  <si>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</si>
  <si>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</si>
  <si>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</si>
  <si>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</si>
  <si>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</si>
  <si>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</si>
  <si>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</si>
  <si>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</si>
  <si>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</si>
  <si>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</si>
  <si>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</si>
  <si>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</si>
  <si>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</si>
  <si>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</si>
  <si>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</si>
  <si>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</si>
  <si>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</si>
  <si>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</si>
  <si>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</si>
  <si>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</si>
  <si>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</si>
  <si>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</si>
  <si>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</si>
  <si>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</si>
  <si>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</si>
  <si>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</si>
  <si>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</si>
  <si>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</si>
  <si>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</si>
  <si>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</si>
  <si>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</si>
  <si>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</si>
  <si>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</si>
  <si>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</si>
  <si>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</si>
  <si>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</si>
  <si>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</si>
  <si>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</si>
  <si>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</si>
  <si>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</si>
  <si>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</si>
  <si>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</si>
  <si>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</si>
  <si>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</si>
  <si>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</si>
  <si>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</si>
  <si>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</si>
  <si>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</si>
  <si>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</si>
  <si>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</si>
  <si>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</si>
  <si>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</si>
  <si>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</si>
  <si>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</si>
  <si>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</si>
  <si>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</si>
  <si>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</si>
  <si>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</si>
  <si>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</si>
  <si>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</si>
  <si>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</si>
  <si>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</si>
  <si>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</si>
  <si>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</si>
  <si>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</si>
  <si>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</si>
  <si>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</si>
  <si>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</si>
  <si>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</si>
  <si>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</si>
  <si>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</si>
  <si>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</si>
  <si>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</si>
  <si>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</si>
  <si>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</si>
  <si>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</si>
  <si>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</si>
  <si>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</si>
  <si>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</si>
  <si>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</si>
  <si>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</si>
  <si>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</si>
  <si>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</si>
  <si>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</si>
  <si>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</si>
  <si>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</si>
  <si>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</si>
  <si>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</si>
  <si>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</si>
  <si>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</si>
  <si>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</si>
  <si>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</si>
  <si>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</si>
  <si>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</si>
  <si>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</si>
  <si>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</si>
  <si>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</si>
  <si>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</si>
  <si>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</si>
  <si>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</si>
  <si>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</si>
  <si>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</si>
  <si>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</si>
  <si>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</si>
  <si>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</si>
  <si>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</si>
  <si>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</si>
  <si>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</si>
  <si>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</si>
  <si>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</si>
  <si>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</si>
  <si>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</si>
  <si>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</si>
  <si>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</si>
  <si>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</si>
  <si>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</si>
  <si>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</si>
  <si>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</si>
  <si>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</si>
  <si>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</si>
  <si>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</si>
  <si>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</si>
  <si>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</si>
  <si>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</si>
  <si>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</si>
  <si>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</si>
  <si>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</si>
  <si>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</si>
  <si>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</si>
  <si>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</si>
  <si>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</si>
  <si>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</si>
  <si>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</si>
  <si>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</si>
  <si>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</si>
  <si>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</si>
  <si>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</si>
  <si>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</si>
  <si>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</si>
  <si>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</si>
  <si>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</si>
  <si>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</si>
  <si>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</si>
  <si>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</si>
  <si>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</si>
  <si>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</si>
  <si>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</si>
  <si>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</si>
  <si>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</si>
  <si>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</si>
  <si>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</si>
  <si>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</si>
  <si>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</si>
  <si>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</si>
  <si>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</si>
  <si>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</si>
  <si>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</si>
  <si>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</si>
  <si>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</si>
  <si>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</si>
  <si>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</si>
  <si>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</si>
  <si>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</si>
  <si>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</si>
  <si>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</si>
  <si>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</si>
  <si>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</si>
  <si>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</si>
  <si>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</si>
  <si>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</si>
  <si>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</si>
  <si>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</si>
  <si>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</si>
  <si>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</si>
  <si>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</si>
  <si>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</si>
  <si>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</si>
  <si>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</si>
  <si>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</si>
  <si>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</si>
  <si>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</si>
  <si>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</si>
  <si>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</si>
  <si>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</si>
  <si>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</si>
  <si>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</si>
  <si>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</si>
  <si>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</si>
  <si>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</si>
  <si>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</si>
  <si>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</si>
  <si>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Z</t>
  </si>
  <si>
    <t>Diciembre</t>
  </si>
  <si>
    <t>Pleno</t>
  </si>
  <si>
    <t>Sala Civil Familiar</t>
  </si>
  <si>
    <t>Sala Penal</t>
  </si>
  <si>
    <t>Sala Unitaria Administrativa</t>
  </si>
  <si>
    <t>Juzgados Civiles Familiares</t>
  </si>
  <si>
    <t>Juzgados Penales</t>
  </si>
  <si>
    <t>Juzgado de instrucción especilzados en imparticion de justicia para adolecentes</t>
  </si>
  <si>
    <t>Juzgado de Ejecución de Sanciones Penales y Medidas Restrictivas de la Libertad</t>
  </si>
  <si>
    <t>Juzgado de Corte Adversarial</t>
  </si>
  <si>
    <t>Centro Estatal de Justicia Alternativa</t>
  </si>
  <si>
    <t>Secretaría General de Acuerdos</t>
  </si>
  <si>
    <t>Consejo de la Judicatura de Estado de Tlaxcala</t>
  </si>
  <si>
    <t>Secretaría Ejecutiva</t>
  </si>
  <si>
    <t>Tesorería</t>
  </si>
  <si>
    <t>Contraloría</t>
  </si>
  <si>
    <t>Instituto de Especialización Judicial</t>
  </si>
  <si>
    <t>Secretaría Particular</t>
  </si>
  <si>
    <t>Dirección Jurídica</t>
  </si>
  <si>
    <t>Juzgados Civiles Familiares Cd Judicial</t>
  </si>
  <si>
    <t>Juzgado Mercantil y de Oralidad</t>
  </si>
  <si>
    <t>Juzgado del Sistema Penal Acusatorio y Oral Esp. En Adolecentes</t>
  </si>
  <si>
    <t>Unidad de Transparencia</t>
  </si>
  <si>
    <t>Unidad de Iguialdad de Género</t>
  </si>
  <si>
    <t>Dirección de Información y Comunicación Social</t>
  </si>
  <si>
    <t>31 de diciembre de 2017</t>
  </si>
  <si>
    <t>Del 1 de enero al 31 de marzo de 2018 (b)</t>
  </si>
  <si>
    <t>2017(d)</t>
  </si>
  <si>
    <t>Del 1 de enero al 31 de diciembre de 2018 (b)</t>
  </si>
  <si>
    <t>Al 31 de diciembre de 2018 y al 31 de diciembre de 2017 (b)</t>
  </si>
  <si>
    <t>Del 1 de enero al  31 de Diciembre de 2018 (b)</t>
  </si>
  <si>
    <t>Del 1 de enero  al 31  de Diciembre de 2018 (b)</t>
  </si>
  <si>
    <t>Del 1 de enero al 31  de Diciembre de 2018 (b)</t>
  </si>
  <si>
    <t>Del 1 de enero al 31 de Diciembre  de 2018 (b)</t>
  </si>
  <si>
    <t>Del 1 de enero al 31 de Diciembre de 2018 (b)</t>
  </si>
  <si>
    <t>Del 1 de enero al 31 de Diciembre de 2018 (b)</t>
  </si>
  <si>
    <t>Del 1 de enero Al 31 de Diciembre  de 2018 (b)</t>
  </si>
  <si>
    <t>31 de diciembre de 2018</t>
  </si>
  <si>
    <t>Implementacion de unidades internas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</si>
</sst>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5"/>
    </xf>
    <xf numFmtId="0" fontId="8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" fillId="3" borderId="15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20" xfId="0" applyFont="1" applyFill="1" applyBorder="1"/>
    <xf numFmtId="0" fontId="4" fillId="3" borderId="24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1" fillId="3" borderId="28" xfId="0" applyFont="1" applyFill="1" applyBorder="1"/>
    <xf numFmtId="0" fontId="1" fillId="3" borderId="27" xfId="0" applyFont="1" applyFill="1" applyBorder="1"/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justify" vertical="center" wrapText="1"/>
    </xf>
    <xf numFmtId="0" fontId="0" fillId="0" borderId="27" xfId="0" applyBorder="1"/>
    <xf numFmtId="0" fontId="0" fillId="0" borderId="17" xfId="0" applyBorder="1"/>
    <xf numFmtId="0" fontId="0" fillId="0" borderId="28" xfId="0" applyBorder="1"/>
    <xf numFmtId="0" fontId="1" fillId="3" borderId="0" xfId="0" applyFont="1" applyFill="1" applyBorder="1"/>
    <xf numFmtId="0" fontId="1" fillId="0" borderId="27" xfId="0" applyFont="1" applyBorder="1"/>
    <xf numFmtId="0" fontId="1" fillId="0" borderId="17" xfId="0" applyFont="1" applyBorder="1"/>
    <xf numFmtId="0" fontId="1" fillId="0" borderId="20" xfId="0" applyFont="1" applyBorder="1"/>
    <xf numFmtId="0" fontId="4" fillId="3" borderId="24" xfId="0" applyFont="1" applyFill="1" applyBorder="1" applyAlignment="1">
      <alignment horizontal="left" vertical="center" indent="1"/>
    </xf>
    <xf numFmtId="0" fontId="7" fillId="3" borderId="24" xfId="0" applyFont="1" applyFill="1" applyBorder="1" applyAlignment="1">
      <alignment horizontal="left" vertical="center"/>
    </xf>
    <xf numFmtId="0" fontId="0" fillId="0" borderId="20" xfId="0" applyBorder="1"/>
    <xf numFmtId="0" fontId="4" fillId="3" borderId="2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right" vertical="center" wrapText="1"/>
    </xf>
    <xf numFmtId="0" fontId="7" fillId="3" borderId="33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left" vertical="center"/>
    </xf>
    <xf numFmtId="4" fontId="11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justify" vertical="center" wrapText="1"/>
    </xf>
    <xf numFmtId="4" fontId="4" fillId="3" borderId="7" xfId="0" applyNumberFormat="1" applyFont="1" applyFill="1" applyBorder="1" applyAlignment="1">
      <alignment horizontal="justify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8" fillId="3" borderId="14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4" fontId="1" fillId="3" borderId="14" xfId="0" applyNumberFormat="1" applyFont="1" applyFill="1" applyBorder="1"/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9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vertical="center"/>
    </xf>
    <xf numFmtId="4" fontId="4" fillId="3" borderId="24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4" xfId="0" applyNumberFormat="1" applyFont="1" applyFill="1" applyBorder="1" applyAlignment="1">
      <alignment horizontal="center" vertical="center"/>
    </xf>
    <xf numFmtId="4" fontId="4" fillId="3" borderId="24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4" fillId="3" borderId="31" xfId="0" applyNumberFormat="1" applyFont="1" applyFill="1" applyBorder="1" applyAlignment="1">
      <alignment horizontal="right" vertical="center"/>
    </xf>
    <xf numFmtId="4" fontId="1" fillId="3" borderId="20" xfId="0" applyNumberFormat="1" applyFont="1" applyFill="1" applyBorder="1"/>
    <xf numFmtId="4" fontId="1" fillId="3" borderId="17" xfId="0" applyNumberFormat="1" applyFont="1" applyFill="1" applyBorder="1"/>
    <xf numFmtId="4" fontId="1" fillId="3" borderId="27" xfId="0" applyNumberFormat="1" applyFont="1" applyFill="1" applyBorder="1"/>
    <xf numFmtId="0" fontId="4" fillId="3" borderId="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4" fontId="8" fillId="3" borderId="14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4" fillId="3" borderId="2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4" fontId="10" fillId="0" borderId="30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10" fillId="0" borderId="19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left" vertical="center" wrapText="1"/>
    </xf>
    <xf numFmtId="4" fontId="10" fillId="0" borderId="30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11" fillId="3" borderId="34" xfId="0" applyFont="1" applyFill="1" applyBorder="1" applyAlignment="1">
      <alignment horizontal="justify" vertical="center" wrapText="1"/>
    </xf>
    <xf numFmtId="0" fontId="11" fillId="3" borderId="26" xfId="0" applyFont="1" applyFill="1" applyBorder="1" applyAlignment="1">
      <alignment horizontal="justify" vertical="center" wrapText="1"/>
    </xf>
    <xf numFmtId="4" fontId="11" fillId="0" borderId="20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3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9" xfId="0" applyNumberFormat="1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horizontal="lef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0" fillId="0" borderId="0" xfId="0"/>
    <xf numFmtId="0" fontId="12" fillId="5" borderId="16" xfId="0" applyFont="1" applyFill="1" applyBorder="1" applyAlignment="1">
      <alignment horizontal="justify" vertical="top" wrapText="1"/>
    </xf>
    <xf numFmtId="0" fontId="7" fillId="3" borderId="16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justify" vertical="top" wrapText="1"/>
    </xf>
    <xf numFmtId="3" fontId="12" fillId="5" borderId="16" xfId="0" applyNumberFormat="1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7" fillId="3" borderId="24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justify" vertical="center" wrapText="1"/>
    </xf>
    <xf numFmtId="0" fontId="16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6" fillId="6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7" fillId="6" borderId="17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0" fontId="13" fillId="6" borderId="0" xfId="0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right" vertical="top" wrapText="1"/>
    </xf>
    <xf numFmtId="0" fontId="12" fillId="5" borderId="16" xfId="0" applyFont="1" applyFill="1" applyBorder="1" applyAlignment="1">
      <alignment horizontal="right" vertical="top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12" fillId="5" borderId="16" xfId="0" applyNumberFormat="1" applyFont="1" applyFill="1" applyBorder="1" applyAlignment="1">
      <alignment horizontal="right" vertical="top" wrapText="1"/>
    </xf>
    <xf numFmtId="164" fontId="4" fillId="3" borderId="24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16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6" fillId="6" borderId="17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16" fillId="6" borderId="21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7" fillId="3" borderId="2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9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2" borderId="0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4" fontId="4" fillId="2" borderId="24" xfId="0" applyNumberFormat="1" applyFont="1" applyFill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85"/>
  <sheetViews>
    <sheetView tabSelected="1" topLeftCell="C37" zoomScale="130" zoomScaleNormal="130" workbookViewId="0">
      <selection activeCell="I74" sqref="I74"/>
    </sheetView>
  </sheetViews>
  <sheetFormatPr baseColWidth="10" defaultRowHeight="15" x14ac:dyDescent="0.25"/>
  <cols>
    <col min="2" max="2" width="14.28515625" bestFit="1" customWidth="1"/>
    <col min="4" max="4" width="50" customWidth="1"/>
    <col min="5" max="6" width="11.85546875" customWidth="1"/>
    <col min="7" max="7" width="3.85546875" customWidth="1"/>
    <col min="8" max="8" width="47.5703125" customWidth="1"/>
    <col min="9" max="9" width="14.28515625" customWidth="1"/>
    <col min="10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198"/>
      <c r="E7" s="198"/>
      <c r="F7" s="198"/>
      <c r="G7" s="198"/>
      <c r="H7" s="198"/>
      <c r="I7" s="198"/>
      <c r="J7" s="198"/>
    </row>
    <row r="8" spans="4:11" ht="3.75" customHeight="1" x14ac:dyDescent="0.25">
      <c r="D8" s="3"/>
    </row>
    <row r="9" spans="4:11" x14ac:dyDescent="0.25">
      <c r="D9" s="199" t="s">
        <v>530</v>
      </c>
      <c r="E9" s="199"/>
      <c r="F9" s="199"/>
      <c r="G9" s="199"/>
      <c r="H9" s="199"/>
      <c r="I9" s="199"/>
      <c r="J9" s="199"/>
      <c r="K9" t="s">
        <v>533</v>
      </c>
    </row>
    <row r="10" spans="4:11" ht="12.75" customHeight="1" x14ac:dyDescent="0.25">
      <c r="D10" s="199" t="s">
        <v>0</v>
      </c>
      <c r="E10" s="199"/>
      <c r="F10" s="199"/>
      <c r="G10" s="199"/>
      <c r="H10" s="199"/>
      <c r="I10" s="199"/>
      <c r="J10" s="199"/>
    </row>
    <row r="11" spans="4:11" x14ac:dyDescent="0.25">
      <c r="D11" s="199" t="s">
        <v>565</v>
      </c>
      <c r="E11" s="199"/>
      <c r="F11" s="199"/>
      <c r="G11" s="199"/>
      <c r="H11" s="199"/>
      <c r="I11" s="199"/>
      <c r="J11" s="199"/>
    </row>
    <row r="12" spans="4:11" ht="11.25" customHeight="1" x14ac:dyDescent="0.25">
      <c r="D12" s="200" t="s">
        <v>1</v>
      </c>
      <c r="E12" s="200"/>
      <c r="F12" s="200"/>
      <c r="G12" s="200"/>
      <c r="H12" s="200"/>
      <c r="I12" s="200"/>
      <c r="J12" s="200"/>
    </row>
    <row r="13" spans="4:11" ht="15" customHeight="1" x14ac:dyDescent="0.25">
      <c r="D13" s="196" t="s">
        <v>2</v>
      </c>
      <c r="E13" s="195" t="s">
        <v>573</v>
      </c>
      <c r="F13" s="195" t="s">
        <v>561</v>
      </c>
      <c r="G13" s="197"/>
      <c r="H13" s="196" t="s">
        <v>2</v>
      </c>
      <c r="I13" s="195" t="s">
        <v>573</v>
      </c>
      <c r="J13" s="195" t="s">
        <v>561</v>
      </c>
    </row>
    <row r="14" spans="4:11" x14ac:dyDescent="0.25">
      <c r="D14" s="196"/>
      <c r="E14" s="195"/>
      <c r="F14" s="195"/>
      <c r="G14" s="197"/>
      <c r="H14" s="196"/>
      <c r="I14" s="195"/>
      <c r="J14" s="195"/>
    </row>
    <row r="15" spans="4:11" ht="6" customHeight="1" x14ac:dyDescent="0.25">
      <c r="D15" s="196"/>
      <c r="E15" s="195"/>
      <c r="F15" s="195"/>
      <c r="G15" s="197"/>
      <c r="H15" s="196"/>
      <c r="I15" s="195"/>
      <c r="J15" s="195"/>
    </row>
    <row r="16" spans="4:11" ht="11.25" customHeight="1" x14ac:dyDescent="0.25">
      <c r="D16" s="57" t="s">
        <v>3</v>
      </c>
      <c r="E16" s="126"/>
      <c r="F16" s="127"/>
      <c r="G16" s="125"/>
      <c r="H16" s="131" t="s">
        <v>4</v>
      </c>
      <c r="I16" s="126"/>
      <c r="J16" s="127"/>
    </row>
    <row r="17" spans="2:13" ht="12.75" customHeight="1" x14ac:dyDescent="0.25">
      <c r="D17" s="57" t="s">
        <v>5</v>
      </c>
      <c r="E17" s="126"/>
      <c r="F17" s="127"/>
      <c r="G17" s="125"/>
      <c r="H17" s="131" t="s">
        <v>6</v>
      </c>
      <c r="I17" s="126"/>
      <c r="J17" s="127"/>
    </row>
    <row r="18" spans="2:13" ht="24.75" customHeight="1" x14ac:dyDescent="0.25">
      <c r="D18" s="58" t="s">
        <v>7</v>
      </c>
      <c r="E18" s="129">
        <f>SUM(E19:E25)</f>
        <v>57327996.959999993</v>
      </c>
      <c r="F18" s="129">
        <f>SUM(F19:F25)</f>
        <v>51966515.209999993</v>
      </c>
      <c r="G18" s="125"/>
      <c r="H18" s="132" t="s">
        <v>8</v>
      </c>
      <c r="I18" s="129">
        <f>+I19+I20+I25+I27</f>
        <v>32464049.779999997</v>
      </c>
      <c r="J18" s="129">
        <f>SUM(J19:J27)</f>
        <v>17683108.699999999</v>
      </c>
      <c r="K18" t="s">
        <v>533</v>
      </c>
      <c r="L18" s="69" t="s">
        <v>533</v>
      </c>
      <c r="M18" s="69"/>
    </row>
    <row r="19" spans="2:13" ht="13.5" customHeight="1" x14ac:dyDescent="0.25">
      <c r="D19" s="58" t="s">
        <v>9</v>
      </c>
      <c r="E19" s="128">
        <v>957</v>
      </c>
      <c r="F19" s="129">
        <f>5230182.34-329715.75</f>
        <v>4900466.59</v>
      </c>
      <c r="G19" s="125"/>
      <c r="H19" s="133" t="s">
        <v>10</v>
      </c>
      <c r="I19" s="135">
        <v>2073006.39</v>
      </c>
      <c r="J19" s="129">
        <f>1895422.88-329715.75</f>
        <v>1565707.13</v>
      </c>
    </row>
    <row r="20" spans="2:13" x14ac:dyDescent="0.25">
      <c r="B20" s="69"/>
      <c r="D20" s="58" t="s">
        <v>11</v>
      </c>
      <c r="E20" s="128">
        <v>6421810.5899999999</v>
      </c>
      <c r="F20" s="129">
        <v>0</v>
      </c>
      <c r="G20" s="125"/>
      <c r="H20" s="133" t="s">
        <v>12</v>
      </c>
      <c r="I20" s="135">
        <v>38.99</v>
      </c>
      <c r="J20" s="129">
        <v>348844.93</v>
      </c>
    </row>
    <row r="21" spans="2:13" ht="12.75" customHeight="1" x14ac:dyDescent="0.25">
      <c r="D21" s="58" t="s">
        <v>13</v>
      </c>
      <c r="E21" s="128">
        <v>0</v>
      </c>
      <c r="F21" s="129">
        <v>0</v>
      </c>
      <c r="G21" s="125"/>
      <c r="H21" s="132" t="s">
        <v>14</v>
      </c>
      <c r="I21" s="135">
        <v>0</v>
      </c>
      <c r="J21" s="129">
        <v>0</v>
      </c>
    </row>
    <row r="22" spans="2:13" ht="13.5" customHeight="1" x14ac:dyDescent="0.25">
      <c r="D22" s="58" t="s">
        <v>15</v>
      </c>
      <c r="E22" s="128">
        <v>50799916.369999997</v>
      </c>
      <c r="F22" s="129">
        <v>46960735.619999997</v>
      </c>
      <c r="G22" s="125"/>
      <c r="H22" s="132" t="s">
        <v>16</v>
      </c>
      <c r="I22" s="135">
        <v>0</v>
      </c>
      <c r="J22" s="129">
        <v>0</v>
      </c>
    </row>
    <row r="23" spans="2:13" ht="16.5" customHeight="1" x14ac:dyDescent="0.25">
      <c r="D23" s="58" t="s">
        <v>17</v>
      </c>
      <c r="E23" s="128">
        <v>0</v>
      </c>
      <c r="F23" s="129">
        <v>0</v>
      </c>
      <c r="G23" s="125"/>
      <c r="H23" s="132" t="s">
        <v>18</v>
      </c>
      <c r="I23" s="135">
        <v>0</v>
      </c>
      <c r="J23" s="129">
        <v>0</v>
      </c>
    </row>
    <row r="24" spans="2:13" ht="23.25" customHeight="1" x14ac:dyDescent="0.25">
      <c r="D24" s="58" t="s">
        <v>19</v>
      </c>
      <c r="E24" s="128">
        <v>105313</v>
      </c>
      <c r="F24" s="129">
        <v>105313</v>
      </c>
      <c r="G24" s="125"/>
      <c r="H24" s="132" t="s">
        <v>20</v>
      </c>
      <c r="I24" s="135">
        <v>0</v>
      </c>
      <c r="J24" s="129">
        <v>0</v>
      </c>
    </row>
    <row r="25" spans="2:13" ht="16.5" customHeight="1" x14ac:dyDescent="0.25">
      <c r="D25" s="58" t="s">
        <v>21</v>
      </c>
      <c r="E25" s="128">
        <v>0</v>
      </c>
      <c r="F25" s="129">
        <v>0</v>
      </c>
      <c r="G25" s="125"/>
      <c r="H25" s="132" t="s">
        <v>22</v>
      </c>
      <c r="I25" s="135">
        <v>17770768.399999999</v>
      </c>
      <c r="J25" s="129">
        <v>15768556.640000001</v>
      </c>
    </row>
    <row r="26" spans="2:13" ht="21" customHeight="1" x14ac:dyDescent="0.25">
      <c r="D26" s="58" t="s">
        <v>23</v>
      </c>
      <c r="E26" s="130">
        <f>SUM(E27:E33)</f>
        <v>10901612.909999998</v>
      </c>
      <c r="F26" s="130">
        <f>SUM(F27:F33)</f>
        <v>10255922.16</v>
      </c>
      <c r="G26" s="125"/>
      <c r="H26" s="132" t="s">
        <v>24</v>
      </c>
      <c r="I26" s="135">
        <v>0</v>
      </c>
      <c r="J26" s="136">
        <v>0</v>
      </c>
    </row>
    <row r="27" spans="2:13" x14ac:dyDescent="0.25">
      <c r="D27" s="58" t="s">
        <v>25</v>
      </c>
      <c r="E27" s="128">
        <v>0</v>
      </c>
      <c r="F27" s="129">
        <v>0</v>
      </c>
      <c r="G27" s="125"/>
      <c r="H27" s="132" t="s">
        <v>26</v>
      </c>
      <c r="I27" s="135">
        <v>12620236</v>
      </c>
      <c r="J27" s="136">
        <v>0</v>
      </c>
    </row>
    <row r="28" spans="2:13" ht="15" customHeight="1" x14ac:dyDescent="0.25">
      <c r="D28" s="58" t="s">
        <v>27</v>
      </c>
      <c r="E28" s="128">
        <v>0</v>
      </c>
      <c r="F28" s="129">
        <v>0</v>
      </c>
      <c r="G28" s="125"/>
      <c r="H28" s="132" t="s">
        <v>28</v>
      </c>
      <c r="I28" s="135">
        <f>+I29+I30+I31</f>
        <v>39867.01</v>
      </c>
      <c r="J28" s="129">
        <f>SUM(J29:J31)</f>
        <v>0</v>
      </c>
    </row>
    <row r="29" spans="2:13" ht="14.25" customHeight="1" x14ac:dyDescent="0.25">
      <c r="D29" s="58" t="s">
        <v>29</v>
      </c>
      <c r="E29" s="128">
        <v>144490.14000000001</v>
      </c>
      <c r="F29" s="129">
        <v>143756.32</v>
      </c>
      <c r="G29" s="125"/>
      <c r="H29" s="132" t="s">
        <v>30</v>
      </c>
      <c r="I29" s="135">
        <v>0</v>
      </c>
      <c r="J29" s="135">
        <v>0</v>
      </c>
    </row>
    <row r="30" spans="2:13" ht="23.25" customHeight="1" x14ac:dyDescent="0.25">
      <c r="D30" s="58" t="s">
        <v>31</v>
      </c>
      <c r="E30" s="128">
        <v>0</v>
      </c>
      <c r="F30" s="129">
        <v>0</v>
      </c>
      <c r="G30" s="125"/>
      <c r="H30" s="132" t="s">
        <v>32</v>
      </c>
      <c r="I30" s="135">
        <v>0</v>
      </c>
      <c r="J30" s="129">
        <v>0</v>
      </c>
    </row>
    <row r="31" spans="2:13" ht="14.25" customHeight="1" x14ac:dyDescent="0.25">
      <c r="D31" s="58" t="s">
        <v>33</v>
      </c>
      <c r="E31" s="128">
        <v>0</v>
      </c>
      <c r="F31" s="129">
        <v>0</v>
      </c>
      <c r="G31" s="125"/>
      <c r="H31" s="132" t="s">
        <v>34</v>
      </c>
      <c r="I31" s="135">
        <v>39867.01</v>
      </c>
      <c r="J31" s="129">
        <v>0</v>
      </c>
    </row>
    <row r="32" spans="2:13" ht="22.5" x14ac:dyDescent="0.25">
      <c r="B32" s="69"/>
      <c r="D32" s="58" t="s">
        <v>35</v>
      </c>
      <c r="E32" s="128">
        <v>5064.8999999999996</v>
      </c>
      <c r="F32" s="129">
        <f>18261.75+135.6</f>
        <v>18397.349999999999</v>
      </c>
      <c r="G32" s="125"/>
      <c r="H32" s="132" t="s">
        <v>36</v>
      </c>
      <c r="I32" s="135">
        <f>SUM(I33:I34)</f>
        <v>0</v>
      </c>
      <c r="J32" s="129">
        <f>SUM(J33:J34)</f>
        <v>0</v>
      </c>
    </row>
    <row r="33" spans="2:12" ht="16.5" customHeight="1" x14ac:dyDescent="0.25">
      <c r="D33" s="58" t="s">
        <v>37</v>
      </c>
      <c r="E33" s="128">
        <v>10752057.869999999</v>
      </c>
      <c r="F33" s="129">
        <v>10093768.49</v>
      </c>
      <c r="G33" s="125"/>
      <c r="H33" s="132" t="s">
        <v>38</v>
      </c>
      <c r="I33" s="135">
        <v>0</v>
      </c>
      <c r="J33" s="129">
        <v>0</v>
      </c>
    </row>
    <row r="34" spans="2:12" ht="16.5" customHeight="1" x14ac:dyDescent="0.25">
      <c r="B34" s="69"/>
      <c r="D34" s="58" t="s">
        <v>39</v>
      </c>
      <c r="E34" s="128">
        <f>SUM(E35:E39)</f>
        <v>2070</v>
      </c>
      <c r="F34" s="129">
        <f>SUM(F35:F39)</f>
        <v>2070</v>
      </c>
      <c r="G34" s="125"/>
      <c r="H34" s="132" t="s">
        <v>40</v>
      </c>
      <c r="I34" s="135">
        <v>0</v>
      </c>
      <c r="J34" s="129">
        <v>0</v>
      </c>
    </row>
    <row r="35" spans="2:12" ht="21" customHeight="1" x14ac:dyDescent="0.25">
      <c r="D35" s="58" t="s">
        <v>41</v>
      </c>
      <c r="E35" s="128">
        <v>2070</v>
      </c>
      <c r="F35" s="129">
        <v>2070</v>
      </c>
      <c r="G35" s="125"/>
      <c r="H35" s="132" t="s">
        <v>42</v>
      </c>
      <c r="I35" s="135">
        <v>0</v>
      </c>
      <c r="J35" s="129">
        <v>0</v>
      </c>
    </row>
    <row r="36" spans="2:12" ht="25.5" customHeight="1" x14ac:dyDescent="0.25">
      <c r="D36" s="58" t="s">
        <v>43</v>
      </c>
      <c r="E36" s="128">
        <v>0</v>
      </c>
      <c r="F36" s="129">
        <v>0</v>
      </c>
      <c r="G36" s="125"/>
      <c r="H36" s="132" t="s">
        <v>44</v>
      </c>
      <c r="I36" s="135">
        <f>SUM(I37:I39)</f>
        <v>0</v>
      </c>
      <c r="J36" s="129">
        <f>SUM(J37:J39)</f>
        <v>0</v>
      </c>
      <c r="L36" s="69" t="s">
        <v>533</v>
      </c>
    </row>
    <row r="37" spans="2:12" ht="22.5" x14ac:dyDescent="0.25">
      <c r="B37" s="69"/>
      <c r="D37" s="58" t="s">
        <v>45</v>
      </c>
      <c r="E37" s="128">
        <v>0</v>
      </c>
      <c r="F37" s="129">
        <v>0</v>
      </c>
      <c r="G37" s="125"/>
      <c r="H37" s="132" t="s">
        <v>46</v>
      </c>
      <c r="I37" s="135">
        <v>0</v>
      </c>
      <c r="J37" s="129">
        <v>0</v>
      </c>
    </row>
    <row r="38" spans="2:12" ht="16.5" customHeight="1" x14ac:dyDescent="0.25">
      <c r="D38" s="58" t="s">
        <v>47</v>
      </c>
      <c r="E38" s="128">
        <v>0</v>
      </c>
      <c r="F38" s="129">
        <v>0</v>
      </c>
      <c r="G38" s="125"/>
      <c r="H38" s="132" t="s">
        <v>48</v>
      </c>
      <c r="I38" s="135">
        <v>0</v>
      </c>
      <c r="J38" s="129">
        <v>0</v>
      </c>
    </row>
    <row r="39" spans="2:12" ht="13.5" customHeight="1" x14ac:dyDescent="0.25">
      <c r="D39" s="58" t="s">
        <v>49</v>
      </c>
      <c r="E39" s="128">
        <v>0</v>
      </c>
      <c r="F39" s="128">
        <v>0</v>
      </c>
      <c r="G39" s="125"/>
      <c r="H39" s="132" t="s">
        <v>50</v>
      </c>
      <c r="I39" s="135">
        <v>0</v>
      </c>
      <c r="J39" s="129">
        <v>0</v>
      </c>
    </row>
    <row r="40" spans="2:12" ht="27.75" customHeight="1" x14ac:dyDescent="0.25">
      <c r="D40" s="58" t="s">
        <v>51</v>
      </c>
      <c r="E40" s="128">
        <f>SUM(E41:E45)</f>
        <v>0</v>
      </c>
      <c r="F40" s="130">
        <f>SUM(F41:F45)</f>
        <v>0</v>
      </c>
      <c r="G40" s="125"/>
      <c r="H40" s="132" t="s">
        <v>52</v>
      </c>
      <c r="I40" s="135">
        <f>SUM(I41:I46)</f>
        <v>44859706.859999999</v>
      </c>
      <c r="J40" s="129">
        <f>SUM(J41:J46)</f>
        <v>42040245.159999996</v>
      </c>
    </row>
    <row r="41" spans="2:12" x14ac:dyDescent="0.25">
      <c r="D41" s="58" t="s">
        <v>53</v>
      </c>
      <c r="E41" s="128">
        <v>0</v>
      </c>
      <c r="F41" s="129">
        <v>0</v>
      </c>
      <c r="G41" s="125"/>
      <c r="H41" s="132" t="s">
        <v>54</v>
      </c>
      <c r="I41" s="135">
        <v>44859706.859999999</v>
      </c>
      <c r="J41" s="129">
        <v>42040245.159999996</v>
      </c>
    </row>
    <row r="42" spans="2:12" ht="18.75" customHeight="1" x14ac:dyDescent="0.25">
      <c r="D42" s="58" t="s">
        <v>55</v>
      </c>
      <c r="E42" s="128">
        <v>0</v>
      </c>
      <c r="F42" s="129">
        <v>0</v>
      </c>
      <c r="G42" s="125"/>
      <c r="H42" s="132" t="s">
        <v>56</v>
      </c>
      <c r="I42" s="135">
        <v>0</v>
      </c>
      <c r="J42" s="129">
        <v>0</v>
      </c>
    </row>
    <row r="43" spans="2:12" ht="15" customHeight="1" x14ac:dyDescent="0.25">
      <c r="D43" s="58" t="s">
        <v>57</v>
      </c>
      <c r="E43" s="128">
        <v>0</v>
      </c>
      <c r="F43" s="129">
        <v>0</v>
      </c>
      <c r="G43" s="125"/>
      <c r="H43" s="132" t="s">
        <v>58</v>
      </c>
      <c r="I43" s="135">
        <v>0</v>
      </c>
      <c r="J43" s="129">
        <v>0</v>
      </c>
    </row>
    <row r="44" spans="2:12" ht="26.25" customHeight="1" x14ac:dyDescent="0.25">
      <c r="D44" s="58" t="s">
        <v>59</v>
      </c>
      <c r="E44" s="128">
        <v>0</v>
      </c>
      <c r="F44" s="129">
        <v>0</v>
      </c>
      <c r="G44" s="125"/>
      <c r="H44" s="132" t="s">
        <v>60</v>
      </c>
      <c r="I44" s="135">
        <v>0</v>
      </c>
      <c r="J44" s="129">
        <v>0</v>
      </c>
    </row>
    <row r="45" spans="2:12" ht="26.25" customHeight="1" x14ac:dyDescent="0.25">
      <c r="D45" s="58" t="s">
        <v>61</v>
      </c>
      <c r="E45" s="128">
        <v>0</v>
      </c>
      <c r="F45" s="129">
        <v>0</v>
      </c>
      <c r="G45" s="125"/>
      <c r="H45" s="132" t="s">
        <v>62</v>
      </c>
      <c r="I45" s="135">
        <v>0</v>
      </c>
      <c r="J45" s="129">
        <v>0</v>
      </c>
    </row>
    <row r="46" spans="2:12" ht="12" customHeight="1" x14ac:dyDescent="0.25">
      <c r="D46" s="58" t="s">
        <v>63</v>
      </c>
      <c r="E46" s="128">
        <v>0</v>
      </c>
      <c r="F46" s="129">
        <v>0</v>
      </c>
      <c r="G46" s="125"/>
      <c r="H46" s="132" t="s">
        <v>64</v>
      </c>
      <c r="I46" s="135">
        <v>0</v>
      </c>
      <c r="J46" s="129">
        <v>0</v>
      </c>
    </row>
    <row r="47" spans="2:12" ht="16.5" customHeight="1" x14ac:dyDescent="0.25">
      <c r="D47" s="58" t="s">
        <v>65</v>
      </c>
      <c r="E47" s="128">
        <f>+E48+E49</f>
        <v>0</v>
      </c>
      <c r="F47" s="130">
        <f>+F48+F49</f>
        <v>0</v>
      </c>
      <c r="G47" s="125"/>
      <c r="H47" s="132" t="s">
        <v>66</v>
      </c>
      <c r="I47" s="135">
        <f>+I48+I49+I50</f>
        <v>0</v>
      </c>
      <c r="J47" s="129">
        <f>+J48+J49+J50</f>
        <v>0</v>
      </c>
    </row>
    <row r="48" spans="2:12" ht="24.75" customHeight="1" x14ac:dyDescent="0.25">
      <c r="D48" s="58" t="s">
        <v>67</v>
      </c>
      <c r="E48" s="128">
        <v>0</v>
      </c>
      <c r="F48" s="129">
        <v>0</v>
      </c>
      <c r="G48" s="125"/>
      <c r="H48" s="132" t="s">
        <v>68</v>
      </c>
      <c r="I48" s="135">
        <v>0</v>
      </c>
      <c r="J48" s="129">
        <v>0</v>
      </c>
    </row>
    <row r="49" spans="2:10" x14ac:dyDescent="0.25">
      <c r="D49" s="58" t="s">
        <v>69</v>
      </c>
      <c r="E49" s="128">
        <v>0</v>
      </c>
      <c r="F49" s="129">
        <v>0</v>
      </c>
      <c r="G49" s="125"/>
      <c r="H49" s="132" t="s">
        <v>70</v>
      </c>
      <c r="I49" s="135">
        <v>0</v>
      </c>
      <c r="J49" s="129">
        <v>0</v>
      </c>
    </row>
    <row r="50" spans="2:10" x14ac:dyDescent="0.25">
      <c r="D50" s="58" t="s">
        <v>71</v>
      </c>
      <c r="E50" s="128">
        <f>+E51+E52+E53+E54</f>
        <v>0</v>
      </c>
      <c r="F50" s="129">
        <f>+F51+F52+F53+F54</f>
        <v>0</v>
      </c>
      <c r="G50" s="125"/>
      <c r="H50" s="132" t="s">
        <v>72</v>
      </c>
      <c r="I50" s="135">
        <v>0</v>
      </c>
      <c r="J50" s="129">
        <v>0</v>
      </c>
    </row>
    <row r="51" spans="2:10" ht="16.5" customHeight="1" x14ac:dyDescent="0.25">
      <c r="D51" s="58" t="s">
        <v>73</v>
      </c>
      <c r="E51" s="128">
        <v>0</v>
      </c>
      <c r="F51" s="129">
        <v>0</v>
      </c>
      <c r="G51" s="125"/>
      <c r="H51" s="132" t="s">
        <v>74</v>
      </c>
      <c r="I51" s="135">
        <v>0</v>
      </c>
      <c r="J51" s="129">
        <f>+J52+J53+J54</f>
        <v>0</v>
      </c>
    </row>
    <row r="52" spans="2:10" ht="16.5" customHeight="1" x14ac:dyDescent="0.25">
      <c r="D52" s="58" t="s">
        <v>75</v>
      </c>
      <c r="E52" s="128">
        <v>0</v>
      </c>
      <c r="F52" s="129">
        <v>0</v>
      </c>
      <c r="G52" s="125"/>
      <c r="H52" s="132" t="s">
        <v>76</v>
      </c>
      <c r="I52" s="135">
        <v>0</v>
      </c>
      <c r="J52" s="129">
        <v>0</v>
      </c>
    </row>
    <row r="53" spans="2:10" ht="26.25" customHeight="1" x14ac:dyDescent="0.25">
      <c r="D53" s="58" t="s">
        <v>77</v>
      </c>
      <c r="E53" s="128">
        <v>0</v>
      </c>
      <c r="F53" s="129">
        <v>0</v>
      </c>
      <c r="G53" s="125"/>
      <c r="H53" s="132" t="s">
        <v>78</v>
      </c>
      <c r="I53" s="135">
        <v>0</v>
      </c>
      <c r="J53" s="129">
        <v>0</v>
      </c>
    </row>
    <row r="54" spans="2:10" x14ac:dyDescent="0.25">
      <c r="D54" s="58" t="s">
        <v>79</v>
      </c>
      <c r="E54" s="128">
        <v>0</v>
      </c>
      <c r="F54" s="129">
        <v>0</v>
      </c>
      <c r="G54" s="125"/>
      <c r="H54" s="132" t="s">
        <v>80</v>
      </c>
      <c r="I54" s="135">
        <v>0</v>
      </c>
      <c r="J54" s="129">
        <v>0</v>
      </c>
    </row>
    <row r="55" spans="2:10" ht="27" customHeight="1" x14ac:dyDescent="0.25">
      <c r="D55" s="57" t="s">
        <v>81</v>
      </c>
      <c r="E55" s="128">
        <f>+E50+E47+E40+E34+E26+E18</f>
        <v>68231679.86999999</v>
      </c>
      <c r="F55" s="68">
        <f>+F50+F47+F40+F34+F26+F18</f>
        <v>62224507.36999999</v>
      </c>
      <c r="G55" s="125"/>
      <c r="H55" s="131" t="s">
        <v>82</v>
      </c>
      <c r="I55" s="135">
        <f>+I51+I47+I40+I36+I32+I28+I18</f>
        <v>77363623.649999991</v>
      </c>
      <c r="J55" s="129">
        <f>+J51+J47+J40+J36+J32+J28+J18</f>
        <v>59723353.859999999</v>
      </c>
    </row>
    <row r="56" spans="2:10" ht="5.25" customHeight="1" x14ac:dyDescent="0.25">
      <c r="D56" s="58"/>
      <c r="E56" s="68"/>
      <c r="F56" s="68"/>
      <c r="G56" s="68"/>
      <c r="H56" s="132"/>
      <c r="I56" s="137"/>
      <c r="J56" s="138"/>
    </row>
    <row r="57" spans="2:10" x14ac:dyDescent="0.25">
      <c r="B57" s="69"/>
      <c r="D57" s="141" t="s">
        <v>83</v>
      </c>
      <c r="E57" s="128"/>
      <c r="F57" s="130"/>
      <c r="G57" s="39"/>
      <c r="H57" s="140" t="s">
        <v>84</v>
      </c>
      <c r="I57" s="61"/>
      <c r="J57" s="61"/>
    </row>
    <row r="58" spans="2:10" x14ac:dyDescent="0.25">
      <c r="D58" s="58" t="s">
        <v>85</v>
      </c>
      <c r="E58" s="68">
        <v>0</v>
      </c>
      <c r="F58" s="68">
        <v>0</v>
      </c>
      <c r="G58" s="39"/>
      <c r="H58" s="132" t="s">
        <v>86</v>
      </c>
      <c r="I58" s="70">
        <v>0</v>
      </c>
      <c r="J58" s="70">
        <v>0</v>
      </c>
    </row>
    <row r="59" spans="2:10" ht="11.25" customHeight="1" x14ac:dyDescent="0.25">
      <c r="D59" s="58" t="s">
        <v>87</v>
      </c>
      <c r="E59" s="68">
        <v>0</v>
      </c>
      <c r="F59" s="68">
        <v>0</v>
      </c>
      <c r="G59" s="39"/>
      <c r="H59" s="132" t="s">
        <v>88</v>
      </c>
      <c r="I59" s="70">
        <v>10059657.560000001</v>
      </c>
      <c r="J59" s="70">
        <v>10059657.560000001</v>
      </c>
    </row>
    <row r="60" spans="2:10" ht="17.25" customHeight="1" x14ac:dyDescent="0.25">
      <c r="D60" s="58" t="s">
        <v>89</v>
      </c>
      <c r="E60" s="70">
        <v>1462517.83</v>
      </c>
      <c r="F60" s="70">
        <v>1462517.83</v>
      </c>
      <c r="G60" s="39"/>
      <c r="H60" s="132" t="s">
        <v>90</v>
      </c>
      <c r="I60" s="70">
        <v>0</v>
      </c>
      <c r="J60" s="70">
        <v>0</v>
      </c>
    </row>
    <row r="61" spans="2:10" ht="12" customHeight="1" x14ac:dyDescent="0.25">
      <c r="D61" s="58" t="s">
        <v>91</v>
      </c>
      <c r="E61" s="70">
        <v>24135193.370000001</v>
      </c>
      <c r="F61" s="70">
        <v>21781328.079999998</v>
      </c>
      <c r="G61" s="39"/>
      <c r="H61" s="132" t="s">
        <v>92</v>
      </c>
      <c r="I61" s="70">
        <v>0</v>
      </c>
      <c r="J61" s="70">
        <v>0</v>
      </c>
    </row>
    <row r="62" spans="2:10" ht="22.5" x14ac:dyDescent="0.25">
      <c r="D62" s="58" t="s">
        <v>93</v>
      </c>
      <c r="E62" s="70">
        <v>1147474.71</v>
      </c>
      <c r="F62" s="70">
        <v>1147474.71</v>
      </c>
      <c r="G62" s="39"/>
      <c r="H62" s="132" t="s">
        <v>94</v>
      </c>
      <c r="I62" s="70">
        <v>0</v>
      </c>
      <c r="J62" s="70">
        <v>0</v>
      </c>
    </row>
    <row r="63" spans="2:10" ht="17.25" customHeight="1" x14ac:dyDescent="0.25">
      <c r="D63" s="58" t="s">
        <v>95</v>
      </c>
      <c r="E63" s="70">
        <v>0</v>
      </c>
      <c r="F63" s="70">
        <v>0</v>
      </c>
      <c r="G63" s="39"/>
      <c r="H63" s="132" t="s">
        <v>96</v>
      </c>
      <c r="I63" s="70">
        <v>0</v>
      </c>
      <c r="J63" s="70">
        <v>0</v>
      </c>
    </row>
    <row r="64" spans="2:10" ht="13.5" customHeight="1" x14ac:dyDescent="0.25">
      <c r="D64" s="58" t="s">
        <v>97</v>
      </c>
      <c r="E64" s="70">
        <v>0</v>
      </c>
      <c r="F64" s="70">
        <v>0</v>
      </c>
      <c r="G64" s="39"/>
      <c r="H64" s="132"/>
      <c r="I64" s="60"/>
      <c r="J64" s="60"/>
    </row>
    <row r="65" spans="4:10" ht="18" customHeight="1" x14ac:dyDescent="0.25">
      <c r="D65" s="58" t="s">
        <v>98</v>
      </c>
      <c r="E65" s="70">
        <v>0</v>
      </c>
      <c r="F65" s="70">
        <v>0</v>
      </c>
      <c r="G65" s="39"/>
      <c r="H65" s="132" t="s">
        <v>99</v>
      </c>
      <c r="I65" s="70">
        <f>SUM(I58:I63)</f>
        <v>10059657.560000001</v>
      </c>
      <c r="J65" s="70">
        <f>SUM(J58:J63)</f>
        <v>10059657.560000001</v>
      </c>
    </row>
    <row r="66" spans="4:10" x14ac:dyDescent="0.25">
      <c r="D66" s="58" t="s">
        <v>100</v>
      </c>
      <c r="E66" s="70">
        <v>0</v>
      </c>
      <c r="F66" s="70">
        <v>0</v>
      </c>
      <c r="G66" s="39"/>
      <c r="H66" s="132" t="s">
        <v>101</v>
      </c>
      <c r="I66" s="70">
        <f>+I55+I65</f>
        <v>87423281.209999993</v>
      </c>
      <c r="J66" s="70">
        <f>+J55+J65</f>
        <v>69783011.420000002</v>
      </c>
    </row>
    <row r="67" spans="4:10" ht="17.25" customHeight="1" x14ac:dyDescent="0.25">
      <c r="D67" s="58" t="s">
        <v>102</v>
      </c>
      <c r="E67" s="70">
        <f>SUM(E58:E66)</f>
        <v>26745185.910000004</v>
      </c>
      <c r="F67" s="70">
        <f>SUM(F58:F66)</f>
        <v>24391320.619999997</v>
      </c>
      <c r="G67" s="39"/>
      <c r="H67" s="132"/>
      <c r="I67" s="70"/>
      <c r="J67" s="70"/>
    </row>
    <row r="68" spans="4:10" x14ac:dyDescent="0.25">
      <c r="D68" s="58" t="s">
        <v>104</v>
      </c>
      <c r="E68" s="70">
        <f>+E55+E67</f>
        <v>94976865.780000001</v>
      </c>
      <c r="F68" s="70">
        <f>+F55+F67</f>
        <v>86615827.98999998</v>
      </c>
      <c r="G68" s="39"/>
      <c r="H68" s="140" t="s">
        <v>103</v>
      </c>
      <c r="I68" s="70"/>
      <c r="J68" s="70"/>
    </row>
    <row r="69" spans="4:10" ht="14.25" customHeight="1" x14ac:dyDescent="0.25">
      <c r="D69" s="58"/>
      <c r="E69" s="71"/>
      <c r="F69" s="71"/>
      <c r="G69" s="39"/>
      <c r="H69" s="132" t="s">
        <v>105</v>
      </c>
      <c r="I69" s="70">
        <f>+I70+I71+I72</f>
        <v>22074715.969999999</v>
      </c>
      <c r="J69" s="70">
        <f>+J70+J71+J72</f>
        <v>22074715.969999999</v>
      </c>
    </row>
    <row r="70" spans="4:10" ht="13.5" customHeight="1" x14ac:dyDescent="0.25">
      <c r="D70" s="58"/>
      <c r="E70" s="153"/>
      <c r="F70" s="153"/>
      <c r="G70" s="39"/>
      <c r="H70" s="132" t="s">
        <v>106</v>
      </c>
      <c r="I70" s="70">
        <v>0</v>
      </c>
      <c r="J70" s="70">
        <v>0</v>
      </c>
    </row>
    <row r="71" spans="4:10" x14ac:dyDescent="0.25">
      <c r="D71" s="58"/>
      <c r="E71" s="58"/>
      <c r="F71" s="58"/>
      <c r="G71" s="39"/>
      <c r="H71" s="132" t="s">
        <v>107</v>
      </c>
      <c r="I71" s="70">
        <v>0</v>
      </c>
      <c r="J71" s="70">
        <v>0</v>
      </c>
    </row>
    <row r="72" spans="4:10" x14ac:dyDescent="0.25">
      <c r="D72" s="58"/>
      <c r="E72" s="58"/>
      <c r="F72" s="58"/>
      <c r="G72" s="39"/>
      <c r="H72" s="132" t="s">
        <v>108</v>
      </c>
      <c r="I72" s="70">
        <v>22074715.969999999</v>
      </c>
      <c r="J72" s="70">
        <v>22074715.969999999</v>
      </c>
    </row>
    <row r="73" spans="4:10" ht="16.5" customHeight="1" x14ac:dyDescent="0.25">
      <c r="D73" s="58"/>
      <c r="E73" s="58"/>
      <c r="F73" s="58"/>
      <c r="G73" s="39"/>
      <c r="H73" s="132" t="s">
        <v>109</v>
      </c>
      <c r="I73" s="70">
        <f>+I74+I75+I78</f>
        <v>-14521131.4</v>
      </c>
      <c r="J73" s="70">
        <v>-5241899.4000000004</v>
      </c>
    </row>
    <row r="74" spans="4:10" x14ac:dyDescent="0.25">
      <c r="D74" s="58"/>
      <c r="E74" s="58"/>
      <c r="F74" s="58"/>
      <c r="G74" s="39"/>
      <c r="H74" s="132" t="s">
        <v>110</v>
      </c>
      <c r="I74" s="70">
        <v>-9442252.1699999999</v>
      </c>
      <c r="J74" s="70">
        <v>1253018.57</v>
      </c>
    </row>
    <row r="75" spans="4:10" x14ac:dyDescent="0.25">
      <c r="D75" s="58"/>
      <c r="E75" s="58"/>
      <c r="F75" s="58"/>
      <c r="G75" s="39"/>
      <c r="H75" s="132" t="s">
        <v>111</v>
      </c>
      <c r="I75" s="70">
        <v>-3293811.29</v>
      </c>
      <c r="J75" s="70">
        <v>-4696973.25</v>
      </c>
    </row>
    <row r="76" spans="4:10" x14ac:dyDescent="0.25">
      <c r="D76" s="58"/>
      <c r="E76" s="58"/>
      <c r="F76" s="58"/>
      <c r="G76" s="39"/>
      <c r="H76" s="132" t="s">
        <v>112</v>
      </c>
      <c r="I76" s="70">
        <v>0</v>
      </c>
      <c r="J76" s="70">
        <v>0</v>
      </c>
    </row>
    <row r="77" spans="4:10" x14ac:dyDescent="0.25">
      <c r="D77" s="58"/>
      <c r="E77" s="58"/>
      <c r="F77" s="58"/>
      <c r="G77" s="39"/>
      <c r="H77" s="132" t="s">
        <v>113</v>
      </c>
      <c r="I77" s="70">
        <v>0</v>
      </c>
      <c r="J77" s="70">
        <v>0</v>
      </c>
    </row>
    <row r="78" spans="4:10" ht="14.25" customHeight="1" x14ac:dyDescent="0.25">
      <c r="D78" s="58"/>
      <c r="E78" s="58"/>
      <c r="F78" s="58"/>
      <c r="G78" s="39"/>
      <c r="H78" s="132" t="s">
        <v>114</v>
      </c>
      <c r="I78" s="70">
        <v>-1785067.94</v>
      </c>
      <c r="J78" s="70">
        <v>-1797944.72</v>
      </c>
    </row>
    <row r="79" spans="4:10" ht="22.5" x14ac:dyDescent="0.25">
      <c r="D79" s="58"/>
      <c r="E79" s="58"/>
      <c r="F79" s="58"/>
      <c r="G79" s="39"/>
      <c r="H79" s="132" t="s">
        <v>115</v>
      </c>
      <c r="I79" s="70">
        <f>+I80+I81</f>
        <v>0</v>
      </c>
      <c r="J79" s="70">
        <f>+J80+J81</f>
        <v>0</v>
      </c>
    </row>
    <row r="80" spans="4:10" x14ac:dyDescent="0.25">
      <c r="D80" s="58"/>
      <c r="E80" s="58"/>
      <c r="F80" s="58"/>
      <c r="G80" s="39"/>
      <c r="H80" s="132" t="s">
        <v>116</v>
      </c>
      <c r="I80" s="70">
        <v>0</v>
      </c>
      <c r="J80" s="70">
        <v>0</v>
      </c>
    </row>
    <row r="81" spans="4:10" x14ac:dyDescent="0.25">
      <c r="D81" s="58"/>
      <c r="E81" s="58"/>
      <c r="F81" s="58"/>
      <c r="G81" s="39"/>
      <c r="H81" s="132" t="s">
        <v>117</v>
      </c>
      <c r="I81" s="70">
        <v>0</v>
      </c>
      <c r="J81" s="70">
        <v>0</v>
      </c>
    </row>
    <row r="82" spans="4:10" ht="16.5" customHeight="1" x14ac:dyDescent="0.25">
      <c r="D82" s="58"/>
      <c r="E82" s="58"/>
      <c r="F82" s="58"/>
      <c r="G82" s="39"/>
      <c r="H82" s="132" t="s">
        <v>118</v>
      </c>
      <c r="I82" s="70">
        <f>+I69+I73+I79</f>
        <v>7553584.5699999984</v>
      </c>
      <c r="J82" s="70">
        <f>+J69+J73+J79</f>
        <v>16832816.57</v>
      </c>
    </row>
    <row r="83" spans="4:10" ht="12.75" customHeight="1" x14ac:dyDescent="0.25">
      <c r="D83" s="59"/>
      <c r="E83" s="59"/>
      <c r="F83" s="59"/>
      <c r="G83" s="56"/>
      <c r="H83" s="134" t="s">
        <v>119</v>
      </c>
      <c r="I83" s="139">
        <f>+I66+I82</f>
        <v>94976865.779999986</v>
      </c>
      <c r="J83" s="139">
        <f>+J82+J66</f>
        <v>86615827.99000001</v>
      </c>
    </row>
    <row r="85" spans="4:10" x14ac:dyDescent="0.25">
      <c r="H85" s="69"/>
      <c r="I85" s="69"/>
    </row>
  </sheetData>
  <mergeCells count="12">
    <mergeCell ref="D7:J7"/>
    <mergeCell ref="D9:J9"/>
    <mergeCell ref="D10:J10"/>
    <mergeCell ref="D11:J11"/>
    <mergeCell ref="D12:J12"/>
    <mergeCell ref="J13:J15"/>
    <mergeCell ref="F13:F15"/>
    <mergeCell ref="D13:D15"/>
    <mergeCell ref="E13:E15"/>
    <mergeCell ref="G13:G15"/>
    <mergeCell ref="H13:H15"/>
    <mergeCell ref="I13:I1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topLeftCell="A10" workbookViewId="0">
      <selection activeCell="C8" sqref="C8:I8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271" t="s">
        <v>508</v>
      </c>
      <c r="D3" s="271"/>
      <c r="E3" s="271"/>
      <c r="F3" s="271"/>
      <c r="G3" s="271"/>
      <c r="H3" s="271"/>
      <c r="I3" s="271"/>
    </row>
    <row r="4" spans="3:9" ht="24.75" customHeight="1" x14ac:dyDescent="0.25">
      <c r="C4" s="277" t="s">
        <v>509</v>
      </c>
      <c r="D4" s="277"/>
      <c r="E4" s="277"/>
      <c r="F4" s="277"/>
      <c r="G4" s="277"/>
      <c r="H4" s="277"/>
      <c r="I4" s="277"/>
    </row>
    <row r="5" spans="3:9" x14ac:dyDescent="0.25">
      <c r="C5" s="278" t="s">
        <v>530</v>
      </c>
      <c r="D5" s="279"/>
      <c r="E5" s="279"/>
      <c r="F5" s="279"/>
      <c r="G5" s="279"/>
      <c r="H5" s="279"/>
      <c r="I5" s="280"/>
    </row>
    <row r="6" spans="3:9" x14ac:dyDescent="0.25">
      <c r="C6" s="227" t="s">
        <v>364</v>
      </c>
      <c r="D6" s="203"/>
      <c r="E6" s="203"/>
      <c r="F6" s="203"/>
      <c r="G6" s="203"/>
      <c r="H6" s="203"/>
      <c r="I6" s="228"/>
    </row>
    <row r="7" spans="3:9" x14ac:dyDescent="0.25">
      <c r="C7" s="227" t="s">
        <v>510</v>
      </c>
      <c r="D7" s="203"/>
      <c r="E7" s="203"/>
      <c r="F7" s="203"/>
      <c r="G7" s="203"/>
      <c r="H7" s="203"/>
      <c r="I7" s="228"/>
    </row>
    <row r="8" spans="3:9" x14ac:dyDescent="0.25">
      <c r="C8" s="229" t="s">
        <v>564</v>
      </c>
      <c r="D8" s="203"/>
      <c r="E8" s="203"/>
      <c r="F8" s="203"/>
      <c r="G8" s="203"/>
      <c r="H8" s="203"/>
      <c r="I8" s="228"/>
    </row>
    <row r="9" spans="3:9" x14ac:dyDescent="0.25">
      <c r="C9" s="227" t="s">
        <v>1</v>
      </c>
      <c r="D9" s="203"/>
      <c r="E9" s="203"/>
      <c r="F9" s="203"/>
      <c r="G9" s="203"/>
      <c r="H9" s="203"/>
      <c r="I9" s="228"/>
    </row>
    <row r="10" spans="3:9" x14ac:dyDescent="0.25">
      <c r="C10" s="216" t="s">
        <v>2</v>
      </c>
      <c r="D10" s="216" t="s">
        <v>366</v>
      </c>
      <c r="E10" s="216"/>
      <c r="F10" s="216"/>
      <c r="G10" s="216"/>
      <c r="H10" s="216"/>
      <c r="I10" s="216" t="s">
        <v>453</v>
      </c>
    </row>
    <row r="11" spans="3:9" x14ac:dyDescent="0.25">
      <c r="C11" s="203"/>
      <c r="D11" s="203" t="s">
        <v>228</v>
      </c>
      <c r="E11" s="173" t="s">
        <v>276</v>
      </c>
      <c r="F11" s="203" t="s">
        <v>278</v>
      </c>
      <c r="G11" s="203" t="s">
        <v>229</v>
      </c>
      <c r="H11" s="203" t="s">
        <v>231</v>
      </c>
      <c r="I11" s="203"/>
    </row>
    <row r="12" spans="3:9" x14ac:dyDescent="0.25">
      <c r="C12" s="215"/>
      <c r="D12" s="215"/>
      <c r="E12" s="177" t="s">
        <v>277</v>
      </c>
      <c r="F12" s="215"/>
      <c r="G12" s="215"/>
      <c r="H12" s="215"/>
      <c r="I12" s="215"/>
    </row>
    <row r="13" spans="3:9" x14ac:dyDescent="0.25">
      <c r="C13" s="169" t="s">
        <v>511</v>
      </c>
      <c r="D13" s="116">
        <f>SUM(D14:D25)</f>
        <v>229945000.97999999</v>
      </c>
      <c r="E13" s="116">
        <f t="shared" ref="E13:I13" si="0">SUM(E14:E25)</f>
        <v>14437282.830000009</v>
      </c>
      <c r="F13" s="116">
        <f t="shared" si="0"/>
        <v>244382283.81</v>
      </c>
      <c r="G13" s="116">
        <f t="shared" si="0"/>
        <v>241604994.43000001</v>
      </c>
      <c r="H13" s="116">
        <f t="shared" si="0"/>
        <v>238799839.06</v>
      </c>
      <c r="I13" s="116">
        <f t="shared" si="0"/>
        <v>2777289.3799999952</v>
      </c>
    </row>
    <row r="14" spans="3:9" x14ac:dyDescent="0.25">
      <c r="C14" s="31" t="s">
        <v>512</v>
      </c>
      <c r="D14" s="116">
        <f>+'formato 6 a'!E12</f>
        <v>229945000.97999999</v>
      </c>
      <c r="E14" s="116">
        <f>+'formato 6 a'!F12</f>
        <v>14437282.830000009</v>
      </c>
      <c r="F14" s="116">
        <f>+'formato 6 a'!G12</f>
        <v>244382283.81</v>
      </c>
      <c r="G14" s="116">
        <f>+'formato 6 a'!H12</f>
        <v>241604994.43000001</v>
      </c>
      <c r="H14" s="116">
        <f>+'formato 6 a'!I12</f>
        <v>238799839.06</v>
      </c>
      <c r="I14" s="116">
        <f>+F14-G14</f>
        <v>2777289.3799999952</v>
      </c>
    </row>
    <row r="15" spans="3:9" x14ac:dyDescent="0.25">
      <c r="C15" s="31" t="s">
        <v>513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3:9" x14ac:dyDescent="0.25">
      <c r="C16" s="31" t="s">
        <v>514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3:9" x14ac:dyDescent="0.25">
      <c r="C17" s="31" t="s">
        <v>515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</row>
    <row r="18" spans="3:9" x14ac:dyDescent="0.25">
      <c r="C18" s="31" t="s">
        <v>516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</row>
    <row r="19" spans="3:9" x14ac:dyDescent="0.25">
      <c r="C19" s="31" t="s">
        <v>517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</row>
    <row r="20" spans="3:9" x14ac:dyDescent="0.25">
      <c r="C20" s="31" t="s">
        <v>518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</row>
    <row r="21" spans="3:9" x14ac:dyDescent="0.25">
      <c r="C21" s="31" t="s">
        <v>519</v>
      </c>
      <c r="D21" s="63"/>
      <c r="E21" s="63"/>
      <c r="F21" s="63"/>
      <c r="G21" s="63"/>
      <c r="H21" s="63"/>
      <c r="I21" s="63"/>
    </row>
    <row r="22" spans="3:9" x14ac:dyDescent="0.25">
      <c r="C22" s="31" t="s">
        <v>520</v>
      </c>
      <c r="D22" s="63"/>
      <c r="E22" s="63"/>
      <c r="F22" s="63"/>
      <c r="G22" s="63"/>
      <c r="H22" s="63"/>
      <c r="I22" s="63"/>
    </row>
    <row r="23" spans="3:9" x14ac:dyDescent="0.25">
      <c r="C23" s="51" t="s">
        <v>521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3:9" x14ac:dyDescent="0.25">
      <c r="C24" s="51" t="s">
        <v>522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3:9" x14ac:dyDescent="0.25">
      <c r="C25" s="31" t="s">
        <v>523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</row>
    <row r="26" spans="3:9" x14ac:dyDescent="0.25">
      <c r="C26" s="31"/>
      <c r="D26" s="38"/>
      <c r="E26" s="38"/>
      <c r="F26" s="40"/>
      <c r="G26" s="38"/>
      <c r="H26" s="40"/>
      <c r="I26" s="38"/>
    </row>
    <row r="27" spans="3:9" x14ac:dyDescent="0.25">
      <c r="C27" s="52" t="s">
        <v>524</v>
      </c>
      <c r="D27" s="63">
        <f>+D28+D29+D30+D33+D34</f>
        <v>0</v>
      </c>
      <c r="E27" s="63">
        <f t="shared" ref="E27:I27" si="1">+E28+E29+E30+E33+E34</f>
        <v>0</v>
      </c>
      <c r="F27" s="63">
        <f t="shared" si="1"/>
        <v>0</v>
      </c>
      <c r="G27" s="63">
        <f t="shared" si="1"/>
        <v>0</v>
      </c>
      <c r="H27" s="63">
        <f t="shared" si="1"/>
        <v>0</v>
      </c>
      <c r="I27" s="63">
        <f t="shared" si="1"/>
        <v>0</v>
      </c>
    </row>
    <row r="28" spans="3:9" x14ac:dyDescent="0.25">
      <c r="C28" s="31" t="s">
        <v>512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3:9" x14ac:dyDescent="0.25">
      <c r="C29" s="31" t="s">
        <v>513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3:9" x14ac:dyDescent="0.25">
      <c r="C30" s="31" t="s">
        <v>514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</row>
    <row r="31" spans="3:9" x14ac:dyDescent="0.25">
      <c r="C31" s="31" t="s">
        <v>515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</row>
    <row r="32" spans="3:9" x14ac:dyDescent="0.25">
      <c r="C32" s="31" t="s">
        <v>516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</row>
    <row r="33" spans="3:9" x14ac:dyDescent="0.25">
      <c r="C33" s="31" t="s">
        <v>517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</row>
    <row r="34" spans="3:9" x14ac:dyDescent="0.25">
      <c r="C34" s="31" t="s">
        <v>518</v>
      </c>
      <c r="D34" s="63">
        <f>+D37+D38</f>
        <v>0</v>
      </c>
      <c r="E34" s="63">
        <f t="shared" ref="E34:I34" si="2">+E37+E38</f>
        <v>0</v>
      </c>
      <c r="F34" s="63">
        <f t="shared" si="2"/>
        <v>0</v>
      </c>
      <c r="G34" s="63">
        <f t="shared" si="2"/>
        <v>0</v>
      </c>
      <c r="H34" s="63">
        <f t="shared" si="2"/>
        <v>0</v>
      </c>
      <c r="I34" s="63">
        <f t="shared" si="2"/>
        <v>0</v>
      </c>
    </row>
    <row r="35" spans="3:9" x14ac:dyDescent="0.25">
      <c r="C35" s="31" t="s">
        <v>519</v>
      </c>
      <c r="D35" s="63"/>
      <c r="E35" s="63"/>
      <c r="F35" s="63"/>
      <c r="G35" s="63"/>
      <c r="H35" s="63"/>
      <c r="I35" s="63"/>
    </row>
    <row r="36" spans="3:9" x14ac:dyDescent="0.25">
      <c r="C36" s="31" t="s">
        <v>520</v>
      </c>
      <c r="D36" s="63"/>
      <c r="E36" s="63"/>
      <c r="F36" s="63"/>
      <c r="G36" s="63"/>
      <c r="H36" s="63"/>
      <c r="I36" s="63"/>
    </row>
    <row r="37" spans="3:9" x14ac:dyDescent="0.25">
      <c r="C37" s="51" t="s">
        <v>521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</row>
    <row r="38" spans="3:9" x14ac:dyDescent="0.25">
      <c r="C38" s="51" t="s">
        <v>522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</row>
    <row r="39" spans="3:9" x14ac:dyDescent="0.25">
      <c r="C39" s="31" t="s">
        <v>523</v>
      </c>
      <c r="D39" s="38"/>
      <c r="E39" s="38"/>
      <c r="F39" s="40"/>
      <c r="G39" s="38"/>
      <c r="H39" s="40"/>
      <c r="I39" s="38"/>
    </row>
    <row r="40" spans="3:9" x14ac:dyDescent="0.25">
      <c r="C40" s="52" t="s">
        <v>525</v>
      </c>
      <c r="D40" s="116">
        <f>+D13+D27</f>
        <v>229945000.97999999</v>
      </c>
      <c r="E40" s="116">
        <f t="shared" ref="E40:I40" si="3">+E13+E27</f>
        <v>14437282.830000009</v>
      </c>
      <c r="F40" s="116">
        <f t="shared" si="3"/>
        <v>244382283.81</v>
      </c>
      <c r="G40" s="116">
        <f t="shared" si="3"/>
        <v>241604994.43000001</v>
      </c>
      <c r="H40" s="116">
        <f t="shared" si="3"/>
        <v>238799839.06</v>
      </c>
      <c r="I40" s="116">
        <f t="shared" si="3"/>
        <v>2777289.3799999952</v>
      </c>
    </row>
    <row r="41" spans="3:9" x14ac:dyDescent="0.25">
      <c r="C41" s="52" t="s">
        <v>526</v>
      </c>
      <c r="D41" s="28"/>
      <c r="E41" s="28"/>
      <c r="F41" s="47"/>
      <c r="G41" s="28"/>
      <c r="H41" s="47"/>
      <c r="I41" s="28"/>
    </row>
    <row r="42" spans="3:9" x14ac:dyDescent="0.25">
      <c r="C42" s="48"/>
      <c r="D42" s="50"/>
      <c r="E42" s="50"/>
      <c r="F42" s="49"/>
      <c r="G42" s="50"/>
      <c r="H42" s="49"/>
      <c r="I42" s="50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workbookViewId="0">
      <selection activeCell="I23" sqref="I23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203" t="s">
        <v>530</v>
      </c>
      <c r="D4" s="203"/>
      <c r="E4" s="203"/>
      <c r="F4" s="203"/>
      <c r="G4" s="203"/>
      <c r="H4" s="203"/>
      <c r="I4" s="203"/>
      <c r="J4" s="203"/>
      <c r="K4" s="203"/>
    </row>
    <row r="5" spans="3:11" ht="13.5" customHeight="1" x14ac:dyDescent="0.25">
      <c r="C5" s="203" t="s">
        <v>120</v>
      </c>
      <c r="D5" s="203"/>
      <c r="E5" s="203"/>
      <c r="F5" s="203"/>
      <c r="G5" s="203"/>
      <c r="H5" s="203"/>
      <c r="I5" s="203"/>
      <c r="J5" s="203"/>
      <c r="K5" s="203"/>
    </row>
    <row r="6" spans="3:11" ht="23.25" customHeight="1" x14ac:dyDescent="0.25">
      <c r="C6" s="204" t="s">
        <v>567</v>
      </c>
      <c r="D6" s="203"/>
      <c r="E6" s="203"/>
      <c r="F6" s="203"/>
      <c r="G6" s="203"/>
      <c r="H6" s="203"/>
      <c r="I6" s="203"/>
      <c r="J6" s="203"/>
      <c r="K6" s="203"/>
    </row>
    <row r="7" spans="3:11" x14ac:dyDescent="0.25">
      <c r="C7" s="203" t="s">
        <v>1</v>
      </c>
      <c r="D7" s="203"/>
      <c r="E7" s="203"/>
      <c r="F7" s="203"/>
      <c r="G7" s="203"/>
      <c r="H7" s="203"/>
      <c r="I7" s="203"/>
      <c r="J7" s="203"/>
      <c r="K7" s="203"/>
    </row>
    <row r="8" spans="3:11" x14ac:dyDescent="0.25">
      <c r="C8" s="203" t="s">
        <v>121</v>
      </c>
      <c r="D8" s="203"/>
      <c r="E8" s="173" t="s">
        <v>123</v>
      </c>
      <c r="F8" s="173" t="s">
        <v>125</v>
      </c>
      <c r="G8" s="173" t="s">
        <v>127</v>
      </c>
      <c r="H8" s="173" t="s">
        <v>129</v>
      </c>
      <c r="I8" s="173" t="s">
        <v>132</v>
      </c>
      <c r="J8" s="173" t="s">
        <v>136</v>
      </c>
      <c r="K8" s="173" t="s">
        <v>136</v>
      </c>
    </row>
    <row r="9" spans="3:11" x14ac:dyDescent="0.25">
      <c r="C9" s="203" t="s">
        <v>122</v>
      </c>
      <c r="D9" s="203"/>
      <c r="E9" s="173" t="s">
        <v>124</v>
      </c>
      <c r="F9" s="173" t="s">
        <v>126</v>
      </c>
      <c r="G9" s="173" t="s">
        <v>128</v>
      </c>
      <c r="H9" s="173" t="s">
        <v>130</v>
      </c>
      <c r="I9" s="173" t="s">
        <v>133</v>
      </c>
      <c r="J9" s="173" t="s">
        <v>137</v>
      </c>
      <c r="K9" s="173" t="s">
        <v>139</v>
      </c>
    </row>
    <row r="10" spans="3:11" x14ac:dyDescent="0.25">
      <c r="C10" s="205"/>
      <c r="D10" s="205"/>
      <c r="E10" s="173" t="s">
        <v>536</v>
      </c>
      <c r="F10" s="174"/>
      <c r="G10" s="174"/>
      <c r="H10" s="173" t="s">
        <v>131</v>
      </c>
      <c r="I10" s="173" t="s">
        <v>134</v>
      </c>
      <c r="J10" s="173" t="s">
        <v>138</v>
      </c>
      <c r="K10" s="173" t="s">
        <v>140</v>
      </c>
    </row>
    <row r="11" spans="3:11" x14ac:dyDescent="0.25">
      <c r="C11" s="205"/>
      <c r="D11" s="205"/>
      <c r="E11" s="182" t="s">
        <v>563</v>
      </c>
      <c r="F11" s="174"/>
      <c r="G11" s="174"/>
      <c r="H11" s="174"/>
      <c r="I11" s="173" t="s">
        <v>135</v>
      </c>
      <c r="J11" s="174"/>
      <c r="K11" s="173" t="s">
        <v>141</v>
      </c>
    </row>
    <row r="12" spans="3:11" ht="10.5" customHeight="1" x14ac:dyDescent="0.25">
      <c r="C12" s="205"/>
      <c r="D12" s="205"/>
      <c r="E12" s="174"/>
      <c r="F12" s="174"/>
      <c r="G12" s="174"/>
      <c r="H12" s="174"/>
      <c r="I12" s="174"/>
      <c r="J12" s="174"/>
      <c r="K12" s="173" t="s">
        <v>142</v>
      </c>
    </row>
    <row r="13" spans="3:11" x14ac:dyDescent="0.25">
      <c r="C13" s="201"/>
      <c r="D13" s="202"/>
      <c r="E13" s="172"/>
      <c r="F13" s="172"/>
      <c r="G13" s="172"/>
      <c r="H13" s="172"/>
      <c r="I13" s="172"/>
      <c r="J13" s="172"/>
      <c r="K13" s="172"/>
    </row>
    <row r="14" spans="3:11" x14ac:dyDescent="0.25">
      <c r="C14" s="206" t="s">
        <v>143</v>
      </c>
      <c r="D14" s="207"/>
      <c r="E14" s="72">
        <f>+E15+E19</f>
        <v>0</v>
      </c>
      <c r="F14" s="72">
        <f t="shared" ref="F14:K14" si="0">+F15+F19</f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0</v>
      </c>
    </row>
    <row r="15" spans="3:11" x14ac:dyDescent="0.25">
      <c r="C15" s="206" t="s">
        <v>144</v>
      </c>
      <c r="D15" s="207"/>
      <c r="E15" s="72">
        <f>+E16+E17+E18</f>
        <v>0</v>
      </c>
      <c r="F15" s="72">
        <f t="shared" ref="F15:K15" si="1">+F16+F17+F18</f>
        <v>0</v>
      </c>
      <c r="G15" s="72">
        <f t="shared" si="1"/>
        <v>0</v>
      </c>
      <c r="H15" s="72">
        <f t="shared" si="1"/>
        <v>0</v>
      </c>
      <c r="I15" s="72">
        <f t="shared" si="1"/>
        <v>0</v>
      </c>
      <c r="J15" s="72">
        <f t="shared" si="1"/>
        <v>0</v>
      </c>
      <c r="K15" s="72">
        <f t="shared" si="1"/>
        <v>0</v>
      </c>
    </row>
    <row r="16" spans="3:11" ht="24" x14ac:dyDescent="0.25">
      <c r="C16" s="6"/>
      <c r="D16" s="7" t="s">
        <v>145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</row>
    <row r="17" spans="3:11" x14ac:dyDescent="0.25">
      <c r="C17" s="6"/>
      <c r="D17" s="7" t="s">
        <v>146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</row>
    <row r="18" spans="3:11" ht="24" x14ac:dyDescent="0.25">
      <c r="C18" s="6"/>
      <c r="D18" s="7" t="s">
        <v>147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</row>
    <row r="19" spans="3:11" x14ac:dyDescent="0.25">
      <c r="C19" s="206" t="s">
        <v>148</v>
      </c>
      <c r="D19" s="207"/>
      <c r="E19" s="72">
        <f>SUM(E16:E18)</f>
        <v>0</v>
      </c>
      <c r="F19" s="72">
        <f t="shared" ref="F19:K19" si="2">SUM(F16:F18)</f>
        <v>0</v>
      </c>
      <c r="G19" s="72">
        <f t="shared" si="2"/>
        <v>0</v>
      </c>
      <c r="H19" s="72">
        <f t="shared" si="2"/>
        <v>0</v>
      </c>
      <c r="I19" s="72">
        <f t="shared" si="2"/>
        <v>0</v>
      </c>
      <c r="J19" s="72">
        <f t="shared" si="2"/>
        <v>0</v>
      </c>
      <c r="K19" s="72">
        <f t="shared" si="2"/>
        <v>0</v>
      </c>
    </row>
    <row r="20" spans="3:11" ht="24" x14ac:dyDescent="0.25">
      <c r="C20" s="6"/>
      <c r="D20" s="7" t="s">
        <v>149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</row>
    <row r="21" spans="3:11" x14ac:dyDescent="0.25">
      <c r="C21" s="6"/>
      <c r="D21" s="7" t="s">
        <v>150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</row>
    <row r="22" spans="3:11" ht="24" x14ac:dyDescent="0.25">
      <c r="C22" s="6"/>
      <c r="D22" s="7" t="s">
        <v>151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</row>
    <row r="23" spans="3:11" x14ac:dyDescent="0.25">
      <c r="C23" s="206" t="s">
        <v>152</v>
      </c>
      <c r="D23" s="207"/>
      <c r="E23" s="180">
        <f>+'formato 1'!J66</f>
        <v>69783011.420000002</v>
      </c>
      <c r="F23" s="180"/>
      <c r="G23" s="180"/>
      <c r="H23" s="180"/>
      <c r="I23" s="180">
        <v>87423281.209999993</v>
      </c>
      <c r="J23" s="180"/>
      <c r="K23" s="180"/>
    </row>
    <row r="24" spans="3:11" x14ac:dyDescent="0.25">
      <c r="C24" s="6"/>
      <c r="D24" s="7"/>
      <c r="E24" s="73"/>
      <c r="F24" s="73"/>
      <c r="G24" s="73"/>
      <c r="H24" s="73"/>
      <c r="I24" s="73"/>
      <c r="J24" s="73"/>
      <c r="K24" s="73"/>
    </row>
    <row r="25" spans="3:11" ht="29.25" customHeight="1" x14ac:dyDescent="0.25">
      <c r="C25" s="206" t="s">
        <v>153</v>
      </c>
      <c r="D25" s="207"/>
      <c r="E25" s="72">
        <f>+E14+E23</f>
        <v>69783011.420000002</v>
      </c>
      <c r="F25" s="72">
        <f t="shared" ref="F25:K25" si="3">+F14+F23</f>
        <v>0</v>
      </c>
      <c r="G25" s="72">
        <f t="shared" si="3"/>
        <v>0</v>
      </c>
      <c r="H25" s="72">
        <f t="shared" si="3"/>
        <v>0</v>
      </c>
      <c r="I25" s="72">
        <f t="shared" si="3"/>
        <v>87423281.209999993</v>
      </c>
      <c r="J25" s="72">
        <f t="shared" si="3"/>
        <v>0</v>
      </c>
      <c r="K25" s="72">
        <f t="shared" si="3"/>
        <v>0</v>
      </c>
    </row>
    <row r="26" spans="3:11" x14ac:dyDescent="0.25">
      <c r="C26" s="201"/>
      <c r="D26" s="202"/>
      <c r="E26" s="73"/>
      <c r="F26" s="73"/>
      <c r="G26" s="73"/>
      <c r="H26" s="73"/>
      <c r="I26" s="73"/>
      <c r="J26" s="73"/>
      <c r="K26" s="73"/>
    </row>
    <row r="27" spans="3:11" ht="16.5" customHeight="1" x14ac:dyDescent="0.25">
      <c r="C27" s="206" t="s">
        <v>527</v>
      </c>
      <c r="D27" s="207"/>
      <c r="E27" s="73"/>
      <c r="F27" s="73"/>
      <c r="G27" s="73"/>
      <c r="H27" s="73"/>
      <c r="I27" s="73"/>
      <c r="J27" s="73"/>
      <c r="K27" s="73"/>
    </row>
    <row r="28" spans="3:11" x14ac:dyDescent="0.25">
      <c r="C28" s="201" t="s">
        <v>154</v>
      </c>
      <c r="D28" s="202"/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</row>
    <row r="29" spans="3:11" x14ac:dyDescent="0.25">
      <c r="C29" s="201" t="s">
        <v>155</v>
      </c>
      <c r="D29" s="202"/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</row>
    <row r="30" spans="3:11" x14ac:dyDescent="0.25">
      <c r="C30" s="201" t="s">
        <v>156</v>
      </c>
      <c r="D30" s="202"/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</row>
    <row r="31" spans="3:11" x14ac:dyDescent="0.25">
      <c r="C31" s="201"/>
      <c r="D31" s="202"/>
      <c r="E31" s="73"/>
      <c r="F31" s="73"/>
      <c r="G31" s="73"/>
      <c r="H31" s="73"/>
      <c r="I31" s="73"/>
      <c r="J31" s="73"/>
      <c r="K31" s="73"/>
    </row>
    <row r="32" spans="3:11" ht="25.5" customHeight="1" x14ac:dyDescent="0.25">
      <c r="C32" s="206" t="s">
        <v>157</v>
      </c>
      <c r="D32" s="207"/>
      <c r="E32" s="73"/>
      <c r="F32" s="73"/>
      <c r="G32" s="73"/>
      <c r="H32" s="73"/>
      <c r="I32" s="73"/>
      <c r="J32" s="73"/>
      <c r="K32" s="73"/>
    </row>
    <row r="33" spans="3:11" x14ac:dyDescent="0.25">
      <c r="C33" s="201" t="s">
        <v>158</v>
      </c>
      <c r="D33" s="202"/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</row>
    <row r="34" spans="3:11" x14ac:dyDescent="0.25">
      <c r="C34" s="201" t="s">
        <v>159</v>
      </c>
      <c r="D34" s="202"/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</row>
    <row r="35" spans="3:11" x14ac:dyDescent="0.25">
      <c r="C35" s="201" t="s">
        <v>160</v>
      </c>
      <c r="D35" s="202"/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</row>
    <row r="36" spans="3:11" x14ac:dyDescent="0.25">
      <c r="C36" s="208"/>
      <c r="D36" s="209"/>
      <c r="E36" s="74"/>
      <c r="F36" s="74"/>
      <c r="G36" s="74"/>
      <c r="H36" s="74"/>
      <c r="I36" s="74"/>
      <c r="J36" s="74"/>
      <c r="K36" s="74"/>
    </row>
    <row r="37" spans="3:11" x14ac:dyDescent="0.25">
      <c r="C37" s="8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210" t="s">
        <v>528</v>
      </c>
      <c r="D38" s="210"/>
      <c r="E38" s="210"/>
      <c r="F38" s="210"/>
      <c r="G38" s="210"/>
      <c r="H38" s="210"/>
      <c r="I38" s="210"/>
      <c r="J38" s="210"/>
      <c r="K38" s="210"/>
    </row>
    <row r="39" spans="3:11" ht="30.75" customHeight="1" x14ac:dyDescent="0.25">
      <c r="C39" s="210" t="s">
        <v>529</v>
      </c>
      <c r="D39" s="210"/>
      <c r="E39" s="210"/>
      <c r="F39" s="210"/>
      <c r="G39" s="210"/>
      <c r="H39" s="210"/>
      <c r="I39" s="210"/>
      <c r="J39" s="210"/>
      <c r="K39" s="210"/>
    </row>
    <row r="41" spans="3:11" x14ac:dyDescent="0.25">
      <c r="C41" s="203" t="s">
        <v>530</v>
      </c>
      <c r="D41" s="203"/>
      <c r="E41" s="203"/>
      <c r="F41" s="203"/>
      <c r="G41" s="203"/>
      <c r="H41" s="203"/>
      <c r="I41" s="203"/>
    </row>
    <row r="42" spans="3:11" x14ac:dyDescent="0.25">
      <c r="C42" s="203" t="s">
        <v>120</v>
      </c>
      <c r="D42" s="203"/>
      <c r="E42" s="203"/>
      <c r="F42" s="203"/>
      <c r="G42" s="203"/>
      <c r="H42" s="203"/>
      <c r="I42" s="203"/>
    </row>
    <row r="43" spans="3:11" x14ac:dyDescent="0.25">
      <c r="C43" s="204" t="s">
        <v>566</v>
      </c>
      <c r="D43" s="203"/>
      <c r="E43" s="203"/>
      <c r="F43" s="203"/>
      <c r="G43" s="203"/>
      <c r="H43" s="203"/>
      <c r="I43" s="203"/>
    </row>
    <row r="44" spans="3:11" x14ac:dyDescent="0.25">
      <c r="C44" s="203" t="s">
        <v>1</v>
      </c>
      <c r="D44" s="203"/>
      <c r="E44" s="203"/>
      <c r="F44" s="203"/>
      <c r="G44" s="203"/>
      <c r="H44" s="203"/>
      <c r="I44" s="203"/>
    </row>
    <row r="45" spans="3:11" x14ac:dyDescent="0.25">
      <c r="C45" s="175" t="s">
        <v>161</v>
      </c>
      <c r="D45" s="175"/>
      <c r="E45" s="173" t="s">
        <v>162</v>
      </c>
      <c r="F45" s="173" t="s">
        <v>164</v>
      </c>
      <c r="G45" s="173" t="s">
        <v>167</v>
      </c>
      <c r="H45" s="173" t="s">
        <v>139</v>
      </c>
      <c r="I45" s="173" t="s">
        <v>171</v>
      </c>
    </row>
    <row r="46" spans="3:11" x14ac:dyDescent="0.25">
      <c r="C46" s="175"/>
      <c r="D46" s="175"/>
      <c r="E46" s="173" t="s">
        <v>163</v>
      </c>
      <c r="F46" s="173" t="s">
        <v>165</v>
      </c>
      <c r="G46" s="173" t="s">
        <v>168</v>
      </c>
      <c r="H46" s="173" t="s">
        <v>169</v>
      </c>
      <c r="I46" s="173" t="s">
        <v>172</v>
      </c>
    </row>
    <row r="47" spans="3:11" x14ac:dyDescent="0.25">
      <c r="C47" s="175"/>
      <c r="D47" s="175"/>
      <c r="E47" s="174"/>
      <c r="F47" s="173" t="s">
        <v>166</v>
      </c>
      <c r="G47" s="174"/>
      <c r="H47" s="173" t="s">
        <v>170</v>
      </c>
      <c r="I47" s="174"/>
    </row>
    <row r="48" spans="3:11" x14ac:dyDescent="0.25">
      <c r="C48" s="211" t="s">
        <v>173</v>
      </c>
      <c r="D48" s="212"/>
      <c r="E48" s="202"/>
      <c r="F48" s="172"/>
      <c r="G48" s="172"/>
      <c r="H48" s="172"/>
      <c r="I48" s="172"/>
    </row>
    <row r="49" spans="3:9" x14ac:dyDescent="0.25">
      <c r="C49" s="211"/>
      <c r="D49" s="212"/>
      <c r="E49" s="202"/>
      <c r="F49" s="106"/>
      <c r="G49" s="106"/>
      <c r="H49" s="106"/>
      <c r="I49" s="106"/>
    </row>
    <row r="50" spans="3:9" x14ac:dyDescent="0.25">
      <c r="C50" s="211" t="s">
        <v>174</v>
      </c>
      <c r="D50" s="212"/>
      <c r="E50" s="142">
        <v>0</v>
      </c>
      <c r="F50" s="107">
        <v>0</v>
      </c>
      <c r="G50" s="107">
        <v>0</v>
      </c>
      <c r="H50" s="107">
        <v>0</v>
      </c>
      <c r="I50" s="107">
        <v>0</v>
      </c>
    </row>
    <row r="51" spans="3:9" x14ac:dyDescent="0.25">
      <c r="C51" s="211" t="s">
        <v>175</v>
      </c>
      <c r="D51" s="212"/>
      <c r="E51" s="142">
        <v>0</v>
      </c>
      <c r="F51" s="107">
        <v>0</v>
      </c>
      <c r="G51" s="107">
        <v>0</v>
      </c>
      <c r="H51" s="107">
        <v>0</v>
      </c>
      <c r="I51" s="107">
        <v>0</v>
      </c>
    </row>
    <row r="52" spans="3:9" x14ac:dyDescent="0.25">
      <c r="C52" s="213" t="s">
        <v>176</v>
      </c>
      <c r="D52" s="214"/>
      <c r="E52" s="143">
        <v>0</v>
      </c>
      <c r="F52" s="75">
        <v>0</v>
      </c>
      <c r="G52" s="75">
        <v>0</v>
      </c>
      <c r="H52" s="75">
        <v>0</v>
      </c>
      <c r="I52" s="75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topLeftCell="A13" workbookViewId="0">
      <selection activeCell="C17" sqref="C17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8"/>
    </row>
    <row r="5" spans="3:13" x14ac:dyDescent="0.25">
      <c r="C5" s="215" t="s">
        <v>530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3:13" x14ac:dyDescent="0.25">
      <c r="C6" s="216" t="s">
        <v>177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3:13" x14ac:dyDescent="0.25">
      <c r="C7" s="204" t="s">
        <v>568</v>
      </c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3:13" x14ac:dyDescent="0.25">
      <c r="C8" s="215" t="s">
        <v>1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</row>
    <row r="9" spans="3:13" x14ac:dyDescent="0.25">
      <c r="C9" s="173" t="s">
        <v>178</v>
      </c>
      <c r="D9" s="173" t="s">
        <v>180</v>
      </c>
      <c r="E9" s="173" t="s">
        <v>182</v>
      </c>
      <c r="F9" s="173" t="s">
        <v>182</v>
      </c>
      <c r="G9" s="173" t="s">
        <v>188</v>
      </c>
      <c r="H9" s="173" t="s">
        <v>164</v>
      </c>
      <c r="I9" s="173" t="s">
        <v>192</v>
      </c>
      <c r="J9" s="173" t="s">
        <v>192</v>
      </c>
      <c r="K9" s="173" t="s">
        <v>200</v>
      </c>
      <c r="L9" s="173" t="s">
        <v>203</v>
      </c>
      <c r="M9" s="173" t="s">
        <v>208</v>
      </c>
    </row>
    <row r="10" spans="3:13" x14ac:dyDescent="0.25">
      <c r="C10" s="173" t="s">
        <v>179</v>
      </c>
      <c r="D10" s="173" t="s">
        <v>181</v>
      </c>
      <c r="E10" s="173" t="s">
        <v>183</v>
      </c>
      <c r="F10" s="173" t="s">
        <v>186</v>
      </c>
      <c r="G10" s="173" t="s">
        <v>189</v>
      </c>
      <c r="H10" s="173" t="s">
        <v>191</v>
      </c>
      <c r="I10" s="173" t="s">
        <v>193</v>
      </c>
      <c r="J10" s="173" t="s">
        <v>193</v>
      </c>
      <c r="K10" s="173" t="s">
        <v>201</v>
      </c>
      <c r="L10" s="173" t="s">
        <v>204</v>
      </c>
      <c r="M10" s="173" t="s">
        <v>209</v>
      </c>
    </row>
    <row r="11" spans="3:13" x14ac:dyDescent="0.25">
      <c r="C11" s="174"/>
      <c r="D11" s="174"/>
      <c r="E11" s="173" t="s">
        <v>184</v>
      </c>
      <c r="F11" s="173" t="s">
        <v>187</v>
      </c>
      <c r="G11" s="173" t="s">
        <v>190</v>
      </c>
      <c r="H11" s="174"/>
      <c r="I11" s="173" t="s">
        <v>194</v>
      </c>
      <c r="J11" s="173" t="s">
        <v>194</v>
      </c>
      <c r="K11" s="173" t="s">
        <v>202</v>
      </c>
      <c r="L11" s="173" t="s">
        <v>205</v>
      </c>
      <c r="M11" s="173" t="s">
        <v>210</v>
      </c>
    </row>
    <row r="12" spans="3:13" x14ac:dyDescent="0.25">
      <c r="C12" s="174"/>
      <c r="D12" s="174"/>
      <c r="E12" s="173" t="s">
        <v>185</v>
      </c>
      <c r="F12" s="174"/>
      <c r="G12" s="174"/>
      <c r="H12" s="174"/>
      <c r="I12" s="173" t="s">
        <v>195</v>
      </c>
      <c r="J12" s="173" t="s">
        <v>195</v>
      </c>
      <c r="K12" s="174"/>
      <c r="L12" s="173" t="s">
        <v>206</v>
      </c>
      <c r="M12" s="173" t="s">
        <v>211</v>
      </c>
    </row>
    <row r="13" spans="3:13" x14ac:dyDescent="0.25">
      <c r="C13" s="174"/>
      <c r="D13" s="174"/>
      <c r="E13" s="174"/>
      <c r="F13" s="174"/>
      <c r="G13" s="174"/>
      <c r="H13" s="174"/>
      <c r="I13" s="173" t="s">
        <v>196</v>
      </c>
      <c r="J13" s="173" t="s">
        <v>197</v>
      </c>
      <c r="K13" s="174"/>
      <c r="L13" s="173" t="s">
        <v>207</v>
      </c>
      <c r="M13" s="173" t="s">
        <v>212</v>
      </c>
    </row>
    <row r="14" spans="3:13" x14ac:dyDescent="0.25">
      <c r="C14" s="174"/>
      <c r="D14" s="174"/>
      <c r="E14" s="174"/>
      <c r="F14" s="174"/>
      <c r="G14" s="174"/>
      <c r="H14" s="174"/>
      <c r="I14" s="174"/>
      <c r="J14" s="173" t="s">
        <v>198</v>
      </c>
      <c r="K14" s="174"/>
      <c r="L14" s="174"/>
      <c r="M14" s="174"/>
    </row>
    <row r="15" spans="3:13" x14ac:dyDescent="0.25">
      <c r="C15" s="174"/>
      <c r="D15" s="174"/>
      <c r="E15" s="174"/>
      <c r="F15" s="174"/>
      <c r="G15" s="174"/>
      <c r="H15" s="174"/>
      <c r="I15" s="174"/>
      <c r="J15" s="173" t="s">
        <v>199</v>
      </c>
      <c r="K15" s="174"/>
      <c r="L15" s="174"/>
      <c r="M15" s="174"/>
    </row>
    <row r="16" spans="3:13" x14ac:dyDescent="0.25"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</row>
    <row r="17" spans="3:13" x14ac:dyDescent="0.25">
      <c r="C17" s="12" t="s">
        <v>213</v>
      </c>
      <c r="D17" s="217"/>
      <c r="E17" s="217"/>
      <c r="F17" s="217"/>
      <c r="G17" s="217">
        <f t="shared" ref="G17:M17" si="0">+G19+G20+G21+G22</f>
        <v>0</v>
      </c>
      <c r="H17" s="217"/>
      <c r="I17" s="217">
        <f t="shared" si="0"/>
        <v>0</v>
      </c>
      <c r="J17" s="217">
        <f t="shared" si="0"/>
        <v>0</v>
      </c>
      <c r="K17" s="217">
        <f t="shared" si="0"/>
        <v>0</v>
      </c>
      <c r="L17" s="217">
        <f t="shared" si="0"/>
        <v>0</v>
      </c>
      <c r="M17" s="217">
        <f t="shared" si="0"/>
        <v>0</v>
      </c>
    </row>
    <row r="18" spans="3:13" x14ac:dyDescent="0.25">
      <c r="C18" s="12" t="s">
        <v>214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3:13" x14ac:dyDescent="0.25">
      <c r="C19" s="13" t="s">
        <v>215</v>
      </c>
      <c r="D19" s="72"/>
      <c r="E19" s="72"/>
      <c r="F19" s="72"/>
      <c r="G19" s="72">
        <v>0</v>
      </c>
      <c r="H19" s="72"/>
      <c r="I19" s="72">
        <v>0</v>
      </c>
      <c r="J19" s="72">
        <v>0</v>
      </c>
      <c r="K19" s="72">
        <v>0</v>
      </c>
      <c r="L19" s="72">
        <v>0</v>
      </c>
      <c r="M19" s="72">
        <v>0</v>
      </c>
    </row>
    <row r="20" spans="3:13" x14ac:dyDescent="0.25">
      <c r="C20" s="13" t="s">
        <v>216</v>
      </c>
      <c r="D20" s="72"/>
      <c r="E20" s="72"/>
      <c r="F20" s="72"/>
      <c r="G20" s="72">
        <v>0</v>
      </c>
      <c r="H20" s="72"/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3:13" x14ac:dyDescent="0.25">
      <c r="C21" s="13" t="s">
        <v>217</v>
      </c>
      <c r="D21" s="72"/>
      <c r="E21" s="72"/>
      <c r="F21" s="72"/>
      <c r="G21" s="72">
        <v>0</v>
      </c>
      <c r="H21" s="72"/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3:13" x14ac:dyDescent="0.25">
      <c r="C22" s="13" t="s">
        <v>218</v>
      </c>
      <c r="D22" s="72"/>
      <c r="E22" s="72"/>
      <c r="F22" s="72"/>
      <c r="G22" s="72">
        <v>0</v>
      </c>
      <c r="H22" s="72"/>
      <c r="I22" s="72">
        <v>0</v>
      </c>
      <c r="J22" s="72">
        <v>0</v>
      </c>
      <c r="K22" s="72">
        <v>0</v>
      </c>
      <c r="L22" s="72">
        <v>0</v>
      </c>
      <c r="M22" s="72">
        <v>0</v>
      </c>
    </row>
    <row r="23" spans="3:13" x14ac:dyDescent="0.25">
      <c r="C23" s="9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3:13" x14ac:dyDescent="0.25">
      <c r="C24" s="12" t="s">
        <v>219</v>
      </c>
      <c r="D24" s="72"/>
      <c r="E24" s="72"/>
      <c r="F24" s="72"/>
      <c r="G24" s="72">
        <f t="shared" ref="G24:M24" si="1">+G25+G26+G27+G28</f>
        <v>0</v>
      </c>
      <c r="H24" s="72"/>
      <c r="I24" s="72">
        <f t="shared" si="1"/>
        <v>0</v>
      </c>
      <c r="J24" s="72">
        <f t="shared" si="1"/>
        <v>0</v>
      </c>
      <c r="K24" s="72">
        <f t="shared" si="1"/>
        <v>0</v>
      </c>
      <c r="L24" s="72">
        <f t="shared" si="1"/>
        <v>0</v>
      </c>
      <c r="M24" s="72">
        <f t="shared" si="1"/>
        <v>0</v>
      </c>
    </row>
    <row r="25" spans="3:13" x14ac:dyDescent="0.25">
      <c r="C25" s="13" t="s">
        <v>220</v>
      </c>
      <c r="D25" s="72"/>
      <c r="E25" s="72"/>
      <c r="F25" s="72"/>
      <c r="G25" s="72">
        <v>0</v>
      </c>
      <c r="H25" s="72"/>
      <c r="I25" s="72">
        <v>0</v>
      </c>
      <c r="J25" s="72">
        <v>0</v>
      </c>
      <c r="K25" s="72">
        <v>0</v>
      </c>
      <c r="L25" s="72">
        <v>0</v>
      </c>
      <c r="M25" s="72">
        <v>0</v>
      </c>
    </row>
    <row r="26" spans="3:13" x14ac:dyDescent="0.25">
      <c r="C26" s="13" t="s">
        <v>221</v>
      </c>
      <c r="D26" s="72"/>
      <c r="E26" s="72"/>
      <c r="F26" s="72"/>
      <c r="G26" s="72">
        <v>0</v>
      </c>
      <c r="H26" s="72"/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3:13" x14ac:dyDescent="0.25">
      <c r="C27" s="13" t="s">
        <v>222</v>
      </c>
      <c r="D27" s="72"/>
      <c r="E27" s="72"/>
      <c r="F27" s="72"/>
      <c r="G27" s="72">
        <v>0</v>
      </c>
      <c r="H27" s="72"/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3:13" x14ac:dyDescent="0.25">
      <c r="C28" s="13" t="s">
        <v>223</v>
      </c>
      <c r="D28" s="72"/>
      <c r="E28" s="72"/>
      <c r="F28" s="72"/>
      <c r="G28" s="72">
        <v>0</v>
      </c>
      <c r="H28" s="72"/>
      <c r="I28" s="72">
        <v>0</v>
      </c>
      <c r="J28" s="72">
        <v>0</v>
      </c>
      <c r="K28" s="72">
        <v>0</v>
      </c>
      <c r="L28" s="72">
        <v>0</v>
      </c>
      <c r="M28" s="72">
        <v>0</v>
      </c>
    </row>
    <row r="29" spans="3:13" x14ac:dyDescent="0.25">
      <c r="C29" s="9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3:13" x14ac:dyDescent="0.25">
      <c r="C30" s="12" t="s">
        <v>224</v>
      </c>
      <c r="D30" s="72"/>
      <c r="E30" s="72"/>
      <c r="F30" s="72"/>
      <c r="G30" s="72">
        <f t="shared" ref="G30:M30" si="2">+G17+G24</f>
        <v>0</v>
      </c>
      <c r="H30" s="72"/>
      <c r="I30" s="72">
        <f t="shared" si="2"/>
        <v>0</v>
      </c>
      <c r="J30" s="72">
        <f t="shared" si="2"/>
        <v>0</v>
      </c>
      <c r="K30" s="72">
        <f t="shared" si="2"/>
        <v>0</v>
      </c>
      <c r="L30" s="72">
        <f t="shared" si="2"/>
        <v>0</v>
      </c>
      <c r="M30" s="72">
        <f t="shared" si="2"/>
        <v>0</v>
      </c>
    </row>
    <row r="31" spans="3:13" x14ac:dyDescent="0.25">
      <c r="C31" s="12" t="s">
        <v>225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8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93"/>
  <sheetViews>
    <sheetView topLeftCell="A35" workbookViewId="0">
      <selection activeCell="H69" sqref="H69"/>
    </sheetView>
  </sheetViews>
  <sheetFormatPr baseColWidth="10" defaultRowHeight="15" x14ac:dyDescent="0.25"/>
  <cols>
    <col min="4" max="4" width="77.7109375" customWidth="1"/>
    <col min="5" max="5" width="13" bestFit="1" customWidth="1"/>
    <col min="6" max="6" width="14.7109375" bestFit="1" customWidth="1"/>
    <col min="7" max="7" width="15.140625" customWidth="1"/>
    <col min="9" max="9" width="13.42578125" bestFit="1" customWidth="1"/>
  </cols>
  <sheetData>
    <row r="4" spans="3:7" ht="16.5" customHeight="1" x14ac:dyDescent="0.25">
      <c r="C4" s="218" t="s">
        <v>533</v>
      </c>
      <c r="D4" s="218"/>
      <c r="E4" s="218"/>
      <c r="F4" s="218"/>
      <c r="G4" s="218"/>
    </row>
    <row r="5" spans="3:7" x14ac:dyDescent="0.25">
      <c r="C5" s="224" t="s">
        <v>530</v>
      </c>
      <c r="D5" s="225"/>
      <c r="E5" s="225"/>
      <c r="F5" s="225"/>
      <c r="G5" s="226"/>
    </row>
    <row r="6" spans="3:7" x14ac:dyDescent="0.25">
      <c r="C6" s="227" t="s">
        <v>226</v>
      </c>
      <c r="D6" s="203"/>
      <c r="E6" s="203"/>
      <c r="F6" s="203"/>
      <c r="G6" s="228"/>
    </row>
    <row r="7" spans="3:7" x14ac:dyDescent="0.25">
      <c r="C7" s="229" t="s">
        <v>569</v>
      </c>
      <c r="D7" s="203"/>
      <c r="E7" s="203"/>
      <c r="F7" s="203"/>
      <c r="G7" s="228"/>
    </row>
    <row r="8" spans="3:7" x14ac:dyDescent="0.25">
      <c r="C8" s="230" t="s">
        <v>1</v>
      </c>
      <c r="D8" s="231"/>
      <c r="E8" s="231"/>
      <c r="F8" s="231"/>
      <c r="G8" s="232"/>
    </row>
    <row r="9" spans="3:7" x14ac:dyDescent="0.25">
      <c r="C9" s="176"/>
      <c r="D9" s="176"/>
      <c r="E9" s="176"/>
      <c r="F9" s="176"/>
      <c r="G9" s="176"/>
    </row>
    <row r="10" spans="3:7" x14ac:dyDescent="0.25">
      <c r="C10" s="233" t="s">
        <v>2</v>
      </c>
      <c r="D10" s="233"/>
      <c r="E10" s="173" t="s">
        <v>227</v>
      </c>
      <c r="F10" s="203" t="s">
        <v>229</v>
      </c>
      <c r="G10" s="173" t="s">
        <v>230</v>
      </c>
    </row>
    <row r="11" spans="3:7" x14ac:dyDescent="0.25">
      <c r="C11" s="221"/>
      <c r="D11" s="221"/>
      <c r="E11" s="177" t="s">
        <v>228</v>
      </c>
      <c r="F11" s="215"/>
      <c r="G11" s="177" t="s">
        <v>231</v>
      </c>
    </row>
    <row r="12" spans="3:7" x14ac:dyDescent="0.25">
      <c r="C12" s="167"/>
      <c r="D12" s="18"/>
      <c r="E12" s="19"/>
      <c r="F12" s="19"/>
      <c r="G12" s="19"/>
    </row>
    <row r="13" spans="3:7" x14ac:dyDescent="0.25">
      <c r="C13" s="14"/>
      <c r="D13" s="15" t="s">
        <v>232</v>
      </c>
      <c r="E13" s="76">
        <f>+E14+E15+E16</f>
        <v>254500000</v>
      </c>
      <c r="F13" s="76">
        <f t="shared" ref="F13:G13" si="0">+F14+F15+F16</f>
        <v>268260662.13999999</v>
      </c>
      <c r="G13" s="76">
        <f t="shared" si="0"/>
        <v>268260662.13999999</v>
      </c>
    </row>
    <row r="14" spans="3:7" x14ac:dyDescent="0.25">
      <c r="C14" s="14"/>
      <c r="D14" s="17" t="s">
        <v>233</v>
      </c>
      <c r="E14" s="76">
        <v>254500000</v>
      </c>
      <c r="F14" s="76">
        <v>255640426.13999999</v>
      </c>
      <c r="G14" s="191">
        <v>255640426.13999999</v>
      </c>
    </row>
    <row r="15" spans="3:7" x14ac:dyDescent="0.25">
      <c r="C15" s="14"/>
      <c r="D15" s="17" t="s">
        <v>234</v>
      </c>
      <c r="E15" s="76">
        <v>0</v>
      </c>
      <c r="F15" s="76">
        <v>0</v>
      </c>
      <c r="G15" s="76">
        <v>0</v>
      </c>
    </row>
    <row r="16" spans="3:7" x14ac:dyDescent="0.25">
      <c r="C16" s="14"/>
      <c r="D16" s="17" t="s">
        <v>235</v>
      </c>
      <c r="E16" s="76">
        <v>0</v>
      </c>
      <c r="F16" s="76">
        <v>12620236</v>
      </c>
      <c r="G16" s="76">
        <v>12620236</v>
      </c>
    </row>
    <row r="17" spans="3:7" x14ac:dyDescent="0.25">
      <c r="C17" s="14"/>
      <c r="D17" s="18"/>
      <c r="E17" s="76"/>
      <c r="F17" s="76"/>
      <c r="G17" s="76"/>
    </row>
    <row r="18" spans="3:7" x14ac:dyDescent="0.25">
      <c r="C18" s="14"/>
      <c r="D18" s="15" t="s">
        <v>236</v>
      </c>
      <c r="E18" s="76">
        <f>+E19+E20</f>
        <v>254500000</v>
      </c>
      <c r="F18" s="76">
        <f t="shared" ref="F18:G18" si="1">+F19+F20</f>
        <v>267436543.59999999</v>
      </c>
      <c r="G18" s="76">
        <f t="shared" si="1"/>
        <v>263256424.03999999</v>
      </c>
    </row>
    <row r="19" spans="3:7" x14ac:dyDescent="0.25">
      <c r="C19" s="14"/>
      <c r="D19" s="17" t="s">
        <v>237</v>
      </c>
      <c r="E19" s="76">
        <v>254500000</v>
      </c>
      <c r="F19" s="76">
        <v>267436543.59999999</v>
      </c>
      <c r="G19" s="76">
        <v>263256424.03999999</v>
      </c>
    </row>
    <row r="20" spans="3:7" x14ac:dyDescent="0.25">
      <c r="C20" s="14"/>
      <c r="D20" s="17" t="s">
        <v>238</v>
      </c>
      <c r="E20" s="76">
        <v>0</v>
      </c>
      <c r="F20" s="76">
        <v>0</v>
      </c>
      <c r="G20" s="76">
        <v>0</v>
      </c>
    </row>
    <row r="21" spans="3:7" x14ac:dyDescent="0.25">
      <c r="C21" s="14"/>
      <c r="D21" s="18"/>
      <c r="E21" s="76"/>
      <c r="F21" s="76"/>
      <c r="G21" s="76"/>
    </row>
    <row r="22" spans="3:7" x14ac:dyDescent="0.25">
      <c r="C22" s="14"/>
      <c r="D22" s="15" t="s">
        <v>239</v>
      </c>
      <c r="E22" s="77">
        <v>0</v>
      </c>
      <c r="F22" s="76">
        <f>+F23</f>
        <v>2191616.6800000002</v>
      </c>
      <c r="G22" s="76">
        <f>+G23</f>
        <v>2191616.6800000002</v>
      </c>
    </row>
    <row r="23" spans="3:7" x14ac:dyDescent="0.25">
      <c r="C23" s="14"/>
      <c r="D23" s="17" t="s">
        <v>240</v>
      </c>
      <c r="E23" s="149">
        <v>0</v>
      </c>
      <c r="F23" s="149">
        <v>2191616.6800000002</v>
      </c>
      <c r="G23" s="149">
        <v>2191616.6800000002</v>
      </c>
    </row>
    <row r="24" spans="3:7" x14ac:dyDescent="0.25">
      <c r="C24" s="219"/>
      <c r="D24" s="17" t="s">
        <v>241</v>
      </c>
      <c r="E24" s="222">
        <v>0</v>
      </c>
      <c r="F24" s="223">
        <v>0</v>
      </c>
      <c r="G24" s="223">
        <v>0</v>
      </c>
    </row>
    <row r="25" spans="3:7" x14ac:dyDescent="0.25">
      <c r="C25" s="219"/>
      <c r="D25" s="17" t="s">
        <v>242</v>
      </c>
      <c r="E25" s="222"/>
      <c r="F25" s="223"/>
      <c r="G25" s="223"/>
    </row>
    <row r="26" spans="3:7" x14ac:dyDescent="0.25">
      <c r="C26" s="14"/>
      <c r="D26" s="18"/>
      <c r="E26" s="76"/>
      <c r="F26" s="76"/>
      <c r="G26" s="76"/>
    </row>
    <row r="27" spans="3:7" x14ac:dyDescent="0.25">
      <c r="C27" s="219"/>
      <c r="D27" s="15" t="s">
        <v>531</v>
      </c>
      <c r="E27" s="76">
        <v>0</v>
      </c>
      <c r="F27" s="76">
        <f>+F13-F18+F22</f>
        <v>3015735.2199999918</v>
      </c>
      <c r="G27" s="76">
        <f t="shared" ref="G27" si="2">+G13-G18+G22</f>
        <v>7195854.7799999937</v>
      </c>
    </row>
    <row r="28" spans="3:7" x14ac:dyDescent="0.25">
      <c r="C28" s="219"/>
      <c r="D28" s="15" t="s">
        <v>243</v>
      </c>
      <c r="E28" s="76">
        <v>0</v>
      </c>
      <c r="F28" s="76">
        <f>+F27-F16</f>
        <v>-9604500.7800000086</v>
      </c>
      <c r="G28" s="76">
        <f t="shared" ref="G28" si="3">+G27-G16</f>
        <v>-5424381.2200000063</v>
      </c>
    </row>
    <row r="29" spans="3:7" x14ac:dyDescent="0.25">
      <c r="C29" s="219"/>
      <c r="D29" s="18"/>
      <c r="E29" s="76"/>
      <c r="F29" s="76"/>
      <c r="G29" s="76"/>
    </row>
    <row r="30" spans="3:7" x14ac:dyDescent="0.25">
      <c r="C30" s="219"/>
      <c r="D30" s="15" t="s">
        <v>244</v>
      </c>
      <c r="E30" s="76"/>
      <c r="F30" s="76"/>
      <c r="G30" s="76"/>
    </row>
    <row r="31" spans="3:7" x14ac:dyDescent="0.25">
      <c r="C31" s="219"/>
      <c r="D31" s="15" t="s">
        <v>245</v>
      </c>
      <c r="E31" s="76">
        <f>-E23</f>
        <v>0</v>
      </c>
      <c r="F31" s="76">
        <f>+F28-F22</f>
        <v>-11796117.460000008</v>
      </c>
      <c r="G31" s="76">
        <f t="shared" ref="G31" si="4">+G28-G22</f>
        <v>-7615997.900000006</v>
      </c>
    </row>
    <row r="32" spans="3:7" x14ac:dyDescent="0.25">
      <c r="C32" s="20"/>
      <c r="D32" s="21"/>
      <c r="E32" s="79"/>
      <c r="F32" s="79"/>
      <c r="G32" s="79"/>
    </row>
    <row r="33" spans="3:7" x14ac:dyDescent="0.25">
      <c r="C33" s="220"/>
      <c r="D33" s="220"/>
      <c r="E33" s="220"/>
      <c r="F33" s="220"/>
      <c r="G33" s="220"/>
    </row>
    <row r="34" spans="3:7" x14ac:dyDescent="0.25">
      <c r="C34" s="221" t="s">
        <v>246</v>
      </c>
      <c r="D34" s="221"/>
      <c r="E34" s="177" t="s">
        <v>247</v>
      </c>
      <c r="F34" s="177" t="s">
        <v>229</v>
      </c>
      <c r="G34" s="177" t="s">
        <v>231</v>
      </c>
    </row>
    <row r="35" spans="3:7" x14ac:dyDescent="0.25">
      <c r="C35" s="167"/>
      <c r="D35" s="18"/>
      <c r="E35" s="19"/>
      <c r="F35" s="19"/>
      <c r="G35" s="22"/>
    </row>
    <row r="36" spans="3:7" x14ac:dyDescent="0.25">
      <c r="C36" s="219"/>
      <c r="D36" s="15" t="s">
        <v>248</v>
      </c>
      <c r="E36" s="76">
        <f>+E37+E38</f>
        <v>0</v>
      </c>
      <c r="F36" s="76">
        <f t="shared" ref="F36:G36" si="5">+F37+F38</f>
        <v>0</v>
      </c>
      <c r="G36" s="76">
        <f t="shared" si="5"/>
        <v>0</v>
      </c>
    </row>
    <row r="37" spans="3:7" x14ac:dyDescent="0.25">
      <c r="C37" s="219"/>
      <c r="D37" s="17" t="s">
        <v>249</v>
      </c>
      <c r="E37" s="76">
        <v>0</v>
      </c>
      <c r="F37" s="76">
        <v>0</v>
      </c>
      <c r="G37" s="80">
        <v>0</v>
      </c>
    </row>
    <row r="38" spans="3:7" x14ac:dyDescent="0.25">
      <c r="C38" s="219"/>
      <c r="D38" s="17" t="s">
        <v>250</v>
      </c>
      <c r="E38" s="76">
        <v>0</v>
      </c>
      <c r="F38" s="76">
        <v>0</v>
      </c>
      <c r="G38" s="80">
        <v>0</v>
      </c>
    </row>
    <row r="39" spans="3:7" x14ac:dyDescent="0.25">
      <c r="C39" s="14"/>
      <c r="D39" s="18"/>
      <c r="E39" s="16"/>
      <c r="F39" s="16"/>
      <c r="G39" s="22"/>
    </row>
    <row r="40" spans="3:7" x14ac:dyDescent="0.25">
      <c r="C40" s="14"/>
      <c r="D40" s="15" t="s">
        <v>251</v>
      </c>
      <c r="E40" s="76">
        <f>+E31+E36</f>
        <v>0</v>
      </c>
      <c r="F40" s="78">
        <f t="shared" ref="F40:G40" si="6">+F31+F36</f>
        <v>-11796117.460000008</v>
      </c>
      <c r="G40" s="78">
        <f t="shared" si="6"/>
        <v>-7615997.900000006</v>
      </c>
    </row>
    <row r="41" spans="3:7" x14ac:dyDescent="0.25">
      <c r="C41" s="20"/>
      <c r="D41" s="21"/>
      <c r="E41" s="62"/>
      <c r="F41" s="62"/>
      <c r="G41" s="62"/>
    </row>
    <row r="43" spans="3:7" x14ac:dyDescent="0.25">
      <c r="C43" s="233" t="s">
        <v>246</v>
      </c>
      <c r="D43" s="233"/>
      <c r="E43" s="173" t="s">
        <v>227</v>
      </c>
      <c r="F43" s="203" t="s">
        <v>229</v>
      </c>
      <c r="G43" s="173" t="s">
        <v>230</v>
      </c>
    </row>
    <row r="44" spans="3:7" x14ac:dyDescent="0.25">
      <c r="C44" s="221"/>
      <c r="D44" s="221"/>
      <c r="E44" s="177" t="s">
        <v>247</v>
      </c>
      <c r="F44" s="215"/>
      <c r="G44" s="177" t="s">
        <v>231</v>
      </c>
    </row>
    <row r="45" spans="3:7" x14ac:dyDescent="0.25">
      <c r="C45" s="167"/>
      <c r="D45" s="18"/>
      <c r="E45" s="168"/>
      <c r="F45" s="168"/>
      <c r="G45" s="168"/>
    </row>
    <row r="46" spans="3:7" x14ac:dyDescent="0.25">
      <c r="C46" s="108"/>
      <c r="D46" s="113" t="s">
        <v>252</v>
      </c>
      <c r="E46" s="109">
        <f>+E47+E48</f>
        <v>0</v>
      </c>
      <c r="F46" s="109">
        <f t="shared" ref="F46:G46" si="7">+F47+F48</f>
        <v>12620236</v>
      </c>
      <c r="G46" s="109">
        <f t="shared" si="7"/>
        <v>12620236</v>
      </c>
    </row>
    <row r="47" spans="3:7" x14ac:dyDescent="0.25">
      <c r="C47" s="219"/>
      <c r="D47" s="17" t="s">
        <v>253</v>
      </c>
      <c r="E47" s="109">
        <v>0</v>
      </c>
      <c r="F47" s="109">
        <v>12620236</v>
      </c>
      <c r="G47" s="109">
        <v>12620236</v>
      </c>
    </row>
    <row r="48" spans="3:7" x14ac:dyDescent="0.25">
      <c r="C48" s="219"/>
      <c r="D48" s="17" t="s">
        <v>254</v>
      </c>
      <c r="E48" s="109">
        <v>0</v>
      </c>
      <c r="F48" s="109">
        <v>0</v>
      </c>
      <c r="G48" s="109">
        <v>0</v>
      </c>
    </row>
    <row r="49" spans="3:7" x14ac:dyDescent="0.25">
      <c r="C49" s="219"/>
      <c r="D49" s="17" t="s">
        <v>255</v>
      </c>
      <c r="E49" s="109"/>
      <c r="F49" s="109"/>
      <c r="G49" s="109"/>
    </row>
    <row r="50" spans="3:7" x14ac:dyDescent="0.25">
      <c r="C50" s="219"/>
      <c r="D50" s="113" t="s">
        <v>256</v>
      </c>
      <c r="E50" s="109">
        <f>+E51+E52</f>
        <v>0</v>
      </c>
      <c r="F50" s="109">
        <f t="shared" ref="F50:G50" si="8">+F51+F52</f>
        <v>0</v>
      </c>
      <c r="G50" s="109">
        <f t="shared" si="8"/>
        <v>0</v>
      </c>
    </row>
    <row r="51" spans="3:7" x14ac:dyDescent="0.25">
      <c r="C51" s="219"/>
      <c r="D51" s="17" t="s">
        <v>257</v>
      </c>
      <c r="E51" s="109">
        <v>0</v>
      </c>
      <c r="F51" s="109">
        <v>0</v>
      </c>
      <c r="G51" s="109">
        <v>0</v>
      </c>
    </row>
    <row r="52" spans="3:7" x14ac:dyDescent="0.25">
      <c r="C52" s="219"/>
      <c r="D52" s="17" t="s">
        <v>258</v>
      </c>
      <c r="E52" s="109">
        <v>0</v>
      </c>
      <c r="F52" s="109">
        <v>0</v>
      </c>
      <c r="G52" s="109">
        <v>0</v>
      </c>
    </row>
    <row r="53" spans="3:7" x14ac:dyDescent="0.25">
      <c r="C53" s="108"/>
      <c r="D53" s="18"/>
      <c r="E53" s="109"/>
      <c r="F53" s="109"/>
      <c r="G53" s="109"/>
    </row>
    <row r="54" spans="3:7" x14ac:dyDescent="0.25">
      <c r="C54" s="219"/>
      <c r="D54" s="236" t="s">
        <v>259</v>
      </c>
      <c r="E54" s="109">
        <f>+E46-E50</f>
        <v>0</v>
      </c>
      <c r="F54" s="109">
        <f t="shared" ref="F54:G54" si="9">+F46-F50</f>
        <v>12620236</v>
      </c>
      <c r="G54" s="109">
        <f t="shared" si="9"/>
        <v>12620236</v>
      </c>
    </row>
    <row r="55" spans="3:7" x14ac:dyDescent="0.25">
      <c r="C55" s="235"/>
      <c r="D55" s="237"/>
      <c r="E55" s="24"/>
      <c r="F55" s="24"/>
      <c r="G55" s="24"/>
    </row>
    <row r="57" spans="3:7" x14ac:dyDescent="0.25">
      <c r="C57" s="233" t="s">
        <v>246</v>
      </c>
      <c r="D57" s="233"/>
      <c r="E57" s="173" t="s">
        <v>227</v>
      </c>
      <c r="F57" s="203" t="s">
        <v>229</v>
      </c>
      <c r="G57" s="173" t="s">
        <v>230</v>
      </c>
    </row>
    <row r="58" spans="3:7" x14ac:dyDescent="0.25">
      <c r="C58" s="221"/>
      <c r="D58" s="221"/>
      <c r="E58" s="177" t="s">
        <v>247</v>
      </c>
      <c r="F58" s="215"/>
      <c r="G58" s="177" t="s">
        <v>231</v>
      </c>
    </row>
    <row r="59" spans="3:7" x14ac:dyDescent="0.25">
      <c r="C59" s="219"/>
      <c r="D59" s="234"/>
      <c r="E59" s="19"/>
      <c r="F59" s="19"/>
      <c r="G59" s="19"/>
    </row>
    <row r="60" spans="3:7" x14ac:dyDescent="0.25">
      <c r="C60" s="219"/>
      <c r="D60" s="238" t="s">
        <v>233</v>
      </c>
      <c r="E60" s="19"/>
      <c r="F60" s="19"/>
      <c r="G60" s="19"/>
    </row>
    <row r="61" spans="3:7" x14ac:dyDescent="0.25">
      <c r="C61" s="219"/>
      <c r="D61" s="238"/>
      <c r="E61" s="109">
        <f>+E13</f>
        <v>254500000</v>
      </c>
      <c r="F61" s="109">
        <f>+F13</f>
        <v>268260662.13999999</v>
      </c>
      <c r="G61" s="109">
        <f>+G13</f>
        <v>268260662.13999999</v>
      </c>
    </row>
    <row r="62" spans="3:7" x14ac:dyDescent="0.25">
      <c r="C62" s="219"/>
      <c r="D62" s="105" t="s">
        <v>260</v>
      </c>
      <c r="E62" s="109">
        <f>+E63+E64</f>
        <v>0</v>
      </c>
      <c r="F62" s="109">
        <f t="shared" ref="F62:G62" si="10">+F63+F64</f>
        <v>0</v>
      </c>
      <c r="G62" s="109">
        <f t="shared" si="10"/>
        <v>0</v>
      </c>
    </row>
    <row r="63" spans="3:7" x14ac:dyDescent="0.25">
      <c r="C63" s="219"/>
      <c r="D63" s="17" t="s">
        <v>261</v>
      </c>
      <c r="E63" s="109">
        <v>0</v>
      </c>
      <c r="F63" s="109">
        <v>0</v>
      </c>
      <c r="G63" s="109">
        <v>0</v>
      </c>
    </row>
    <row r="64" spans="3:7" x14ac:dyDescent="0.25">
      <c r="C64" s="219"/>
      <c r="D64" s="17" t="s">
        <v>257</v>
      </c>
      <c r="E64" s="109">
        <v>0</v>
      </c>
      <c r="F64" s="109">
        <v>0</v>
      </c>
      <c r="G64" s="109">
        <v>0</v>
      </c>
    </row>
    <row r="65" spans="3:9" x14ac:dyDescent="0.25">
      <c r="C65" s="219"/>
      <c r="D65" s="25"/>
      <c r="E65" s="109"/>
      <c r="F65" s="109"/>
      <c r="G65" s="109"/>
    </row>
    <row r="66" spans="3:9" x14ac:dyDescent="0.25">
      <c r="C66" s="108"/>
      <c r="D66" s="111" t="s">
        <v>237</v>
      </c>
      <c r="E66" s="109">
        <v>254500000</v>
      </c>
      <c r="F66" s="109">
        <v>267436543.59999999</v>
      </c>
      <c r="G66" s="109">
        <v>263256424.03999999</v>
      </c>
    </row>
    <row r="67" spans="3:9" x14ac:dyDescent="0.25">
      <c r="C67" s="108"/>
      <c r="D67" s="25"/>
      <c r="E67" s="109"/>
      <c r="F67" s="109"/>
      <c r="G67" s="109"/>
    </row>
    <row r="68" spans="3:9" x14ac:dyDescent="0.25">
      <c r="C68" s="108"/>
      <c r="D68" s="111" t="s">
        <v>240</v>
      </c>
      <c r="E68" s="81">
        <v>0</v>
      </c>
      <c r="F68" s="109">
        <f>+F23</f>
        <v>2191616.6800000002</v>
      </c>
      <c r="G68" s="109">
        <f>+G23</f>
        <v>2191616.6800000002</v>
      </c>
    </row>
    <row r="69" spans="3:9" x14ac:dyDescent="0.25">
      <c r="C69" s="108"/>
      <c r="D69" s="25"/>
      <c r="E69" s="109"/>
      <c r="F69" s="109"/>
      <c r="G69" s="109"/>
    </row>
    <row r="70" spans="3:9" x14ac:dyDescent="0.25">
      <c r="C70" s="219"/>
      <c r="D70" s="26" t="s">
        <v>262</v>
      </c>
      <c r="E70" s="109">
        <v>0</v>
      </c>
      <c r="F70" s="109">
        <f>+F28</f>
        <v>-9604500.7800000086</v>
      </c>
      <c r="G70" s="150">
        <f>+G28</f>
        <v>-5424381.2200000063</v>
      </c>
    </row>
    <row r="71" spans="3:9" x14ac:dyDescent="0.25">
      <c r="C71" s="219"/>
      <c r="D71" s="26" t="s">
        <v>263</v>
      </c>
      <c r="E71" s="109">
        <v>0</v>
      </c>
      <c r="F71" s="109">
        <f t="shared" ref="F71" si="11">+F70-F62</f>
        <v>-9604500.7800000086</v>
      </c>
      <c r="G71" s="109">
        <f>+G28</f>
        <v>-5424381.2200000063</v>
      </c>
      <c r="I71" s="69"/>
    </row>
    <row r="72" spans="3:9" x14ac:dyDescent="0.25">
      <c r="C72" s="219"/>
      <c r="D72" s="26" t="s">
        <v>264</v>
      </c>
      <c r="E72" s="109"/>
      <c r="F72" s="109"/>
      <c r="G72" s="109"/>
    </row>
    <row r="73" spans="3:9" x14ac:dyDescent="0.25">
      <c r="C73" s="235"/>
      <c r="D73" s="27"/>
      <c r="E73" s="144"/>
      <c r="F73" s="144"/>
      <c r="G73" s="144"/>
    </row>
    <row r="74" spans="3:9" x14ac:dyDescent="0.25">
      <c r="C74" s="8"/>
      <c r="D74" s="2"/>
      <c r="E74" s="2"/>
      <c r="F74" s="2"/>
      <c r="G74" s="2"/>
    </row>
    <row r="75" spans="3:9" x14ac:dyDescent="0.25">
      <c r="C75" s="233" t="s">
        <v>246</v>
      </c>
      <c r="D75" s="233"/>
      <c r="E75" s="173" t="s">
        <v>227</v>
      </c>
      <c r="F75" s="203" t="s">
        <v>229</v>
      </c>
      <c r="G75" s="173" t="s">
        <v>230</v>
      </c>
    </row>
    <row r="76" spans="3:9" x14ac:dyDescent="0.25">
      <c r="C76" s="233"/>
      <c r="D76" s="233"/>
      <c r="E76" s="173" t="s">
        <v>247</v>
      </c>
      <c r="F76" s="203"/>
      <c r="G76" s="173" t="s">
        <v>231</v>
      </c>
    </row>
    <row r="77" spans="3:9" x14ac:dyDescent="0.25">
      <c r="C77" s="219"/>
      <c r="D77" s="234"/>
      <c r="E77" s="22"/>
      <c r="F77" s="178"/>
      <c r="G77" s="178"/>
    </row>
    <row r="78" spans="3:9" x14ac:dyDescent="0.25">
      <c r="C78" s="219"/>
      <c r="D78" s="238" t="s">
        <v>234</v>
      </c>
      <c r="E78" s="112">
        <v>0</v>
      </c>
      <c r="F78" s="112">
        <v>0</v>
      </c>
      <c r="G78" s="112">
        <v>0</v>
      </c>
    </row>
    <row r="79" spans="3:9" x14ac:dyDescent="0.25">
      <c r="C79" s="219"/>
      <c r="D79" s="238"/>
      <c r="E79" s="112"/>
      <c r="F79" s="112"/>
      <c r="G79" s="112"/>
    </row>
    <row r="80" spans="3:9" x14ac:dyDescent="0.25">
      <c r="C80" s="219"/>
      <c r="D80" s="111" t="s">
        <v>265</v>
      </c>
      <c r="E80" s="112">
        <f>+E83-E84</f>
        <v>0</v>
      </c>
      <c r="F80" s="112">
        <f t="shared" ref="F80:G80" si="12">+F83-F84</f>
        <v>0</v>
      </c>
      <c r="G80" s="112">
        <f t="shared" si="12"/>
        <v>0</v>
      </c>
    </row>
    <row r="81" spans="3:7" x14ac:dyDescent="0.25">
      <c r="C81" s="219"/>
      <c r="D81" s="111" t="s">
        <v>532</v>
      </c>
      <c r="E81" s="112"/>
      <c r="F81" s="110"/>
      <c r="G81" s="110"/>
    </row>
    <row r="82" spans="3:7" x14ac:dyDescent="0.25">
      <c r="C82" s="219"/>
      <c r="D82" s="17" t="s">
        <v>266</v>
      </c>
      <c r="E82" s="112"/>
      <c r="F82" s="110"/>
      <c r="G82" s="110"/>
    </row>
    <row r="83" spans="3:7" x14ac:dyDescent="0.25">
      <c r="C83" s="219"/>
      <c r="D83" s="17" t="s">
        <v>255</v>
      </c>
      <c r="E83" s="112">
        <v>0</v>
      </c>
      <c r="F83" s="110">
        <v>0</v>
      </c>
      <c r="G83" s="110">
        <v>0</v>
      </c>
    </row>
    <row r="84" spans="3:7" x14ac:dyDescent="0.25">
      <c r="C84" s="219"/>
      <c r="D84" s="17" t="s">
        <v>258</v>
      </c>
      <c r="E84" s="112">
        <v>0</v>
      </c>
      <c r="F84" s="110">
        <v>0</v>
      </c>
      <c r="G84" s="110">
        <v>0</v>
      </c>
    </row>
    <row r="85" spans="3:7" x14ac:dyDescent="0.25">
      <c r="C85" s="219"/>
      <c r="D85" s="25"/>
      <c r="E85" s="112"/>
      <c r="F85" s="110"/>
      <c r="G85" s="110"/>
    </row>
    <row r="86" spans="3:7" x14ac:dyDescent="0.25">
      <c r="C86" s="108"/>
      <c r="D86" s="111" t="s">
        <v>238</v>
      </c>
      <c r="E86" s="112">
        <v>0</v>
      </c>
      <c r="F86" s="110">
        <v>0</v>
      </c>
      <c r="G86" s="110">
        <v>0</v>
      </c>
    </row>
    <row r="87" spans="3:7" x14ac:dyDescent="0.25">
      <c r="C87" s="108"/>
      <c r="D87" s="25"/>
      <c r="E87" s="112"/>
      <c r="F87" s="110"/>
      <c r="G87" s="110"/>
    </row>
    <row r="88" spans="3:7" x14ac:dyDescent="0.25">
      <c r="C88" s="108"/>
      <c r="D88" s="111" t="s">
        <v>267</v>
      </c>
      <c r="E88" s="82">
        <v>0</v>
      </c>
      <c r="F88" s="110">
        <v>0</v>
      </c>
      <c r="G88" s="110">
        <v>0</v>
      </c>
    </row>
    <row r="89" spans="3:7" x14ac:dyDescent="0.25">
      <c r="C89" s="108"/>
      <c r="D89" s="25"/>
      <c r="E89" s="112"/>
      <c r="F89" s="110"/>
      <c r="G89" s="110"/>
    </row>
    <row r="90" spans="3:7" x14ac:dyDescent="0.25">
      <c r="C90" s="219"/>
      <c r="D90" s="26" t="s">
        <v>268</v>
      </c>
      <c r="E90" s="83">
        <f>+E78+E80+E86+E88</f>
        <v>0</v>
      </c>
      <c r="F90" s="83">
        <f t="shared" ref="F90:G90" si="13">+F78+F80+F86+F88</f>
        <v>0</v>
      </c>
      <c r="G90" s="83">
        <f t="shared" si="13"/>
        <v>0</v>
      </c>
    </row>
    <row r="91" spans="3:7" x14ac:dyDescent="0.25">
      <c r="C91" s="219"/>
      <c r="D91" s="26" t="s">
        <v>269</v>
      </c>
      <c r="E91" s="112"/>
      <c r="F91" s="112"/>
      <c r="G91" s="112"/>
    </row>
    <row r="92" spans="3:7" x14ac:dyDescent="0.25">
      <c r="C92" s="219"/>
      <c r="D92" s="26" t="s">
        <v>270</v>
      </c>
      <c r="E92" s="112">
        <f>+E80</f>
        <v>0</v>
      </c>
      <c r="F92" s="112">
        <f t="shared" ref="F92:G92" si="14">+F80</f>
        <v>0</v>
      </c>
      <c r="G92" s="112">
        <f t="shared" si="14"/>
        <v>0</v>
      </c>
    </row>
    <row r="93" spans="3:7" x14ac:dyDescent="0.25">
      <c r="C93" s="235"/>
      <c r="D93" s="27"/>
      <c r="E93" s="23"/>
      <c r="F93" s="30"/>
      <c r="G93" s="30"/>
    </row>
  </sheetData>
  <mergeCells count="36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2"/>
  <sheetViews>
    <sheetView topLeftCell="A73" workbookViewId="0">
      <selection activeCell="G93" sqref="G93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39" t="s">
        <v>530</v>
      </c>
      <c r="D4" s="216"/>
      <c r="E4" s="216"/>
      <c r="F4" s="216"/>
      <c r="G4" s="216"/>
      <c r="H4" s="216"/>
      <c r="I4" s="216"/>
      <c r="J4" s="216"/>
      <c r="K4" s="240"/>
    </row>
    <row r="5" spans="3:12" x14ac:dyDescent="0.25">
      <c r="C5" s="241" t="s">
        <v>271</v>
      </c>
      <c r="D5" s="203"/>
      <c r="E5" s="203"/>
      <c r="F5" s="203"/>
      <c r="G5" s="203"/>
      <c r="H5" s="203"/>
      <c r="I5" s="203"/>
      <c r="J5" s="203"/>
      <c r="K5" s="242"/>
    </row>
    <row r="6" spans="3:12" x14ac:dyDescent="0.25">
      <c r="C6" s="243" t="s">
        <v>570</v>
      </c>
      <c r="D6" s="203"/>
      <c r="E6" s="203"/>
      <c r="F6" s="203"/>
      <c r="G6" s="203"/>
      <c r="H6" s="203"/>
      <c r="I6" s="203"/>
      <c r="J6" s="203"/>
      <c r="K6" s="242"/>
    </row>
    <row r="7" spans="3:12" x14ac:dyDescent="0.25">
      <c r="C7" s="244" t="s">
        <v>1</v>
      </c>
      <c r="D7" s="215"/>
      <c r="E7" s="215"/>
      <c r="F7" s="215"/>
      <c r="G7" s="215"/>
      <c r="H7" s="215"/>
      <c r="I7" s="215"/>
      <c r="J7" s="215"/>
      <c r="K7" s="245"/>
    </row>
    <row r="8" spans="3:12" x14ac:dyDescent="0.25">
      <c r="C8" s="246"/>
      <c r="D8" s="246"/>
      <c r="E8" s="246"/>
      <c r="F8" s="203" t="s">
        <v>272</v>
      </c>
      <c r="G8" s="203"/>
      <c r="H8" s="203"/>
      <c r="I8" s="203"/>
      <c r="J8" s="203"/>
      <c r="K8" s="203" t="s">
        <v>273</v>
      </c>
    </row>
    <row r="9" spans="3:12" x14ac:dyDescent="0.25">
      <c r="C9" s="203" t="s">
        <v>246</v>
      </c>
      <c r="D9" s="203"/>
      <c r="E9" s="203"/>
      <c r="F9" s="203" t="s">
        <v>275</v>
      </c>
      <c r="G9" s="173" t="s">
        <v>276</v>
      </c>
      <c r="H9" s="203" t="s">
        <v>278</v>
      </c>
      <c r="I9" s="203" t="s">
        <v>229</v>
      </c>
      <c r="J9" s="203" t="s">
        <v>279</v>
      </c>
      <c r="K9" s="203"/>
    </row>
    <row r="10" spans="3:12" x14ac:dyDescent="0.25">
      <c r="C10" s="203" t="s">
        <v>274</v>
      </c>
      <c r="D10" s="203"/>
      <c r="E10" s="203"/>
      <c r="F10" s="203"/>
      <c r="G10" s="173" t="s">
        <v>277</v>
      </c>
      <c r="H10" s="203"/>
      <c r="I10" s="203"/>
      <c r="J10" s="203"/>
      <c r="K10" s="203"/>
    </row>
    <row r="11" spans="3:12" x14ac:dyDescent="0.25">
      <c r="C11" s="248"/>
      <c r="D11" s="249"/>
      <c r="E11" s="249"/>
      <c r="F11" s="159"/>
      <c r="G11" s="122"/>
      <c r="H11" s="159"/>
      <c r="I11" s="122"/>
      <c r="J11" s="159"/>
      <c r="K11" s="160"/>
    </row>
    <row r="12" spans="3:12" x14ac:dyDescent="0.25">
      <c r="C12" s="250" t="s">
        <v>280</v>
      </c>
      <c r="D12" s="251"/>
      <c r="E12" s="251"/>
      <c r="F12" s="65"/>
      <c r="G12" s="66"/>
      <c r="H12" s="65"/>
      <c r="I12" s="66"/>
      <c r="J12" s="65"/>
      <c r="K12" s="64"/>
    </row>
    <row r="13" spans="3:12" x14ac:dyDescent="0.25">
      <c r="C13" s="54"/>
      <c r="D13" s="247" t="s">
        <v>281</v>
      </c>
      <c r="E13" s="247"/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6">
        <v>0</v>
      </c>
    </row>
    <row r="14" spans="3:12" x14ac:dyDescent="0.25">
      <c r="C14" s="54"/>
      <c r="D14" s="247" t="s">
        <v>282</v>
      </c>
      <c r="E14" s="247"/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6">
        <v>0</v>
      </c>
    </row>
    <row r="15" spans="3:12" x14ac:dyDescent="0.25">
      <c r="C15" s="54"/>
      <c r="D15" s="247" t="s">
        <v>283</v>
      </c>
      <c r="E15" s="247"/>
      <c r="F15" s="84">
        <v>0</v>
      </c>
      <c r="G15" s="85">
        <v>0</v>
      </c>
      <c r="H15" s="84">
        <v>0</v>
      </c>
      <c r="I15" s="85">
        <v>0</v>
      </c>
      <c r="J15" s="84">
        <v>0</v>
      </c>
      <c r="K15" s="86">
        <v>0</v>
      </c>
    </row>
    <row r="16" spans="3:12" x14ac:dyDescent="0.25">
      <c r="C16" s="54"/>
      <c r="D16" s="247" t="s">
        <v>284</v>
      </c>
      <c r="E16" s="247"/>
      <c r="F16" s="84">
        <v>2750000</v>
      </c>
      <c r="G16" s="85">
        <v>-110503.27</v>
      </c>
      <c r="H16" s="84">
        <v>2639496.73</v>
      </c>
      <c r="I16" s="85">
        <v>2639496.73</v>
      </c>
      <c r="J16" s="84">
        <v>2639496.73</v>
      </c>
      <c r="K16" s="86">
        <f>+I16-F16</f>
        <v>-110503.27000000002</v>
      </c>
      <c r="L16" s="69"/>
    </row>
    <row r="17" spans="3:14" x14ac:dyDescent="0.25">
      <c r="C17" s="54"/>
      <c r="D17" s="247" t="s">
        <v>285</v>
      </c>
      <c r="E17" s="247"/>
      <c r="F17" s="84">
        <v>3000000</v>
      </c>
      <c r="G17" s="85">
        <v>969350.11</v>
      </c>
      <c r="H17" s="84">
        <v>3969350.11</v>
      </c>
      <c r="I17" s="85">
        <v>3969350.11</v>
      </c>
      <c r="J17" s="84">
        <f t="shared" ref="J17" si="0">+I17</f>
        <v>3969350.11</v>
      </c>
      <c r="K17" s="152">
        <f>+I17-F17</f>
        <v>969350.10999999987</v>
      </c>
    </row>
    <row r="18" spans="3:14" x14ac:dyDescent="0.25">
      <c r="C18" s="54"/>
      <c r="D18" s="247" t="s">
        <v>286</v>
      </c>
      <c r="E18" s="247"/>
      <c r="F18" s="84">
        <v>750000</v>
      </c>
      <c r="G18" s="85">
        <v>1025936.07</v>
      </c>
      <c r="H18" s="84">
        <v>1775936.07</v>
      </c>
      <c r="I18" s="189">
        <v>1775936.07</v>
      </c>
      <c r="J18" s="189">
        <f>+I18</f>
        <v>1775936.07</v>
      </c>
      <c r="K18" s="152">
        <f>+I18-F18</f>
        <v>1025936.0700000001</v>
      </c>
    </row>
    <row r="19" spans="3:14" x14ac:dyDescent="0.25">
      <c r="C19" s="54"/>
      <c r="D19" s="247" t="s">
        <v>287</v>
      </c>
      <c r="E19" s="247"/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6">
        <v>0</v>
      </c>
    </row>
    <row r="20" spans="3:14" x14ac:dyDescent="0.25">
      <c r="C20" s="252"/>
      <c r="D20" s="247" t="s">
        <v>288</v>
      </c>
      <c r="E20" s="247"/>
      <c r="F20" s="84">
        <v>248000000</v>
      </c>
      <c r="G20" s="85">
        <f>+H20-F20</f>
        <v>-744356.77000001073</v>
      </c>
      <c r="H20" s="84">
        <f>247255643.23</f>
        <v>247255643.22999999</v>
      </c>
      <c r="I20" s="192">
        <f t="shared" ref="I20:J20" si="1">247255643.23</f>
        <v>247255643.22999999</v>
      </c>
      <c r="J20" s="192">
        <f t="shared" si="1"/>
        <v>247255643.22999999</v>
      </c>
      <c r="K20" s="152">
        <f>+J20-F20</f>
        <v>-744356.77000001073</v>
      </c>
      <c r="L20" s="69" t="s">
        <v>533</v>
      </c>
    </row>
    <row r="21" spans="3:14" x14ac:dyDescent="0.25">
      <c r="C21" s="252"/>
      <c r="D21" s="247" t="s">
        <v>289</v>
      </c>
      <c r="E21" s="247"/>
      <c r="F21" s="84"/>
      <c r="G21" s="85"/>
      <c r="H21" s="84"/>
      <c r="I21" s="85"/>
      <c r="J21" s="84"/>
      <c r="K21" s="86"/>
    </row>
    <row r="22" spans="3:14" x14ac:dyDescent="0.25">
      <c r="C22" s="54"/>
      <c r="D22" s="55"/>
      <c r="E22" s="55" t="s">
        <v>290</v>
      </c>
      <c r="F22" s="84">
        <v>0</v>
      </c>
      <c r="G22" s="85">
        <v>0</v>
      </c>
      <c r="H22" s="84">
        <v>0</v>
      </c>
      <c r="I22" s="123">
        <v>0</v>
      </c>
      <c r="J22" s="123">
        <v>0</v>
      </c>
      <c r="K22" s="86">
        <f>+I22-F22</f>
        <v>0</v>
      </c>
    </row>
    <row r="23" spans="3:14" x14ac:dyDescent="0.25">
      <c r="C23" s="54"/>
      <c r="D23" s="55"/>
      <c r="E23" s="55" t="s">
        <v>291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6">
        <v>0</v>
      </c>
    </row>
    <row r="24" spans="3:14" x14ac:dyDescent="0.25">
      <c r="C24" s="54"/>
      <c r="D24" s="55"/>
      <c r="E24" s="55" t="s">
        <v>292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6">
        <v>0</v>
      </c>
      <c r="M24" s="85" t="s">
        <v>533</v>
      </c>
      <c r="N24" s="69" t="s">
        <v>533</v>
      </c>
    </row>
    <row r="25" spans="3:14" x14ac:dyDescent="0.25">
      <c r="C25" s="54"/>
      <c r="D25" s="55"/>
      <c r="E25" s="55" t="s">
        <v>293</v>
      </c>
      <c r="F25" s="84">
        <v>0</v>
      </c>
      <c r="G25" s="85">
        <v>0</v>
      </c>
      <c r="H25" s="84">
        <v>0</v>
      </c>
      <c r="I25" s="85">
        <v>0</v>
      </c>
      <c r="J25" s="84">
        <v>0</v>
      </c>
      <c r="K25" s="86">
        <v>0</v>
      </c>
    </row>
    <row r="26" spans="3:14" x14ac:dyDescent="0.25">
      <c r="C26" s="54"/>
      <c r="D26" s="55"/>
      <c r="E26" s="55" t="s">
        <v>294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6">
        <v>0</v>
      </c>
    </row>
    <row r="27" spans="3:14" x14ac:dyDescent="0.25">
      <c r="C27" s="252"/>
      <c r="D27" s="247"/>
      <c r="E27" s="55" t="s">
        <v>295</v>
      </c>
      <c r="F27" s="253">
        <v>0</v>
      </c>
      <c r="G27" s="254">
        <v>0</v>
      </c>
      <c r="H27" s="253">
        <v>0</v>
      </c>
      <c r="I27" s="254">
        <v>0</v>
      </c>
      <c r="J27" s="253">
        <v>0</v>
      </c>
      <c r="K27" s="255">
        <v>0</v>
      </c>
    </row>
    <row r="28" spans="3:14" x14ac:dyDescent="0.25">
      <c r="C28" s="252"/>
      <c r="D28" s="247"/>
      <c r="E28" s="55" t="s">
        <v>296</v>
      </c>
      <c r="F28" s="253"/>
      <c r="G28" s="254"/>
      <c r="H28" s="253"/>
      <c r="I28" s="254"/>
      <c r="J28" s="253"/>
      <c r="K28" s="255"/>
    </row>
    <row r="29" spans="3:14" x14ac:dyDescent="0.25">
      <c r="C29" s="252"/>
      <c r="D29" s="247"/>
      <c r="E29" s="55" t="s">
        <v>297</v>
      </c>
      <c r="F29" s="253">
        <v>0</v>
      </c>
      <c r="G29" s="254">
        <v>0</v>
      </c>
      <c r="H29" s="253">
        <v>0</v>
      </c>
      <c r="I29" s="254">
        <v>0</v>
      </c>
      <c r="J29" s="253">
        <v>0</v>
      </c>
      <c r="K29" s="255">
        <v>0</v>
      </c>
    </row>
    <row r="30" spans="3:14" x14ac:dyDescent="0.25">
      <c r="C30" s="252"/>
      <c r="D30" s="247"/>
      <c r="E30" s="55" t="s">
        <v>298</v>
      </c>
      <c r="F30" s="253"/>
      <c r="G30" s="254"/>
      <c r="H30" s="253"/>
      <c r="I30" s="254"/>
      <c r="J30" s="253"/>
      <c r="K30" s="255"/>
    </row>
    <row r="31" spans="3:14" x14ac:dyDescent="0.25">
      <c r="C31" s="54"/>
      <c r="D31" s="55"/>
      <c r="E31" s="55" t="s">
        <v>299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6">
        <v>0</v>
      </c>
    </row>
    <row r="32" spans="3:14" x14ac:dyDescent="0.25">
      <c r="C32" s="54"/>
      <c r="D32" s="55"/>
      <c r="E32" s="55" t="s">
        <v>300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6">
        <v>0</v>
      </c>
    </row>
    <row r="33" spans="3:11" x14ac:dyDescent="0.25">
      <c r="C33" s="54"/>
      <c r="D33" s="55"/>
      <c r="E33" s="55" t="s">
        <v>301</v>
      </c>
      <c r="F33" s="84">
        <v>0</v>
      </c>
      <c r="G33" s="85">
        <v>0</v>
      </c>
      <c r="H33" s="84">
        <v>0</v>
      </c>
      <c r="I33" s="85">
        <v>0</v>
      </c>
      <c r="J33" s="84">
        <v>0</v>
      </c>
      <c r="K33" s="86">
        <v>0</v>
      </c>
    </row>
    <row r="34" spans="3:11" x14ac:dyDescent="0.25">
      <c r="C34" s="252"/>
      <c r="D34" s="247"/>
      <c r="E34" s="55" t="s">
        <v>302</v>
      </c>
      <c r="F34" s="253">
        <v>0</v>
      </c>
      <c r="G34" s="254">
        <v>0</v>
      </c>
      <c r="H34" s="253">
        <v>0</v>
      </c>
      <c r="I34" s="254">
        <v>0</v>
      </c>
      <c r="J34" s="253">
        <v>0</v>
      </c>
      <c r="K34" s="255">
        <v>0</v>
      </c>
    </row>
    <row r="35" spans="3:11" x14ac:dyDescent="0.25">
      <c r="C35" s="252"/>
      <c r="D35" s="247"/>
      <c r="E35" s="55" t="s">
        <v>303</v>
      </c>
      <c r="F35" s="253"/>
      <c r="G35" s="254"/>
      <c r="H35" s="253"/>
      <c r="I35" s="254"/>
      <c r="J35" s="253"/>
      <c r="K35" s="255"/>
    </row>
    <row r="36" spans="3:11" x14ac:dyDescent="0.25">
      <c r="C36" s="252"/>
      <c r="D36" s="247" t="s">
        <v>304</v>
      </c>
      <c r="E36" s="247"/>
      <c r="F36" s="84">
        <f>SUM(F39:F43)</f>
        <v>0</v>
      </c>
      <c r="G36" s="85">
        <f t="shared" ref="G36:K36" si="2">SUM(G39:G43)</f>
        <v>0</v>
      </c>
      <c r="H36" s="84">
        <f t="shared" si="2"/>
        <v>0</v>
      </c>
      <c r="I36" s="85">
        <f t="shared" si="2"/>
        <v>0</v>
      </c>
      <c r="J36" s="84">
        <f t="shared" si="2"/>
        <v>0</v>
      </c>
      <c r="K36" s="86">
        <f t="shared" si="2"/>
        <v>0</v>
      </c>
    </row>
    <row r="37" spans="3:11" x14ac:dyDescent="0.25">
      <c r="C37" s="252"/>
      <c r="D37" s="247" t="s">
        <v>305</v>
      </c>
      <c r="E37" s="247"/>
      <c r="F37" s="84"/>
      <c r="G37" s="85"/>
      <c r="H37" s="84"/>
      <c r="I37" s="85"/>
      <c r="J37" s="84"/>
      <c r="K37" s="86"/>
    </row>
    <row r="38" spans="3:11" x14ac:dyDescent="0.25">
      <c r="C38" s="54"/>
      <c r="D38" s="55"/>
      <c r="E38" s="55" t="s">
        <v>306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6">
        <v>0</v>
      </c>
    </row>
    <row r="39" spans="3:11" x14ac:dyDescent="0.25">
      <c r="C39" s="54"/>
      <c r="D39" s="55"/>
      <c r="E39" s="55" t="s">
        <v>307</v>
      </c>
      <c r="F39" s="84">
        <v>0</v>
      </c>
      <c r="G39" s="85">
        <v>0</v>
      </c>
      <c r="H39" s="84">
        <v>0</v>
      </c>
      <c r="I39" s="85">
        <v>0</v>
      </c>
      <c r="J39" s="84">
        <v>0</v>
      </c>
      <c r="K39" s="86">
        <v>0</v>
      </c>
    </row>
    <row r="40" spans="3:11" x14ac:dyDescent="0.25">
      <c r="C40" s="54"/>
      <c r="D40" s="55"/>
      <c r="E40" s="55" t="s">
        <v>308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6">
        <v>0</v>
      </c>
    </row>
    <row r="41" spans="3:11" x14ac:dyDescent="0.25">
      <c r="C41" s="252"/>
      <c r="D41" s="247"/>
      <c r="E41" s="55" t="s">
        <v>309</v>
      </c>
      <c r="F41" s="253">
        <v>0</v>
      </c>
      <c r="G41" s="254">
        <v>0</v>
      </c>
      <c r="H41" s="253">
        <v>0</v>
      </c>
      <c r="I41" s="254">
        <v>0</v>
      </c>
      <c r="J41" s="253">
        <v>0</v>
      </c>
      <c r="K41" s="255">
        <v>0</v>
      </c>
    </row>
    <row r="42" spans="3:11" x14ac:dyDescent="0.25">
      <c r="C42" s="252"/>
      <c r="D42" s="247"/>
      <c r="E42" s="55" t="s">
        <v>310</v>
      </c>
      <c r="F42" s="253"/>
      <c r="G42" s="254"/>
      <c r="H42" s="253"/>
      <c r="I42" s="254"/>
      <c r="J42" s="253"/>
      <c r="K42" s="255"/>
    </row>
    <row r="43" spans="3:11" x14ac:dyDescent="0.25">
      <c r="C43" s="54"/>
      <c r="D43" s="55"/>
      <c r="E43" s="55" t="s">
        <v>311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6">
        <v>0</v>
      </c>
    </row>
    <row r="44" spans="3:11" x14ac:dyDescent="0.25">
      <c r="C44" s="54"/>
      <c r="D44" s="247" t="s">
        <v>312</v>
      </c>
      <c r="E44" s="247"/>
      <c r="F44" s="87">
        <v>0</v>
      </c>
      <c r="G44" s="88">
        <v>0</v>
      </c>
      <c r="H44" s="87">
        <v>0</v>
      </c>
      <c r="I44" s="88">
        <v>0</v>
      </c>
      <c r="J44" s="87">
        <v>0</v>
      </c>
      <c r="K44" s="89">
        <v>0</v>
      </c>
    </row>
    <row r="45" spans="3:11" x14ac:dyDescent="0.25">
      <c r="C45" s="54"/>
      <c r="D45" s="247" t="s">
        <v>313</v>
      </c>
      <c r="E45" s="247"/>
      <c r="F45" s="84">
        <v>0</v>
      </c>
      <c r="G45" s="85">
        <v>0</v>
      </c>
      <c r="H45" s="193">
        <v>0</v>
      </c>
      <c r="I45" s="193">
        <v>0</v>
      </c>
      <c r="J45" s="193">
        <v>0</v>
      </c>
      <c r="K45" s="193">
        <v>0</v>
      </c>
    </row>
    <row r="46" spans="3:11" x14ac:dyDescent="0.25">
      <c r="C46" s="54"/>
      <c r="D46" s="55"/>
      <c r="E46" s="55" t="s">
        <v>314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6">
        <v>0</v>
      </c>
    </row>
    <row r="47" spans="3:11" x14ac:dyDescent="0.25">
      <c r="C47" s="54"/>
      <c r="D47" s="247" t="s">
        <v>315</v>
      </c>
      <c r="E47" s="247"/>
      <c r="F47" s="84">
        <f>+F48+F49</f>
        <v>0</v>
      </c>
      <c r="G47" s="85">
        <f t="shared" ref="G47:K47" si="3">+G48+G49</f>
        <v>12620236</v>
      </c>
      <c r="H47" s="84">
        <f t="shared" si="3"/>
        <v>12620236</v>
      </c>
      <c r="I47" s="85">
        <f t="shared" si="3"/>
        <v>12620236</v>
      </c>
      <c r="J47" s="84">
        <f t="shared" si="3"/>
        <v>12620236</v>
      </c>
      <c r="K47" s="86">
        <f t="shared" si="3"/>
        <v>12620236</v>
      </c>
    </row>
    <row r="48" spans="3:11" x14ac:dyDescent="0.25">
      <c r="C48" s="54"/>
      <c r="D48" s="55"/>
      <c r="E48" s="55" t="s">
        <v>316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6">
        <v>0</v>
      </c>
    </row>
    <row r="49" spans="3:13" x14ac:dyDescent="0.25">
      <c r="C49" s="54"/>
      <c r="D49" s="55"/>
      <c r="E49" s="55" t="s">
        <v>317</v>
      </c>
      <c r="F49" s="84">
        <v>0</v>
      </c>
      <c r="G49" s="192">
        <v>12620236</v>
      </c>
      <c r="H49" s="84">
        <v>12620236</v>
      </c>
      <c r="I49" s="192">
        <v>12620236</v>
      </c>
      <c r="J49" s="192">
        <v>12620236</v>
      </c>
      <c r="K49" s="192">
        <v>12620236</v>
      </c>
    </row>
    <row r="50" spans="3:13" x14ac:dyDescent="0.25">
      <c r="C50" s="54"/>
      <c r="D50" s="55"/>
      <c r="E50" s="55"/>
      <c r="F50" s="90"/>
      <c r="G50" s="91"/>
      <c r="H50" s="90"/>
      <c r="I50" s="91"/>
      <c r="J50" s="90"/>
      <c r="K50" s="92"/>
    </row>
    <row r="51" spans="3:13" x14ac:dyDescent="0.25">
      <c r="C51" s="250" t="s">
        <v>318</v>
      </c>
      <c r="D51" s="251"/>
      <c r="E51" s="251"/>
      <c r="F51" s="93">
        <f>+F45+F20+F16+F17+F18</f>
        <v>254500000</v>
      </c>
      <c r="G51" s="93">
        <f>+G45+G20+G16+G17+G18+G47</f>
        <v>13760662.139999989</v>
      </c>
      <c r="H51" s="93">
        <f>+H45+H20+H16+H17+H18+H47</f>
        <v>268260662.13999999</v>
      </c>
      <c r="I51" s="93">
        <f>+I45+I20+I16+I17+I18+I47</f>
        <v>268260662.13999999</v>
      </c>
      <c r="J51" s="93">
        <f>+J45+J20+J16+J17+J18+J47</f>
        <v>268260662.13999999</v>
      </c>
      <c r="K51" s="93">
        <f>+K47+K45+K17+K18</f>
        <v>14615522.18</v>
      </c>
      <c r="L51" s="69"/>
      <c r="M51" s="69"/>
    </row>
    <row r="52" spans="3:13" x14ac:dyDescent="0.25">
      <c r="C52" s="250" t="s">
        <v>319</v>
      </c>
      <c r="D52" s="251"/>
      <c r="E52" s="251"/>
      <c r="F52" s="90"/>
      <c r="G52" s="91"/>
      <c r="H52" s="90"/>
      <c r="I52" s="91"/>
      <c r="J52" s="90"/>
      <c r="K52" s="92"/>
    </row>
    <row r="53" spans="3:13" x14ac:dyDescent="0.25">
      <c r="C53" s="259" t="s">
        <v>320</v>
      </c>
      <c r="D53" s="251"/>
      <c r="E53" s="251"/>
      <c r="F53" s="260">
        <v>0</v>
      </c>
      <c r="G53" s="261">
        <v>0</v>
      </c>
      <c r="H53" s="258">
        <v>0</v>
      </c>
      <c r="I53" s="261">
        <v>0</v>
      </c>
      <c r="J53" s="258">
        <v>0</v>
      </c>
      <c r="K53" s="253">
        <f>+K51</f>
        <v>14615522.18</v>
      </c>
    </row>
    <row r="54" spans="3:13" x14ac:dyDescent="0.25">
      <c r="C54" s="259" t="s">
        <v>321</v>
      </c>
      <c r="D54" s="251"/>
      <c r="E54" s="251"/>
      <c r="F54" s="260"/>
      <c r="G54" s="261"/>
      <c r="H54" s="258"/>
      <c r="I54" s="261"/>
      <c r="J54" s="258"/>
      <c r="K54" s="253"/>
    </row>
    <row r="55" spans="3:13" x14ac:dyDescent="0.25">
      <c r="C55" s="118"/>
      <c r="D55" s="119"/>
      <c r="E55" s="115"/>
      <c r="F55" s="95"/>
      <c r="G55" s="96"/>
      <c r="H55" s="97"/>
      <c r="I55" s="96"/>
      <c r="J55" s="97"/>
      <c r="K55" s="96"/>
    </row>
    <row r="56" spans="3:13" x14ac:dyDescent="0.25">
      <c r="C56" s="259" t="s">
        <v>322</v>
      </c>
      <c r="D56" s="251"/>
      <c r="E56" s="251"/>
      <c r="F56" s="98"/>
      <c r="G56" s="90"/>
      <c r="H56" s="91"/>
      <c r="I56" s="90"/>
      <c r="J56" s="91"/>
      <c r="K56" s="90"/>
    </row>
    <row r="57" spans="3:13" x14ac:dyDescent="0.25">
      <c r="C57" s="118"/>
      <c r="D57" s="257" t="s">
        <v>323</v>
      </c>
      <c r="E57" s="247"/>
      <c r="F57" s="120">
        <f>SUM(F58:F72)</f>
        <v>0</v>
      </c>
      <c r="G57" s="120">
        <f t="shared" ref="G57:K57" si="4">SUM(G58:G72)</f>
        <v>0</v>
      </c>
      <c r="H57" s="120">
        <f t="shared" si="4"/>
        <v>0</v>
      </c>
      <c r="I57" s="120">
        <f t="shared" si="4"/>
        <v>0</v>
      </c>
      <c r="J57" s="120">
        <f t="shared" si="4"/>
        <v>0</v>
      </c>
      <c r="K57" s="116">
        <f t="shared" si="4"/>
        <v>0</v>
      </c>
    </row>
    <row r="58" spans="3:13" x14ac:dyDescent="0.25">
      <c r="C58" s="256"/>
      <c r="D58" s="257"/>
      <c r="E58" s="115" t="s">
        <v>324</v>
      </c>
      <c r="F58" s="120">
        <v>0</v>
      </c>
      <c r="G58" s="120">
        <v>0</v>
      </c>
      <c r="H58" s="120">
        <v>0</v>
      </c>
      <c r="I58" s="120">
        <v>0</v>
      </c>
      <c r="J58" s="120">
        <v>0</v>
      </c>
      <c r="K58" s="116">
        <v>0</v>
      </c>
    </row>
    <row r="59" spans="3:13" x14ac:dyDescent="0.25">
      <c r="C59" s="256"/>
      <c r="D59" s="257"/>
      <c r="E59" s="115" t="s">
        <v>325</v>
      </c>
      <c r="F59" s="120"/>
      <c r="G59" s="120"/>
      <c r="H59" s="120"/>
      <c r="I59" s="120"/>
      <c r="J59" s="120"/>
      <c r="K59" s="116"/>
    </row>
    <row r="60" spans="3:13" x14ac:dyDescent="0.25">
      <c r="C60" s="256"/>
      <c r="D60" s="257"/>
      <c r="E60" s="115" t="s">
        <v>326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16">
        <v>0</v>
      </c>
    </row>
    <row r="61" spans="3:13" x14ac:dyDescent="0.25">
      <c r="C61" s="256"/>
      <c r="D61" s="257"/>
      <c r="E61" s="115" t="s">
        <v>327</v>
      </c>
      <c r="F61" s="120"/>
      <c r="G61" s="120"/>
      <c r="H61" s="120"/>
      <c r="I61" s="120"/>
      <c r="J61" s="120"/>
      <c r="K61" s="116"/>
    </row>
    <row r="62" spans="3:13" x14ac:dyDescent="0.25">
      <c r="C62" s="256"/>
      <c r="D62" s="257"/>
      <c r="E62" s="115" t="s">
        <v>328</v>
      </c>
      <c r="F62" s="120">
        <v>0</v>
      </c>
      <c r="G62" s="120">
        <v>0</v>
      </c>
      <c r="H62" s="120">
        <v>0</v>
      </c>
      <c r="I62" s="120">
        <v>0</v>
      </c>
      <c r="J62" s="120">
        <v>0</v>
      </c>
      <c r="K62" s="116">
        <v>0</v>
      </c>
    </row>
    <row r="63" spans="3:13" x14ac:dyDescent="0.25">
      <c r="C63" s="256"/>
      <c r="D63" s="257"/>
      <c r="E63" s="115" t="s">
        <v>329</v>
      </c>
      <c r="F63" s="120"/>
      <c r="G63" s="120"/>
      <c r="H63" s="120"/>
      <c r="I63" s="120"/>
      <c r="J63" s="120"/>
      <c r="K63" s="116"/>
    </row>
    <row r="64" spans="3:13" x14ac:dyDescent="0.25">
      <c r="C64" s="256"/>
      <c r="D64" s="257"/>
      <c r="E64" s="115" t="s">
        <v>330</v>
      </c>
      <c r="F64" s="120">
        <v>0</v>
      </c>
      <c r="G64" s="120">
        <v>0</v>
      </c>
      <c r="H64" s="120">
        <v>0</v>
      </c>
      <c r="I64" s="120">
        <v>0</v>
      </c>
      <c r="J64" s="120">
        <v>0</v>
      </c>
      <c r="K64" s="116">
        <v>0</v>
      </c>
    </row>
    <row r="65" spans="3:11" x14ac:dyDescent="0.25">
      <c r="C65" s="256"/>
      <c r="D65" s="257"/>
      <c r="E65" s="115" t="s">
        <v>331</v>
      </c>
      <c r="F65" s="120"/>
      <c r="G65" s="120"/>
      <c r="H65" s="120"/>
      <c r="I65" s="120"/>
      <c r="J65" s="120"/>
      <c r="K65" s="116"/>
    </row>
    <row r="66" spans="3:11" x14ac:dyDescent="0.25">
      <c r="C66" s="256"/>
      <c r="D66" s="257"/>
      <c r="E66" s="115" t="s">
        <v>332</v>
      </c>
      <c r="F66" s="120"/>
      <c r="G66" s="120"/>
      <c r="H66" s="120"/>
      <c r="I66" s="120"/>
      <c r="J66" s="120"/>
      <c r="K66" s="116"/>
    </row>
    <row r="67" spans="3:11" x14ac:dyDescent="0.25">
      <c r="C67" s="118"/>
      <c r="D67" s="119"/>
      <c r="E67" s="115" t="s">
        <v>333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16">
        <v>0</v>
      </c>
    </row>
    <row r="68" spans="3:11" x14ac:dyDescent="0.25">
      <c r="C68" s="256"/>
      <c r="D68" s="257"/>
      <c r="E68" s="115" t="s">
        <v>334</v>
      </c>
      <c r="F68" s="120">
        <v>0</v>
      </c>
      <c r="G68" s="120">
        <v>0</v>
      </c>
      <c r="H68" s="120">
        <v>0</v>
      </c>
      <c r="I68" s="120">
        <v>0</v>
      </c>
      <c r="J68" s="120">
        <v>0</v>
      </c>
      <c r="K68" s="116">
        <v>0</v>
      </c>
    </row>
    <row r="69" spans="3:11" x14ac:dyDescent="0.25">
      <c r="C69" s="256"/>
      <c r="D69" s="257"/>
      <c r="E69" s="115" t="s">
        <v>335</v>
      </c>
      <c r="F69" s="120"/>
      <c r="G69" s="120"/>
      <c r="H69" s="120"/>
      <c r="I69" s="120"/>
      <c r="J69" s="120"/>
      <c r="K69" s="116"/>
    </row>
    <row r="70" spans="3:11" x14ac:dyDescent="0.25">
      <c r="C70" s="256"/>
      <c r="D70" s="257"/>
      <c r="E70" s="115" t="s">
        <v>336</v>
      </c>
      <c r="F70" s="120">
        <v>0</v>
      </c>
      <c r="G70" s="120">
        <v>0</v>
      </c>
      <c r="H70" s="120">
        <v>0</v>
      </c>
      <c r="I70" s="120">
        <v>0</v>
      </c>
      <c r="J70" s="120">
        <v>0</v>
      </c>
      <c r="K70" s="116">
        <v>0</v>
      </c>
    </row>
    <row r="71" spans="3:11" x14ac:dyDescent="0.25">
      <c r="C71" s="256"/>
      <c r="D71" s="257"/>
      <c r="E71" s="115" t="s">
        <v>337</v>
      </c>
      <c r="F71" s="120"/>
      <c r="G71" s="120"/>
      <c r="H71" s="120"/>
      <c r="I71" s="120"/>
      <c r="J71" s="120"/>
      <c r="K71" s="116"/>
    </row>
    <row r="72" spans="3:11" x14ac:dyDescent="0.25">
      <c r="C72" s="256"/>
      <c r="D72" s="257"/>
      <c r="E72" s="115" t="s">
        <v>338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16">
        <v>0</v>
      </c>
    </row>
    <row r="73" spans="3:11" x14ac:dyDescent="0.25">
      <c r="C73" s="256"/>
      <c r="D73" s="257"/>
      <c r="E73" s="115" t="s">
        <v>339</v>
      </c>
      <c r="F73" s="120"/>
      <c r="G73" s="120"/>
      <c r="H73" s="120"/>
      <c r="I73" s="120"/>
      <c r="J73" s="120"/>
      <c r="K73" s="116"/>
    </row>
    <row r="74" spans="3:11" x14ac:dyDescent="0.25">
      <c r="C74" s="118"/>
      <c r="D74" s="257" t="s">
        <v>340</v>
      </c>
      <c r="E74" s="247"/>
      <c r="F74" s="120">
        <f>SUM(F75:F78)</f>
        <v>0</v>
      </c>
      <c r="G74" s="120">
        <f t="shared" ref="G74:J74" si="5">SUM(G75:G78)</f>
        <v>0</v>
      </c>
      <c r="H74" s="120">
        <f t="shared" si="5"/>
        <v>0</v>
      </c>
      <c r="I74" s="120">
        <f t="shared" si="5"/>
        <v>0</v>
      </c>
      <c r="J74" s="120">
        <f t="shared" si="5"/>
        <v>0</v>
      </c>
      <c r="K74" s="116">
        <f>+G74</f>
        <v>0</v>
      </c>
    </row>
    <row r="75" spans="3:11" x14ac:dyDescent="0.25">
      <c r="C75" s="118"/>
      <c r="D75" s="119"/>
      <c r="E75" s="115" t="s">
        <v>341</v>
      </c>
      <c r="F75" s="120">
        <v>0</v>
      </c>
      <c r="G75" s="120">
        <v>0</v>
      </c>
      <c r="H75" s="120">
        <v>0</v>
      </c>
      <c r="I75" s="120">
        <v>0</v>
      </c>
      <c r="J75" s="120">
        <v>0</v>
      </c>
      <c r="K75" s="116">
        <v>0</v>
      </c>
    </row>
    <row r="76" spans="3:11" x14ac:dyDescent="0.25">
      <c r="C76" s="118"/>
      <c r="D76" s="119"/>
      <c r="E76" s="115" t="s">
        <v>342</v>
      </c>
      <c r="F76" s="120">
        <v>0</v>
      </c>
      <c r="G76" s="120">
        <v>0</v>
      </c>
      <c r="H76" s="120">
        <v>0</v>
      </c>
      <c r="I76" s="120">
        <v>0</v>
      </c>
      <c r="J76" s="120">
        <v>0</v>
      </c>
      <c r="K76" s="116">
        <v>0</v>
      </c>
    </row>
    <row r="77" spans="3:11" x14ac:dyDescent="0.25">
      <c r="C77" s="118"/>
      <c r="D77" s="119"/>
      <c r="E77" s="115" t="s">
        <v>343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16">
        <v>0</v>
      </c>
    </row>
    <row r="78" spans="3:11" x14ac:dyDescent="0.25">
      <c r="C78" s="118"/>
      <c r="D78" s="119"/>
      <c r="E78" s="115" t="s">
        <v>344</v>
      </c>
      <c r="F78" s="120">
        <v>0</v>
      </c>
      <c r="G78" s="120">
        <v>0</v>
      </c>
      <c r="H78" s="124">
        <v>0</v>
      </c>
      <c r="I78" s="124">
        <v>0</v>
      </c>
      <c r="J78" s="124">
        <v>0</v>
      </c>
      <c r="K78" s="116">
        <f>+G78</f>
        <v>0</v>
      </c>
    </row>
    <row r="79" spans="3:11" x14ac:dyDescent="0.25">
      <c r="C79" s="118"/>
      <c r="D79" s="257" t="s">
        <v>345</v>
      </c>
      <c r="E79" s="247"/>
      <c r="F79" s="120">
        <f>SUM(F80:F82)</f>
        <v>0</v>
      </c>
      <c r="G79" s="120">
        <f t="shared" ref="G79:K79" si="6">SUM(G80:G82)</f>
        <v>0</v>
      </c>
      <c r="H79" s="120">
        <f t="shared" si="6"/>
        <v>0</v>
      </c>
      <c r="I79" s="120">
        <f t="shared" si="6"/>
        <v>0</v>
      </c>
      <c r="J79" s="120">
        <f t="shared" si="6"/>
        <v>0</v>
      </c>
      <c r="K79" s="116">
        <f t="shared" si="6"/>
        <v>0</v>
      </c>
    </row>
    <row r="80" spans="3:11" x14ac:dyDescent="0.25">
      <c r="C80" s="256"/>
      <c r="D80" s="257"/>
      <c r="E80" s="115" t="s">
        <v>346</v>
      </c>
      <c r="F80" s="262">
        <v>0</v>
      </c>
      <c r="G80" s="262">
        <v>0</v>
      </c>
      <c r="H80" s="262">
        <v>0</v>
      </c>
      <c r="I80" s="262">
        <v>0</v>
      </c>
      <c r="J80" s="262">
        <v>0</v>
      </c>
      <c r="K80" s="253">
        <v>0</v>
      </c>
    </row>
    <row r="81" spans="3:11" x14ac:dyDescent="0.25">
      <c r="C81" s="256"/>
      <c r="D81" s="257"/>
      <c r="E81" s="115" t="s">
        <v>347</v>
      </c>
      <c r="F81" s="262"/>
      <c r="G81" s="262"/>
      <c r="H81" s="262"/>
      <c r="I81" s="262"/>
      <c r="J81" s="262"/>
      <c r="K81" s="253"/>
    </row>
    <row r="82" spans="3:11" x14ac:dyDescent="0.25">
      <c r="C82" s="118"/>
      <c r="D82" s="119"/>
      <c r="E82" s="115" t="s">
        <v>348</v>
      </c>
      <c r="F82" s="120">
        <v>0</v>
      </c>
      <c r="G82" s="120">
        <v>0</v>
      </c>
      <c r="H82" s="120">
        <v>0</v>
      </c>
      <c r="I82" s="120">
        <v>0</v>
      </c>
      <c r="J82" s="120">
        <v>0</v>
      </c>
      <c r="K82" s="116">
        <v>0</v>
      </c>
    </row>
    <row r="83" spans="3:11" x14ac:dyDescent="0.25">
      <c r="C83" s="256"/>
      <c r="D83" s="257" t="s">
        <v>349</v>
      </c>
      <c r="E83" s="247"/>
      <c r="F83" s="120">
        <v>0</v>
      </c>
      <c r="G83" s="120">
        <v>0</v>
      </c>
      <c r="H83" s="120">
        <v>0</v>
      </c>
      <c r="I83" s="120">
        <v>0</v>
      </c>
      <c r="J83" s="120">
        <v>0</v>
      </c>
      <c r="K83" s="116">
        <v>0</v>
      </c>
    </row>
    <row r="84" spans="3:11" x14ac:dyDescent="0.25">
      <c r="C84" s="256"/>
      <c r="D84" s="257" t="s">
        <v>350</v>
      </c>
      <c r="E84" s="247"/>
      <c r="F84" s="120"/>
      <c r="G84" s="120"/>
      <c r="H84" s="120"/>
      <c r="I84" s="120"/>
      <c r="J84" s="120"/>
      <c r="K84" s="116"/>
    </row>
    <row r="85" spans="3:11" x14ac:dyDescent="0.25">
      <c r="C85" s="118"/>
      <c r="D85" s="257" t="s">
        <v>351</v>
      </c>
      <c r="E85" s="247"/>
      <c r="F85" s="120">
        <v>0</v>
      </c>
      <c r="G85" s="120">
        <v>0</v>
      </c>
      <c r="H85" s="120">
        <v>0</v>
      </c>
      <c r="I85" s="120">
        <v>0</v>
      </c>
      <c r="J85" s="120">
        <v>0</v>
      </c>
      <c r="K85" s="116">
        <v>0</v>
      </c>
    </row>
    <row r="86" spans="3:11" x14ac:dyDescent="0.25">
      <c r="C86" s="118"/>
      <c r="D86" s="257"/>
      <c r="E86" s="247"/>
      <c r="F86" s="95"/>
      <c r="G86" s="96"/>
      <c r="H86" s="97"/>
      <c r="I86" s="96"/>
      <c r="J86" s="97"/>
      <c r="K86" s="96"/>
    </row>
    <row r="87" spans="3:11" x14ac:dyDescent="0.25">
      <c r="C87" s="259" t="s">
        <v>352</v>
      </c>
      <c r="D87" s="251"/>
      <c r="E87" s="251"/>
      <c r="F87" s="99">
        <f>+F85+F83+F79+F74+F57</f>
        <v>0</v>
      </c>
      <c r="G87" s="99">
        <f t="shared" ref="G87:K87" si="7">+G85+G83+G79+G74+G57</f>
        <v>0</v>
      </c>
      <c r="H87" s="99">
        <f t="shared" si="7"/>
        <v>0</v>
      </c>
      <c r="I87" s="99">
        <f t="shared" si="7"/>
        <v>0</v>
      </c>
      <c r="J87" s="99">
        <f t="shared" si="7"/>
        <v>0</v>
      </c>
      <c r="K87" s="100">
        <f t="shared" si="7"/>
        <v>0</v>
      </c>
    </row>
    <row r="88" spans="3:11" x14ac:dyDescent="0.25">
      <c r="C88" s="259" t="s">
        <v>353</v>
      </c>
      <c r="D88" s="251"/>
      <c r="E88" s="251"/>
      <c r="F88" s="99"/>
      <c r="G88" s="99"/>
      <c r="H88" s="99"/>
      <c r="I88" s="99"/>
      <c r="J88" s="99"/>
      <c r="K88" s="100"/>
    </row>
    <row r="89" spans="3:11" x14ac:dyDescent="0.25">
      <c r="C89" s="118"/>
      <c r="D89" s="257"/>
      <c r="E89" s="247"/>
      <c r="F89" s="95"/>
      <c r="G89" s="96"/>
      <c r="H89" s="97"/>
      <c r="I89" s="96"/>
      <c r="J89" s="97"/>
      <c r="K89" s="96"/>
    </row>
    <row r="90" spans="3:11" x14ac:dyDescent="0.25">
      <c r="C90" s="259" t="s">
        <v>354</v>
      </c>
      <c r="D90" s="251"/>
      <c r="E90" s="251"/>
      <c r="F90" s="120">
        <f>+F91</f>
        <v>0</v>
      </c>
      <c r="G90" s="120">
        <f t="shared" ref="G90:K90" si="8">+G91</f>
        <v>0</v>
      </c>
      <c r="H90" s="120">
        <f t="shared" si="8"/>
        <v>0</v>
      </c>
      <c r="I90" s="120">
        <f t="shared" si="8"/>
        <v>0</v>
      </c>
      <c r="J90" s="120">
        <f t="shared" si="8"/>
        <v>0</v>
      </c>
      <c r="K90" s="116">
        <f t="shared" si="8"/>
        <v>0</v>
      </c>
    </row>
    <row r="91" spans="3:11" x14ac:dyDescent="0.25">
      <c r="C91" s="118"/>
      <c r="D91" s="257" t="s">
        <v>355</v>
      </c>
      <c r="E91" s="247"/>
      <c r="F91" s="120">
        <v>0</v>
      </c>
      <c r="G91" s="120">
        <v>0</v>
      </c>
      <c r="H91" s="120">
        <v>0</v>
      </c>
      <c r="I91" s="120">
        <v>0</v>
      </c>
      <c r="J91" s="120">
        <v>0</v>
      </c>
      <c r="K91" s="116">
        <v>0</v>
      </c>
    </row>
    <row r="92" spans="3:11" x14ac:dyDescent="0.25">
      <c r="C92" s="118"/>
      <c r="D92" s="257"/>
      <c r="E92" s="247"/>
      <c r="F92" s="37"/>
      <c r="G92" s="121"/>
      <c r="H92" s="122"/>
      <c r="I92" s="121"/>
      <c r="J92" s="122"/>
      <c r="K92" s="121"/>
    </row>
    <row r="93" spans="3:11" x14ac:dyDescent="0.25">
      <c r="C93" s="259" t="s">
        <v>356</v>
      </c>
      <c r="D93" s="251"/>
      <c r="E93" s="251"/>
      <c r="F93" s="120">
        <f>+F51</f>
        <v>254500000</v>
      </c>
      <c r="G93" s="120">
        <f>+G51+G87</f>
        <v>13760662.139999989</v>
      </c>
      <c r="H93" s="124">
        <f t="shared" ref="H93:K93" si="9">+H51+H87</f>
        <v>268260662.13999999</v>
      </c>
      <c r="I93" s="124">
        <f t="shared" si="9"/>
        <v>268260662.13999999</v>
      </c>
      <c r="J93" s="124">
        <f t="shared" si="9"/>
        <v>268260662.13999999</v>
      </c>
      <c r="K93" s="124">
        <f t="shared" si="9"/>
        <v>14615522.18</v>
      </c>
    </row>
    <row r="94" spans="3:11" x14ac:dyDescent="0.25">
      <c r="C94" s="118"/>
      <c r="D94" s="257"/>
      <c r="E94" s="247"/>
      <c r="F94" s="37"/>
      <c r="G94" s="121"/>
      <c r="H94" s="122"/>
      <c r="I94" s="121"/>
      <c r="J94" s="122"/>
      <c r="K94" s="121"/>
    </row>
    <row r="95" spans="3:11" x14ac:dyDescent="0.25">
      <c r="C95" s="118"/>
      <c r="D95" s="263" t="s">
        <v>357</v>
      </c>
      <c r="E95" s="251"/>
      <c r="F95" s="37"/>
      <c r="G95" s="121"/>
      <c r="H95" s="122"/>
      <c r="I95" s="121"/>
      <c r="J95" s="122"/>
      <c r="K95" s="121"/>
    </row>
    <row r="96" spans="3:11" x14ac:dyDescent="0.25">
      <c r="C96" s="256"/>
      <c r="D96" s="257" t="s">
        <v>358</v>
      </c>
      <c r="E96" s="247"/>
      <c r="F96" s="120">
        <v>0</v>
      </c>
      <c r="G96" s="120">
        <v>12620236</v>
      </c>
      <c r="H96" s="194">
        <v>12620236</v>
      </c>
      <c r="I96" s="194">
        <v>12620236</v>
      </c>
      <c r="J96" s="194">
        <v>12620236</v>
      </c>
      <c r="K96" s="194">
        <v>12620236</v>
      </c>
    </row>
    <row r="97" spans="3:11" x14ac:dyDescent="0.25">
      <c r="C97" s="256"/>
      <c r="D97" s="257" t="s">
        <v>359</v>
      </c>
      <c r="E97" s="247"/>
      <c r="F97" s="120"/>
      <c r="G97" s="120"/>
      <c r="H97" s="120"/>
      <c r="I97" s="120"/>
      <c r="J97" s="120"/>
      <c r="K97" s="116"/>
    </row>
    <row r="98" spans="3:11" x14ac:dyDescent="0.25">
      <c r="C98" s="256"/>
      <c r="D98" s="257" t="s">
        <v>360</v>
      </c>
      <c r="E98" s="247"/>
      <c r="F98" s="120">
        <v>0</v>
      </c>
      <c r="G98" s="120">
        <v>0</v>
      </c>
      <c r="H98" s="120">
        <v>0</v>
      </c>
      <c r="I98" s="120">
        <v>0</v>
      </c>
      <c r="J98" s="120">
        <v>0</v>
      </c>
      <c r="K98" s="116">
        <v>0</v>
      </c>
    </row>
    <row r="99" spans="3:11" x14ac:dyDescent="0.25">
      <c r="C99" s="256"/>
      <c r="D99" s="257" t="s">
        <v>361</v>
      </c>
      <c r="E99" s="247"/>
      <c r="F99" s="120"/>
      <c r="G99" s="120"/>
      <c r="H99" s="120"/>
      <c r="I99" s="120"/>
      <c r="J99" s="120"/>
      <c r="K99" s="116"/>
    </row>
    <row r="100" spans="3:11" x14ac:dyDescent="0.25">
      <c r="C100" s="256"/>
      <c r="D100" s="257" t="s">
        <v>255</v>
      </c>
      <c r="E100" s="247"/>
      <c r="F100" s="120"/>
      <c r="G100" s="120"/>
      <c r="H100" s="120"/>
      <c r="I100" s="120"/>
      <c r="J100" s="120"/>
      <c r="K100" s="116"/>
    </row>
    <row r="101" spans="3:11" x14ac:dyDescent="0.25">
      <c r="C101" s="256"/>
      <c r="D101" s="263" t="s">
        <v>362</v>
      </c>
      <c r="E101" s="251"/>
      <c r="F101" s="120">
        <f>+F96+F98</f>
        <v>0</v>
      </c>
      <c r="G101" s="120">
        <f t="shared" ref="G101:K101" si="10">+G96+G98</f>
        <v>12620236</v>
      </c>
      <c r="H101" s="120">
        <f t="shared" si="10"/>
        <v>12620236</v>
      </c>
      <c r="I101" s="120">
        <f t="shared" si="10"/>
        <v>12620236</v>
      </c>
      <c r="J101" s="120">
        <f t="shared" si="10"/>
        <v>12620236</v>
      </c>
      <c r="K101" s="116">
        <f t="shared" si="10"/>
        <v>12620236</v>
      </c>
    </row>
    <row r="102" spans="3:11" x14ac:dyDescent="0.25">
      <c r="C102" s="256"/>
      <c r="D102" s="263" t="s">
        <v>363</v>
      </c>
      <c r="E102" s="251"/>
      <c r="F102" s="37"/>
      <c r="G102" s="37"/>
      <c r="H102" s="37"/>
      <c r="I102" s="37"/>
      <c r="J102" s="37"/>
      <c r="K102" s="121"/>
    </row>
    <row r="103" spans="3:11" ht="5.25" customHeight="1" x14ac:dyDescent="0.25">
      <c r="C103" s="11"/>
      <c r="D103" s="264"/>
      <c r="E103" s="264"/>
      <c r="F103" s="36"/>
      <c r="G103" s="30"/>
      <c r="H103" s="29"/>
      <c r="I103" s="30"/>
      <c r="J103" s="29"/>
      <c r="K103" s="30"/>
    </row>
    <row r="112" spans="3:11" x14ac:dyDescent="0.25">
      <c r="F112" t="s">
        <v>535</v>
      </c>
    </row>
  </sheetData>
  <mergeCells count="124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workbookViewId="0">
      <selection activeCell="I55" sqref="I55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2.1406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533</v>
      </c>
      <c r="F1" s="69" t="s">
        <v>533</v>
      </c>
    </row>
    <row r="3" spans="3:18" x14ac:dyDescent="0.25">
      <c r="C3" s="203" t="s">
        <v>530</v>
      </c>
      <c r="D3" s="203"/>
      <c r="E3" s="203"/>
      <c r="F3" s="203"/>
      <c r="G3" s="203"/>
      <c r="H3" s="203"/>
      <c r="I3" s="203"/>
      <c r="J3" s="203"/>
    </row>
    <row r="4" spans="3:18" x14ac:dyDescent="0.25">
      <c r="C4" s="203" t="s">
        <v>364</v>
      </c>
      <c r="D4" s="203"/>
      <c r="E4" s="203"/>
      <c r="F4" s="203"/>
      <c r="G4" s="203"/>
      <c r="H4" s="203"/>
      <c r="I4" s="203"/>
      <c r="J4" s="203"/>
    </row>
    <row r="5" spans="3:18" x14ac:dyDescent="0.25">
      <c r="C5" s="203" t="s">
        <v>365</v>
      </c>
      <c r="D5" s="203"/>
      <c r="E5" s="203"/>
      <c r="F5" s="203"/>
      <c r="G5" s="203"/>
      <c r="H5" s="203"/>
      <c r="I5" s="203"/>
      <c r="J5" s="203"/>
    </row>
    <row r="6" spans="3:18" x14ac:dyDescent="0.25">
      <c r="C6" s="204" t="s">
        <v>571</v>
      </c>
      <c r="D6" s="203"/>
      <c r="E6" s="203"/>
      <c r="F6" s="203"/>
      <c r="G6" s="203"/>
      <c r="H6" s="203"/>
      <c r="I6" s="203"/>
      <c r="J6" s="203"/>
    </row>
    <row r="7" spans="3:18" x14ac:dyDescent="0.25">
      <c r="C7" s="215" t="s">
        <v>1</v>
      </c>
      <c r="D7" s="215"/>
      <c r="E7" s="215"/>
      <c r="F7" s="215"/>
      <c r="G7" s="215"/>
      <c r="H7" s="215"/>
      <c r="I7" s="215"/>
      <c r="J7" s="215"/>
    </row>
    <row r="8" spans="3:18" x14ac:dyDescent="0.25">
      <c r="C8" s="203" t="s">
        <v>2</v>
      </c>
      <c r="D8" s="203"/>
      <c r="E8" s="203" t="s">
        <v>366</v>
      </c>
      <c r="F8" s="203"/>
      <c r="G8" s="203"/>
      <c r="H8" s="203"/>
      <c r="I8" s="203"/>
      <c r="J8" s="173" t="s">
        <v>367</v>
      </c>
    </row>
    <row r="9" spans="3:18" x14ac:dyDescent="0.25">
      <c r="C9" s="203"/>
      <c r="D9" s="203"/>
      <c r="E9" s="173" t="s">
        <v>247</v>
      </c>
      <c r="F9" s="173" t="s">
        <v>276</v>
      </c>
      <c r="G9" s="203" t="s">
        <v>278</v>
      </c>
      <c r="H9" s="203" t="s">
        <v>229</v>
      </c>
      <c r="I9" s="203" t="s">
        <v>231</v>
      </c>
      <c r="J9" s="173" t="s">
        <v>368</v>
      </c>
    </row>
    <row r="10" spans="3:18" x14ac:dyDescent="0.25">
      <c r="C10" s="215"/>
      <c r="D10" s="215"/>
      <c r="E10" s="177" t="s">
        <v>369</v>
      </c>
      <c r="F10" s="177" t="s">
        <v>277</v>
      </c>
      <c r="G10" s="215"/>
      <c r="H10" s="215"/>
      <c r="I10" s="215"/>
      <c r="J10" s="179"/>
    </row>
    <row r="11" spans="3:18" x14ac:dyDescent="0.25">
      <c r="C11" s="250" t="s">
        <v>370</v>
      </c>
      <c r="D11" s="251"/>
      <c r="E11" s="170">
        <f>+E12+E20+E31+E42+E53+E64+E68+E78+E82</f>
        <v>254500000</v>
      </c>
      <c r="F11" s="189">
        <f t="shared" ref="F11:J11" si="0">+F12+F20+F31+F42+F53+F64+F68+F78+F82</f>
        <v>15972912.06000001</v>
      </c>
      <c r="G11" s="170">
        <f t="shared" si="0"/>
        <v>270472912.06</v>
      </c>
      <c r="H11" s="170">
        <f t="shared" si="0"/>
        <v>267436543.59999999</v>
      </c>
      <c r="I11" s="181">
        <f t="shared" si="0"/>
        <v>263256424.03999999</v>
      </c>
      <c r="J11" s="170">
        <f t="shared" si="0"/>
        <v>3036368.4600000028</v>
      </c>
      <c r="M11" s="69"/>
      <c r="O11" s="69"/>
      <c r="R11" s="69"/>
    </row>
    <row r="12" spans="3:18" x14ac:dyDescent="0.25">
      <c r="C12" s="252" t="s">
        <v>371</v>
      </c>
      <c r="D12" s="247"/>
      <c r="E12" s="84">
        <f>SUM(E13:E19)</f>
        <v>229945000.97999999</v>
      </c>
      <c r="F12" s="84">
        <f>SUM(F13:F19)</f>
        <v>14437282.830000009</v>
      </c>
      <c r="G12" s="145">
        <f t="shared" ref="G12:J12" si="1">SUM(G13:G19)</f>
        <v>244382283.81</v>
      </c>
      <c r="H12" s="181">
        <f t="shared" si="1"/>
        <v>241604994.43000001</v>
      </c>
      <c r="I12" s="181">
        <f t="shared" si="1"/>
        <v>238799839.06</v>
      </c>
      <c r="J12" s="181">
        <f t="shared" si="1"/>
        <v>2777289.3800000027</v>
      </c>
      <c r="L12" s="188"/>
    </row>
    <row r="13" spans="3:18" x14ac:dyDescent="0.25">
      <c r="C13" s="31"/>
      <c r="D13" s="33" t="s">
        <v>372</v>
      </c>
      <c r="E13" s="84">
        <v>73641167.159999996</v>
      </c>
      <c r="F13" s="84">
        <f>+G13-E13</f>
        <v>-1814789.3299999982</v>
      </c>
      <c r="G13" s="145">
        <v>71826377.829999998</v>
      </c>
      <c r="H13" s="84">
        <v>71826377.829999998</v>
      </c>
      <c r="I13" s="84">
        <v>71826377.829999998</v>
      </c>
      <c r="J13" s="145">
        <f t="shared" ref="J13:J21" si="2">+G13-H13</f>
        <v>0</v>
      </c>
    </row>
    <row r="14" spans="3:18" x14ac:dyDescent="0.25">
      <c r="C14" s="31"/>
      <c r="D14" s="33" t="s">
        <v>373</v>
      </c>
      <c r="E14" s="84">
        <v>957447.47</v>
      </c>
      <c r="F14" s="84">
        <f>+G14-E14</f>
        <v>610486.32000000007</v>
      </c>
      <c r="G14" s="145">
        <v>1567933.79</v>
      </c>
      <c r="H14" s="84">
        <v>1567933.79</v>
      </c>
      <c r="I14" s="84">
        <v>1567933.79</v>
      </c>
      <c r="J14" s="145">
        <f t="shared" si="2"/>
        <v>0</v>
      </c>
    </row>
    <row r="15" spans="3:18" x14ac:dyDescent="0.25">
      <c r="C15" s="31"/>
      <c r="D15" s="33" t="s">
        <v>374</v>
      </c>
      <c r="E15" s="84">
        <v>54046033.799999997</v>
      </c>
      <c r="F15" s="181">
        <f>+G15-E15</f>
        <v>974865.65000000596</v>
      </c>
      <c r="G15" s="145">
        <v>55020899.450000003</v>
      </c>
      <c r="H15" s="84">
        <v>54720283.869999997</v>
      </c>
      <c r="I15" s="181">
        <v>53008469.810000002</v>
      </c>
      <c r="J15" s="145">
        <f t="shared" si="2"/>
        <v>300615.58000000566</v>
      </c>
    </row>
    <row r="16" spans="3:18" x14ac:dyDescent="0.25">
      <c r="C16" s="31"/>
      <c r="D16" s="33" t="s">
        <v>375</v>
      </c>
      <c r="E16" s="84">
        <v>984725</v>
      </c>
      <c r="F16" s="189">
        <f>+G16-E16</f>
        <v>88765.770000000019</v>
      </c>
      <c r="G16" s="145">
        <v>1073490.77</v>
      </c>
      <c r="H16" s="84">
        <v>1073490.77</v>
      </c>
      <c r="I16" s="84">
        <v>1073490.77</v>
      </c>
      <c r="J16" s="145">
        <f t="shared" si="2"/>
        <v>0</v>
      </c>
    </row>
    <row r="17" spans="3:13" x14ac:dyDescent="0.25">
      <c r="C17" s="31"/>
      <c r="D17" s="33" t="s">
        <v>376</v>
      </c>
      <c r="E17" s="84">
        <v>100315627.55</v>
      </c>
      <c r="F17" s="84">
        <f>+G17-E17</f>
        <v>14577954.420000002</v>
      </c>
      <c r="G17" s="145">
        <v>114893581.97</v>
      </c>
      <c r="H17" s="84">
        <v>112416908.17</v>
      </c>
      <c r="I17" s="84">
        <v>111323566.86</v>
      </c>
      <c r="J17" s="145">
        <f t="shared" si="2"/>
        <v>2476673.799999997</v>
      </c>
      <c r="M17" s="69"/>
    </row>
    <row r="18" spans="3:13" x14ac:dyDescent="0.25">
      <c r="C18" s="31"/>
      <c r="D18" s="33" t="s">
        <v>377</v>
      </c>
      <c r="E18" s="84">
        <v>0</v>
      </c>
      <c r="F18" s="84">
        <f t="shared" ref="F18:F24" si="3">+G18-E18</f>
        <v>0</v>
      </c>
      <c r="G18" s="145">
        <v>0</v>
      </c>
      <c r="H18" s="84">
        <v>0</v>
      </c>
      <c r="I18" s="84">
        <v>0</v>
      </c>
      <c r="J18" s="145">
        <f t="shared" si="2"/>
        <v>0</v>
      </c>
    </row>
    <row r="19" spans="3:13" x14ac:dyDescent="0.25">
      <c r="C19" s="31"/>
      <c r="D19" s="33" t="s">
        <v>378</v>
      </c>
      <c r="E19" s="84">
        <v>0</v>
      </c>
      <c r="F19" s="84">
        <f t="shared" si="3"/>
        <v>0</v>
      </c>
      <c r="G19" s="145">
        <v>0</v>
      </c>
      <c r="H19" s="84">
        <v>0</v>
      </c>
      <c r="I19" s="84">
        <v>0</v>
      </c>
      <c r="J19" s="145">
        <f t="shared" si="2"/>
        <v>0</v>
      </c>
    </row>
    <row r="20" spans="3:13" x14ac:dyDescent="0.25">
      <c r="C20" s="252" t="s">
        <v>379</v>
      </c>
      <c r="D20" s="247"/>
      <c r="E20" s="84">
        <f>SUM(E21:E30)</f>
        <v>6633000</v>
      </c>
      <c r="F20" s="186">
        <f t="shared" ref="F20:J20" si="4">SUM(F21:F30)</f>
        <v>-833394.55999999982</v>
      </c>
      <c r="G20" s="186">
        <f t="shared" si="4"/>
        <v>5799605.4400000004</v>
      </c>
      <c r="H20" s="186">
        <f t="shared" si="4"/>
        <v>5789774.3100000005</v>
      </c>
      <c r="I20" s="186">
        <f t="shared" si="4"/>
        <v>5788579.3800000008</v>
      </c>
      <c r="J20" s="186">
        <f t="shared" si="4"/>
        <v>9831.1300000000047</v>
      </c>
    </row>
    <row r="21" spans="3:13" x14ac:dyDescent="0.25">
      <c r="C21" s="252"/>
      <c r="D21" s="33" t="s">
        <v>380</v>
      </c>
      <c r="E21" s="84">
        <v>3909338</v>
      </c>
      <c r="F21" s="185">
        <f>+G21-E21</f>
        <v>-1029398.96</v>
      </c>
      <c r="G21" s="145">
        <v>2879939.04</v>
      </c>
      <c r="H21" s="84">
        <v>2879939.04</v>
      </c>
      <c r="I21" s="151">
        <v>2879939.04</v>
      </c>
      <c r="J21" s="154">
        <f t="shared" si="2"/>
        <v>0</v>
      </c>
    </row>
    <row r="22" spans="3:13" x14ac:dyDescent="0.25">
      <c r="C22" s="252"/>
      <c r="D22" s="33" t="s">
        <v>381</v>
      </c>
      <c r="E22" s="84"/>
      <c r="F22" s="84"/>
      <c r="G22" s="145"/>
      <c r="H22" s="84"/>
      <c r="I22" s="84"/>
      <c r="J22" s="84"/>
    </row>
    <row r="23" spans="3:13" x14ac:dyDescent="0.25">
      <c r="C23" s="31"/>
      <c r="D23" s="33" t="s">
        <v>382</v>
      </c>
      <c r="E23" s="84">
        <v>674520</v>
      </c>
      <c r="F23" s="185">
        <f>+G23-E23</f>
        <v>-263235.28999999998</v>
      </c>
      <c r="G23" s="145">
        <v>411284.71</v>
      </c>
      <c r="H23" s="84">
        <v>401453.58</v>
      </c>
      <c r="I23" s="84">
        <v>401453.58</v>
      </c>
      <c r="J23" s="186">
        <f t="shared" ref="J23:J41" si="5">+G23-H23</f>
        <v>9831.1300000000047</v>
      </c>
    </row>
    <row r="24" spans="3:13" x14ac:dyDescent="0.25">
      <c r="C24" s="31"/>
      <c r="D24" s="33" t="s">
        <v>383</v>
      </c>
      <c r="E24" s="84">
        <v>0</v>
      </c>
      <c r="F24" s="84">
        <f t="shared" si="3"/>
        <v>0</v>
      </c>
      <c r="G24" s="145">
        <v>0</v>
      </c>
      <c r="H24" s="84">
        <v>0</v>
      </c>
      <c r="I24" s="84">
        <v>0</v>
      </c>
      <c r="J24" s="84">
        <f t="shared" si="5"/>
        <v>0</v>
      </c>
    </row>
    <row r="25" spans="3:13" x14ac:dyDescent="0.25">
      <c r="C25" s="31"/>
      <c r="D25" s="33" t="s">
        <v>384</v>
      </c>
      <c r="E25" s="84">
        <v>213900</v>
      </c>
      <c r="F25" s="84">
        <f>+G25-E25</f>
        <v>5048.820000000007</v>
      </c>
      <c r="G25" s="145">
        <v>218948.82</v>
      </c>
      <c r="H25" s="84">
        <v>218948.82</v>
      </c>
      <c r="I25" s="84">
        <v>218948.82</v>
      </c>
      <c r="J25" s="84">
        <f t="shared" si="5"/>
        <v>0</v>
      </c>
    </row>
    <row r="26" spans="3:13" x14ac:dyDescent="0.25">
      <c r="C26" s="31"/>
      <c r="D26" s="33" t="s">
        <v>385</v>
      </c>
      <c r="E26" s="84">
        <v>34600</v>
      </c>
      <c r="F26" s="84">
        <f>+G26-E26</f>
        <v>-32454.98</v>
      </c>
      <c r="G26" s="145">
        <v>2145.02</v>
      </c>
      <c r="H26" s="84">
        <v>2145.02</v>
      </c>
      <c r="I26" s="84">
        <v>2145.02</v>
      </c>
      <c r="J26" s="84">
        <f t="shared" si="5"/>
        <v>0</v>
      </c>
    </row>
    <row r="27" spans="3:13" x14ac:dyDescent="0.25">
      <c r="C27" s="31"/>
      <c r="D27" s="33" t="s">
        <v>386</v>
      </c>
      <c r="E27" s="84">
        <v>1388100</v>
      </c>
      <c r="F27" s="84">
        <f>+G27-E27</f>
        <v>779924.87000000011</v>
      </c>
      <c r="G27" s="145">
        <v>2168024.87</v>
      </c>
      <c r="H27" s="84">
        <v>2168024.87</v>
      </c>
      <c r="I27" s="84">
        <v>2166829.94</v>
      </c>
      <c r="J27" s="84">
        <f t="shared" si="5"/>
        <v>0</v>
      </c>
    </row>
    <row r="28" spans="3:13" x14ac:dyDescent="0.25">
      <c r="C28" s="31"/>
      <c r="D28" s="33" t="s">
        <v>387</v>
      </c>
      <c r="E28" s="84">
        <v>100000</v>
      </c>
      <c r="F28" s="84">
        <f>+G28-E28</f>
        <v>-94021.59</v>
      </c>
      <c r="G28" s="145">
        <v>5978.41</v>
      </c>
      <c r="H28" s="84">
        <v>5978.41</v>
      </c>
      <c r="I28" s="84">
        <v>5978.41</v>
      </c>
      <c r="J28" s="84">
        <f t="shared" si="5"/>
        <v>0</v>
      </c>
    </row>
    <row r="29" spans="3:13" x14ac:dyDescent="0.25">
      <c r="C29" s="31"/>
      <c r="D29" s="33" t="s">
        <v>388</v>
      </c>
      <c r="E29" s="84">
        <v>0</v>
      </c>
      <c r="F29" s="84">
        <v>0</v>
      </c>
      <c r="G29" s="145">
        <f t="shared" ref="G29" si="6">+E29</f>
        <v>0</v>
      </c>
      <c r="H29" s="84">
        <v>0</v>
      </c>
      <c r="I29" s="84">
        <v>0</v>
      </c>
      <c r="J29" s="84">
        <f t="shared" si="5"/>
        <v>0</v>
      </c>
    </row>
    <row r="30" spans="3:13" x14ac:dyDescent="0.25">
      <c r="C30" s="31"/>
      <c r="D30" s="33" t="s">
        <v>389</v>
      </c>
      <c r="E30" s="84">
        <v>312542</v>
      </c>
      <c r="F30" s="84">
        <f>+G30-E30</f>
        <v>-199257.43</v>
      </c>
      <c r="G30" s="145">
        <v>113284.57</v>
      </c>
      <c r="H30" s="84">
        <v>113284.57</v>
      </c>
      <c r="I30" s="84">
        <v>113284.57</v>
      </c>
      <c r="J30" s="84">
        <f t="shared" si="5"/>
        <v>0</v>
      </c>
    </row>
    <row r="31" spans="3:13" x14ac:dyDescent="0.25">
      <c r="C31" s="252" t="s">
        <v>390</v>
      </c>
      <c r="D31" s="247"/>
      <c r="E31" s="84">
        <f t="shared" ref="E31:J31" si="7">SUM(E32:E41)</f>
        <v>17298799.02</v>
      </c>
      <c r="F31" s="185">
        <f t="shared" si="7"/>
        <v>409743.79000000004</v>
      </c>
      <c r="G31" s="189">
        <f t="shared" si="7"/>
        <v>17708542.809999999</v>
      </c>
      <c r="H31" s="185">
        <f t="shared" si="7"/>
        <v>17687909.57</v>
      </c>
      <c r="I31" s="185">
        <f t="shared" si="7"/>
        <v>16314140.309999999</v>
      </c>
      <c r="J31" s="185">
        <f t="shared" si="7"/>
        <v>20633.240000000224</v>
      </c>
    </row>
    <row r="32" spans="3:13" x14ac:dyDescent="0.25">
      <c r="C32" s="31"/>
      <c r="D32" s="33" t="s">
        <v>391</v>
      </c>
      <c r="E32" s="84">
        <v>3777438.37</v>
      </c>
      <c r="F32" s="84">
        <f>+G32-E32</f>
        <v>1220123.6799999997</v>
      </c>
      <c r="G32" s="84">
        <v>4997562.05</v>
      </c>
      <c r="H32" s="84">
        <v>4997562.05</v>
      </c>
      <c r="I32" s="84">
        <v>4997562.05</v>
      </c>
      <c r="J32" s="151">
        <f t="shared" si="5"/>
        <v>0</v>
      </c>
    </row>
    <row r="33" spans="3:10" x14ac:dyDescent="0.25">
      <c r="C33" s="31"/>
      <c r="D33" s="33" t="s">
        <v>392</v>
      </c>
      <c r="E33" s="84">
        <v>993043.63</v>
      </c>
      <c r="F33" s="84">
        <f>+G33-E33</f>
        <v>175246.03999999992</v>
      </c>
      <c r="G33" s="84">
        <v>1168289.67</v>
      </c>
      <c r="H33" s="84">
        <v>1168289.67</v>
      </c>
      <c r="I33" s="84">
        <v>1168289.67</v>
      </c>
      <c r="J33" s="151">
        <f t="shared" si="5"/>
        <v>0</v>
      </c>
    </row>
    <row r="34" spans="3:10" x14ac:dyDescent="0.25">
      <c r="C34" s="31"/>
      <c r="D34" s="33" t="s">
        <v>393</v>
      </c>
      <c r="E34" s="84">
        <v>2232360</v>
      </c>
      <c r="F34" s="185">
        <f>+G34-E34</f>
        <v>-21125.580000000075</v>
      </c>
      <c r="G34" s="151">
        <v>2211234.42</v>
      </c>
      <c r="H34" s="84">
        <v>2211234.42</v>
      </c>
      <c r="I34" s="84">
        <v>2211234.42</v>
      </c>
      <c r="J34" s="151">
        <f t="shared" si="5"/>
        <v>0</v>
      </c>
    </row>
    <row r="35" spans="3:10" x14ac:dyDescent="0.25">
      <c r="C35" s="31"/>
      <c r="D35" s="33" t="s">
        <v>394</v>
      </c>
      <c r="E35" s="84">
        <v>243704</v>
      </c>
      <c r="F35" s="84">
        <f>+G35-E35</f>
        <v>82457.390000000014</v>
      </c>
      <c r="G35" s="151">
        <v>326161.39</v>
      </c>
      <c r="H35" s="84">
        <v>326161.39</v>
      </c>
      <c r="I35" s="84">
        <v>326161.39</v>
      </c>
      <c r="J35" s="151">
        <f t="shared" si="5"/>
        <v>0</v>
      </c>
    </row>
    <row r="36" spans="3:10" x14ac:dyDescent="0.25">
      <c r="C36" s="252"/>
      <c r="D36" s="33" t="s">
        <v>395</v>
      </c>
      <c r="E36" s="84">
        <v>2872983.03</v>
      </c>
      <c r="F36" s="84">
        <f>+G36-E36</f>
        <v>358097.96000000043</v>
      </c>
      <c r="G36" s="151">
        <v>3231080.99</v>
      </c>
      <c r="H36" s="84">
        <v>3231080.99</v>
      </c>
      <c r="I36" s="84">
        <v>3231080.99</v>
      </c>
      <c r="J36" s="151">
        <f t="shared" si="5"/>
        <v>0</v>
      </c>
    </row>
    <row r="37" spans="3:10" x14ac:dyDescent="0.25">
      <c r="C37" s="252"/>
      <c r="D37" s="33" t="s">
        <v>396</v>
      </c>
      <c r="E37" s="84"/>
      <c r="F37" s="84"/>
      <c r="G37" s="151">
        <f t="shared" ref="G37" si="8">+E37</f>
        <v>0</v>
      </c>
      <c r="H37" s="84"/>
      <c r="I37" s="84"/>
      <c r="J37" s="151">
        <f t="shared" si="5"/>
        <v>0</v>
      </c>
    </row>
    <row r="38" spans="3:10" x14ac:dyDescent="0.25">
      <c r="C38" s="31"/>
      <c r="D38" s="33" t="s">
        <v>397</v>
      </c>
      <c r="E38" s="84">
        <v>295000</v>
      </c>
      <c r="F38" s="84">
        <f>+G38-E38</f>
        <v>-63425.549999999988</v>
      </c>
      <c r="G38" s="151">
        <v>231574.45</v>
      </c>
      <c r="H38" s="84">
        <v>231574.45</v>
      </c>
      <c r="I38" s="84">
        <v>231574.45</v>
      </c>
      <c r="J38" s="151">
        <f t="shared" si="5"/>
        <v>0</v>
      </c>
    </row>
    <row r="39" spans="3:10" x14ac:dyDescent="0.25">
      <c r="C39" s="31"/>
      <c r="D39" s="33" t="s">
        <v>398</v>
      </c>
      <c r="E39" s="84">
        <v>411920</v>
      </c>
      <c r="F39" s="84">
        <f>+G39-E39</f>
        <v>-13992.609999999986</v>
      </c>
      <c r="G39" s="151">
        <v>397927.39</v>
      </c>
      <c r="H39" s="84">
        <v>397927.39</v>
      </c>
      <c r="I39" s="84">
        <v>360845.13</v>
      </c>
      <c r="J39" s="151">
        <f t="shared" si="5"/>
        <v>0</v>
      </c>
    </row>
    <row r="40" spans="3:10" x14ac:dyDescent="0.25">
      <c r="C40" s="31"/>
      <c r="D40" s="33" t="s">
        <v>399</v>
      </c>
      <c r="E40" s="84">
        <v>237000</v>
      </c>
      <c r="F40" s="84">
        <f>+G40-E40</f>
        <v>179495.78999999998</v>
      </c>
      <c r="G40" s="151">
        <v>416495.79</v>
      </c>
      <c r="H40" s="84">
        <v>416495.79</v>
      </c>
      <c r="I40" s="84">
        <v>416495.79</v>
      </c>
      <c r="J40" s="186">
        <f t="shared" si="5"/>
        <v>0</v>
      </c>
    </row>
    <row r="41" spans="3:10" x14ac:dyDescent="0.25">
      <c r="C41" s="31"/>
      <c r="D41" s="33" t="s">
        <v>400</v>
      </c>
      <c r="E41" s="84">
        <v>6235349.9900000002</v>
      </c>
      <c r="F41" s="84">
        <f>+G41-E41</f>
        <v>-1507133.33</v>
      </c>
      <c r="G41" s="151">
        <v>4728216.66</v>
      </c>
      <c r="H41" s="84">
        <v>4707583.42</v>
      </c>
      <c r="I41" s="84">
        <v>3370896.42</v>
      </c>
      <c r="J41" s="151">
        <f t="shared" si="5"/>
        <v>20633.240000000224</v>
      </c>
    </row>
    <row r="42" spans="3:10" x14ac:dyDescent="0.25">
      <c r="C42" s="252" t="s">
        <v>401</v>
      </c>
      <c r="D42" s="247"/>
      <c r="E42" s="84">
        <v>0</v>
      </c>
      <c r="F42" s="84">
        <f>SUM(F44:F52)</f>
        <v>0</v>
      </c>
      <c r="G42" s="84">
        <f t="shared" ref="G42:J42" si="9">SUM(G44:G52)</f>
        <v>0</v>
      </c>
      <c r="H42" s="84">
        <f t="shared" si="9"/>
        <v>0</v>
      </c>
      <c r="I42" s="84">
        <f t="shared" si="9"/>
        <v>0</v>
      </c>
      <c r="J42" s="84">
        <f t="shared" si="9"/>
        <v>0</v>
      </c>
    </row>
    <row r="43" spans="3:10" x14ac:dyDescent="0.25">
      <c r="C43" s="252" t="s">
        <v>402</v>
      </c>
      <c r="D43" s="247"/>
      <c r="E43" s="84"/>
      <c r="F43" s="84"/>
      <c r="G43" s="84"/>
      <c r="H43" s="84"/>
      <c r="I43" s="84"/>
      <c r="J43" s="84"/>
    </row>
    <row r="44" spans="3:10" x14ac:dyDescent="0.25">
      <c r="C44" s="31"/>
      <c r="D44" s="33" t="s">
        <v>403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</row>
    <row r="45" spans="3:10" x14ac:dyDescent="0.25">
      <c r="C45" s="31"/>
      <c r="D45" s="33" t="s">
        <v>404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</row>
    <row r="46" spans="3:10" x14ac:dyDescent="0.25">
      <c r="C46" s="31"/>
      <c r="D46" s="33" t="s">
        <v>405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</row>
    <row r="47" spans="3:10" x14ac:dyDescent="0.25">
      <c r="C47" s="31"/>
      <c r="D47" s="33" t="s">
        <v>406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</row>
    <row r="48" spans="3:10" x14ac:dyDescent="0.25">
      <c r="C48" s="31"/>
      <c r="D48" s="33" t="s">
        <v>407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</row>
    <row r="49" spans="3:10" x14ac:dyDescent="0.25">
      <c r="C49" s="31"/>
      <c r="D49" s="33" t="s">
        <v>408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</row>
    <row r="50" spans="3:10" x14ac:dyDescent="0.25">
      <c r="C50" s="31"/>
      <c r="D50" s="33" t="s">
        <v>409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3:10" x14ac:dyDescent="0.25">
      <c r="C51" s="31"/>
      <c r="D51" s="33" t="s">
        <v>410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3:10" x14ac:dyDescent="0.25">
      <c r="C52" s="31"/>
      <c r="D52" s="33" t="s">
        <v>411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</row>
    <row r="53" spans="3:10" x14ac:dyDescent="0.25">
      <c r="C53" s="252" t="s">
        <v>412</v>
      </c>
      <c r="D53" s="247"/>
      <c r="E53" s="84">
        <f>SUM(E55:E63)</f>
        <v>623200</v>
      </c>
      <c r="F53" s="186">
        <f>SUM(F55:F63)</f>
        <v>1959280</v>
      </c>
      <c r="G53" s="181">
        <f>SUM(G55:G63)</f>
        <v>2582480</v>
      </c>
      <c r="H53" s="155">
        <f>+H55+H56+H58+H63+H60</f>
        <v>2353865.29</v>
      </c>
      <c r="I53" s="155">
        <f>+I55+I56+I58+I63+I60</f>
        <v>2353865.29</v>
      </c>
      <c r="J53" s="155">
        <f>+J55+J56+J58+J63+J60</f>
        <v>228614.71</v>
      </c>
    </row>
    <row r="54" spans="3:10" x14ac:dyDescent="0.25">
      <c r="C54" s="252" t="s">
        <v>413</v>
      </c>
      <c r="D54" s="247"/>
      <c r="E54" s="84"/>
      <c r="F54" s="84"/>
      <c r="G54" s="84"/>
      <c r="H54" s="84"/>
      <c r="I54" s="84"/>
      <c r="J54" s="84"/>
    </row>
    <row r="55" spans="3:10" x14ac:dyDescent="0.25">
      <c r="C55" s="31"/>
      <c r="D55" s="33" t="s">
        <v>414</v>
      </c>
      <c r="E55" s="84">
        <v>0</v>
      </c>
      <c r="F55" s="84">
        <f>+G55-E55</f>
        <v>170161.24</v>
      </c>
      <c r="G55" s="84">
        <v>170161.24</v>
      </c>
      <c r="H55" s="84">
        <v>170161.24</v>
      </c>
      <c r="I55" s="155">
        <v>170161.24</v>
      </c>
      <c r="J55" s="154">
        <f t="shared" ref="J55:J56" si="10">+G55-H55</f>
        <v>0</v>
      </c>
    </row>
    <row r="56" spans="3:10" x14ac:dyDescent="0.25">
      <c r="C56" s="31"/>
      <c r="D56" s="33" t="s">
        <v>415</v>
      </c>
      <c r="E56" s="84">
        <v>300000</v>
      </c>
      <c r="F56" s="84">
        <f>+G56-E56</f>
        <v>-52582.98000000001</v>
      </c>
      <c r="G56" s="84">
        <v>247417.02</v>
      </c>
      <c r="H56" s="84">
        <v>190372.07</v>
      </c>
      <c r="I56" s="84">
        <v>190372.07</v>
      </c>
      <c r="J56" s="181">
        <f t="shared" si="10"/>
        <v>57044.949999999983</v>
      </c>
    </row>
    <row r="57" spans="3:10" x14ac:dyDescent="0.25">
      <c r="C57" s="31"/>
      <c r="D57" s="33" t="s">
        <v>416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151">
        <f t="shared" ref="J57:J66" si="11">+G57-H57</f>
        <v>0</v>
      </c>
    </row>
    <row r="58" spans="3:10" x14ac:dyDescent="0.25">
      <c r="C58" s="31"/>
      <c r="D58" s="33" t="s">
        <v>417</v>
      </c>
      <c r="E58" s="84">
        <v>0</v>
      </c>
      <c r="F58" s="84">
        <f>+G58-E58</f>
        <v>905779.12</v>
      </c>
      <c r="G58" s="84">
        <v>905779.12</v>
      </c>
      <c r="H58" s="84">
        <v>905779.12</v>
      </c>
      <c r="I58" s="84">
        <v>905779.12</v>
      </c>
      <c r="J58" s="151">
        <f t="shared" si="11"/>
        <v>0</v>
      </c>
    </row>
    <row r="59" spans="3:10" x14ac:dyDescent="0.25">
      <c r="C59" s="31"/>
      <c r="D59" s="33" t="s">
        <v>418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151">
        <f t="shared" si="11"/>
        <v>0</v>
      </c>
    </row>
    <row r="60" spans="3:10" x14ac:dyDescent="0.25">
      <c r="C60" s="31"/>
      <c r="D60" s="33" t="s">
        <v>419</v>
      </c>
      <c r="E60" s="84">
        <v>323200</v>
      </c>
      <c r="F60" s="84">
        <f>+G60-E60</f>
        <v>935922.62000000011</v>
      </c>
      <c r="G60" s="84">
        <v>1259122.6200000001</v>
      </c>
      <c r="H60" s="84">
        <v>1087552.8600000001</v>
      </c>
      <c r="I60" s="186">
        <v>1087552.8600000001</v>
      </c>
      <c r="J60" s="186">
        <f t="shared" si="11"/>
        <v>171569.76</v>
      </c>
    </row>
    <row r="61" spans="3:10" x14ac:dyDescent="0.25">
      <c r="C61" s="31"/>
      <c r="D61" s="33" t="s">
        <v>420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151">
        <f t="shared" si="11"/>
        <v>0</v>
      </c>
    </row>
    <row r="62" spans="3:10" x14ac:dyDescent="0.25">
      <c r="C62" s="31"/>
      <c r="D62" s="33" t="s">
        <v>421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151">
        <f t="shared" si="11"/>
        <v>0</v>
      </c>
    </row>
    <row r="63" spans="3:10" x14ac:dyDescent="0.25">
      <c r="C63" s="31"/>
      <c r="D63" s="33" t="s">
        <v>422</v>
      </c>
      <c r="E63" s="84">
        <v>0</v>
      </c>
      <c r="F63" s="84">
        <v>0</v>
      </c>
      <c r="G63" s="84">
        <f>+E63</f>
        <v>0</v>
      </c>
      <c r="H63" s="84">
        <v>0</v>
      </c>
      <c r="I63" s="84">
        <v>0</v>
      </c>
      <c r="J63" s="151">
        <f t="shared" si="11"/>
        <v>0</v>
      </c>
    </row>
    <row r="64" spans="3:10" x14ac:dyDescent="0.25">
      <c r="C64" s="252" t="s">
        <v>423</v>
      </c>
      <c r="D64" s="247"/>
      <c r="E64" s="84">
        <f>SUM(E65:E67)</f>
        <v>0</v>
      </c>
      <c r="F64" s="84">
        <f t="shared" ref="F64:I64" si="12">SUM(F65:F67)</f>
        <v>0</v>
      </c>
      <c r="G64" s="84">
        <f t="shared" si="12"/>
        <v>0</v>
      </c>
      <c r="H64" s="84">
        <f t="shared" si="12"/>
        <v>0</v>
      </c>
      <c r="I64" s="84">
        <f t="shared" si="12"/>
        <v>0</v>
      </c>
      <c r="J64" s="151">
        <f t="shared" si="11"/>
        <v>0</v>
      </c>
    </row>
    <row r="65" spans="3:10" x14ac:dyDescent="0.25">
      <c r="C65" s="31"/>
      <c r="D65" s="33" t="s">
        <v>424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151">
        <f t="shared" si="11"/>
        <v>0</v>
      </c>
    </row>
    <row r="66" spans="3:10" x14ac:dyDescent="0.25">
      <c r="C66" s="31"/>
      <c r="D66" s="33" t="s">
        <v>425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151">
        <f t="shared" si="11"/>
        <v>0</v>
      </c>
    </row>
    <row r="67" spans="3:10" x14ac:dyDescent="0.25">
      <c r="C67" s="31"/>
      <c r="D67" s="33" t="s">
        <v>426</v>
      </c>
      <c r="E67" s="84">
        <v>0</v>
      </c>
      <c r="F67" s="84">
        <v>0</v>
      </c>
      <c r="G67" s="84">
        <v>0</v>
      </c>
      <c r="H67" s="84">
        <v>0</v>
      </c>
      <c r="I67" s="84">
        <v>0</v>
      </c>
      <c r="J67" s="84">
        <v>0</v>
      </c>
    </row>
    <row r="68" spans="3:10" x14ac:dyDescent="0.25">
      <c r="C68" s="252" t="s">
        <v>427</v>
      </c>
      <c r="D68" s="247"/>
      <c r="E68" s="84">
        <f>SUM(E71:E77)</f>
        <v>0</v>
      </c>
      <c r="F68" s="84">
        <f t="shared" ref="F68:J68" si="13">SUM(F71:F77)</f>
        <v>0</v>
      </c>
      <c r="G68" s="84">
        <f t="shared" si="13"/>
        <v>0</v>
      </c>
      <c r="H68" s="84">
        <f t="shared" si="13"/>
        <v>0</v>
      </c>
      <c r="I68" s="84">
        <f t="shared" si="13"/>
        <v>0</v>
      </c>
      <c r="J68" s="84">
        <f t="shared" si="13"/>
        <v>0</v>
      </c>
    </row>
    <row r="69" spans="3:10" x14ac:dyDescent="0.25">
      <c r="C69" s="252" t="s">
        <v>428</v>
      </c>
      <c r="D69" s="247"/>
      <c r="E69" s="84"/>
      <c r="F69" s="84"/>
      <c r="G69" s="84"/>
      <c r="H69" s="84"/>
      <c r="I69" s="84"/>
      <c r="J69" s="84"/>
    </row>
    <row r="70" spans="3:10" x14ac:dyDescent="0.25">
      <c r="C70" s="31"/>
      <c r="D70" s="33" t="s">
        <v>429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</row>
    <row r="71" spans="3:10" x14ac:dyDescent="0.25">
      <c r="C71" s="31"/>
      <c r="D71" s="33" t="s">
        <v>430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</row>
    <row r="72" spans="3:10" x14ac:dyDescent="0.25">
      <c r="C72" s="31"/>
      <c r="D72" s="33" t="s">
        <v>431</v>
      </c>
      <c r="E72" s="84">
        <v>0</v>
      </c>
      <c r="F72" s="84">
        <v>0</v>
      </c>
      <c r="G72" s="84">
        <v>0</v>
      </c>
      <c r="H72" s="84">
        <v>0</v>
      </c>
      <c r="I72" s="84">
        <v>0</v>
      </c>
      <c r="J72" s="84">
        <v>0</v>
      </c>
    </row>
    <row r="73" spans="3:10" x14ac:dyDescent="0.25">
      <c r="C73" s="31"/>
      <c r="D73" s="33" t="s">
        <v>432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</row>
    <row r="74" spans="3:10" x14ac:dyDescent="0.25">
      <c r="C74" s="31"/>
      <c r="D74" s="33" t="s">
        <v>433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</row>
    <row r="75" spans="3:10" x14ac:dyDescent="0.25">
      <c r="C75" s="31"/>
      <c r="D75" s="33" t="s">
        <v>434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</row>
    <row r="76" spans="3:10" x14ac:dyDescent="0.25">
      <c r="C76" s="31"/>
      <c r="D76" s="33" t="s">
        <v>435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84">
        <v>0</v>
      </c>
    </row>
    <row r="77" spans="3:10" x14ac:dyDescent="0.25">
      <c r="C77" s="31"/>
      <c r="D77" s="33" t="s">
        <v>436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</row>
    <row r="78" spans="3:10" x14ac:dyDescent="0.25">
      <c r="C78" s="252" t="s">
        <v>437</v>
      </c>
      <c r="D78" s="247"/>
      <c r="E78" s="84">
        <f>+E79+E80+E81</f>
        <v>0</v>
      </c>
      <c r="F78" s="84">
        <f t="shared" ref="F78:I78" si="14">+F79+F80+F81</f>
        <v>0</v>
      </c>
      <c r="G78" s="84">
        <v>0</v>
      </c>
      <c r="H78" s="84">
        <f t="shared" si="14"/>
        <v>0</v>
      </c>
      <c r="I78" s="84">
        <f t="shared" si="14"/>
        <v>0</v>
      </c>
      <c r="J78" s="84">
        <f>+G78</f>
        <v>0</v>
      </c>
    </row>
    <row r="79" spans="3:10" x14ac:dyDescent="0.25">
      <c r="C79" s="31"/>
      <c r="D79" s="33" t="s">
        <v>438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</row>
    <row r="80" spans="3:10" x14ac:dyDescent="0.25">
      <c r="C80" s="31"/>
      <c r="D80" s="33" t="s">
        <v>439</v>
      </c>
      <c r="E80" s="84">
        <v>0</v>
      </c>
      <c r="F80" s="84">
        <v>0</v>
      </c>
      <c r="G80" s="84">
        <v>0</v>
      </c>
      <c r="H80" s="84">
        <v>0</v>
      </c>
      <c r="I80" s="84">
        <v>0</v>
      </c>
      <c r="J80" s="84">
        <v>0</v>
      </c>
    </row>
    <row r="81" spans="3:10" x14ac:dyDescent="0.25">
      <c r="C81" s="31"/>
      <c r="D81" s="33" t="s">
        <v>440</v>
      </c>
      <c r="E81" s="84">
        <v>0</v>
      </c>
      <c r="F81" s="84">
        <v>0</v>
      </c>
      <c r="G81" s="84">
        <v>0</v>
      </c>
      <c r="H81" s="84">
        <v>0</v>
      </c>
      <c r="I81" s="84">
        <v>0</v>
      </c>
      <c r="J81" s="84">
        <f>+G81</f>
        <v>0</v>
      </c>
    </row>
    <row r="82" spans="3:10" x14ac:dyDescent="0.25">
      <c r="C82" s="252" t="s">
        <v>441</v>
      </c>
      <c r="D82" s="247"/>
      <c r="E82" s="84">
        <f>SUM(E84:E89)</f>
        <v>0</v>
      </c>
      <c r="F82" s="84">
        <f t="shared" ref="F82:J82" si="15">SUM(F84:F89)</f>
        <v>0</v>
      </c>
      <c r="G82" s="84">
        <f t="shared" si="15"/>
        <v>0</v>
      </c>
      <c r="H82" s="84">
        <f t="shared" si="15"/>
        <v>0</v>
      </c>
      <c r="I82" s="84">
        <f t="shared" si="15"/>
        <v>0</v>
      </c>
      <c r="J82" s="84">
        <f t="shared" si="15"/>
        <v>0</v>
      </c>
    </row>
    <row r="83" spans="3:10" x14ac:dyDescent="0.25">
      <c r="C83" s="31"/>
      <c r="D83" s="33" t="s">
        <v>442</v>
      </c>
      <c r="E83" s="84">
        <v>0</v>
      </c>
      <c r="F83" s="84">
        <v>0</v>
      </c>
      <c r="G83" s="84">
        <v>0</v>
      </c>
      <c r="H83" s="84">
        <v>0</v>
      </c>
      <c r="I83" s="84">
        <v>0</v>
      </c>
      <c r="J83" s="84">
        <v>0</v>
      </c>
    </row>
    <row r="84" spans="3:10" x14ac:dyDescent="0.25">
      <c r="C84" s="31"/>
      <c r="D84" s="33" t="s">
        <v>443</v>
      </c>
      <c r="E84" s="84">
        <v>0</v>
      </c>
      <c r="F84" s="84">
        <v>0</v>
      </c>
      <c r="G84" s="84">
        <v>0</v>
      </c>
      <c r="H84" s="84">
        <v>0</v>
      </c>
      <c r="I84" s="84">
        <v>0</v>
      </c>
      <c r="J84" s="84">
        <v>0</v>
      </c>
    </row>
    <row r="85" spans="3:10" x14ac:dyDescent="0.25">
      <c r="C85" s="31"/>
      <c r="D85" s="33" t="s">
        <v>444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</row>
    <row r="86" spans="3:10" x14ac:dyDescent="0.25">
      <c r="C86" s="31"/>
      <c r="D86" s="33" t="s">
        <v>445</v>
      </c>
      <c r="E86" s="84">
        <v>0</v>
      </c>
      <c r="F86" s="84">
        <v>0</v>
      </c>
      <c r="G86" s="84">
        <v>0</v>
      </c>
      <c r="H86" s="84">
        <v>0</v>
      </c>
      <c r="I86" s="84">
        <v>0</v>
      </c>
      <c r="J86" s="84">
        <v>0</v>
      </c>
    </row>
    <row r="87" spans="3:10" x14ac:dyDescent="0.25">
      <c r="C87" s="31"/>
      <c r="D87" s="33" t="s">
        <v>446</v>
      </c>
      <c r="E87" s="84">
        <v>0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</row>
    <row r="88" spans="3:10" x14ac:dyDescent="0.25">
      <c r="C88" s="31"/>
      <c r="D88" s="33" t="s">
        <v>447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</row>
    <row r="89" spans="3:10" x14ac:dyDescent="0.25">
      <c r="C89" s="31"/>
      <c r="D89" s="33" t="s">
        <v>448</v>
      </c>
      <c r="E89" s="84">
        <v>0</v>
      </c>
      <c r="F89" s="84">
        <v>0</v>
      </c>
      <c r="G89" s="84">
        <v>0</v>
      </c>
      <c r="H89" s="84">
        <v>0</v>
      </c>
      <c r="I89" s="84">
        <v>0</v>
      </c>
      <c r="J89" s="84">
        <v>0</v>
      </c>
    </row>
    <row r="90" spans="3:10" x14ac:dyDescent="0.25">
      <c r="C90" s="265"/>
      <c r="D90" s="266"/>
      <c r="E90" s="30" t="s">
        <v>533</v>
      </c>
      <c r="F90" s="29"/>
      <c r="G90" s="30"/>
      <c r="H90" s="29"/>
      <c r="I90" s="30"/>
      <c r="J90" s="35"/>
    </row>
  </sheetData>
  <mergeCells count="26">
    <mergeCell ref="C78:D78"/>
    <mergeCell ref="C82:D82"/>
    <mergeCell ref="C90:D90"/>
    <mergeCell ref="C64:D64"/>
    <mergeCell ref="C68:D68"/>
    <mergeCell ref="C69:D69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94"/>
  <sheetViews>
    <sheetView topLeftCell="C61" workbookViewId="0">
      <selection activeCell="F91" sqref="F91"/>
    </sheetView>
  </sheetViews>
  <sheetFormatPr baseColWidth="10" defaultRowHeight="15" x14ac:dyDescent="0.25"/>
  <cols>
    <col min="4" max="4" width="59.7109375" customWidth="1"/>
    <col min="5" max="5" width="13.28515625" bestFit="1" customWidth="1"/>
    <col min="6" max="6" width="12.28515625" bestFit="1" customWidth="1"/>
    <col min="7" max="7" width="13.7109375" bestFit="1" customWidth="1"/>
    <col min="8" max="9" width="13.28515625" bestFit="1" customWidth="1"/>
    <col min="10" max="10" width="14" customWidth="1"/>
  </cols>
  <sheetData>
    <row r="2" spans="3:10" x14ac:dyDescent="0.25">
      <c r="C2" s="267" t="s">
        <v>530</v>
      </c>
      <c r="D2" s="225"/>
      <c r="E2" s="225"/>
      <c r="F2" s="225"/>
      <c r="G2" s="225"/>
      <c r="H2" s="225"/>
      <c r="I2" s="225"/>
      <c r="J2" s="268"/>
    </row>
    <row r="3" spans="3:10" x14ac:dyDescent="0.25">
      <c r="C3" s="241" t="s">
        <v>364</v>
      </c>
      <c r="D3" s="203"/>
      <c r="E3" s="203"/>
      <c r="F3" s="203"/>
      <c r="G3" s="203"/>
      <c r="H3" s="203"/>
      <c r="I3" s="203"/>
      <c r="J3" s="242"/>
    </row>
    <row r="4" spans="3:10" x14ac:dyDescent="0.25">
      <c r="C4" s="241" t="s">
        <v>365</v>
      </c>
      <c r="D4" s="203"/>
      <c r="E4" s="203"/>
      <c r="F4" s="203"/>
      <c r="G4" s="203"/>
      <c r="H4" s="203"/>
      <c r="I4" s="203"/>
      <c r="J4" s="242"/>
    </row>
    <row r="5" spans="3:10" x14ac:dyDescent="0.25">
      <c r="C5" s="243" t="s">
        <v>571</v>
      </c>
      <c r="D5" s="203"/>
      <c r="E5" s="203"/>
      <c r="F5" s="203"/>
      <c r="G5" s="203"/>
      <c r="H5" s="203"/>
      <c r="I5" s="203"/>
      <c r="J5" s="242"/>
    </row>
    <row r="6" spans="3:10" x14ac:dyDescent="0.25">
      <c r="C6" s="244" t="s">
        <v>1</v>
      </c>
      <c r="D6" s="215"/>
      <c r="E6" s="215"/>
      <c r="F6" s="215"/>
      <c r="G6" s="215"/>
      <c r="H6" s="215"/>
      <c r="I6" s="215"/>
      <c r="J6" s="245"/>
    </row>
    <row r="7" spans="3:10" x14ac:dyDescent="0.25">
      <c r="C7" s="203" t="s">
        <v>2</v>
      </c>
      <c r="D7" s="203"/>
      <c r="E7" s="203" t="s">
        <v>366</v>
      </c>
      <c r="F7" s="203"/>
      <c r="G7" s="203"/>
      <c r="H7" s="203"/>
      <c r="I7" s="203"/>
      <c r="J7" s="173" t="s">
        <v>367</v>
      </c>
    </row>
    <row r="8" spans="3:10" x14ac:dyDescent="0.25">
      <c r="C8" s="203"/>
      <c r="D8" s="203"/>
      <c r="E8" s="173" t="s">
        <v>247</v>
      </c>
      <c r="F8" s="173" t="s">
        <v>276</v>
      </c>
      <c r="G8" s="203" t="s">
        <v>278</v>
      </c>
      <c r="H8" s="203" t="s">
        <v>229</v>
      </c>
      <c r="I8" s="203" t="s">
        <v>231</v>
      </c>
      <c r="J8" s="173" t="s">
        <v>368</v>
      </c>
    </row>
    <row r="9" spans="3:10" x14ac:dyDescent="0.25">
      <c r="C9" s="215"/>
      <c r="D9" s="215"/>
      <c r="E9" s="177" t="s">
        <v>369</v>
      </c>
      <c r="F9" s="177" t="s">
        <v>277</v>
      </c>
      <c r="G9" s="215"/>
      <c r="H9" s="215"/>
      <c r="I9" s="215"/>
      <c r="J9" s="179"/>
    </row>
    <row r="11" spans="3:10" x14ac:dyDescent="0.25">
      <c r="C11" s="269" t="s">
        <v>449</v>
      </c>
      <c r="D11" s="270"/>
      <c r="E11" s="101">
        <f>+E12+E20+E31+E42+E53+E64+E68+E78+E82</f>
        <v>0</v>
      </c>
      <c r="F11" s="101">
        <f t="shared" ref="F11:I11" si="0">+F12+F20+F31+F42+F53+F64+F68+F78+F82</f>
        <v>0</v>
      </c>
      <c r="G11" s="101">
        <f t="shared" si="0"/>
        <v>0</v>
      </c>
      <c r="H11" s="101">
        <f t="shared" si="0"/>
        <v>0</v>
      </c>
      <c r="I11" s="101">
        <f t="shared" si="0"/>
        <v>0</v>
      </c>
      <c r="J11" s="101">
        <f>+G11</f>
        <v>0</v>
      </c>
    </row>
    <row r="12" spans="3:10" x14ac:dyDescent="0.25">
      <c r="C12" s="252" t="s">
        <v>371</v>
      </c>
      <c r="D12" s="247"/>
      <c r="E12" s="84">
        <f>SUM(E13:E19)</f>
        <v>0</v>
      </c>
      <c r="F12" s="84">
        <f t="shared" ref="F12:J12" si="1">SUM(F13:F19)</f>
        <v>0</v>
      </c>
      <c r="G12" s="84">
        <f t="shared" si="1"/>
        <v>0</v>
      </c>
      <c r="H12" s="84">
        <f t="shared" si="1"/>
        <v>0</v>
      </c>
      <c r="I12" s="84">
        <f t="shared" si="1"/>
        <v>0</v>
      </c>
      <c r="J12" s="84">
        <f t="shared" si="1"/>
        <v>0</v>
      </c>
    </row>
    <row r="13" spans="3:10" x14ac:dyDescent="0.25">
      <c r="C13" s="31"/>
      <c r="D13" s="33" t="s">
        <v>372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</row>
    <row r="14" spans="3:10" x14ac:dyDescent="0.25">
      <c r="C14" s="31"/>
      <c r="D14" s="33" t="s">
        <v>373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</row>
    <row r="15" spans="3:10" x14ac:dyDescent="0.25">
      <c r="C15" s="31"/>
      <c r="D15" s="33" t="s">
        <v>374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</row>
    <row r="16" spans="3:10" x14ac:dyDescent="0.25">
      <c r="C16" s="31"/>
      <c r="D16" s="33" t="s">
        <v>375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</row>
    <row r="17" spans="3:10" x14ac:dyDescent="0.25">
      <c r="C17" s="31"/>
      <c r="D17" s="33" t="s">
        <v>376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</row>
    <row r="18" spans="3:10" x14ac:dyDescent="0.25">
      <c r="C18" s="31"/>
      <c r="D18" s="33" t="s">
        <v>377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</row>
    <row r="19" spans="3:10" x14ac:dyDescent="0.25">
      <c r="C19" s="31"/>
      <c r="D19" s="33" t="s">
        <v>378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</row>
    <row r="20" spans="3:10" x14ac:dyDescent="0.25">
      <c r="C20" s="252" t="s">
        <v>379</v>
      </c>
      <c r="D20" s="247"/>
      <c r="E20" s="84">
        <f>SUM(E21:E30)</f>
        <v>0</v>
      </c>
      <c r="F20" s="84">
        <f t="shared" ref="F20:J20" si="2">SUM(F21:F30)</f>
        <v>0</v>
      </c>
      <c r="G20" s="84">
        <f t="shared" si="2"/>
        <v>0</v>
      </c>
      <c r="H20" s="84">
        <f t="shared" si="2"/>
        <v>0</v>
      </c>
      <c r="I20" s="84">
        <f t="shared" si="2"/>
        <v>0</v>
      </c>
      <c r="J20" s="84">
        <f t="shared" si="2"/>
        <v>0</v>
      </c>
    </row>
    <row r="21" spans="3:10" x14ac:dyDescent="0.25">
      <c r="C21" s="252"/>
      <c r="D21" s="33" t="s">
        <v>380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</row>
    <row r="22" spans="3:10" x14ac:dyDescent="0.25">
      <c r="C22" s="252"/>
      <c r="D22" s="33" t="s">
        <v>381</v>
      </c>
      <c r="E22" s="84"/>
      <c r="F22" s="84"/>
      <c r="G22" s="84"/>
      <c r="H22" s="84"/>
      <c r="I22" s="84"/>
      <c r="J22" s="84"/>
    </row>
    <row r="23" spans="3:10" x14ac:dyDescent="0.25">
      <c r="C23" s="31"/>
      <c r="D23" s="33" t="s">
        <v>382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</row>
    <row r="24" spans="3:10" x14ac:dyDescent="0.25">
      <c r="C24" s="31"/>
      <c r="D24" s="33" t="s">
        <v>383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</row>
    <row r="25" spans="3:10" x14ac:dyDescent="0.25">
      <c r="C25" s="31"/>
      <c r="D25" s="33" t="s">
        <v>384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</row>
    <row r="26" spans="3:10" x14ac:dyDescent="0.25">
      <c r="C26" s="31"/>
      <c r="D26" s="33" t="s">
        <v>385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</row>
    <row r="27" spans="3:10" x14ac:dyDescent="0.25">
      <c r="C27" s="31"/>
      <c r="D27" s="33" t="s">
        <v>386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</row>
    <row r="28" spans="3:10" x14ac:dyDescent="0.25">
      <c r="C28" s="31"/>
      <c r="D28" s="33" t="s">
        <v>387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</row>
    <row r="29" spans="3:10" x14ac:dyDescent="0.25">
      <c r="C29" s="31"/>
      <c r="D29" s="33" t="s">
        <v>388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</row>
    <row r="30" spans="3:10" x14ac:dyDescent="0.25">
      <c r="C30" s="31"/>
      <c r="D30" s="33" t="s">
        <v>389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</row>
    <row r="31" spans="3:10" x14ac:dyDescent="0.25">
      <c r="C31" s="252" t="s">
        <v>390</v>
      </c>
      <c r="D31" s="247"/>
      <c r="E31" s="84">
        <f>SUM(E32:E41)</f>
        <v>0</v>
      </c>
      <c r="F31" s="84">
        <f t="shared" ref="F31:J31" si="3">SUM(F32:F41)</f>
        <v>0</v>
      </c>
      <c r="G31" s="84">
        <f t="shared" si="3"/>
        <v>0</v>
      </c>
      <c r="H31" s="84">
        <f t="shared" si="3"/>
        <v>0</v>
      </c>
      <c r="I31" s="84">
        <f t="shared" si="3"/>
        <v>0</v>
      </c>
      <c r="J31" s="84">
        <f t="shared" si="3"/>
        <v>0</v>
      </c>
    </row>
    <row r="32" spans="3:10" x14ac:dyDescent="0.25">
      <c r="C32" s="31"/>
      <c r="D32" s="33" t="s">
        <v>391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</row>
    <row r="33" spans="3:10" x14ac:dyDescent="0.25">
      <c r="C33" s="31"/>
      <c r="D33" s="33" t="s">
        <v>392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</row>
    <row r="34" spans="3:10" x14ac:dyDescent="0.25">
      <c r="C34" s="31"/>
      <c r="D34" s="33" t="s">
        <v>393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</row>
    <row r="35" spans="3:10" x14ac:dyDescent="0.25">
      <c r="C35" s="31"/>
      <c r="D35" s="33" t="s">
        <v>394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</row>
    <row r="36" spans="3:10" x14ac:dyDescent="0.25">
      <c r="C36" s="252"/>
      <c r="D36" s="33" t="s">
        <v>395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</row>
    <row r="37" spans="3:10" x14ac:dyDescent="0.25">
      <c r="C37" s="252"/>
      <c r="D37" s="33" t="s">
        <v>396</v>
      </c>
      <c r="E37" s="84"/>
      <c r="F37" s="84"/>
      <c r="G37" s="84"/>
      <c r="H37" s="84"/>
      <c r="I37" s="84"/>
      <c r="J37" s="84"/>
    </row>
    <row r="38" spans="3:10" x14ac:dyDescent="0.25">
      <c r="C38" s="31"/>
      <c r="D38" s="33" t="s">
        <v>397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</row>
    <row r="39" spans="3:10" x14ac:dyDescent="0.25">
      <c r="C39" s="31"/>
      <c r="D39" s="33" t="s">
        <v>398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</row>
    <row r="40" spans="3:10" x14ac:dyDescent="0.25">
      <c r="C40" s="31"/>
      <c r="D40" s="33" t="s">
        <v>399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</row>
    <row r="41" spans="3:10" x14ac:dyDescent="0.25">
      <c r="C41" s="31"/>
      <c r="D41" s="33" t="s">
        <v>400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</row>
    <row r="42" spans="3:10" x14ac:dyDescent="0.25">
      <c r="C42" s="252" t="s">
        <v>401</v>
      </c>
      <c r="D42" s="247"/>
      <c r="E42" s="84">
        <f>SUM(E45:E52)</f>
        <v>0</v>
      </c>
      <c r="F42" s="84">
        <f t="shared" ref="F42:J42" si="4">SUM(F45:F52)</f>
        <v>0</v>
      </c>
      <c r="G42" s="84">
        <f t="shared" si="4"/>
        <v>0</v>
      </c>
      <c r="H42" s="84">
        <f t="shared" si="4"/>
        <v>0</v>
      </c>
      <c r="I42" s="84">
        <f t="shared" si="4"/>
        <v>0</v>
      </c>
      <c r="J42" s="84">
        <f t="shared" si="4"/>
        <v>0</v>
      </c>
    </row>
    <row r="43" spans="3:10" x14ac:dyDescent="0.25">
      <c r="C43" s="252" t="s">
        <v>402</v>
      </c>
      <c r="D43" s="247"/>
      <c r="E43" s="84"/>
      <c r="F43" s="84"/>
      <c r="G43" s="84"/>
      <c r="H43" s="84"/>
      <c r="I43" s="84"/>
      <c r="J43" s="84"/>
    </row>
    <row r="44" spans="3:10" x14ac:dyDescent="0.25">
      <c r="C44" s="31"/>
      <c r="D44" s="33" t="s">
        <v>403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</row>
    <row r="45" spans="3:10" x14ac:dyDescent="0.25">
      <c r="C45" s="31"/>
      <c r="D45" s="33" t="s">
        <v>404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</row>
    <row r="46" spans="3:10" x14ac:dyDescent="0.25">
      <c r="C46" s="31"/>
      <c r="D46" s="33" t="s">
        <v>405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</row>
    <row r="47" spans="3:10" x14ac:dyDescent="0.25">
      <c r="C47" s="31"/>
      <c r="D47" s="33" t="s">
        <v>406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</row>
    <row r="48" spans="3:10" x14ac:dyDescent="0.25">
      <c r="C48" s="31"/>
      <c r="D48" s="33" t="s">
        <v>407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</row>
    <row r="49" spans="3:10" x14ac:dyDescent="0.25">
      <c r="C49" s="31"/>
      <c r="D49" s="33" t="s">
        <v>408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</row>
    <row r="50" spans="3:10" x14ac:dyDescent="0.25">
      <c r="C50" s="31"/>
      <c r="D50" s="33" t="s">
        <v>409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</row>
    <row r="51" spans="3:10" x14ac:dyDescent="0.25">
      <c r="C51" s="31"/>
      <c r="D51" s="33" t="s">
        <v>410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</row>
    <row r="52" spans="3:10" x14ac:dyDescent="0.25">
      <c r="C52" s="31"/>
      <c r="D52" s="33" t="s">
        <v>411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</row>
    <row r="53" spans="3:10" x14ac:dyDescent="0.25">
      <c r="C53" s="252" t="s">
        <v>412</v>
      </c>
      <c r="D53" s="247"/>
      <c r="E53" s="84">
        <f>SUM(E55:E63)</f>
        <v>0</v>
      </c>
      <c r="F53" s="84">
        <f t="shared" ref="F53:J53" si="5">SUM(F55:F63)</f>
        <v>0</v>
      </c>
      <c r="G53" s="84">
        <f t="shared" si="5"/>
        <v>0</v>
      </c>
      <c r="H53" s="84">
        <f t="shared" si="5"/>
        <v>0</v>
      </c>
      <c r="I53" s="84">
        <f t="shared" si="5"/>
        <v>0</v>
      </c>
      <c r="J53" s="84">
        <f t="shared" si="5"/>
        <v>0</v>
      </c>
    </row>
    <row r="54" spans="3:10" x14ac:dyDescent="0.25">
      <c r="C54" s="252" t="s">
        <v>413</v>
      </c>
      <c r="D54" s="247"/>
      <c r="E54" s="84"/>
      <c r="F54" s="84"/>
      <c r="G54" s="84"/>
      <c r="H54" s="84"/>
      <c r="I54" s="84"/>
      <c r="J54" s="84"/>
    </row>
    <row r="55" spans="3:10" x14ac:dyDescent="0.25">
      <c r="C55" s="31"/>
      <c r="D55" s="33" t="s">
        <v>414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</row>
    <row r="56" spans="3:10" x14ac:dyDescent="0.25">
      <c r="C56" s="31"/>
      <c r="D56" s="33" t="s">
        <v>415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</row>
    <row r="57" spans="3:10" x14ac:dyDescent="0.25">
      <c r="C57" s="31"/>
      <c r="D57" s="33" t="s">
        <v>416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</row>
    <row r="58" spans="3:10" x14ac:dyDescent="0.25">
      <c r="C58" s="31"/>
      <c r="D58" s="33" t="s">
        <v>417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</row>
    <row r="59" spans="3:10" x14ac:dyDescent="0.25">
      <c r="C59" s="31"/>
      <c r="D59" s="33" t="s">
        <v>418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</row>
    <row r="60" spans="3:10" x14ac:dyDescent="0.25">
      <c r="C60" s="31"/>
      <c r="D60" s="33" t="s">
        <v>419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</row>
    <row r="61" spans="3:10" x14ac:dyDescent="0.25">
      <c r="C61" s="31"/>
      <c r="D61" s="33" t="s">
        <v>420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</row>
    <row r="62" spans="3:10" x14ac:dyDescent="0.25">
      <c r="C62" s="31"/>
      <c r="D62" s="33" t="s">
        <v>421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</row>
    <row r="63" spans="3:10" x14ac:dyDescent="0.25">
      <c r="C63" s="31"/>
      <c r="D63" s="33" t="s">
        <v>422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</row>
    <row r="64" spans="3:10" x14ac:dyDescent="0.25">
      <c r="C64" s="252" t="s">
        <v>423</v>
      </c>
      <c r="D64" s="247"/>
      <c r="E64" s="84">
        <f>+E65+E66+E67</f>
        <v>0</v>
      </c>
      <c r="F64" s="84">
        <f t="shared" ref="F64:J64" si="6">+F65+F66+F67</f>
        <v>0</v>
      </c>
      <c r="G64" s="84">
        <f t="shared" si="6"/>
        <v>0</v>
      </c>
      <c r="H64" s="84">
        <f t="shared" si="6"/>
        <v>0</v>
      </c>
      <c r="I64" s="84">
        <f t="shared" si="6"/>
        <v>0</v>
      </c>
      <c r="J64" s="84">
        <f t="shared" si="6"/>
        <v>0</v>
      </c>
    </row>
    <row r="65" spans="3:10" x14ac:dyDescent="0.25">
      <c r="C65" s="31"/>
      <c r="D65" s="33" t="s">
        <v>424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</row>
    <row r="66" spans="3:10" x14ac:dyDescent="0.25">
      <c r="C66" s="31"/>
      <c r="D66" s="33" t="s">
        <v>425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84">
        <v>0</v>
      </c>
    </row>
    <row r="67" spans="3:10" x14ac:dyDescent="0.25">
      <c r="C67" s="31"/>
      <c r="D67" s="33" t="s">
        <v>426</v>
      </c>
      <c r="E67" s="84">
        <v>0</v>
      </c>
      <c r="F67" s="84">
        <v>0</v>
      </c>
      <c r="G67" s="84">
        <v>0</v>
      </c>
      <c r="H67" s="84">
        <v>0</v>
      </c>
      <c r="I67" s="84">
        <v>0</v>
      </c>
      <c r="J67" s="84">
        <v>0</v>
      </c>
    </row>
    <row r="68" spans="3:10" x14ac:dyDescent="0.25">
      <c r="C68" s="252" t="s">
        <v>427</v>
      </c>
      <c r="D68" s="247"/>
      <c r="E68" s="84">
        <f>SUM(E71:E77)</f>
        <v>0</v>
      </c>
      <c r="F68" s="84">
        <f t="shared" ref="F68:J68" si="7">SUM(F71:F77)</f>
        <v>0</v>
      </c>
      <c r="G68" s="84">
        <f t="shared" si="7"/>
        <v>0</v>
      </c>
      <c r="H68" s="84">
        <f t="shared" si="7"/>
        <v>0</v>
      </c>
      <c r="I68" s="84">
        <f t="shared" si="7"/>
        <v>0</v>
      </c>
      <c r="J68" s="84">
        <f t="shared" si="7"/>
        <v>0</v>
      </c>
    </row>
    <row r="69" spans="3:10" x14ac:dyDescent="0.25">
      <c r="C69" s="252" t="s">
        <v>428</v>
      </c>
      <c r="D69" s="247"/>
      <c r="E69" s="84"/>
      <c r="F69" s="84"/>
      <c r="G69" s="84"/>
      <c r="H69" s="84"/>
      <c r="I69" s="84"/>
      <c r="J69" s="84"/>
    </row>
    <row r="70" spans="3:10" x14ac:dyDescent="0.25">
      <c r="C70" s="31"/>
      <c r="D70" s="33" t="s">
        <v>429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</row>
    <row r="71" spans="3:10" x14ac:dyDescent="0.25">
      <c r="C71" s="31"/>
      <c r="D71" s="33" t="s">
        <v>430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</row>
    <row r="72" spans="3:10" x14ac:dyDescent="0.25">
      <c r="C72" s="31"/>
      <c r="D72" s="33" t="s">
        <v>431</v>
      </c>
      <c r="E72" s="84">
        <v>0</v>
      </c>
      <c r="F72" s="84">
        <v>0</v>
      </c>
      <c r="G72" s="84">
        <v>0</v>
      </c>
      <c r="H72" s="84">
        <v>0</v>
      </c>
      <c r="I72" s="84">
        <v>0</v>
      </c>
      <c r="J72" s="84">
        <v>0</v>
      </c>
    </row>
    <row r="73" spans="3:10" x14ac:dyDescent="0.25">
      <c r="C73" s="31"/>
      <c r="D73" s="33" t="s">
        <v>432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</row>
    <row r="74" spans="3:10" x14ac:dyDescent="0.25">
      <c r="C74" s="31"/>
      <c r="D74" s="33" t="s">
        <v>433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</row>
    <row r="75" spans="3:10" x14ac:dyDescent="0.25">
      <c r="C75" s="31"/>
      <c r="D75" s="33" t="s">
        <v>434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</row>
    <row r="76" spans="3:10" x14ac:dyDescent="0.25">
      <c r="C76" s="31"/>
      <c r="D76" s="33" t="s">
        <v>435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84">
        <v>0</v>
      </c>
    </row>
    <row r="77" spans="3:10" x14ac:dyDescent="0.25">
      <c r="C77" s="31"/>
      <c r="D77" s="33" t="s">
        <v>436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</row>
    <row r="78" spans="3:10" x14ac:dyDescent="0.25">
      <c r="C78" s="252" t="s">
        <v>437</v>
      </c>
      <c r="D78" s="247"/>
      <c r="E78" s="84">
        <f>+E79+E80+E81</f>
        <v>0</v>
      </c>
      <c r="F78" s="84">
        <f t="shared" ref="F78:I78" si="8">+F79+F80+F81</f>
        <v>0</v>
      </c>
      <c r="G78" s="84">
        <f t="shared" si="8"/>
        <v>0</v>
      </c>
      <c r="H78" s="84">
        <f t="shared" si="8"/>
        <v>0</v>
      </c>
      <c r="I78" s="84">
        <f t="shared" si="8"/>
        <v>0</v>
      </c>
      <c r="J78" s="84">
        <f>+G78</f>
        <v>0</v>
      </c>
    </row>
    <row r="79" spans="3:10" x14ac:dyDescent="0.25">
      <c r="C79" s="31"/>
      <c r="D79" s="33" t="s">
        <v>438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</row>
    <row r="80" spans="3:10" x14ac:dyDescent="0.25">
      <c r="C80" s="31"/>
      <c r="D80" s="33" t="s">
        <v>439</v>
      </c>
      <c r="E80" s="84">
        <v>0</v>
      </c>
      <c r="F80" s="84">
        <v>0</v>
      </c>
      <c r="G80" s="84">
        <v>0</v>
      </c>
      <c r="H80" s="84">
        <v>0</v>
      </c>
      <c r="I80" s="84">
        <v>0</v>
      </c>
      <c r="J80" s="84">
        <v>0</v>
      </c>
    </row>
    <row r="81" spans="3:10" x14ac:dyDescent="0.25">
      <c r="C81" s="31"/>
      <c r="D81" s="33" t="s">
        <v>440</v>
      </c>
      <c r="E81" s="145">
        <v>0</v>
      </c>
      <c r="F81" s="145">
        <v>0</v>
      </c>
      <c r="G81" s="145">
        <v>0</v>
      </c>
      <c r="H81" s="145">
        <v>0</v>
      </c>
      <c r="I81" s="145">
        <v>0</v>
      </c>
      <c r="J81" s="145">
        <f>+G81</f>
        <v>0</v>
      </c>
    </row>
    <row r="82" spans="3:10" x14ac:dyDescent="0.25">
      <c r="C82" s="252" t="s">
        <v>441</v>
      </c>
      <c r="D82" s="247"/>
      <c r="E82" s="84">
        <f>SUM(E84:E89)</f>
        <v>0</v>
      </c>
      <c r="F82" s="84">
        <f t="shared" ref="F82:J82" si="9">SUM(F84:F89)</f>
        <v>0</v>
      </c>
      <c r="G82" s="84">
        <f t="shared" si="9"/>
        <v>0</v>
      </c>
      <c r="H82" s="84">
        <f t="shared" si="9"/>
        <v>0</v>
      </c>
      <c r="I82" s="84">
        <f t="shared" si="9"/>
        <v>0</v>
      </c>
      <c r="J82" s="84">
        <f t="shared" si="9"/>
        <v>0</v>
      </c>
    </row>
    <row r="83" spans="3:10" x14ac:dyDescent="0.25">
      <c r="C83" s="31"/>
      <c r="D83" s="33" t="s">
        <v>442</v>
      </c>
      <c r="E83" s="84">
        <v>0</v>
      </c>
      <c r="F83" s="84">
        <v>0</v>
      </c>
      <c r="G83" s="84">
        <v>0</v>
      </c>
      <c r="H83" s="84">
        <v>0</v>
      </c>
      <c r="I83" s="84">
        <v>0</v>
      </c>
      <c r="J83" s="84">
        <v>0</v>
      </c>
    </row>
    <row r="84" spans="3:10" x14ac:dyDescent="0.25">
      <c r="C84" s="31"/>
      <c r="D84" s="33" t="s">
        <v>443</v>
      </c>
      <c r="E84" s="84">
        <v>0</v>
      </c>
      <c r="F84" s="84">
        <v>0</v>
      </c>
      <c r="G84" s="84">
        <v>0</v>
      </c>
      <c r="H84" s="84">
        <v>0</v>
      </c>
      <c r="I84" s="84">
        <v>0</v>
      </c>
      <c r="J84" s="84">
        <v>0</v>
      </c>
    </row>
    <row r="85" spans="3:10" x14ac:dyDescent="0.25">
      <c r="C85" s="31"/>
      <c r="D85" s="33" t="s">
        <v>444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</row>
    <row r="86" spans="3:10" x14ac:dyDescent="0.25">
      <c r="C86" s="31"/>
      <c r="D86" s="33" t="s">
        <v>445</v>
      </c>
      <c r="E86" s="84">
        <v>0</v>
      </c>
      <c r="F86" s="84">
        <v>0</v>
      </c>
      <c r="G86" s="84">
        <v>0</v>
      </c>
      <c r="H86" s="84">
        <v>0</v>
      </c>
      <c r="I86" s="84">
        <v>0</v>
      </c>
      <c r="J86" s="84">
        <v>0</v>
      </c>
    </row>
    <row r="87" spans="3:10" x14ac:dyDescent="0.25">
      <c r="C87" s="31"/>
      <c r="D87" s="33" t="s">
        <v>446</v>
      </c>
      <c r="E87" s="84">
        <v>0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</row>
    <row r="88" spans="3:10" x14ac:dyDescent="0.25">
      <c r="C88" s="31"/>
      <c r="D88" s="33" t="s">
        <v>447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</row>
    <row r="89" spans="3:10" x14ac:dyDescent="0.25">
      <c r="C89" s="31"/>
      <c r="D89" s="33" t="s">
        <v>448</v>
      </c>
      <c r="E89" s="84">
        <v>0</v>
      </c>
      <c r="F89" s="84">
        <v>0</v>
      </c>
      <c r="G89" s="84">
        <v>0</v>
      </c>
      <c r="H89" s="84">
        <v>0</v>
      </c>
      <c r="I89" s="84">
        <v>0</v>
      </c>
      <c r="J89" s="84">
        <v>0</v>
      </c>
    </row>
    <row r="90" spans="3:10" x14ac:dyDescent="0.25">
      <c r="C90" s="31"/>
      <c r="D90" s="33"/>
      <c r="E90" s="90"/>
      <c r="F90" s="90"/>
      <c r="G90" s="91"/>
      <c r="H90" s="90"/>
      <c r="I90" s="91"/>
      <c r="J90" s="90"/>
    </row>
    <row r="91" spans="3:10" x14ac:dyDescent="0.25">
      <c r="C91" s="250" t="s">
        <v>450</v>
      </c>
      <c r="D91" s="251"/>
      <c r="E91" s="84">
        <f>+'formato 6 a'!E11-Hoja11!E11</f>
        <v>254500000</v>
      </c>
      <c r="F91" s="84">
        <f>+F11+'formato 6 a'!F11</f>
        <v>15972912.06000001</v>
      </c>
      <c r="G91" s="148">
        <f>+G11+'formato 6 a'!G11</f>
        <v>270472912.06</v>
      </c>
      <c r="H91" s="84">
        <f>+'formato 6 a'!H11-Hoja11!H11</f>
        <v>267436543.59999999</v>
      </c>
      <c r="I91" s="84">
        <f>+'formato 6 a'!I11-Hoja11!I11</f>
        <v>263256424.03999999</v>
      </c>
      <c r="J91" s="148">
        <f>+J11+'formato 6 a'!J11</f>
        <v>3036368.4600000028</v>
      </c>
    </row>
    <row r="92" spans="3:10" x14ac:dyDescent="0.25">
      <c r="C92" s="34"/>
      <c r="D92" s="42"/>
      <c r="E92" s="102"/>
      <c r="F92" s="102"/>
      <c r="G92" s="103"/>
      <c r="H92" s="102"/>
      <c r="I92" s="103"/>
      <c r="J92" s="102"/>
    </row>
    <row r="94" spans="3:10" x14ac:dyDescent="0.25">
      <c r="G94" s="69"/>
    </row>
  </sheetData>
  <mergeCells count="26">
    <mergeCell ref="C91:D91"/>
    <mergeCell ref="C64:D64"/>
    <mergeCell ref="C68:D68"/>
    <mergeCell ref="C69:D69"/>
    <mergeCell ref="C53:D53"/>
    <mergeCell ref="C54:D54"/>
    <mergeCell ref="C42:D42"/>
    <mergeCell ref="C43:D43"/>
    <mergeCell ref="C36:C37"/>
    <mergeCell ref="C78:D78"/>
    <mergeCell ref="C82:D82"/>
    <mergeCell ref="C11:D11"/>
    <mergeCell ref="C12:D12"/>
    <mergeCell ref="C20:D20"/>
    <mergeCell ref="C21:C22"/>
    <mergeCell ref="C31:D31"/>
    <mergeCell ref="C2:J2"/>
    <mergeCell ref="C3:J3"/>
    <mergeCell ref="C4:J4"/>
    <mergeCell ref="C5:J5"/>
    <mergeCell ref="C6:J6"/>
    <mergeCell ref="C7:D9"/>
    <mergeCell ref="E7:I7"/>
    <mergeCell ref="G8:G9"/>
    <mergeCell ref="H8:H9"/>
    <mergeCell ref="I8:I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58"/>
  <sheetViews>
    <sheetView topLeftCell="A13" workbookViewId="0">
      <selection activeCell="E17" sqref="E17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271" t="s">
        <v>562</v>
      </c>
      <c r="D5" s="271"/>
      <c r="E5" s="271"/>
      <c r="F5" s="271"/>
      <c r="G5" s="271"/>
      <c r="H5" s="271"/>
      <c r="I5" s="271"/>
    </row>
    <row r="6" spans="3:9" ht="22.5" customHeight="1" x14ac:dyDescent="0.25">
      <c r="C6" s="272" t="s">
        <v>451</v>
      </c>
      <c r="D6" s="272"/>
      <c r="E6" s="272"/>
      <c r="F6" s="272"/>
      <c r="G6" s="272"/>
      <c r="H6" s="272"/>
      <c r="I6" s="272"/>
    </row>
    <row r="7" spans="3:9" x14ac:dyDescent="0.25">
      <c r="C7" s="224" t="s">
        <v>530</v>
      </c>
      <c r="D7" s="225"/>
      <c r="E7" s="225"/>
      <c r="F7" s="225"/>
      <c r="G7" s="225"/>
      <c r="H7" s="225"/>
      <c r="I7" s="226"/>
    </row>
    <row r="8" spans="3:9" x14ac:dyDescent="0.25">
      <c r="C8" s="227" t="s">
        <v>364</v>
      </c>
      <c r="D8" s="203"/>
      <c r="E8" s="203"/>
      <c r="F8" s="203"/>
      <c r="G8" s="203"/>
      <c r="H8" s="203"/>
      <c r="I8" s="228"/>
    </row>
    <row r="9" spans="3:9" x14ac:dyDescent="0.25">
      <c r="C9" s="227" t="s">
        <v>452</v>
      </c>
      <c r="D9" s="203"/>
      <c r="E9" s="203"/>
      <c r="F9" s="203"/>
      <c r="G9" s="203"/>
      <c r="H9" s="203"/>
      <c r="I9" s="228"/>
    </row>
    <row r="10" spans="3:9" x14ac:dyDescent="0.25">
      <c r="C10" s="229" t="s">
        <v>571</v>
      </c>
      <c r="D10" s="203"/>
      <c r="E10" s="203"/>
      <c r="F10" s="203"/>
      <c r="G10" s="203"/>
      <c r="H10" s="203"/>
      <c r="I10" s="228"/>
    </row>
    <row r="11" spans="3:9" x14ac:dyDescent="0.25">
      <c r="C11" s="273" t="s">
        <v>1</v>
      </c>
      <c r="D11" s="215"/>
      <c r="E11" s="215"/>
      <c r="F11" s="215"/>
      <c r="G11" s="215"/>
      <c r="H11" s="215"/>
      <c r="I11" s="274"/>
    </row>
    <row r="12" spans="3:9" x14ac:dyDescent="0.25">
      <c r="C12" s="216" t="s">
        <v>2</v>
      </c>
      <c r="D12" s="216" t="s">
        <v>366</v>
      </c>
      <c r="E12" s="216"/>
      <c r="F12" s="216"/>
      <c r="G12" s="216"/>
      <c r="H12" s="216"/>
      <c r="I12" s="216" t="s">
        <v>453</v>
      </c>
    </row>
    <row r="13" spans="3:9" x14ac:dyDescent="0.25">
      <c r="C13" s="203"/>
      <c r="D13" s="203" t="s">
        <v>228</v>
      </c>
      <c r="E13" s="173" t="s">
        <v>276</v>
      </c>
      <c r="F13" s="203" t="s">
        <v>278</v>
      </c>
      <c r="G13" s="203" t="s">
        <v>229</v>
      </c>
      <c r="H13" s="203" t="s">
        <v>231</v>
      </c>
      <c r="I13" s="203"/>
    </row>
    <row r="14" spans="3:9" x14ac:dyDescent="0.25">
      <c r="C14" s="215"/>
      <c r="D14" s="215"/>
      <c r="E14" s="177" t="s">
        <v>277</v>
      </c>
      <c r="F14" s="215"/>
      <c r="G14" s="215"/>
      <c r="H14" s="215"/>
      <c r="I14" s="215"/>
    </row>
    <row r="15" spans="3:9" x14ac:dyDescent="0.25">
      <c r="C15" s="163" t="s">
        <v>454</v>
      </c>
      <c r="D15" s="171">
        <f t="shared" ref="D15:I15" si="0">+D17</f>
        <v>254500000</v>
      </c>
      <c r="E15" s="171">
        <f t="shared" si="0"/>
        <v>15972912.06000001</v>
      </c>
      <c r="F15" s="171">
        <f t="shared" si="0"/>
        <v>270472912.06</v>
      </c>
      <c r="G15" s="171">
        <f t="shared" si="0"/>
        <v>267436543.59999999</v>
      </c>
      <c r="H15" s="171">
        <f t="shared" si="0"/>
        <v>263256424.03999999</v>
      </c>
      <c r="I15" s="170">
        <f t="shared" si="0"/>
        <v>3036368.4600000083</v>
      </c>
    </row>
    <row r="16" spans="3:9" x14ac:dyDescent="0.25">
      <c r="C16" s="163"/>
      <c r="D16" s="94"/>
      <c r="E16" s="94"/>
      <c r="F16" s="94"/>
      <c r="G16" s="94"/>
      <c r="H16" s="94"/>
      <c r="I16" s="84"/>
    </row>
    <row r="17" spans="3:9" x14ac:dyDescent="0.25">
      <c r="C17" s="164" t="s">
        <v>534</v>
      </c>
      <c r="D17" s="94">
        <f>+Hoja11!E91</f>
        <v>254500000</v>
      </c>
      <c r="E17" s="94">
        <f>+Hoja11!F91</f>
        <v>15972912.06000001</v>
      </c>
      <c r="F17" s="94">
        <f>+'formato 6 a'!G11</f>
        <v>270472912.06</v>
      </c>
      <c r="G17" s="94">
        <f>+Hoja11!H91</f>
        <v>267436543.59999999</v>
      </c>
      <c r="H17" s="94">
        <f>+Hoja11!I91</f>
        <v>263256424.03999999</v>
      </c>
      <c r="I17" s="84">
        <f>+F17-G17</f>
        <v>3036368.4600000083</v>
      </c>
    </row>
    <row r="18" spans="3:9" s="161" customFormat="1" x14ac:dyDescent="0.25">
      <c r="C18" s="162" t="s">
        <v>530</v>
      </c>
      <c r="D18" s="166"/>
      <c r="E18" s="165"/>
      <c r="F18" s="166"/>
      <c r="G18" s="166"/>
      <c r="H18" s="166"/>
      <c r="I18" s="166"/>
    </row>
    <row r="19" spans="3:9" s="161" customFormat="1" x14ac:dyDescent="0.25">
      <c r="C19" s="162" t="s">
        <v>537</v>
      </c>
      <c r="D19" s="166">
        <v>15311485.720000001</v>
      </c>
      <c r="E19" s="183">
        <f t="shared" ref="E19:E24" si="1">+F19-D19</f>
        <v>1744346.3899999987</v>
      </c>
      <c r="F19" s="166">
        <v>17055832.109999999</v>
      </c>
      <c r="G19" s="166">
        <v>17055832.109999999</v>
      </c>
      <c r="H19" s="166">
        <v>16605934.369999999</v>
      </c>
      <c r="I19" s="166">
        <f t="shared" ref="I19:I44" si="2">+F19-G19</f>
        <v>0</v>
      </c>
    </row>
    <row r="20" spans="3:9" s="161" customFormat="1" x14ac:dyDescent="0.25">
      <c r="C20" s="162" t="s">
        <v>538</v>
      </c>
      <c r="D20" s="166">
        <v>17299564.120000001</v>
      </c>
      <c r="E20" s="183">
        <f t="shared" si="1"/>
        <v>820496.14999999851</v>
      </c>
      <c r="F20" s="166">
        <v>18120060.27</v>
      </c>
      <c r="G20" s="166">
        <v>18111751.260000002</v>
      </c>
      <c r="H20" s="166">
        <v>17670759.640000001</v>
      </c>
      <c r="I20" s="166">
        <f t="shared" si="2"/>
        <v>8309.0099999979138</v>
      </c>
    </row>
    <row r="21" spans="3:9" s="161" customFormat="1" x14ac:dyDescent="0.25">
      <c r="C21" s="162" t="s">
        <v>539</v>
      </c>
      <c r="D21" s="166">
        <v>13413331.98</v>
      </c>
      <c r="E21" s="183">
        <f t="shared" si="1"/>
        <v>980432.70999999903</v>
      </c>
      <c r="F21" s="166">
        <v>14393764.689999999</v>
      </c>
      <c r="G21" s="166">
        <v>14386759.890000001</v>
      </c>
      <c r="H21" s="166">
        <v>14162610.57</v>
      </c>
      <c r="I21" s="166">
        <f t="shared" si="2"/>
        <v>7004.7999999988824</v>
      </c>
    </row>
    <row r="22" spans="3:9" s="161" customFormat="1" x14ac:dyDescent="0.25">
      <c r="C22" s="162" t="s">
        <v>540</v>
      </c>
      <c r="D22" s="166">
        <v>7422851.6399999997</v>
      </c>
      <c r="E22" s="166">
        <f t="shared" si="1"/>
        <v>-1055511.29</v>
      </c>
      <c r="F22" s="166">
        <v>6367340.3499999996</v>
      </c>
      <c r="G22" s="166">
        <v>6367340.3499999996</v>
      </c>
      <c r="H22" s="166">
        <v>6333173.2400000002</v>
      </c>
      <c r="I22" s="166">
        <f t="shared" si="2"/>
        <v>0</v>
      </c>
    </row>
    <row r="23" spans="3:9" s="161" customFormat="1" x14ac:dyDescent="0.25">
      <c r="C23" s="162" t="s">
        <v>541</v>
      </c>
      <c r="D23" s="166">
        <v>34715119.600000001</v>
      </c>
      <c r="E23" s="183">
        <f t="shared" si="1"/>
        <v>1351281.2899999991</v>
      </c>
      <c r="F23" s="166">
        <v>36066400.890000001</v>
      </c>
      <c r="G23" s="166">
        <v>35762375.740000002</v>
      </c>
      <c r="H23" s="166">
        <v>35291846.07</v>
      </c>
      <c r="I23" s="166">
        <f t="shared" si="2"/>
        <v>304025.14999999851</v>
      </c>
    </row>
    <row r="24" spans="3:9" s="161" customFormat="1" x14ac:dyDescent="0.25">
      <c r="C24" s="162" t="s">
        <v>542</v>
      </c>
      <c r="D24" s="166">
        <v>20180999.629999999</v>
      </c>
      <c r="E24" s="183">
        <f t="shared" si="1"/>
        <v>1504883.5899999999</v>
      </c>
      <c r="F24" s="166">
        <v>21685883.219999999</v>
      </c>
      <c r="G24" s="166">
        <v>21666190.949999999</v>
      </c>
      <c r="H24" s="166">
        <v>21373923.73</v>
      </c>
      <c r="I24" s="166">
        <f t="shared" si="2"/>
        <v>19692.269999999553</v>
      </c>
    </row>
    <row r="25" spans="3:9" s="161" customFormat="1" ht="24" x14ac:dyDescent="0.25">
      <c r="C25" s="162" t="s">
        <v>543</v>
      </c>
      <c r="D25" s="166">
        <v>0</v>
      </c>
      <c r="E25" s="184">
        <v>0</v>
      </c>
      <c r="F25" s="166">
        <v>0</v>
      </c>
      <c r="G25" s="166">
        <v>0</v>
      </c>
      <c r="H25" s="166">
        <v>0</v>
      </c>
      <c r="I25" s="166">
        <f t="shared" si="2"/>
        <v>0</v>
      </c>
    </row>
    <row r="26" spans="3:9" s="161" customFormat="1" ht="24" x14ac:dyDescent="0.25">
      <c r="C26" s="162" t="s">
        <v>543</v>
      </c>
      <c r="D26" s="166">
        <v>2004052.79</v>
      </c>
      <c r="E26" s="183">
        <f>+F26-D26</f>
        <v>-534934.59000000008</v>
      </c>
      <c r="F26" s="166">
        <v>1469118.2</v>
      </c>
      <c r="G26" s="166">
        <v>1409118.2</v>
      </c>
      <c r="H26" s="166">
        <v>1409082.92</v>
      </c>
      <c r="I26" s="166">
        <f t="shared" ref="I26" si="3">+F26-G26</f>
        <v>60000</v>
      </c>
    </row>
    <row r="27" spans="3:9" s="161" customFormat="1" ht="36" x14ac:dyDescent="0.25">
      <c r="C27" s="162" t="s">
        <v>544</v>
      </c>
      <c r="D27" s="166">
        <v>3760211.4</v>
      </c>
      <c r="E27" s="183">
        <f t="shared" ref="E27:E37" si="4">+F27-D27</f>
        <v>-344859.50999999978</v>
      </c>
      <c r="F27" s="166">
        <v>3415351.89</v>
      </c>
      <c r="G27" s="166">
        <v>3415351.89</v>
      </c>
      <c r="H27" s="166">
        <v>3369185.62</v>
      </c>
      <c r="I27" s="166">
        <f t="shared" si="2"/>
        <v>0</v>
      </c>
    </row>
    <row r="28" spans="3:9" x14ac:dyDescent="0.25">
      <c r="C28" s="162" t="s">
        <v>545</v>
      </c>
      <c r="D28" s="166">
        <v>18884619.600000001</v>
      </c>
      <c r="E28" s="183">
        <f t="shared" si="4"/>
        <v>-304536.08999999985</v>
      </c>
      <c r="F28" s="166">
        <v>18580083.510000002</v>
      </c>
      <c r="G28" s="166">
        <v>18561815.850000001</v>
      </c>
      <c r="H28" s="166">
        <v>18214515.800000001</v>
      </c>
      <c r="I28" s="166">
        <f t="shared" si="2"/>
        <v>18267.660000000149</v>
      </c>
    </row>
    <row r="29" spans="3:9" x14ac:dyDescent="0.25">
      <c r="C29" s="162" t="s">
        <v>546</v>
      </c>
      <c r="D29" s="166">
        <v>7130848.5599999996</v>
      </c>
      <c r="E29" s="183">
        <f t="shared" si="4"/>
        <v>2395501.96</v>
      </c>
      <c r="F29" s="166">
        <v>9526350.5199999996</v>
      </c>
      <c r="G29" s="166">
        <v>9495272.0099999998</v>
      </c>
      <c r="H29" s="166">
        <v>9352936.9000000004</v>
      </c>
      <c r="I29" s="166">
        <f t="shared" si="2"/>
        <v>31078.509999999776</v>
      </c>
    </row>
    <row r="30" spans="3:9" x14ac:dyDescent="0.25">
      <c r="C30" s="162" t="s">
        <v>547</v>
      </c>
      <c r="D30" s="166">
        <v>5631136.3899999997</v>
      </c>
      <c r="E30" s="183">
        <f t="shared" si="4"/>
        <v>293181.93000000063</v>
      </c>
      <c r="F30" s="166">
        <v>5924318.3200000003</v>
      </c>
      <c r="G30" s="166">
        <v>5924318.3200000003</v>
      </c>
      <c r="H30" s="166">
        <v>5815903.4699999997</v>
      </c>
      <c r="I30" s="166">
        <f t="shared" si="2"/>
        <v>0</v>
      </c>
    </row>
    <row r="31" spans="3:9" ht="24" x14ac:dyDescent="0.25">
      <c r="C31" s="162" t="s">
        <v>548</v>
      </c>
      <c r="D31" s="166">
        <v>10322962.630000001</v>
      </c>
      <c r="E31" s="183">
        <f t="shared" si="4"/>
        <v>2978277.8899999987</v>
      </c>
      <c r="F31" s="166">
        <v>13301240.52</v>
      </c>
      <c r="G31" s="166">
        <v>11196770.779999999</v>
      </c>
      <c r="H31" s="166">
        <v>10919739.890000001</v>
      </c>
      <c r="I31" s="166">
        <f t="shared" si="2"/>
        <v>2104469.7400000002</v>
      </c>
    </row>
    <row r="32" spans="3:9" x14ac:dyDescent="0.25">
      <c r="C32" s="162" t="s">
        <v>549</v>
      </c>
      <c r="D32" s="166">
        <v>18060179.760000002</v>
      </c>
      <c r="E32" s="183">
        <f t="shared" si="4"/>
        <v>3505703.25</v>
      </c>
      <c r="F32" s="166">
        <v>21565883.010000002</v>
      </c>
      <c r="G32" s="166">
        <v>21565883.010000002</v>
      </c>
      <c r="H32" s="166">
        <v>21374398.449999999</v>
      </c>
      <c r="I32" s="166">
        <f t="shared" si="2"/>
        <v>0</v>
      </c>
    </row>
    <row r="33" spans="3:9" x14ac:dyDescent="0.25">
      <c r="C33" s="162" t="s">
        <v>550</v>
      </c>
      <c r="D33" s="166">
        <v>4998674.53</v>
      </c>
      <c r="E33" s="183">
        <f t="shared" si="4"/>
        <v>512468.80999999959</v>
      </c>
      <c r="F33" s="166">
        <v>5511143.3399999999</v>
      </c>
      <c r="G33" s="166">
        <v>5473756.7400000002</v>
      </c>
      <c r="H33" s="166">
        <v>5374765.25</v>
      </c>
      <c r="I33" s="166">
        <f t="shared" si="2"/>
        <v>37386.599999999627</v>
      </c>
    </row>
    <row r="34" spans="3:9" x14ac:dyDescent="0.25">
      <c r="C34" s="162" t="s">
        <v>551</v>
      </c>
      <c r="D34" s="166">
        <v>4525532.22</v>
      </c>
      <c r="E34" s="183">
        <f t="shared" si="4"/>
        <v>118062.75</v>
      </c>
      <c r="F34" s="166">
        <v>4643594.97</v>
      </c>
      <c r="G34" s="166">
        <v>4642325.37</v>
      </c>
      <c r="H34" s="166">
        <v>4568549.75</v>
      </c>
      <c r="I34" s="166">
        <f t="shared" si="2"/>
        <v>1269.5999999996275</v>
      </c>
    </row>
    <row r="35" spans="3:9" x14ac:dyDescent="0.25">
      <c r="C35" s="162" t="s">
        <v>552</v>
      </c>
      <c r="D35" s="166">
        <v>2633368.96</v>
      </c>
      <c r="E35" s="183">
        <f t="shared" si="4"/>
        <v>137320.01000000024</v>
      </c>
      <c r="F35" s="166">
        <v>2770688.97</v>
      </c>
      <c r="G35" s="166">
        <v>2770688.97</v>
      </c>
      <c r="H35" s="166">
        <v>1644513.38</v>
      </c>
      <c r="I35" s="166">
        <f t="shared" si="2"/>
        <v>0</v>
      </c>
    </row>
    <row r="36" spans="3:9" x14ac:dyDescent="0.25">
      <c r="C36" s="162" t="s">
        <v>553</v>
      </c>
      <c r="D36" s="166">
        <v>6093191.1699999999</v>
      </c>
      <c r="E36" s="183">
        <f t="shared" si="4"/>
        <v>-615330.68999999948</v>
      </c>
      <c r="F36" s="166">
        <v>5477860.4800000004</v>
      </c>
      <c r="G36" s="166">
        <v>5477860.4800000004</v>
      </c>
      <c r="H36" s="166">
        <v>5420182.7999999998</v>
      </c>
      <c r="I36" s="166">
        <f t="shared" si="2"/>
        <v>0</v>
      </c>
    </row>
    <row r="37" spans="3:9" x14ac:dyDescent="0.25">
      <c r="C37" s="162" t="s">
        <v>554</v>
      </c>
      <c r="D37" s="166">
        <v>761233.72</v>
      </c>
      <c r="E37" s="183">
        <f t="shared" si="4"/>
        <v>308763.8600000001</v>
      </c>
      <c r="F37" s="166">
        <v>1069997.58</v>
      </c>
      <c r="G37" s="166">
        <v>1059649.58</v>
      </c>
      <c r="H37" s="166">
        <v>1053335.08</v>
      </c>
      <c r="I37" s="166">
        <f t="shared" si="2"/>
        <v>10348</v>
      </c>
    </row>
    <row r="38" spans="3:9" x14ac:dyDescent="0.25">
      <c r="C38" s="162" t="s">
        <v>555</v>
      </c>
      <c r="D38" s="166">
        <v>51444635.630000003</v>
      </c>
      <c r="E38" s="183">
        <f t="shared" ref="E38:E44" si="5">+F38-D38</f>
        <v>1870173.0299999937</v>
      </c>
      <c r="F38" s="166">
        <v>53314808.659999996</v>
      </c>
      <c r="G38" s="166">
        <v>53088880.079999998</v>
      </c>
      <c r="H38" s="166">
        <v>53338372.259999998</v>
      </c>
      <c r="I38" s="166">
        <f t="shared" si="2"/>
        <v>225928.57999999821</v>
      </c>
    </row>
    <row r="39" spans="3:9" x14ac:dyDescent="0.25">
      <c r="C39" s="162" t="s">
        <v>556</v>
      </c>
      <c r="D39" s="166">
        <v>6081810.4900000002</v>
      </c>
      <c r="E39" s="183">
        <f t="shared" si="5"/>
        <v>818394.37000000011</v>
      </c>
      <c r="F39" s="166">
        <v>6900204.8600000003</v>
      </c>
      <c r="G39" s="166">
        <v>6863186.0700000003</v>
      </c>
      <c r="H39" s="166">
        <v>6763962.2400000002</v>
      </c>
      <c r="I39" s="166">
        <f t="shared" si="2"/>
        <v>37018.790000000037</v>
      </c>
    </row>
    <row r="40" spans="3:9" ht="24" x14ac:dyDescent="0.25">
      <c r="C40" s="162" t="s">
        <v>557</v>
      </c>
      <c r="D40" s="166">
        <v>0</v>
      </c>
      <c r="E40" s="183">
        <f t="shared" si="5"/>
        <v>573.6</v>
      </c>
      <c r="F40" s="166">
        <v>573.6</v>
      </c>
      <c r="G40" s="166">
        <v>573.6</v>
      </c>
      <c r="H40" s="166">
        <v>573.63</v>
      </c>
      <c r="I40" s="166">
        <f t="shared" si="2"/>
        <v>0</v>
      </c>
    </row>
    <row r="41" spans="3:9" x14ac:dyDescent="0.25">
      <c r="C41" s="162" t="s">
        <v>558</v>
      </c>
      <c r="D41" s="166">
        <v>1714849.55</v>
      </c>
      <c r="E41" s="183">
        <f t="shared" si="5"/>
        <v>-93719.850000000093</v>
      </c>
      <c r="F41" s="166">
        <v>1621129.7</v>
      </c>
      <c r="G41" s="166">
        <v>1621129.7</v>
      </c>
      <c r="H41" s="166">
        <v>1604208.9</v>
      </c>
      <c r="I41" s="166">
        <f t="shared" si="2"/>
        <v>0</v>
      </c>
    </row>
    <row r="42" spans="3:9" x14ac:dyDescent="0.25">
      <c r="C42" s="162" t="s">
        <v>559</v>
      </c>
      <c r="D42" s="166">
        <v>713946.53</v>
      </c>
      <c r="E42" s="183">
        <f t="shared" si="5"/>
        <v>113385.53999999992</v>
      </c>
      <c r="F42" s="166">
        <v>827332.07</v>
      </c>
      <c r="G42" s="166">
        <v>827332.07</v>
      </c>
      <c r="H42" s="166">
        <v>811357.3</v>
      </c>
      <c r="I42" s="166">
        <f t="shared" si="2"/>
        <v>0</v>
      </c>
    </row>
    <row r="43" spans="3:9" s="161" customFormat="1" ht="24" x14ac:dyDescent="0.25">
      <c r="C43" s="165" t="s">
        <v>560</v>
      </c>
      <c r="D43" s="190">
        <v>922193.46</v>
      </c>
      <c r="E43" s="187">
        <f t="shared" ref="E43" si="6">+F43-D43</f>
        <v>-229812.78999999992</v>
      </c>
      <c r="F43" s="190">
        <v>692380.67</v>
      </c>
      <c r="G43" s="190">
        <v>692380.67</v>
      </c>
      <c r="H43" s="190">
        <v>689279.21</v>
      </c>
      <c r="I43" s="166">
        <f t="shared" ref="I43" si="7">+F43-G43</f>
        <v>0</v>
      </c>
    </row>
    <row r="44" spans="3:9" ht="24" x14ac:dyDescent="0.25">
      <c r="C44" s="165" t="s">
        <v>574</v>
      </c>
      <c r="D44" s="158">
        <v>473200</v>
      </c>
      <c r="E44" s="187">
        <f t="shared" si="5"/>
        <v>-301630.24</v>
      </c>
      <c r="F44" s="158">
        <v>171569.76</v>
      </c>
      <c r="G44" s="158">
        <v>0</v>
      </c>
      <c r="H44" s="158">
        <v>0</v>
      </c>
      <c r="I44" s="166">
        <f t="shared" si="2"/>
        <v>171569.76</v>
      </c>
    </row>
    <row r="45" spans="3:9" x14ac:dyDescent="0.25">
      <c r="C45" s="156"/>
      <c r="D45" s="98"/>
      <c r="E45" s="90"/>
      <c r="F45" s="91"/>
      <c r="G45" s="90"/>
      <c r="H45" s="91"/>
      <c r="I45" s="90"/>
    </row>
    <row r="46" spans="3:9" x14ac:dyDescent="0.25">
      <c r="C46" s="157" t="s">
        <v>462</v>
      </c>
      <c r="D46" s="94">
        <f>SUM(D48:D55)</f>
        <v>0</v>
      </c>
      <c r="E46" s="94">
        <f t="shared" ref="E46:H46" si="8">SUM(E48:E55)</f>
        <v>0</v>
      </c>
      <c r="F46" s="94">
        <f t="shared" si="8"/>
        <v>0</v>
      </c>
      <c r="G46" s="94">
        <f t="shared" si="8"/>
        <v>0</v>
      </c>
      <c r="H46" s="94">
        <f t="shared" si="8"/>
        <v>0</v>
      </c>
      <c r="I46" s="84">
        <f>+F46</f>
        <v>0</v>
      </c>
    </row>
    <row r="47" spans="3:9" x14ac:dyDescent="0.25">
      <c r="C47" s="157" t="s">
        <v>463</v>
      </c>
      <c r="D47" s="94"/>
      <c r="E47" s="94"/>
      <c r="F47" s="94"/>
      <c r="G47" s="94"/>
      <c r="H47" s="94"/>
      <c r="I47" s="84"/>
    </row>
    <row r="48" spans="3:9" x14ac:dyDescent="0.25">
      <c r="C48" s="118" t="s">
        <v>534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f>+F48</f>
        <v>0</v>
      </c>
    </row>
    <row r="49" spans="3:9" x14ac:dyDescent="0.25">
      <c r="C49" s="10" t="s">
        <v>455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84">
        <v>0</v>
      </c>
    </row>
    <row r="50" spans="3:9" x14ac:dyDescent="0.25">
      <c r="C50" s="10" t="s">
        <v>456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84">
        <v>0</v>
      </c>
    </row>
    <row r="51" spans="3:9" x14ac:dyDescent="0.25">
      <c r="C51" s="10" t="s">
        <v>457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84">
        <v>0</v>
      </c>
    </row>
    <row r="52" spans="3:9" x14ac:dyDescent="0.25">
      <c r="C52" s="10" t="s">
        <v>458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84">
        <v>0</v>
      </c>
    </row>
    <row r="53" spans="3:9" x14ac:dyDescent="0.25">
      <c r="C53" s="10" t="s">
        <v>459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84">
        <v>0</v>
      </c>
    </row>
    <row r="54" spans="3:9" x14ac:dyDescent="0.25">
      <c r="C54" s="10" t="s">
        <v>460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84">
        <v>0</v>
      </c>
    </row>
    <row r="55" spans="3:9" x14ac:dyDescent="0.25">
      <c r="C55" s="10" t="s">
        <v>461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84">
        <v>0</v>
      </c>
    </row>
    <row r="56" spans="3:9" x14ac:dyDescent="0.25">
      <c r="C56" s="6"/>
      <c r="D56" s="98"/>
      <c r="E56" s="90"/>
      <c r="F56" s="91"/>
      <c r="G56" s="90"/>
      <c r="H56" s="91"/>
      <c r="I56" s="90"/>
    </row>
    <row r="57" spans="3:9" x14ac:dyDescent="0.25">
      <c r="C57" s="43" t="s">
        <v>450</v>
      </c>
      <c r="D57" s="94">
        <f t="shared" ref="D57:I57" si="9">+D15+D46</f>
        <v>254500000</v>
      </c>
      <c r="E57" s="94">
        <f t="shared" si="9"/>
        <v>15972912.06000001</v>
      </c>
      <c r="F57" s="94">
        <f t="shared" si="9"/>
        <v>270472912.06</v>
      </c>
      <c r="G57" s="94">
        <f t="shared" si="9"/>
        <v>267436543.59999999</v>
      </c>
      <c r="H57" s="94">
        <f t="shared" si="9"/>
        <v>263256424.03999999</v>
      </c>
      <c r="I57" s="84">
        <f t="shared" si="9"/>
        <v>3036368.4600000083</v>
      </c>
    </row>
    <row r="58" spans="3:9" x14ac:dyDescent="0.25">
      <c r="C58" s="5"/>
      <c r="D58" s="104"/>
      <c r="E58" s="102"/>
      <c r="F58" s="103"/>
      <c r="G58" s="102"/>
      <c r="H58" s="103"/>
      <c r="I58" s="102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workbookViewId="0">
      <selection activeCell="G18" sqref="G18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271" t="s">
        <v>464</v>
      </c>
      <c r="D4" s="271"/>
      <c r="E4" s="271"/>
      <c r="F4" s="271"/>
      <c r="G4" s="271"/>
      <c r="H4" s="271"/>
      <c r="I4" s="271"/>
      <c r="J4" s="271"/>
    </row>
    <row r="5" spans="3:10" ht="18.75" customHeight="1" x14ac:dyDescent="0.25">
      <c r="C5" s="277" t="s">
        <v>465</v>
      </c>
      <c r="D5" s="277"/>
      <c r="E5" s="277"/>
      <c r="F5" s="277"/>
      <c r="G5" s="277"/>
      <c r="H5" s="277"/>
      <c r="I5" s="277"/>
      <c r="J5" s="277"/>
    </row>
    <row r="6" spans="3:10" x14ac:dyDescent="0.25">
      <c r="C6" s="278" t="s">
        <v>530</v>
      </c>
      <c r="D6" s="279"/>
      <c r="E6" s="279"/>
      <c r="F6" s="279"/>
      <c r="G6" s="279"/>
      <c r="H6" s="279"/>
      <c r="I6" s="279"/>
      <c r="J6" s="280"/>
    </row>
    <row r="7" spans="3:10" x14ac:dyDescent="0.25">
      <c r="C7" s="275" t="s">
        <v>364</v>
      </c>
      <c r="D7" s="216"/>
      <c r="E7" s="216"/>
      <c r="F7" s="216"/>
      <c r="G7" s="216"/>
      <c r="H7" s="216"/>
      <c r="I7" s="216"/>
      <c r="J7" s="276"/>
    </row>
    <row r="8" spans="3:10" x14ac:dyDescent="0.25">
      <c r="C8" s="227" t="s">
        <v>466</v>
      </c>
      <c r="D8" s="203"/>
      <c r="E8" s="203"/>
      <c r="F8" s="203"/>
      <c r="G8" s="203"/>
      <c r="H8" s="203"/>
      <c r="I8" s="203"/>
      <c r="J8" s="228"/>
    </row>
    <row r="9" spans="3:10" x14ac:dyDescent="0.25">
      <c r="C9" s="229" t="s">
        <v>572</v>
      </c>
      <c r="D9" s="203"/>
      <c r="E9" s="203"/>
      <c r="F9" s="203"/>
      <c r="G9" s="203"/>
      <c r="H9" s="203"/>
      <c r="I9" s="203"/>
      <c r="J9" s="228"/>
    </row>
    <row r="10" spans="3:10" x14ac:dyDescent="0.25">
      <c r="C10" s="273" t="s">
        <v>1</v>
      </c>
      <c r="D10" s="215"/>
      <c r="E10" s="215"/>
      <c r="F10" s="215"/>
      <c r="G10" s="215"/>
      <c r="H10" s="215"/>
      <c r="I10" s="215"/>
      <c r="J10" s="274"/>
    </row>
    <row r="11" spans="3:10" x14ac:dyDescent="0.25">
      <c r="C11" s="216" t="s">
        <v>2</v>
      </c>
      <c r="D11" s="216"/>
      <c r="E11" s="216" t="s">
        <v>366</v>
      </c>
      <c r="F11" s="216"/>
      <c r="G11" s="216"/>
      <c r="H11" s="216"/>
      <c r="I11" s="216"/>
      <c r="J11" s="216" t="s">
        <v>453</v>
      </c>
    </row>
    <row r="12" spans="3:10" x14ac:dyDescent="0.25">
      <c r="C12" s="203"/>
      <c r="D12" s="203"/>
      <c r="E12" s="203" t="s">
        <v>228</v>
      </c>
      <c r="F12" s="173" t="s">
        <v>276</v>
      </c>
      <c r="G12" s="203" t="s">
        <v>278</v>
      </c>
      <c r="H12" s="203" t="s">
        <v>229</v>
      </c>
      <c r="I12" s="203" t="s">
        <v>231</v>
      </c>
      <c r="J12" s="203"/>
    </row>
    <row r="13" spans="3:10" x14ac:dyDescent="0.25">
      <c r="C13" s="215"/>
      <c r="D13" s="215"/>
      <c r="E13" s="215"/>
      <c r="F13" s="177" t="s">
        <v>277</v>
      </c>
      <c r="G13" s="215"/>
      <c r="H13" s="215"/>
      <c r="I13" s="215"/>
      <c r="J13" s="215"/>
    </row>
    <row r="14" spans="3:10" x14ac:dyDescent="0.25">
      <c r="C14" s="248"/>
      <c r="D14" s="249"/>
      <c r="E14" s="37"/>
      <c r="F14" s="159"/>
      <c r="G14" s="159"/>
      <c r="H14" s="41"/>
      <c r="I14" s="159"/>
      <c r="J14" s="159"/>
    </row>
    <row r="15" spans="3:10" x14ac:dyDescent="0.25">
      <c r="C15" s="250" t="s">
        <v>467</v>
      </c>
      <c r="D15" s="251"/>
      <c r="E15" s="37"/>
      <c r="F15" s="121"/>
      <c r="G15" s="121"/>
      <c r="H15" s="41"/>
      <c r="I15" s="121"/>
      <c r="J15" s="121"/>
    </row>
    <row r="16" spans="3:10" x14ac:dyDescent="0.25">
      <c r="C16" s="250" t="s">
        <v>468</v>
      </c>
      <c r="D16" s="251"/>
      <c r="E16" s="120">
        <f>SUM(E17:E24)</f>
        <v>254500000</v>
      </c>
      <c r="F16" s="116">
        <f t="shared" ref="F16:I16" si="0">SUM(F17:F24)</f>
        <v>15972912.06000001</v>
      </c>
      <c r="G16" s="116">
        <f t="shared" si="0"/>
        <v>270472912.06</v>
      </c>
      <c r="H16" s="85">
        <f t="shared" si="0"/>
        <v>267436543.59999999</v>
      </c>
      <c r="I16" s="116">
        <f t="shared" si="0"/>
        <v>263256424.03999999</v>
      </c>
      <c r="J16" s="116">
        <f>+G16-H16</f>
        <v>3036368.4600000083</v>
      </c>
    </row>
    <row r="17" spans="3:10" x14ac:dyDescent="0.25">
      <c r="C17" s="32"/>
      <c r="D17" s="33" t="s">
        <v>469</v>
      </c>
      <c r="E17" s="120">
        <v>0</v>
      </c>
      <c r="F17" s="116">
        <v>0</v>
      </c>
      <c r="G17" s="116">
        <v>0</v>
      </c>
      <c r="H17" s="85">
        <v>0</v>
      </c>
      <c r="I17" s="116">
        <v>0</v>
      </c>
      <c r="J17" s="116">
        <v>0</v>
      </c>
    </row>
    <row r="18" spans="3:10" x14ac:dyDescent="0.25">
      <c r="C18" s="32"/>
      <c r="D18" s="33" t="s">
        <v>470</v>
      </c>
      <c r="E18" s="120">
        <f>+'formato 6b'!D17</f>
        <v>254500000</v>
      </c>
      <c r="F18" s="116">
        <f>+'formato 6b'!E17</f>
        <v>15972912.06000001</v>
      </c>
      <c r="G18" s="116">
        <f>+'formato 6b'!F15</f>
        <v>270472912.06</v>
      </c>
      <c r="H18" s="85">
        <f>+'formato 6b'!G17</f>
        <v>267436543.59999999</v>
      </c>
      <c r="I18" s="116">
        <f>+'formato 6b'!H17</f>
        <v>263256424.03999999</v>
      </c>
      <c r="J18" s="116">
        <f>+G18-H18</f>
        <v>3036368.4600000083</v>
      </c>
    </row>
    <row r="19" spans="3:10" x14ac:dyDescent="0.25">
      <c r="C19" s="32"/>
      <c r="D19" s="33" t="s">
        <v>471</v>
      </c>
      <c r="E19" s="120">
        <v>0</v>
      </c>
      <c r="F19" s="116">
        <v>0</v>
      </c>
      <c r="G19" s="116">
        <v>0</v>
      </c>
      <c r="H19" s="85">
        <v>0</v>
      </c>
      <c r="I19" s="116">
        <v>0</v>
      </c>
      <c r="J19" s="116">
        <v>0</v>
      </c>
    </row>
    <row r="20" spans="3:10" x14ac:dyDescent="0.25">
      <c r="C20" s="32"/>
      <c r="D20" s="33" t="s">
        <v>472</v>
      </c>
      <c r="E20" s="120">
        <v>0</v>
      </c>
      <c r="F20" s="116">
        <v>0</v>
      </c>
      <c r="G20" s="116">
        <v>0</v>
      </c>
      <c r="H20" s="85">
        <v>0</v>
      </c>
      <c r="I20" s="116">
        <v>0</v>
      </c>
      <c r="J20" s="116">
        <v>0</v>
      </c>
    </row>
    <row r="21" spans="3:10" x14ac:dyDescent="0.25">
      <c r="C21" s="32"/>
      <c r="D21" s="33" t="s">
        <v>473</v>
      </c>
      <c r="E21" s="120">
        <v>0</v>
      </c>
      <c r="F21" s="116">
        <v>0</v>
      </c>
      <c r="G21" s="116">
        <v>0</v>
      </c>
      <c r="H21" s="85">
        <v>0</v>
      </c>
      <c r="I21" s="116">
        <v>0</v>
      </c>
      <c r="J21" s="116">
        <v>0</v>
      </c>
    </row>
    <row r="22" spans="3:10" x14ac:dyDescent="0.25">
      <c r="C22" s="32"/>
      <c r="D22" s="33" t="s">
        <v>474</v>
      </c>
      <c r="E22" s="120">
        <v>0</v>
      </c>
      <c r="F22" s="116">
        <v>0</v>
      </c>
      <c r="G22" s="116">
        <v>0</v>
      </c>
      <c r="H22" s="85">
        <v>0</v>
      </c>
      <c r="I22" s="116">
        <v>0</v>
      </c>
      <c r="J22" s="116">
        <v>0</v>
      </c>
    </row>
    <row r="23" spans="3:10" x14ac:dyDescent="0.25">
      <c r="C23" s="32"/>
      <c r="D23" s="33" t="s">
        <v>475</v>
      </c>
      <c r="E23" s="120">
        <v>0</v>
      </c>
      <c r="F23" s="116">
        <v>0</v>
      </c>
      <c r="G23" s="116">
        <v>0</v>
      </c>
      <c r="H23" s="85">
        <v>0</v>
      </c>
      <c r="I23" s="116">
        <v>0</v>
      </c>
      <c r="J23" s="116">
        <v>0</v>
      </c>
    </row>
    <row r="24" spans="3:10" x14ac:dyDescent="0.25">
      <c r="C24" s="32"/>
      <c r="D24" s="33" t="s">
        <v>476</v>
      </c>
      <c r="E24" s="120">
        <v>0</v>
      </c>
      <c r="F24" s="116">
        <v>0</v>
      </c>
      <c r="G24" s="116">
        <v>0</v>
      </c>
      <c r="H24" s="85">
        <v>0</v>
      </c>
      <c r="I24" s="116">
        <v>0</v>
      </c>
      <c r="J24" s="116">
        <v>0</v>
      </c>
    </row>
    <row r="25" spans="3:10" x14ac:dyDescent="0.25">
      <c r="C25" s="32"/>
      <c r="D25" s="33"/>
      <c r="E25" s="98"/>
      <c r="F25" s="90"/>
      <c r="G25" s="90"/>
      <c r="H25" s="91"/>
      <c r="I25" s="90"/>
      <c r="J25" s="90"/>
    </row>
    <row r="26" spans="3:10" x14ac:dyDescent="0.25">
      <c r="C26" s="250" t="s">
        <v>477</v>
      </c>
      <c r="D26" s="251"/>
      <c r="E26" s="120">
        <f>SUM(E28:E34)</f>
        <v>0</v>
      </c>
      <c r="F26" s="116">
        <f t="shared" ref="F26:J26" si="1">SUM(F28:F34)</f>
        <v>0</v>
      </c>
      <c r="G26" s="116">
        <f t="shared" si="1"/>
        <v>0</v>
      </c>
      <c r="H26" s="85">
        <f t="shared" si="1"/>
        <v>0</v>
      </c>
      <c r="I26" s="116">
        <f t="shared" si="1"/>
        <v>0</v>
      </c>
      <c r="J26" s="116">
        <f t="shared" si="1"/>
        <v>0</v>
      </c>
    </row>
    <row r="27" spans="3:10" x14ac:dyDescent="0.25">
      <c r="C27" s="32"/>
      <c r="D27" s="33" t="s">
        <v>478</v>
      </c>
      <c r="E27" s="120">
        <v>0</v>
      </c>
      <c r="F27" s="116">
        <v>0</v>
      </c>
      <c r="G27" s="116">
        <v>0</v>
      </c>
      <c r="H27" s="85">
        <v>0</v>
      </c>
      <c r="I27" s="116">
        <v>0</v>
      </c>
      <c r="J27" s="116">
        <v>0</v>
      </c>
    </row>
    <row r="28" spans="3:10" x14ac:dyDescent="0.25">
      <c r="C28" s="32"/>
      <c r="D28" s="33" t="s">
        <v>479</v>
      </c>
      <c r="E28" s="120">
        <v>0</v>
      </c>
      <c r="F28" s="116">
        <v>0</v>
      </c>
      <c r="G28" s="116">
        <v>0</v>
      </c>
      <c r="H28" s="85">
        <v>0</v>
      </c>
      <c r="I28" s="116">
        <v>0</v>
      </c>
      <c r="J28" s="116">
        <v>0</v>
      </c>
    </row>
    <row r="29" spans="3:10" x14ac:dyDescent="0.25">
      <c r="C29" s="32"/>
      <c r="D29" s="33" t="s">
        <v>480</v>
      </c>
      <c r="E29" s="120">
        <v>0</v>
      </c>
      <c r="F29" s="116">
        <v>0</v>
      </c>
      <c r="G29" s="116">
        <v>0</v>
      </c>
      <c r="H29" s="85">
        <v>0</v>
      </c>
      <c r="I29" s="116">
        <v>0</v>
      </c>
      <c r="J29" s="116">
        <v>0</v>
      </c>
    </row>
    <row r="30" spans="3:10" x14ac:dyDescent="0.25">
      <c r="C30" s="252"/>
      <c r="D30" s="33" t="s">
        <v>481</v>
      </c>
      <c r="E30" s="120">
        <v>0</v>
      </c>
      <c r="F30" s="116">
        <v>0</v>
      </c>
      <c r="G30" s="116">
        <v>0</v>
      </c>
      <c r="H30" s="85">
        <v>0</v>
      </c>
      <c r="I30" s="116">
        <v>0</v>
      </c>
      <c r="J30" s="116">
        <v>0</v>
      </c>
    </row>
    <row r="31" spans="3:10" x14ac:dyDescent="0.25">
      <c r="C31" s="252"/>
      <c r="D31" s="33" t="s">
        <v>482</v>
      </c>
      <c r="E31" s="120"/>
      <c r="F31" s="116"/>
      <c r="G31" s="116"/>
      <c r="H31" s="85"/>
      <c r="I31" s="116"/>
      <c r="J31" s="116"/>
    </row>
    <row r="32" spans="3:10" x14ac:dyDescent="0.25">
      <c r="C32" s="32"/>
      <c r="D32" s="33" t="s">
        <v>483</v>
      </c>
      <c r="E32" s="120">
        <v>0</v>
      </c>
      <c r="F32" s="116">
        <v>0</v>
      </c>
      <c r="G32" s="116">
        <v>0</v>
      </c>
      <c r="H32" s="85">
        <v>0</v>
      </c>
      <c r="I32" s="116">
        <v>0</v>
      </c>
      <c r="J32" s="116">
        <v>0</v>
      </c>
    </row>
    <row r="33" spans="3:10" x14ac:dyDescent="0.25">
      <c r="C33" s="32"/>
      <c r="D33" s="33" t="s">
        <v>484</v>
      </c>
      <c r="E33" s="120">
        <v>0</v>
      </c>
      <c r="F33" s="116">
        <v>0</v>
      </c>
      <c r="G33" s="116">
        <v>0</v>
      </c>
      <c r="H33" s="85">
        <v>0</v>
      </c>
      <c r="I33" s="116">
        <v>0</v>
      </c>
      <c r="J33" s="116">
        <v>0</v>
      </c>
    </row>
    <row r="34" spans="3:10" x14ac:dyDescent="0.25">
      <c r="C34" s="32"/>
      <c r="D34" s="33" t="s">
        <v>485</v>
      </c>
      <c r="E34" s="120">
        <v>0</v>
      </c>
      <c r="F34" s="116">
        <v>0</v>
      </c>
      <c r="G34" s="116">
        <v>0</v>
      </c>
      <c r="H34" s="85">
        <v>0</v>
      </c>
      <c r="I34" s="116">
        <v>0</v>
      </c>
      <c r="J34" s="116">
        <v>0</v>
      </c>
    </row>
    <row r="35" spans="3:10" x14ac:dyDescent="0.25">
      <c r="C35" s="32"/>
      <c r="D35" s="33"/>
      <c r="E35" s="98"/>
      <c r="F35" s="90"/>
      <c r="G35" s="90"/>
      <c r="H35" s="91"/>
      <c r="I35" s="90"/>
      <c r="J35" s="90"/>
    </row>
    <row r="36" spans="3:10" x14ac:dyDescent="0.25">
      <c r="C36" s="250" t="s">
        <v>486</v>
      </c>
      <c r="D36" s="251"/>
      <c r="E36" s="120">
        <f>SUM(E38:E47)</f>
        <v>0</v>
      </c>
      <c r="F36" s="116">
        <f t="shared" ref="F36:J36" si="2">SUM(F38:F47)</f>
        <v>0</v>
      </c>
      <c r="G36" s="116">
        <f t="shared" si="2"/>
        <v>0</v>
      </c>
      <c r="H36" s="117">
        <f t="shared" si="2"/>
        <v>0</v>
      </c>
      <c r="I36" s="116">
        <f t="shared" si="2"/>
        <v>0</v>
      </c>
      <c r="J36" s="116">
        <f t="shared" si="2"/>
        <v>0</v>
      </c>
    </row>
    <row r="37" spans="3:10" x14ac:dyDescent="0.25">
      <c r="C37" s="250" t="s">
        <v>487</v>
      </c>
      <c r="D37" s="251"/>
      <c r="E37" s="120"/>
      <c r="F37" s="116"/>
      <c r="G37" s="116"/>
      <c r="H37" s="117"/>
      <c r="I37" s="116"/>
      <c r="J37" s="116"/>
    </row>
    <row r="38" spans="3:10" x14ac:dyDescent="0.25">
      <c r="C38" s="252"/>
      <c r="D38" s="33" t="s">
        <v>488</v>
      </c>
      <c r="E38" s="120">
        <v>0</v>
      </c>
      <c r="F38" s="116">
        <v>0</v>
      </c>
      <c r="G38" s="116">
        <v>0</v>
      </c>
      <c r="H38" s="117">
        <v>0</v>
      </c>
      <c r="I38" s="116">
        <v>0</v>
      </c>
      <c r="J38" s="116">
        <v>0</v>
      </c>
    </row>
    <row r="39" spans="3:10" x14ac:dyDescent="0.25">
      <c r="C39" s="252"/>
      <c r="D39" s="33" t="s">
        <v>489</v>
      </c>
      <c r="E39" s="120"/>
      <c r="F39" s="116"/>
      <c r="G39" s="116"/>
      <c r="H39" s="117"/>
      <c r="I39" s="116"/>
      <c r="J39" s="116"/>
    </row>
    <row r="40" spans="3:10" x14ac:dyDescent="0.25">
      <c r="C40" s="32"/>
      <c r="D40" s="33" t="s">
        <v>490</v>
      </c>
      <c r="E40" s="120">
        <v>0</v>
      </c>
      <c r="F40" s="116">
        <v>0</v>
      </c>
      <c r="G40" s="116">
        <v>0</v>
      </c>
      <c r="H40" s="117">
        <v>0</v>
      </c>
      <c r="I40" s="116">
        <v>0</v>
      </c>
      <c r="J40" s="116">
        <v>0</v>
      </c>
    </row>
    <row r="41" spans="3:10" x14ac:dyDescent="0.25">
      <c r="C41" s="32"/>
      <c r="D41" s="33" t="s">
        <v>491</v>
      </c>
      <c r="E41" s="120">
        <v>0</v>
      </c>
      <c r="F41" s="116">
        <v>0</v>
      </c>
      <c r="G41" s="116">
        <v>0</v>
      </c>
      <c r="H41" s="117">
        <v>0</v>
      </c>
      <c r="I41" s="116">
        <v>0</v>
      </c>
      <c r="J41" s="116">
        <v>0</v>
      </c>
    </row>
    <row r="42" spans="3:10" x14ac:dyDescent="0.25">
      <c r="C42" s="32"/>
      <c r="D42" s="33" t="s">
        <v>492</v>
      </c>
      <c r="E42" s="120">
        <v>0</v>
      </c>
      <c r="F42" s="116">
        <v>0</v>
      </c>
      <c r="G42" s="116">
        <v>0</v>
      </c>
      <c r="H42" s="117">
        <v>0</v>
      </c>
      <c r="I42" s="116">
        <v>0</v>
      </c>
      <c r="J42" s="116">
        <v>0</v>
      </c>
    </row>
    <row r="43" spans="3:10" x14ac:dyDescent="0.25">
      <c r="C43" s="32"/>
      <c r="D43" s="33" t="s">
        <v>493</v>
      </c>
      <c r="E43" s="120">
        <v>0</v>
      </c>
      <c r="F43" s="116">
        <v>0</v>
      </c>
      <c r="G43" s="116">
        <v>0</v>
      </c>
      <c r="H43" s="117">
        <v>0</v>
      </c>
      <c r="I43" s="116">
        <v>0</v>
      </c>
      <c r="J43" s="116">
        <v>0</v>
      </c>
    </row>
    <row r="44" spans="3:10" x14ac:dyDescent="0.25">
      <c r="C44" s="32"/>
      <c r="D44" s="33" t="s">
        <v>494</v>
      </c>
      <c r="E44" s="120">
        <v>0</v>
      </c>
      <c r="F44" s="116">
        <v>0</v>
      </c>
      <c r="G44" s="116">
        <v>0</v>
      </c>
      <c r="H44" s="117">
        <v>0</v>
      </c>
      <c r="I44" s="116">
        <v>0</v>
      </c>
      <c r="J44" s="116">
        <v>0</v>
      </c>
    </row>
    <row r="45" spans="3:10" x14ac:dyDescent="0.25">
      <c r="C45" s="32"/>
      <c r="D45" s="33" t="s">
        <v>495</v>
      </c>
      <c r="E45" s="120">
        <v>0</v>
      </c>
      <c r="F45" s="116">
        <v>0</v>
      </c>
      <c r="G45" s="116">
        <v>0</v>
      </c>
      <c r="H45" s="117">
        <v>0</v>
      </c>
      <c r="I45" s="116">
        <v>0</v>
      </c>
      <c r="J45" s="116">
        <v>0</v>
      </c>
    </row>
    <row r="46" spans="3:10" x14ac:dyDescent="0.25">
      <c r="C46" s="32"/>
      <c r="D46" s="33" t="s">
        <v>496</v>
      </c>
      <c r="E46" s="120">
        <v>0</v>
      </c>
      <c r="F46" s="116">
        <v>0</v>
      </c>
      <c r="G46" s="116">
        <v>0</v>
      </c>
      <c r="H46" s="117">
        <v>0</v>
      </c>
      <c r="I46" s="116">
        <v>0</v>
      </c>
      <c r="J46" s="116">
        <v>0</v>
      </c>
    </row>
    <row r="47" spans="3:10" x14ac:dyDescent="0.25">
      <c r="C47" s="32"/>
      <c r="D47" s="33" t="s">
        <v>497</v>
      </c>
      <c r="E47" s="120">
        <v>0</v>
      </c>
      <c r="F47" s="116">
        <v>0</v>
      </c>
      <c r="G47" s="116">
        <v>0</v>
      </c>
      <c r="H47" s="117">
        <v>0</v>
      </c>
      <c r="I47" s="116">
        <v>0</v>
      </c>
      <c r="J47" s="116">
        <v>0</v>
      </c>
    </row>
    <row r="48" spans="3:10" x14ac:dyDescent="0.25">
      <c r="C48" s="114"/>
      <c r="D48" s="115"/>
      <c r="E48" s="117"/>
      <c r="F48" s="116"/>
      <c r="G48" s="116"/>
      <c r="H48" s="117"/>
      <c r="I48" s="116"/>
      <c r="J48" s="116"/>
    </row>
    <row r="49" spans="3:10" x14ac:dyDescent="0.25">
      <c r="C49" s="250" t="s">
        <v>498</v>
      </c>
      <c r="D49" s="281"/>
      <c r="E49" s="117">
        <f>SUM(E51:E56)</f>
        <v>0</v>
      </c>
      <c r="F49" s="116">
        <f t="shared" ref="F49:J49" si="3">SUM(F51:F56)</f>
        <v>0</v>
      </c>
      <c r="G49" s="116">
        <f t="shared" si="3"/>
        <v>0</v>
      </c>
      <c r="H49" s="117">
        <f t="shared" si="3"/>
        <v>0</v>
      </c>
      <c r="I49" s="116">
        <f t="shared" si="3"/>
        <v>0</v>
      </c>
      <c r="J49" s="116">
        <f t="shared" si="3"/>
        <v>0</v>
      </c>
    </row>
    <row r="50" spans="3:10" x14ac:dyDescent="0.25">
      <c r="C50" s="250" t="s">
        <v>499</v>
      </c>
      <c r="D50" s="281"/>
      <c r="E50" s="117"/>
      <c r="F50" s="116"/>
      <c r="G50" s="116"/>
      <c r="H50" s="117"/>
      <c r="I50" s="116"/>
      <c r="J50" s="116"/>
    </row>
    <row r="51" spans="3:10" x14ac:dyDescent="0.25">
      <c r="C51" s="252"/>
      <c r="D51" s="67" t="s">
        <v>500</v>
      </c>
      <c r="E51" s="117">
        <v>0</v>
      </c>
      <c r="F51" s="116">
        <v>0</v>
      </c>
      <c r="G51" s="116">
        <v>0</v>
      </c>
      <c r="H51" s="117">
        <v>0</v>
      </c>
      <c r="I51" s="116">
        <v>0</v>
      </c>
      <c r="J51" s="116">
        <v>0</v>
      </c>
    </row>
    <row r="52" spans="3:10" x14ac:dyDescent="0.25">
      <c r="C52" s="252"/>
      <c r="D52" s="67" t="s">
        <v>501</v>
      </c>
      <c r="E52" s="117"/>
      <c r="F52" s="116"/>
      <c r="G52" s="116"/>
      <c r="H52" s="117"/>
      <c r="I52" s="116"/>
      <c r="J52" s="116"/>
    </row>
    <row r="53" spans="3:10" x14ac:dyDescent="0.25">
      <c r="C53" s="252"/>
      <c r="D53" s="67" t="s">
        <v>502</v>
      </c>
      <c r="E53" s="117">
        <v>0</v>
      </c>
      <c r="F53" s="116">
        <v>0</v>
      </c>
      <c r="G53" s="116">
        <v>0</v>
      </c>
      <c r="H53" s="117">
        <v>0</v>
      </c>
      <c r="I53" s="116">
        <v>0</v>
      </c>
      <c r="J53" s="116">
        <v>0</v>
      </c>
    </row>
    <row r="54" spans="3:10" x14ac:dyDescent="0.25">
      <c r="C54" s="252"/>
      <c r="D54" s="67" t="s">
        <v>503</v>
      </c>
      <c r="E54" s="117"/>
      <c r="F54" s="116"/>
      <c r="G54" s="116"/>
      <c r="H54" s="117"/>
      <c r="I54" s="116"/>
      <c r="J54" s="116"/>
    </row>
    <row r="55" spans="3:10" x14ac:dyDescent="0.25">
      <c r="C55" s="114"/>
      <c r="D55" s="67" t="s">
        <v>504</v>
      </c>
      <c r="E55" s="117">
        <v>0</v>
      </c>
      <c r="F55" s="116">
        <v>0</v>
      </c>
      <c r="G55" s="116">
        <v>0</v>
      </c>
      <c r="H55" s="117">
        <v>0</v>
      </c>
      <c r="I55" s="116">
        <v>0</v>
      </c>
      <c r="J55" s="116">
        <v>0</v>
      </c>
    </row>
    <row r="56" spans="3:10" x14ac:dyDescent="0.25">
      <c r="C56" s="114"/>
      <c r="D56" s="67" t="s">
        <v>505</v>
      </c>
      <c r="E56" s="117">
        <v>0</v>
      </c>
      <c r="F56" s="116">
        <v>0</v>
      </c>
      <c r="G56" s="116">
        <v>0</v>
      </c>
      <c r="H56" s="117">
        <v>0</v>
      </c>
      <c r="I56" s="116">
        <v>0</v>
      </c>
      <c r="J56" s="116">
        <v>0</v>
      </c>
    </row>
    <row r="57" spans="3:10" x14ac:dyDescent="0.25">
      <c r="C57" s="114"/>
      <c r="D57" s="67"/>
      <c r="E57" s="91"/>
      <c r="F57" s="90"/>
      <c r="G57" s="90"/>
      <c r="H57" s="91"/>
      <c r="I57" s="90"/>
      <c r="J57" s="90"/>
    </row>
    <row r="58" spans="3:10" x14ac:dyDescent="0.25">
      <c r="C58" s="250" t="s">
        <v>506</v>
      </c>
      <c r="D58" s="281"/>
      <c r="E58" s="117">
        <f>SUM(E60:E67)</f>
        <v>0</v>
      </c>
      <c r="F58" s="116">
        <f t="shared" ref="F58:J58" si="4">SUM(F60:F67)</f>
        <v>0</v>
      </c>
      <c r="G58" s="116">
        <v>0</v>
      </c>
      <c r="H58" s="117">
        <f t="shared" si="4"/>
        <v>0</v>
      </c>
      <c r="I58" s="116">
        <f t="shared" si="4"/>
        <v>0</v>
      </c>
      <c r="J58" s="116">
        <f t="shared" si="4"/>
        <v>0</v>
      </c>
    </row>
    <row r="59" spans="3:10" x14ac:dyDescent="0.25">
      <c r="C59" s="250" t="s">
        <v>468</v>
      </c>
      <c r="D59" s="281"/>
      <c r="E59" s="117">
        <f>SUM(E61:E67)</f>
        <v>0</v>
      </c>
      <c r="F59" s="116">
        <f t="shared" ref="F59:I59" si="5">SUM(F61:F67)</f>
        <v>0</v>
      </c>
      <c r="G59" s="116">
        <v>0</v>
      </c>
      <c r="H59" s="117">
        <f t="shared" si="5"/>
        <v>0</v>
      </c>
      <c r="I59" s="116">
        <f t="shared" si="5"/>
        <v>0</v>
      </c>
      <c r="J59" s="116">
        <f>+G59</f>
        <v>0</v>
      </c>
    </row>
    <row r="60" spans="3:10" x14ac:dyDescent="0.25">
      <c r="C60" s="114"/>
      <c r="D60" s="67" t="s">
        <v>469</v>
      </c>
      <c r="E60" s="146">
        <v>0</v>
      </c>
      <c r="F60" s="146">
        <v>0</v>
      </c>
      <c r="G60" s="146">
        <v>0</v>
      </c>
      <c r="H60" s="146">
        <v>0</v>
      </c>
      <c r="I60" s="146">
        <v>0</v>
      </c>
      <c r="J60" s="146">
        <v>0</v>
      </c>
    </row>
    <row r="61" spans="3:10" x14ac:dyDescent="0.25">
      <c r="C61" s="114"/>
      <c r="D61" s="67" t="s">
        <v>470</v>
      </c>
      <c r="E61" s="117">
        <v>0</v>
      </c>
      <c r="F61" s="116">
        <v>0</v>
      </c>
      <c r="G61" s="145">
        <v>0</v>
      </c>
      <c r="H61" s="117">
        <v>0</v>
      </c>
      <c r="I61" s="116">
        <v>0</v>
      </c>
      <c r="J61" s="116">
        <f>+G61</f>
        <v>0</v>
      </c>
    </row>
    <row r="62" spans="3:10" x14ac:dyDescent="0.25">
      <c r="C62" s="114"/>
      <c r="D62" s="67" t="s">
        <v>471</v>
      </c>
      <c r="E62" s="117">
        <v>0</v>
      </c>
      <c r="F62" s="116">
        <v>0</v>
      </c>
      <c r="G62" s="116">
        <v>0</v>
      </c>
      <c r="H62" s="117">
        <v>0</v>
      </c>
      <c r="I62" s="116">
        <v>0</v>
      </c>
      <c r="J62" s="116">
        <v>0</v>
      </c>
    </row>
    <row r="63" spans="3:10" x14ac:dyDescent="0.25">
      <c r="C63" s="114"/>
      <c r="D63" s="67" t="s">
        <v>472</v>
      </c>
      <c r="E63" s="117">
        <v>0</v>
      </c>
      <c r="F63" s="116">
        <v>0</v>
      </c>
      <c r="G63" s="116">
        <v>0</v>
      </c>
      <c r="H63" s="117">
        <v>0</v>
      </c>
      <c r="I63" s="116">
        <v>0</v>
      </c>
      <c r="J63" s="116">
        <v>0</v>
      </c>
    </row>
    <row r="64" spans="3:10" x14ac:dyDescent="0.25">
      <c r="C64" s="114"/>
      <c r="D64" s="67" t="s">
        <v>473</v>
      </c>
      <c r="E64" s="117">
        <v>0</v>
      </c>
      <c r="F64" s="116">
        <v>0</v>
      </c>
      <c r="G64" s="116">
        <v>0</v>
      </c>
      <c r="H64" s="117">
        <v>0</v>
      </c>
      <c r="I64" s="116">
        <v>0</v>
      </c>
      <c r="J64" s="116">
        <v>0</v>
      </c>
    </row>
    <row r="65" spans="3:10" x14ac:dyDescent="0.25">
      <c r="C65" s="114"/>
      <c r="D65" s="67" t="s">
        <v>474</v>
      </c>
      <c r="E65" s="117">
        <v>0</v>
      </c>
      <c r="F65" s="116">
        <v>0</v>
      </c>
      <c r="G65" s="116">
        <v>0</v>
      </c>
      <c r="H65" s="117">
        <v>0</v>
      </c>
      <c r="I65" s="116">
        <v>0</v>
      </c>
      <c r="J65" s="116">
        <v>0</v>
      </c>
    </row>
    <row r="66" spans="3:10" x14ac:dyDescent="0.25">
      <c r="C66" s="114"/>
      <c r="D66" s="67" t="s">
        <v>475</v>
      </c>
      <c r="E66" s="117">
        <v>0</v>
      </c>
      <c r="F66" s="116">
        <v>0</v>
      </c>
      <c r="G66" s="116">
        <v>0</v>
      </c>
      <c r="H66" s="117">
        <v>0</v>
      </c>
      <c r="I66" s="116">
        <v>0</v>
      </c>
      <c r="J66" s="116">
        <v>0</v>
      </c>
    </row>
    <row r="67" spans="3:10" x14ac:dyDescent="0.25">
      <c r="C67" s="114"/>
      <c r="D67" s="67" t="s">
        <v>476</v>
      </c>
      <c r="E67" s="117">
        <v>0</v>
      </c>
      <c r="F67" s="116">
        <v>0</v>
      </c>
      <c r="G67" s="116">
        <v>0</v>
      </c>
      <c r="H67" s="117">
        <v>0</v>
      </c>
      <c r="I67" s="116">
        <v>0</v>
      </c>
      <c r="J67" s="116">
        <v>0</v>
      </c>
    </row>
    <row r="68" spans="3:10" x14ac:dyDescent="0.25">
      <c r="C68" s="114"/>
      <c r="D68" s="67"/>
      <c r="E68" s="91"/>
      <c r="F68" s="90"/>
      <c r="G68" s="90"/>
      <c r="H68" s="91"/>
      <c r="I68" s="90"/>
      <c r="J68" s="90"/>
    </row>
    <row r="69" spans="3:10" x14ac:dyDescent="0.25">
      <c r="C69" s="250" t="s">
        <v>477</v>
      </c>
      <c r="D69" s="281"/>
      <c r="E69" s="117">
        <f>SUM(E70:E77)</f>
        <v>0</v>
      </c>
      <c r="F69" s="116">
        <f t="shared" ref="F69:J69" si="6">SUM(F70:F77)</f>
        <v>0</v>
      </c>
      <c r="G69" s="116">
        <f t="shared" si="6"/>
        <v>0</v>
      </c>
      <c r="H69" s="117">
        <f t="shared" si="6"/>
        <v>0</v>
      </c>
      <c r="I69" s="116">
        <f t="shared" si="6"/>
        <v>0</v>
      </c>
      <c r="J69" s="116">
        <f t="shared" si="6"/>
        <v>0</v>
      </c>
    </row>
    <row r="70" spans="3:10" x14ac:dyDescent="0.25">
      <c r="C70" s="114"/>
      <c r="D70" s="67" t="s">
        <v>478</v>
      </c>
      <c r="E70" s="117">
        <v>0</v>
      </c>
      <c r="F70" s="116">
        <v>0</v>
      </c>
      <c r="G70" s="116">
        <v>0</v>
      </c>
      <c r="H70" s="117">
        <v>0</v>
      </c>
      <c r="I70" s="116">
        <v>0</v>
      </c>
      <c r="J70" s="116">
        <v>0</v>
      </c>
    </row>
    <row r="71" spans="3:10" x14ac:dyDescent="0.25">
      <c r="C71" s="114"/>
      <c r="D71" s="67" t="s">
        <v>479</v>
      </c>
      <c r="E71" s="117">
        <v>0</v>
      </c>
      <c r="F71" s="116">
        <v>0</v>
      </c>
      <c r="G71" s="116">
        <v>0</v>
      </c>
      <c r="H71" s="117">
        <v>0</v>
      </c>
      <c r="I71" s="116">
        <v>0</v>
      </c>
      <c r="J71" s="116">
        <v>0</v>
      </c>
    </row>
    <row r="72" spans="3:10" x14ac:dyDescent="0.25">
      <c r="C72" s="114"/>
      <c r="D72" s="67" t="s">
        <v>480</v>
      </c>
      <c r="E72" s="117">
        <v>0</v>
      </c>
      <c r="F72" s="116">
        <v>0</v>
      </c>
      <c r="G72" s="116">
        <v>0</v>
      </c>
      <c r="H72" s="117">
        <v>0</v>
      </c>
      <c r="I72" s="116">
        <v>0</v>
      </c>
      <c r="J72" s="116">
        <v>0</v>
      </c>
    </row>
    <row r="73" spans="3:10" x14ac:dyDescent="0.25">
      <c r="C73" s="252"/>
      <c r="D73" s="67" t="s">
        <v>481</v>
      </c>
      <c r="E73" s="117">
        <v>0</v>
      </c>
      <c r="F73" s="116">
        <v>0</v>
      </c>
      <c r="G73" s="116">
        <v>0</v>
      </c>
      <c r="H73" s="117">
        <v>0</v>
      </c>
      <c r="I73" s="116">
        <v>0</v>
      </c>
      <c r="J73" s="116">
        <v>0</v>
      </c>
    </row>
    <row r="74" spans="3:10" x14ac:dyDescent="0.25">
      <c r="C74" s="252"/>
      <c r="D74" s="67" t="s">
        <v>482</v>
      </c>
      <c r="E74" s="117"/>
      <c r="F74" s="116"/>
      <c r="G74" s="116"/>
      <c r="H74" s="117"/>
      <c r="I74" s="116"/>
      <c r="J74" s="116"/>
    </row>
    <row r="75" spans="3:10" x14ac:dyDescent="0.25">
      <c r="C75" s="114"/>
      <c r="D75" s="67" t="s">
        <v>483</v>
      </c>
      <c r="E75" s="117">
        <v>0</v>
      </c>
      <c r="F75" s="116">
        <v>0</v>
      </c>
      <c r="G75" s="116">
        <v>0</v>
      </c>
      <c r="H75" s="117">
        <v>0</v>
      </c>
      <c r="I75" s="116">
        <v>0</v>
      </c>
      <c r="J75" s="116">
        <v>0</v>
      </c>
    </row>
    <row r="76" spans="3:10" x14ac:dyDescent="0.25">
      <c r="C76" s="114"/>
      <c r="D76" s="67" t="s">
        <v>484</v>
      </c>
      <c r="E76" s="117">
        <v>0</v>
      </c>
      <c r="F76" s="116">
        <v>0</v>
      </c>
      <c r="G76" s="116">
        <v>0</v>
      </c>
      <c r="H76" s="117">
        <v>0</v>
      </c>
      <c r="I76" s="116">
        <v>0</v>
      </c>
      <c r="J76" s="116">
        <v>0</v>
      </c>
    </row>
    <row r="77" spans="3:10" x14ac:dyDescent="0.25">
      <c r="C77" s="114"/>
      <c r="D77" s="67" t="s">
        <v>485</v>
      </c>
      <c r="E77" s="117">
        <v>0</v>
      </c>
      <c r="F77" s="116">
        <v>0</v>
      </c>
      <c r="G77" s="116">
        <v>0</v>
      </c>
      <c r="H77" s="117">
        <v>0</v>
      </c>
      <c r="I77" s="116">
        <v>0</v>
      </c>
      <c r="J77" s="116">
        <v>0</v>
      </c>
    </row>
    <row r="78" spans="3:10" x14ac:dyDescent="0.25">
      <c r="C78" s="114"/>
      <c r="D78" s="67"/>
      <c r="E78" s="91"/>
      <c r="F78" s="90"/>
      <c r="G78" s="90"/>
      <c r="H78" s="91"/>
      <c r="I78" s="90"/>
      <c r="J78" s="90"/>
    </row>
    <row r="79" spans="3:10" x14ac:dyDescent="0.25">
      <c r="C79" s="250" t="s">
        <v>486</v>
      </c>
      <c r="D79" s="281"/>
      <c r="E79" s="117">
        <f>SUM(E81:E90)</f>
        <v>0</v>
      </c>
      <c r="F79" s="116">
        <f t="shared" ref="F79:J79" si="7">SUM(F81:F90)</f>
        <v>0</v>
      </c>
      <c r="G79" s="116">
        <f t="shared" si="7"/>
        <v>0</v>
      </c>
      <c r="H79" s="117">
        <f t="shared" si="7"/>
        <v>0</v>
      </c>
      <c r="I79" s="116">
        <f t="shared" si="7"/>
        <v>0</v>
      </c>
      <c r="J79" s="116">
        <f t="shared" si="7"/>
        <v>0</v>
      </c>
    </row>
    <row r="80" spans="3:10" x14ac:dyDescent="0.25">
      <c r="C80" s="250" t="s">
        <v>487</v>
      </c>
      <c r="D80" s="281"/>
      <c r="E80" s="117"/>
      <c r="F80" s="116"/>
      <c r="G80" s="116"/>
      <c r="H80" s="117"/>
      <c r="I80" s="116"/>
      <c r="J80" s="116"/>
    </row>
    <row r="81" spans="3:10" x14ac:dyDescent="0.25">
      <c r="C81" s="252"/>
      <c r="D81" s="67" t="s">
        <v>488</v>
      </c>
      <c r="E81" s="117">
        <v>0</v>
      </c>
      <c r="F81" s="116">
        <v>0</v>
      </c>
      <c r="G81" s="116">
        <v>0</v>
      </c>
      <c r="H81" s="117">
        <v>0</v>
      </c>
      <c r="I81" s="116">
        <v>0</v>
      </c>
      <c r="J81" s="116">
        <v>0</v>
      </c>
    </row>
    <row r="82" spans="3:10" x14ac:dyDescent="0.25">
      <c r="C82" s="252"/>
      <c r="D82" s="67" t="s">
        <v>489</v>
      </c>
      <c r="E82" s="117"/>
      <c r="F82" s="116"/>
      <c r="G82" s="116"/>
      <c r="H82" s="117"/>
      <c r="I82" s="116"/>
      <c r="J82" s="116"/>
    </row>
    <row r="83" spans="3:10" x14ac:dyDescent="0.25">
      <c r="C83" s="114"/>
      <c r="D83" s="67" t="s">
        <v>490</v>
      </c>
      <c r="E83" s="117">
        <v>0</v>
      </c>
      <c r="F83" s="116">
        <v>0</v>
      </c>
      <c r="G83" s="116">
        <v>0</v>
      </c>
      <c r="H83" s="117">
        <v>0</v>
      </c>
      <c r="I83" s="116">
        <v>0</v>
      </c>
      <c r="J83" s="116">
        <v>0</v>
      </c>
    </row>
    <row r="84" spans="3:10" x14ac:dyDescent="0.25">
      <c r="C84" s="114"/>
      <c r="D84" s="67" t="s">
        <v>491</v>
      </c>
      <c r="E84" s="117">
        <v>0</v>
      </c>
      <c r="F84" s="116">
        <v>0</v>
      </c>
      <c r="G84" s="116">
        <v>0</v>
      </c>
      <c r="H84" s="117">
        <v>0</v>
      </c>
      <c r="I84" s="116">
        <v>0</v>
      </c>
      <c r="J84" s="116">
        <v>0</v>
      </c>
    </row>
    <row r="85" spans="3:10" x14ac:dyDescent="0.25">
      <c r="C85" s="114"/>
      <c r="D85" s="67" t="s">
        <v>492</v>
      </c>
      <c r="E85" s="117">
        <v>0</v>
      </c>
      <c r="F85" s="116">
        <v>0</v>
      </c>
      <c r="G85" s="116">
        <v>0</v>
      </c>
      <c r="H85" s="117">
        <v>0</v>
      </c>
      <c r="I85" s="116">
        <v>0</v>
      </c>
      <c r="J85" s="116">
        <v>0</v>
      </c>
    </row>
    <row r="86" spans="3:10" x14ac:dyDescent="0.25">
      <c r="C86" s="114"/>
      <c r="D86" s="67" t="s">
        <v>493</v>
      </c>
      <c r="E86" s="117">
        <v>0</v>
      </c>
      <c r="F86" s="116">
        <v>0</v>
      </c>
      <c r="G86" s="116">
        <v>0</v>
      </c>
      <c r="H86" s="117">
        <v>0</v>
      </c>
      <c r="I86" s="116">
        <v>0</v>
      </c>
      <c r="J86" s="116">
        <v>0</v>
      </c>
    </row>
    <row r="87" spans="3:10" x14ac:dyDescent="0.25">
      <c r="C87" s="114"/>
      <c r="D87" s="67" t="s">
        <v>494</v>
      </c>
      <c r="E87" s="117">
        <v>0</v>
      </c>
      <c r="F87" s="116">
        <v>0</v>
      </c>
      <c r="G87" s="116">
        <v>0</v>
      </c>
      <c r="H87" s="117">
        <v>0</v>
      </c>
      <c r="I87" s="116">
        <v>0</v>
      </c>
      <c r="J87" s="116">
        <v>0</v>
      </c>
    </row>
    <row r="88" spans="3:10" x14ac:dyDescent="0.25">
      <c r="C88" s="114"/>
      <c r="D88" s="67" t="s">
        <v>495</v>
      </c>
      <c r="E88" s="117">
        <v>0</v>
      </c>
      <c r="F88" s="116">
        <v>0</v>
      </c>
      <c r="G88" s="116">
        <v>0</v>
      </c>
      <c r="H88" s="117">
        <v>0</v>
      </c>
      <c r="I88" s="116">
        <v>0</v>
      </c>
      <c r="J88" s="116">
        <v>0</v>
      </c>
    </row>
    <row r="89" spans="3:10" x14ac:dyDescent="0.25">
      <c r="C89" s="114"/>
      <c r="D89" s="67" t="s">
        <v>496</v>
      </c>
      <c r="E89" s="117">
        <v>0</v>
      </c>
      <c r="F89" s="116">
        <v>0</v>
      </c>
      <c r="G89" s="116">
        <v>0</v>
      </c>
      <c r="H89" s="117">
        <v>0</v>
      </c>
      <c r="I89" s="116">
        <v>0</v>
      </c>
      <c r="J89" s="116">
        <v>0</v>
      </c>
    </row>
    <row r="90" spans="3:10" x14ac:dyDescent="0.25">
      <c r="C90" s="114"/>
      <c r="D90" s="67" t="s">
        <v>497</v>
      </c>
      <c r="E90" s="117">
        <v>0</v>
      </c>
      <c r="F90" s="116">
        <v>0</v>
      </c>
      <c r="G90" s="116">
        <v>0</v>
      </c>
      <c r="H90" s="117">
        <v>0</v>
      </c>
      <c r="I90" s="116">
        <v>0</v>
      </c>
      <c r="J90" s="116">
        <v>0</v>
      </c>
    </row>
    <row r="91" spans="3:10" x14ac:dyDescent="0.25">
      <c r="C91" s="114"/>
      <c r="D91" s="67"/>
      <c r="E91" s="91"/>
      <c r="F91" s="90"/>
      <c r="G91" s="90"/>
      <c r="H91" s="91"/>
      <c r="I91" s="90"/>
      <c r="J91" s="90"/>
    </row>
    <row r="92" spans="3:10" x14ac:dyDescent="0.25">
      <c r="C92" s="250" t="s">
        <v>498</v>
      </c>
      <c r="D92" s="281"/>
      <c r="E92" s="117">
        <f>SUM(E94:E100)</f>
        <v>0</v>
      </c>
      <c r="F92" s="116">
        <f t="shared" ref="F92:J92" si="8">SUM(F94:F100)</f>
        <v>0</v>
      </c>
      <c r="G92" s="116">
        <f t="shared" si="8"/>
        <v>0</v>
      </c>
      <c r="H92" s="117">
        <f t="shared" si="8"/>
        <v>0</v>
      </c>
      <c r="I92" s="116">
        <f t="shared" si="8"/>
        <v>0</v>
      </c>
      <c r="J92" s="116">
        <f t="shared" si="8"/>
        <v>0</v>
      </c>
    </row>
    <row r="93" spans="3:10" x14ac:dyDescent="0.25">
      <c r="C93" s="250" t="s">
        <v>499</v>
      </c>
      <c r="D93" s="281"/>
      <c r="E93" s="117"/>
      <c r="F93" s="116"/>
      <c r="G93" s="116"/>
      <c r="H93" s="117"/>
      <c r="I93" s="116"/>
      <c r="J93" s="116"/>
    </row>
    <row r="94" spans="3:10" x14ac:dyDescent="0.25">
      <c r="C94" s="252"/>
      <c r="D94" s="67" t="s">
        <v>500</v>
      </c>
      <c r="E94" s="117">
        <v>0</v>
      </c>
      <c r="F94" s="116">
        <v>0</v>
      </c>
      <c r="G94" s="116">
        <v>0</v>
      </c>
      <c r="H94" s="117">
        <v>0</v>
      </c>
      <c r="I94" s="116">
        <v>0</v>
      </c>
      <c r="J94" s="116">
        <v>0</v>
      </c>
    </row>
    <row r="95" spans="3:10" x14ac:dyDescent="0.25">
      <c r="C95" s="252"/>
      <c r="D95" s="67" t="s">
        <v>501</v>
      </c>
      <c r="E95" s="117"/>
      <c r="F95" s="116"/>
      <c r="G95" s="116"/>
      <c r="H95" s="117"/>
      <c r="I95" s="116"/>
      <c r="J95" s="116"/>
    </row>
    <row r="96" spans="3:10" x14ac:dyDescent="0.25">
      <c r="C96" s="252"/>
      <c r="D96" s="67" t="s">
        <v>502</v>
      </c>
      <c r="E96" s="117">
        <v>0</v>
      </c>
      <c r="F96" s="116">
        <v>0</v>
      </c>
      <c r="G96" s="116">
        <v>0</v>
      </c>
      <c r="H96" s="117">
        <v>0</v>
      </c>
      <c r="I96" s="116">
        <v>0</v>
      </c>
      <c r="J96" s="116">
        <v>0</v>
      </c>
    </row>
    <row r="97" spans="3:10" x14ac:dyDescent="0.25">
      <c r="C97" s="252"/>
      <c r="D97" s="67" t="s">
        <v>503</v>
      </c>
      <c r="E97" s="117"/>
      <c r="F97" s="116"/>
      <c r="G97" s="116"/>
      <c r="H97" s="117"/>
      <c r="I97" s="116"/>
      <c r="J97" s="116"/>
    </row>
    <row r="98" spans="3:10" x14ac:dyDescent="0.25">
      <c r="C98" s="114"/>
      <c r="D98" s="67" t="s">
        <v>504</v>
      </c>
      <c r="E98" s="117">
        <v>0</v>
      </c>
      <c r="F98" s="116">
        <v>0</v>
      </c>
      <c r="G98" s="116">
        <v>0</v>
      </c>
      <c r="H98" s="117">
        <v>0</v>
      </c>
      <c r="I98" s="116">
        <v>0</v>
      </c>
      <c r="J98" s="116">
        <v>0</v>
      </c>
    </row>
    <row r="99" spans="3:10" x14ac:dyDescent="0.25">
      <c r="C99" s="114"/>
      <c r="D99" s="67" t="s">
        <v>505</v>
      </c>
      <c r="E99" s="117">
        <v>0</v>
      </c>
      <c r="F99" s="116">
        <v>0</v>
      </c>
      <c r="G99" s="116">
        <v>0</v>
      </c>
      <c r="H99" s="117">
        <v>0</v>
      </c>
      <c r="I99" s="116">
        <v>0</v>
      </c>
      <c r="J99" s="116">
        <v>0</v>
      </c>
    </row>
    <row r="100" spans="3:10" x14ac:dyDescent="0.25">
      <c r="C100" s="114"/>
      <c r="D100" s="67"/>
      <c r="E100" s="117"/>
      <c r="F100" s="116"/>
      <c r="G100" s="116"/>
      <c r="H100" s="117"/>
      <c r="I100" s="116"/>
      <c r="J100" s="116"/>
    </row>
    <row r="101" spans="3:10" x14ac:dyDescent="0.25">
      <c r="C101" s="250" t="s">
        <v>507</v>
      </c>
      <c r="D101" s="281"/>
      <c r="E101" s="88">
        <f>+E58+E16</f>
        <v>254500000</v>
      </c>
      <c r="F101" s="87">
        <f t="shared" ref="F101:J101" si="9">+F58+F16</f>
        <v>15972912.06000001</v>
      </c>
      <c r="G101" s="87">
        <f t="shared" si="9"/>
        <v>270472912.06</v>
      </c>
      <c r="H101" s="88">
        <f t="shared" si="9"/>
        <v>267436543.59999999</v>
      </c>
      <c r="I101" s="87">
        <f t="shared" si="9"/>
        <v>263256424.03999999</v>
      </c>
      <c r="J101" s="87">
        <f t="shared" si="9"/>
        <v>3036368.4600000083</v>
      </c>
    </row>
    <row r="102" spans="3:10" x14ac:dyDescent="0.25">
      <c r="C102" s="44"/>
      <c r="D102" s="46"/>
      <c r="E102" s="45"/>
      <c r="F102" s="53"/>
      <c r="G102" s="53"/>
      <c r="H102" s="45"/>
      <c r="I102" s="53"/>
      <c r="J102" s="53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1</vt:lpstr>
      <vt:lpstr>formato 2</vt:lpstr>
      <vt:lpstr>formato 3</vt:lpstr>
      <vt:lpstr>formato 4</vt:lpstr>
      <vt:lpstr>formato 5</vt:lpstr>
      <vt:lpstr>formato 6 a</vt:lpstr>
      <vt:lpstr>Hoja11</vt:lpstr>
      <vt:lpstr>formato 6b</vt:lpstr>
      <vt:lpstr>formato 6 c</vt:lpstr>
      <vt:lpstr>formato 6 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2018-10-15T20:27:47Z</cp:lastPrinted>
  <dcterms:created xsi:type="dcterms:W3CDTF">2016-11-25T14:52:45Z</dcterms:created>
  <dcterms:modified xsi:type="dcterms:W3CDTF">2019-01-28T15:16:07Z</dcterms:modified>
</cp:coreProperties>
</file>