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AUTONOMOS Y PODERES\CEDH\"/>
    </mc:Choice>
  </mc:AlternateContent>
  <bookViews>
    <workbookView xWindow="0" yWindow="0" windowWidth="20490" windowHeight="775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17" i="5"/>
  <c r="F17" i="5"/>
  <c r="G17" i="5"/>
  <c r="H17" i="5"/>
  <c r="G17" i="2"/>
  <c r="G9" i="6" l="1"/>
  <c r="F9" i="6"/>
  <c r="E9" i="6"/>
  <c r="C9" i="4" l="1"/>
  <c r="G10" i="7" l="1"/>
  <c r="D9" i="4" l="1"/>
  <c r="G17" i="7" l="1"/>
  <c r="G16" i="7"/>
  <c r="G15" i="7"/>
  <c r="G14" i="7"/>
  <c r="G13" i="7"/>
  <c r="G12" i="7"/>
  <c r="F8" i="7"/>
  <c r="D8" i="7"/>
  <c r="C8" i="7"/>
  <c r="B8" i="7"/>
  <c r="G22" i="7"/>
  <c r="H18" i="6" l="1"/>
  <c r="H14" i="6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1" i="1"/>
  <c r="F37" i="1"/>
  <c r="F30" i="1"/>
  <c r="F26" i="1"/>
  <c r="F22" i="1"/>
  <c r="F18" i="1"/>
  <c r="F8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3" i="7"/>
  <c r="G32" i="7"/>
  <c r="G31" i="7"/>
  <c r="G30" i="7"/>
  <c r="G29" i="7"/>
  <c r="G28" i="7"/>
  <c r="G27" i="7"/>
  <c r="G26" i="7"/>
  <c r="G21" i="7"/>
  <c r="G20" i="7"/>
  <c r="G19" i="7"/>
  <c r="G18" i="7"/>
  <c r="G11" i="7"/>
  <c r="F24" i="7"/>
  <c r="E24" i="7"/>
  <c r="D24" i="7"/>
  <c r="C24" i="7"/>
  <c r="B24" i="7"/>
  <c r="H11" i="8"/>
  <c r="G24" i="7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5" i="7"/>
  <c r="F35" i="7"/>
  <c r="E35" i="7"/>
  <c r="D35" i="7"/>
  <c r="C35" i="7"/>
  <c r="B35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D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D17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<sst xmlns="http://schemas.openxmlformats.org/spreadsheetml/2006/main" count="666" uniqueCount="467">
  <si>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</si>
  <si>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</si>
  <si>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</si>
  <si>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</si>
  <si>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</si>
  <si>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</si>
  <si>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</si>
  <si>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</si>
  <si>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</si>
  <si>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</si>
  <si>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</si>
  <si>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</si>
  <si>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</si>
  <si>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</si>
  <si>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</si>
  <si>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</si>
  <si>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</si>
  <si>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</si>
  <si>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</si>
  <si>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</si>
  <si>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</si>
  <si>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</si>
  <si>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</si>
  <si>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</si>
  <si>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</si>
  <si>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</si>
  <si>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</si>
  <si>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</si>
  <si>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</si>
  <si>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</si>
  <si>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</si>
  <si>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</si>
  <si>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</si>
  <si>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</si>
  <si>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</si>
  <si>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</si>
  <si>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</si>
  <si>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</si>
  <si>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</si>
  <si>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</si>
  <si>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</si>
  <si>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</si>
  <si>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</si>
  <si>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</si>
  <si>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</si>
  <si>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</si>
  <si>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</si>
  <si>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</si>
  <si>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</si>
  <si>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</si>
  <si>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</si>
  <si>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</si>
  <si>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</si>
  <si>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</si>
  <si>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</si>
  <si>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</si>
  <si>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</si>
  <si>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</si>
  <si>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</si>
  <si>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</si>
  <si>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</si>
  <si>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</si>
  <si>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</si>
  <si>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</si>
  <si>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</si>
  <si>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</si>
  <si>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</si>
  <si>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</si>
  <si>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</si>
  <si>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</si>
  <si>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</si>
  <si>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</si>
  <si>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</si>
  <si>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</si>
  <si>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</si>
  <si>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</si>
  <si>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</si>
  <si>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</si>
  <si>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</si>
  <si>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</si>
  <si>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</si>
  <si>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</si>
  <si>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</si>
  <si>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</si>
  <si>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</si>
  <si>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</si>
  <si>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</si>
  <si>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</si>
  <si>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</si>
  <si>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</si>
  <si>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</si>
  <si>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</si>
  <si>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</si>
  <si>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</si>
  <si>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</si>
  <si>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</si>
  <si>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</si>
  <si>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</si>
  <si>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</si>
  <si>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</si>
  <si>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</si>
  <si>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</si>
  <si>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</si>
  <si>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</si>
  <si>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</si>
  <si>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</si>
  <si>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</si>
  <si>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</si>
  <si>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</si>
  <si>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</si>
  <si>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</si>
  <si>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</si>
  <si>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</si>
  <si>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</si>
  <si>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</si>
  <si>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</si>
  <si>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</si>
  <si>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</si>
  <si>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</si>
  <si>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</si>
  <si>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</si>
  <si>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</si>
  <si>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</si>
  <si>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</si>
  <si>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</si>
  <si>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</si>
  <si>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</si>
  <si>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</si>
  <si>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</si>
  <si>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</si>
  <si>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</si>
  <si>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</si>
  <si>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</si>
  <si>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</si>
  <si>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</si>
  <si>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</si>
  <si>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</si>
  <si>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</si>
  <si>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</si>
  <si>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</si>
  <si>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</si>
  <si>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</si>
  <si>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</si>
  <si>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</si>
  <si>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</si>
  <si>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</si>
  <si>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</si>
  <si>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</si>
  <si>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</si>
  <si>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</si>
  <si>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</si>
  <si>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</si>
  <si>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</si>
  <si>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</si>
  <si>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</si>
  <si>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</si>
  <si>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</si>
  <si>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</si>
  <si>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</si>
  <si>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</si>
  <si>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</si>
  <si>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</si>
  <si>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</si>
  <si>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</si>
  <si>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</si>
  <si>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</si>
  <si>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</si>
  <si>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</si>
  <si>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</si>
  <si>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</si>
  <si>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</si>
  <si>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</si>
  <si>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</si>
  <si>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</si>
  <si>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</si>
  <si>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</si>
  <si>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</si>
  <si>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</si>
  <si>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</si>
  <si>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</si>
  <si>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</si>
  <si>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</si>
  <si>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</si>
  <si>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</si>
  <si>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</si>
  <si>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</si>
  <si>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</si>
  <si>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</si>
  <si>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</si>
  <si>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</si>
  <si>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</si>
  <si>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</si>
  <si>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</si>
  <si>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</si>
  <si>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</si>
  <si>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</si>
  <si>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</si>
  <si>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</si>
  <si>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</si>
  <si>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</si>
  <si>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</si>
  <si>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</si>
  <si>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</si>
  <si>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</si>
  <si>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</si>
  <si>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</si>
  <si>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</si>
  <si>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</si>
  <si>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</si>
  <si>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</si>
  <si>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</si>
  <si>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</si>
  <si>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</si>
  <si>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</si>
  <si>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</si>
  <si>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</si>
  <si>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</si>
  <si>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</si>
  <si>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</si>
  <si>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</si>
  <si>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</si>
  <si>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</si>
  <si>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</si>
  <si>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</si>
  <si>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</si>
  <si>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</si>
  <si>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</si>
  <si>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</si>
  <si>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</si>
  <si>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</si>
  <si>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</si>
  <si>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</si>
  <si>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</si>
  <si>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</si>
  <si>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</si>
  <si>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</si>
  <si>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</si>
  <si>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</si>
  <si>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</si>
  <si>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</si>
  <si>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</si>
  <si>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</si>
  <si>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</si>
  <si>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</si>
  <si>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</si>
  <si>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</si>
  <si>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</si>
  <si>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</si>
  <si>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</si>
  <si>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</si>
  <si>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</si>
  <si>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</si>
  <si>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</si>
  <si>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</si>
  <si>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</si>
  <si>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</si>
  <si>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</si>
  <si>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</si>
  <si>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</si>
  <si>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</si>
  <si>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</si>
  <si>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</si>
  <si>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</si>
  <si>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</si>
  <si>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</si>
  <si>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</si>
  <si>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</si>
  <si>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</si>
  <si>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</si>
  <si>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</si>
  <si>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</si>
  <si>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</si>
  <si>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</si>
  <si>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</si>
  <si>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</si>
  <si>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</si>
  <si>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</si>
  <si>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</si>
  <si>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</si>
  <si>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</si>
  <si>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</si>
  <si>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</si>
  <si>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</si>
  <si>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</si>
  <si>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</si>
  <si>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</si>
  <si>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</si>
  <si>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</si>
  <si>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</si>
  <si>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</si>
  <si>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</si>
  <si>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</si>
  <si>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</si>
  <si>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</si>
  <si>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</si>
  <si>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</si>
  <si>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</si>
  <si>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</si>
  <si>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</si>
  <si>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</si>
  <si>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</si>
  <si>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</si>
  <si>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</si>
  <si>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</si>
  <si>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</si>
  <si>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</si>
  <si>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</si>
  <si>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</si>
  <si>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</si>
  <si>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</si>
  <si>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</si>
  <si>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</si>
  <si>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</si>
  <si>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</si>
  <si>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</si>
  <si>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</si>
  <si>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</si>
  <si>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</si>
  <si>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</si>
  <si>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</si>
  <si>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</si>
  <si>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</si>
  <si>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</si>
  <si>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</si>
  <si>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</si>
  <si>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</si>
  <si>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</si>
  <si>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</si>
  <si>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</si>
  <si>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</si>
  <si>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</si>
  <si>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</si>
  <si>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</si>
  <si>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</si>
  <si>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</si>
  <si>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</si>
  <si>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</si>
  <si>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</si>
  <si>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</si>
  <si>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</si>
  <si>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</si>
  <si>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</si>
  <si>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</si>
  <si>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</si>
  <si>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</si>
  <si>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</si>
  <si>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</si>
  <si>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</si>
  <si>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</si>
  <si>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</si>
  <si>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</si>
  <si>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</si>
  <si>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</si>
  <si>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</si>
  <si>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</si>
  <si>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</si>
  <si>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</si>
  <si>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</si>
  <si>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</si>
  <si>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</si>
  <si>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</si>
  <si>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</si>
  <si>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</si>
  <si>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</si>
  <si>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</si>
  <si>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</si>
  <si>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</si>
  <si>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</si>
  <si>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</si>
  <si>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</si>
  <si>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</si>
  <si>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</si>
  <si>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</si>
  <si>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</si>
  <si>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</si>
  <si>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</si>
  <si>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</si>
  <si>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</si>
  <si>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</si>
  <si>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</si>
  <si>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</si>
  <si>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</si>
  <si>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</si>
  <si>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</si>
  <si>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</si>
  <si>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</si>
  <si>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</si>
  <si>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</si>
  <si>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</si>
  <si>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</si>
  <si>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</si>
  <si>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</si>
  <si>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</si>
  <si>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</si>
  <si>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</si>
  <si>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</si>
  <si>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</si>
  <si>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</si>
  <si>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</si>
  <si>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</si>
  <si>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</si>
  <si>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</si>
  <si>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</si>
  <si>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</si>
  <si>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</si>
  <si>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</si>
  <si>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</si>
  <si>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</si>
  <si>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</si>
  <si>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</si>
  <si>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</si>
  <si>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</si>
  <si>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</si>
  <si>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</si>
  <si>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</si>
  <si>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</si>
  <si>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</si>
  <si>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</si>
  <si>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</si>
  <si>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</si>
  <si>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</si>
  <si>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</si>
  <si>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</si>
  <si>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</si>
  <si>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</si>
  <si>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</si>
  <si>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</si>
  <si>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</si>
  <si>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</si>
  <si>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</si>
  <si>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</si>
  <si>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</si>
  <si>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</si>
  <si>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</si>
  <si>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</si>
  <si>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</si>
  <si>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</si>
  <si>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</si>
  <si>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</si>
  <si>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</si>
  <si>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</si>
  <si>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</si>
  <si>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</si>
  <si>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</si>
  <si>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</si>
  <si>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</si>
  <si>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</si>
  <si>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</si>
  <si>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</si>
  <si>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</si>
  <si>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</si>
  <si>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</si>
  <si>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</si>
  <si>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</si>
  <si>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</si>
  <si>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</si>
  <si>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</si>
  <si>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</si>
  <si>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</si>
  <si>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al 31 de diciembre de 2017 (d)</t>
  </si>
  <si>
    <t>31 de diciembre de 2017</t>
  </si>
  <si>
    <t>Del 1 de enero al 31 de diciembre de 2018</t>
  </si>
  <si>
    <t>31 de diciembre 2018</t>
  </si>
  <si>
    <t>Monto pagado de la inversión al 31 de diciembre de 2018</t>
  </si>
  <si>
    <t>Monto pagado de la inversión actualizado al 31 de diciembre de 2018</t>
  </si>
  <si>
    <t>Saldo pendiente por pagar de la inversión al 31 de diciembre de 2018 (m = g – l)</t>
  </si>
  <si>
    <t>Al 31 de diciembre de 2018 y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</si>
</sst>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5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19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workbookViewId="0">
      <selection activeCell="A17" sqref="A17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5" t="s">
        <v>436</v>
      </c>
      <c r="B1" s="186"/>
      <c r="C1" s="186"/>
      <c r="D1" s="186"/>
      <c r="E1" s="186"/>
      <c r="F1" s="187"/>
      <c r="G1" s="75"/>
    </row>
    <row r="2" spans="1:7" x14ac:dyDescent="0.25">
      <c r="A2" s="188" t="s">
        <v>0</v>
      </c>
      <c r="B2" s="189"/>
      <c r="C2" s="189"/>
      <c r="D2" s="189"/>
      <c r="E2" s="189"/>
      <c r="F2" s="190"/>
    </row>
    <row r="3" spans="1:7" x14ac:dyDescent="0.25">
      <c r="A3" s="188" t="s">
        <v>466</v>
      </c>
      <c r="B3" s="189"/>
      <c r="C3" s="189"/>
      <c r="D3" s="189"/>
      <c r="E3" s="189"/>
      <c r="F3" s="190"/>
    </row>
    <row r="4" spans="1:7" ht="15.75" thickBot="1" x14ac:dyDescent="0.3">
      <c r="A4" s="191" t="s">
        <v>1</v>
      </c>
      <c r="B4" s="192"/>
      <c r="C4" s="192"/>
      <c r="D4" s="192"/>
      <c r="E4" s="192"/>
      <c r="F4" s="193"/>
    </row>
    <row r="5" spans="1:7" ht="18.75" thickBot="1" x14ac:dyDescent="0.3">
      <c r="A5" s="7" t="s">
        <v>2</v>
      </c>
      <c r="B5" s="8" t="s">
        <v>462</v>
      </c>
      <c r="C5" s="8" t="s">
        <v>460</v>
      </c>
      <c r="D5" s="9" t="s">
        <v>2</v>
      </c>
      <c r="E5" s="8" t="s">
        <v>462</v>
      </c>
      <c r="F5" s="8" t="s">
        <v>460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v>566563.44999999995</v>
      </c>
      <c r="C8" s="112">
        <f>+C9+C10+C11+C12+C13+C14+C15</f>
        <v>84635</v>
      </c>
      <c r="D8" s="26" t="s">
        <v>8</v>
      </c>
      <c r="E8" s="109">
        <f>+E9+E10+E11+E12+E13+E14+E15+E16+E17</f>
        <v>568132</v>
      </c>
      <c r="F8" s="109">
        <f>+F9+F10+F11+F12+F13+F14+F15+F16+F17</f>
        <v>90528</v>
      </c>
    </row>
    <row r="9" spans="1:7" x14ac:dyDescent="0.25">
      <c r="A9" s="1" t="s">
        <v>9</v>
      </c>
      <c r="B9" s="171">
        <v>0</v>
      </c>
      <c r="C9" s="100">
        <v>0</v>
      </c>
      <c r="D9" s="26" t="s">
        <v>10</v>
      </c>
      <c r="E9" s="100">
        <v>1</v>
      </c>
      <c r="F9" s="115">
        <v>0</v>
      </c>
    </row>
    <row r="10" spans="1:7" x14ac:dyDescent="0.25">
      <c r="A10" s="1" t="s">
        <v>11</v>
      </c>
      <c r="B10" s="108">
        <v>145407</v>
      </c>
      <c r="C10" s="109">
        <v>84635</v>
      </c>
      <c r="D10" s="26" t="s">
        <v>12</v>
      </c>
      <c r="E10" s="100">
        <v>3200</v>
      </c>
      <c r="F10" s="115">
        <v>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0">
        <v>564931</v>
      </c>
      <c r="F15" s="115">
        <v>90528</v>
      </c>
    </row>
    <row r="16" spans="1:7" x14ac:dyDescent="0.25">
      <c r="A16" s="3" t="s">
        <v>23</v>
      </c>
      <c r="B16" s="108">
        <f>+B17+B18+B19+B20+B21+B22+B23</f>
        <v>29960.28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29960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0.28000000000000003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596523.73</v>
      </c>
      <c r="C46" s="114">
        <f>+C8+C16+C24+C30+C36+C37+C40</f>
        <v>84635</v>
      </c>
      <c r="D46" s="88" t="s">
        <v>82</v>
      </c>
      <c r="E46" s="114">
        <f>+E8+E18+E22+E25+E26+E30+E37+E41</f>
        <v>568132</v>
      </c>
      <c r="F46" s="114">
        <f>+F8+F18+F22+F25+F26+F30+F37+F41</f>
        <v>90528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8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3596822</v>
      </c>
      <c r="C61" s="109">
        <v>3281164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99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8">
        <v>-429738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568132</v>
      </c>
      <c r="F67" s="111">
        <f>+F46+F65</f>
        <v>90528</v>
      </c>
    </row>
    <row r="68" spans="1:6" x14ac:dyDescent="0.25">
      <c r="A68" s="4" t="s">
        <v>93</v>
      </c>
      <c r="B68" s="111">
        <f>+B58+B59+B60+B61+B62+B63+B64+B65+B66</f>
        <v>4314083</v>
      </c>
      <c r="C68" s="110">
        <f>+C58+C59+C60+C61+C62+C63+C64+C65+C66</f>
        <v>3991426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4910606.7300000004</v>
      </c>
      <c r="C70" s="110">
        <f>+C46+C68</f>
        <v>4076061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0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4342475</v>
      </c>
      <c r="F76" s="111">
        <f>+F77+F78+F79+F80+F81</f>
        <v>3985533</v>
      </c>
    </row>
    <row r="77" spans="1:6" x14ac:dyDescent="0.25">
      <c r="A77" s="1"/>
      <c r="B77" s="100"/>
      <c r="C77" s="99"/>
      <c r="D77" s="1" t="s">
        <v>110</v>
      </c>
      <c r="E77" s="108">
        <v>356942</v>
      </c>
      <c r="F77" s="109">
        <v>772822</v>
      </c>
    </row>
    <row r="78" spans="1:6" x14ac:dyDescent="0.25">
      <c r="A78" s="1"/>
      <c r="B78" s="100"/>
      <c r="C78" s="99"/>
      <c r="D78" s="1" t="s">
        <v>111</v>
      </c>
      <c r="E78" s="108">
        <v>690368</v>
      </c>
      <c r="F78" s="109">
        <v>-82454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3295165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4342475</v>
      </c>
      <c r="F87" s="111">
        <f>+F71+F76+F83</f>
        <v>3985533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4910607</v>
      </c>
      <c r="F89" s="111">
        <f>+F67+F87</f>
        <v>4076061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18" sqref="D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10" t="s">
        <v>435</v>
      </c>
      <c r="B1" s="211"/>
      <c r="C1" s="211"/>
      <c r="D1" s="211"/>
      <c r="E1" s="211"/>
      <c r="F1" s="211"/>
      <c r="G1" s="211"/>
      <c r="H1" s="211"/>
      <c r="I1" s="212"/>
    </row>
    <row r="2" spans="1:10" ht="15.75" thickBot="1" x14ac:dyDescent="0.3">
      <c r="A2" s="213" t="s">
        <v>120</v>
      </c>
      <c r="B2" s="214"/>
      <c r="C2" s="214"/>
      <c r="D2" s="214"/>
      <c r="E2" s="214"/>
      <c r="F2" s="214"/>
      <c r="G2" s="214"/>
      <c r="H2" s="214"/>
      <c r="I2" s="215"/>
    </row>
    <row r="3" spans="1:10" ht="15.75" thickBot="1" x14ac:dyDescent="0.3">
      <c r="A3" s="213" t="s">
        <v>461</v>
      </c>
      <c r="B3" s="214"/>
      <c r="C3" s="214"/>
      <c r="D3" s="214"/>
      <c r="E3" s="214"/>
      <c r="F3" s="214"/>
      <c r="G3" s="214"/>
      <c r="H3" s="214"/>
      <c r="I3" s="215"/>
    </row>
    <row r="4" spans="1:10" ht="15.75" thickBot="1" x14ac:dyDescent="0.3">
      <c r="A4" s="213" t="s">
        <v>1</v>
      </c>
      <c r="B4" s="214"/>
      <c r="C4" s="214"/>
      <c r="D4" s="214"/>
      <c r="E4" s="214"/>
      <c r="F4" s="214"/>
      <c r="G4" s="214"/>
      <c r="H4" s="214"/>
      <c r="I4" s="215"/>
    </row>
    <row r="5" spans="1:10" ht="24" customHeight="1" x14ac:dyDescent="0.25">
      <c r="A5" s="216" t="s">
        <v>121</v>
      </c>
      <c r="B5" s="217"/>
      <c r="C5" s="14" t="s">
        <v>122</v>
      </c>
      <c r="D5" s="218" t="s">
        <v>123</v>
      </c>
      <c r="E5" s="218" t="s">
        <v>124</v>
      </c>
      <c r="F5" s="218" t="s">
        <v>125</v>
      </c>
      <c r="G5" s="14" t="s">
        <v>126</v>
      </c>
      <c r="H5" s="218" t="s">
        <v>128</v>
      </c>
      <c r="I5" s="218" t="s">
        <v>129</v>
      </c>
    </row>
    <row r="6" spans="1:10" ht="18.75" thickBot="1" x14ac:dyDescent="0.3">
      <c r="A6" s="191"/>
      <c r="B6" s="193"/>
      <c r="C6" s="15" t="s">
        <v>459</v>
      </c>
      <c r="D6" s="219"/>
      <c r="E6" s="219"/>
      <c r="F6" s="219"/>
      <c r="G6" s="15" t="s">
        <v>127</v>
      </c>
      <c r="H6" s="219"/>
      <c r="I6" s="219"/>
    </row>
    <row r="7" spans="1:10" x14ac:dyDescent="0.25">
      <c r="A7" s="208"/>
      <c r="B7" s="209"/>
      <c r="C7" s="5"/>
      <c r="D7" s="5"/>
      <c r="E7" s="5"/>
      <c r="F7" s="5"/>
      <c r="G7" s="5"/>
      <c r="H7" s="5"/>
      <c r="I7" s="5"/>
    </row>
    <row r="8" spans="1:10" x14ac:dyDescent="0.25">
      <c r="A8" s="200" t="s">
        <v>130</v>
      </c>
      <c r="B8" s="20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0" t="s">
        <v>131</v>
      </c>
      <c r="B9" s="20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0" t="s">
        <v>135</v>
      </c>
      <c r="B13" s="20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0" t="s">
        <v>139</v>
      </c>
      <c r="B17" s="201"/>
      <c r="C17" s="117">
        <v>90528</v>
      </c>
      <c r="D17" s="117">
        <v>477604</v>
      </c>
      <c r="E17" s="115">
        <v>0</v>
      </c>
      <c r="F17" s="115">
        <v>0</v>
      </c>
      <c r="G17" s="121">
        <f t="shared" si="0"/>
        <v>568132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0" t="s">
        <v>140</v>
      </c>
      <c r="B19" s="201"/>
      <c r="C19" s="121">
        <f>+C8+C17</f>
        <v>90528</v>
      </c>
      <c r="D19" s="121">
        <f>+D8+D17</f>
        <v>477604</v>
      </c>
      <c r="E19" s="116">
        <f>+E8+E17</f>
        <v>0</v>
      </c>
      <c r="F19" s="116">
        <f>+F8+F17</f>
        <v>0</v>
      </c>
      <c r="G19" s="121">
        <f t="shared" si="0"/>
        <v>568132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0"/>
      <c r="B20" s="201"/>
      <c r="C20" s="71"/>
      <c r="D20" s="71"/>
      <c r="E20" s="71"/>
      <c r="F20" s="71"/>
      <c r="G20" s="71"/>
      <c r="H20" s="71"/>
      <c r="I20" s="71"/>
    </row>
    <row r="21" spans="1:12" ht="16.5" customHeight="1" x14ac:dyDescent="0.25">
      <c r="A21" s="200" t="s">
        <v>148</v>
      </c>
      <c r="B21" s="201"/>
      <c r="C21" s="71"/>
      <c r="D21" s="71"/>
      <c r="E21" s="71"/>
      <c r="F21" s="71"/>
      <c r="G21" s="71"/>
      <c r="H21" s="71"/>
      <c r="I21" s="71"/>
    </row>
    <row r="22" spans="1:12" x14ac:dyDescent="0.25">
      <c r="A22" s="202" t="s">
        <v>141</v>
      </c>
      <c r="B22" s="203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02" t="s">
        <v>142</v>
      </c>
      <c r="B23" s="203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02" t="s">
        <v>143</v>
      </c>
      <c r="B24" s="203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6"/>
      <c r="B25" s="207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0" t="s">
        <v>144</v>
      </c>
      <c r="B26" s="201"/>
      <c r="C26" s="122"/>
      <c r="D26" s="122"/>
      <c r="E26" s="122"/>
      <c r="F26" s="122"/>
      <c r="G26" s="122"/>
      <c r="H26" s="122"/>
      <c r="I26" s="122"/>
    </row>
    <row r="27" spans="1:12" x14ac:dyDescent="0.25">
      <c r="A27" s="202" t="s">
        <v>145</v>
      </c>
      <c r="B27" s="203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02" t="s">
        <v>146</v>
      </c>
      <c r="B28" s="203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02" t="s">
        <v>147</v>
      </c>
      <c r="B29" s="203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04"/>
      <c r="B30" s="20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5" t="s">
        <v>149</v>
      </c>
      <c r="B36" s="18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96"/>
      <c r="B37" s="19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98"/>
      <c r="B38" s="19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94" t="s">
        <v>160</v>
      </c>
      <c r="B39" s="19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10" t="s">
        <v>437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ht="15.75" thickBot="1" x14ac:dyDescent="0.3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ht="15.75" thickBot="1" x14ac:dyDescent="0.3">
      <c r="A3" s="213" t="s">
        <v>461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3" t="s">
        <v>1</v>
      </c>
      <c r="B4" s="214"/>
      <c r="C4" s="214"/>
      <c r="D4" s="214"/>
      <c r="E4" s="214"/>
      <c r="F4" s="214"/>
      <c r="G4" s="214"/>
      <c r="H4" s="214"/>
      <c r="I4" s="214"/>
      <c r="J4" s="214"/>
      <c r="K4" s="21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463</v>
      </c>
      <c r="J5" s="15" t="s">
        <v>464</v>
      </c>
      <c r="K5" s="15" t="s">
        <v>465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10" sqref="D1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5" t="s">
        <v>437</v>
      </c>
      <c r="B1" s="186"/>
      <c r="C1" s="186"/>
      <c r="D1" s="186"/>
      <c r="E1" s="187"/>
    </row>
    <row r="2" spans="1:6" ht="11.25" customHeight="1" x14ac:dyDescent="0.25">
      <c r="A2" s="196" t="s">
        <v>184</v>
      </c>
      <c r="B2" s="222"/>
      <c r="C2" s="222"/>
      <c r="D2" s="222"/>
      <c r="E2" s="197"/>
    </row>
    <row r="3" spans="1:6" x14ac:dyDescent="0.25">
      <c r="A3" s="196" t="s">
        <v>461</v>
      </c>
      <c r="B3" s="222"/>
      <c r="C3" s="222"/>
      <c r="D3" s="222"/>
      <c r="E3" s="197"/>
    </row>
    <row r="4" spans="1:6" ht="15.75" thickBot="1" x14ac:dyDescent="0.3">
      <c r="A4" s="198" t="s">
        <v>1</v>
      </c>
      <c r="B4" s="223"/>
      <c r="C4" s="223"/>
      <c r="D4" s="223"/>
      <c r="E4" s="19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6" t="s">
        <v>2</v>
      </c>
      <c r="B6" s="227"/>
      <c r="C6" s="19" t="s">
        <v>185</v>
      </c>
      <c r="D6" s="218" t="s">
        <v>187</v>
      </c>
      <c r="E6" s="19" t="s">
        <v>188</v>
      </c>
    </row>
    <row r="7" spans="1:6" ht="15.75" thickBot="1" x14ac:dyDescent="0.3">
      <c r="A7" s="228"/>
      <c r="B7" s="229"/>
      <c r="C7" s="15" t="s">
        <v>186</v>
      </c>
      <c r="D7" s="21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21366660</v>
      </c>
      <c r="D9" s="121">
        <f>+D10+D11+D12</f>
        <v>24421289</v>
      </c>
      <c r="E9" s="121">
        <f>+E10+E11+E12</f>
        <v>24421289</v>
      </c>
    </row>
    <row r="10" spans="1:6" x14ac:dyDescent="0.25">
      <c r="A10" s="32"/>
      <c r="B10" s="35" t="s">
        <v>191</v>
      </c>
      <c r="C10" s="117">
        <v>21366660</v>
      </c>
      <c r="D10" s="117">
        <v>24421289</v>
      </c>
      <c r="E10" s="117">
        <v>24421289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21366660</v>
      </c>
      <c r="D14" s="121">
        <f>+D15+D16</f>
        <v>24387004</v>
      </c>
      <c r="E14" s="121">
        <f>+E15+E16</f>
        <v>24294145</v>
      </c>
    </row>
    <row r="15" spans="1:6" x14ac:dyDescent="0.25">
      <c r="A15" s="32"/>
      <c r="B15" s="35" t="s">
        <v>194</v>
      </c>
      <c r="C15" s="117">
        <v>21366660</v>
      </c>
      <c r="D15" s="117">
        <v>24387004</v>
      </c>
      <c r="E15" s="117">
        <v>24294145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34285</v>
      </c>
      <c r="E22" s="121">
        <f>+E9-E14+E18</f>
        <v>127144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34285</v>
      </c>
      <c r="E23" s="121">
        <f>+E22-E12</f>
        <v>127144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34285</v>
      </c>
      <c r="E24" s="121">
        <f>+E23-E18</f>
        <v>127144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36" t="s">
        <v>202</v>
      </c>
      <c r="B27" s="23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34285</v>
      </c>
      <c r="E33" s="121">
        <f>+E24+E29</f>
        <v>127144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6" t="s">
        <v>202</v>
      </c>
      <c r="B36" s="227"/>
      <c r="C36" s="230" t="s">
        <v>209</v>
      </c>
      <c r="D36" s="230" t="s">
        <v>187</v>
      </c>
      <c r="E36" s="41" t="s">
        <v>188</v>
      </c>
    </row>
    <row r="37" spans="1:5" ht="15.75" thickBot="1" x14ac:dyDescent="0.3">
      <c r="A37" s="228"/>
      <c r="B37" s="229"/>
      <c r="C37" s="231"/>
      <c r="D37" s="23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2"/>
      <c r="B46" s="234" t="s">
        <v>216</v>
      </c>
      <c r="C46" s="220">
        <f>+C39-C42</f>
        <v>0</v>
      </c>
      <c r="D46" s="220">
        <f>+D39-D42</f>
        <v>0</v>
      </c>
      <c r="E46" s="220">
        <f>+E39-E42</f>
        <v>0</v>
      </c>
    </row>
    <row r="47" spans="1:5" ht="15.75" thickBot="1" x14ac:dyDescent="0.3">
      <c r="A47" s="233"/>
      <c r="B47" s="235"/>
      <c r="C47" s="221"/>
      <c r="D47" s="221"/>
      <c r="E47" s="221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6" t="s">
        <v>202</v>
      </c>
      <c r="B49" s="227"/>
      <c r="C49" s="41" t="s">
        <v>185</v>
      </c>
      <c r="D49" s="230" t="s">
        <v>187</v>
      </c>
      <c r="E49" s="41" t="s">
        <v>188</v>
      </c>
    </row>
    <row r="50" spans="1:5" ht="15.75" thickBot="1" x14ac:dyDescent="0.3">
      <c r="A50" s="228"/>
      <c r="B50" s="229"/>
      <c r="C50" s="42" t="s">
        <v>203</v>
      </c>
      <c r="D50" s="231"/>
      <c r="E50" s="42" t="s">
        <v>204</v>
      </c>
    </row>
    <row r="51" spans="1:5" x14ac:dyDescent="0.25">
      <c r="A51" s="224"/>
      <c r="B51" s="225"/>
      <c r="C51" s="44"/>
      <c r="D51" s="44"/>
      <c r="E51" s="44"/>
    </row>
    <row r="52" spans="1:5" x14ac:dyDescent="0.25">
      <c r="A52" s="43"/>
      <c r="B52" s="44" t="s">
        <v>217</v>
      </c>
      <c r="C52" s="129">
        <v>21366660</v>
      </c>
      <c r="D52" s="129">
        <v>24421289</v>
      </c>
      <c r="E52" s="129">
        <v>24421289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21366660</v>
      </c>
      <c r="D57" s="129">
        <v>24387004</v>
      </c>
      <c r="E57" s="129">
        <v>24294145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34285</v>
      </c>
      <c r="E61" s="131">
        <f>+E52+E53-E57+E59</f>
        <v>127144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34285</v>
      </c>
      <c r="E62" s="131">
        <f>+E61-E53</f>
        <v>127144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6" t="s">
        <v>202</v>
      </c>
      <c r="B65" s="227"/>
      <c r="C65" s="230" t="s">
        <v>209</v>
      </c>
      <c r="D65" s="230" t="s">
        <v>187</v>
      </c>
      <c r="E65" s="41" t="s">
        <v>188</v>
      </c>
    </row>
    <row r="66" spans="1:5" ht="15.75" thickBot="1" x14ac:dyDescent="0.3">
      <c r="A66" s="228"/>
      <c r="B66" s="229"/>
      <c r="C66" s="231"/>
      <c r="D66" s="231"/>
      <c r="E66" s="42" t="s">
        <v>204</v>
      </c>
    </row>
    <row r="67" spans="1:5" x14ac:dyDescent="0.25">
      <c r="A67" s="224"/>
      <c r="B67" s="22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2"/>
      <c r="B78" s="234" t="s">
        <v>224</v>
      </c>
      <c r="C78" s="220">
        <f>+C77-C69</f>
        <v>0</v>
      </c>
      <c r="D78" s="220">
        <f>+D77-D69</f>
        <v>0</v>
      </c>
      <c r="E78" s="220">
        <f>+E77-E69</f>
        <v>0</v>
      </c>
    </row>
    <row r="79" spans="1:5" ht="15.75" thickBot="1" x14ac:dyDescent="0.3">
      <c r="A79" s="233"/>
      <c r="B79" s="235"/>
      <c r="C79" s="221"/>
      <c r="D79" s="221"/>
      <c r="E79" s="22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A4" sqref="A4:I4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5" t="s">
        <v>435</v>
      </c>
      <c r="B1" s="186"/>
      <c r="C1" s="186"/>
      <c r="D1" s="186"/>
      <c r="E1" s="186"/>
      <c r="F1" s="186"/>
      <c r="G1" s="186"/>
      <c r="H1" s="186"/>
      <c r="I1" s="187"/>
    </row>
    <row r="2" spans="1:9" ht="12" customHeight="1" x14ac:dyDescent="0.25">
      <c r="A2" s="196" t="s">
        <v>226</v>
      </c>
      <c r="B2" s="222"/>
      <c r="C2" s="222"/>
      <c r="D2" s="222"/>
      <c r="E2" s="222"/>
      <c r="F2" s="222"/>
      <c r="G2" s="222"/>
      <c r="H2" s="222"/>
      <c r="I2" s="197"/>
    </row>
    <row r="3" spans="1:9" ht="9" customHeight="1" x14ac:dyDescent="0.25">
      <c r="A3" s="196" t="s">
        <v>461</v>
      </c>
      <c r="B3" s="222"/>
      <c r="C3" s="222"/>
      <c r="D3" s="222"/>
      <c r="E3" s="222"/>
      <c r="F3" s="222"/>
      <c r="G3" s="222"/>
      <c r="H3" s="222"/>
      <c r="I3" s="197"/>
    </row>
    <row r="4" spans="1:9" ht="9.75" customHeight="1" thickBot="1" x14ac:dyDescent="0.3">
      <c r="A4" s="198" t="s">
        <v>1</v>
      </c>
      <c r="B4" s="223"/>
      <c r="C4" s="223"/>
      <c r="D4" s="223"/>
      <c r="E4" s="223"/>
      <c r="F4" s="223"/>
      <c r="G4" s="223"/>
      <c r="H4" s="223"/>
      <c r="I4" s="199"/>
    </row>
    <row r="5" spans="1:9" ht="15.75" thickBot="1" x14ac:dyDescent="0.3">
      <c r="A5" s="185"/>
      <c r="B5" s="186"/>
      <c r="C5" s="187"/>
      <c r="D5" s="210" t="s">
        <v>227</v>
      </c>
      <c r="E5" s="211"/>
      <c r="F5" s="211"/>
      <c r="G5" s="211"/>
      <c r="H5" s="212"/>
      <c r="I5" s="230" t="s">
        <v>228</v>
      </c>
    </row>
    <row r="6" spans="1:9" x14ac:dyDescent="0.25">
      <c r="A6" s="196" t="s">
        <v>202</v>
      </c>
      <c r="B6" s="222"/>
      <c r="C6" s="197"/>
      <c r="D6" s="230" t="s">
        <v>230</v>
      </c>
      <c r="E6" s="218" t="s">
        <v>231</v>
      </c>
      <c r="F6" s="230" t="s">
        <v>232</v>
      </c>
      <c r="G6" s="230" t="s">
        <v>187</v>
      </c>
      <c r="H6" s="230" t="s">
        <v>233</v>
      </c>
      <c r="I6" s="260"/>
    </row>
    <row r="7" spans="1:9" ht="15.75" thickBot="1" x14ac:dyDescent="0.3">
      <c r="A7" s="198" t="s">
        <v>229</v>
      </c>
      <c r="B7" s="223"/>
      <c r="C7" s="199"/>
      <c r="D7" s="231"/>
      <c r="E7" s="219"/>
      <c r="F7" s="231"/>
      <c r="G7" s="231"/>
      <c r="H7" s="231"/>
      <c r="I7" s="231"/>
    </row>
    <row r="8" spans="1:9" ht="6.75" customHeight="1" x14ac:dyDescent="0.25">
      <c r="A8" s="257"/>
      <c r="B8" s="258"/>
      <c r="C8" s="259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61"/>
      <c r="D9" s="141"/>
      <c r="E9" s="62"/>
      <c r="F9" s="141"/>
      <c r="G9" s="62"/>
      <c r="H9" s="141"/>
      <c r="I9" s="62"/>
    </row>
    <row r="10" spans="1:9" x14ac:dyDescent="0.25">
      <c r="A10" s="50"/>
      <c r="B10" s="251" t="s">
        <v>235</v>
      </c>
      <c r="C10" s="252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51" t="s">
        <v>236</v>
      </c>
      <c r="C11" s="252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51" t="s">
        <v>237</v>
      </c>
      <c r="C12" s="252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51" t="s">
        <v>238</v>
      </c>
      <c r="C13" s="252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51" t="s">
        <v>239</v>
      </c>
      <c r="C14" s="252"/>
      <c r="D14" s="142">
        <v>0</v>
      </c>
      <c r="E14" s="174">
        <v>86504</v>
      </c>
      <c r="F14" s="174">
        <v>86504</v>
      </c>
      <c r="G14" s="174">
        <v>86504</v>
      </c>
      <c r="H14" s="174">
        <v>86504</v>
      </c>
      <c r="I14" s="174">
        <f t="shared" si="0"/>
        <v>86504</v>
      </c>
    </row>
    <row r="15" spans="1:9" x14ac:dyDescent="0.25">
      <c r="A15" s="50"/>
      <c r="B15" s="251" t="s">
        <v>240</v>
      </c>
      <c r="C15" s="252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51" t="s">
        <v>241</v>
      </c>
      <c r="C16" s="252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6"/>
      <c r="B17" s="92" t="s">
        <v>242</v>
      </c>
      <c r="C17" s="93"/>
      <c r="D17" s="242">
        <f t="shared" ref="D17:I17" si="1">+D19+D20+D21+D22+D23+D24+D25+D26+D27+D28+D29</f>
        <v>21366660</v>
      </c>
      <c r="E17" s="243">
        <f t="shared" si="1"/>
        <v>2968125</v>
      </c>
      <c r="F17" s="238">
        <f t="shared" si="1"/>
        <v>24334785</v>
      </c>
      <c r="G17" s="239">
        <f t="shared" si="1"/>
        <v>24334785</v>
      </c>
      <c r="H17" s="238">
        <f t="shared" si="1"/>
        <v>24334785</v>
      </c>
      <c r="I17" s="239">
        <f t="shared" si="1"/>
        <v>2968125</v>
      </c>
    </row>
    <row r="18" spans="1:9" x14ac:dyDescent="0.25">
      <c r="A18" s="256"/>
      <c r="B18" s="92" t="s">
        <v>243</v>
      </c>
      <c r="C18" s="93"/>
      <c r="D18" s="242"/>
      <c r="E18" s="243"/>
      <c r="F18" s="238"/>
      <c r="G18" s="239"/>
      <c r="H18" s="238"/>
      <c r="I18" s="239"/>
    </row>
    <row r="19" spans="1:9" x14ac:dyDescent="0.25">
      <c r="A19" s="50"/>
      <c r="B19" s="51"/>
      <c r="C19" s="52" t="s">
        <v>244</v>
      </c>
      <c r="D19" s="143">
        <v>21366660</v>
      </c>
      <c r="E19" s="139">
        <v>2968125</v>
      </c>
      <c r="F19" s="143">
        <v>24334785</v>
      </c>
      <c r="G19" s="139">
        <v>24334785</v>
      </c>
      <c r="H19" s="143">
        <v>24334785</v>
      </c>
      <c r="I19" s="139">
        <f t="shared" si="0"/>
        <v>2968125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51" t="s">
        <v>255</v>
      </c>
      <c r="C30" s="252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51" t="s">
        <v>261</v>
      </c>
      <c r="C36" s="252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51" t="s">
        <v>262</v>
      </c>
      <c r="C37" s="252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51" t="s">
        <v>264</v>
      </c>
      <c r="C39" s="252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6" t="s">
        <v>267</v>
      </c>
      <c r="B43" s="247"/>
      <c r="C43" s="248"/>
      <c r="D43" s="240">
        <f>+D10+D11+D12+D13+D14+D15+D16+D17+D30+D36+D37+D39</f>
        <v>21366660</v>
      </c>
      <c r="E43" s="241">
        <f>+E10+E11+E12+E13+E14++E15+E17+E30+E36+E37+E39</f>
        <v>3054629</v>
      </c>
      <c r="F43" s="241">
        <f>+F10+F11+F12+F13+F14++F15+F17+F30+F36+F37+F39</f>
        <v>24421289</v>
      </c>
      <c r="G43" s="241">
        <f>+G10+G11+G12+G13+G14++G15+G17+G30+G36+G37+G39</f>
        <v>24421289</v>
      </c>
      <c r="H43" s="241">
        <f>+H10+H11+H12+H13+H14++H15+H17+H30+H36+H37+H39</f>
        <v>24421289</v>
      </c>
      <c r="I43" s="241">
        <f>+I10+I11+I12+I13+I14++I15+I17+I30+I36+I37+I39</f>
        <v>3054629</v>
      </c>
    </row>
    <row r="44" spans="1:9" x14ac:dyDescent="0.25">
      <c r="A44" s="246" t="s">
        <v>268</v>
      </c>
      <c r="B44" s="247"/>
      <c r="C44" s="248"/>
      <c r="D44" s="240"/>
      <c r="E44" s="241"/>
      <c r="F44" s="241"/>
      <c r="G44" s="241"/>
      <c r="H44" s="241"/>
      <c r="I44" s="241"/>
    </row>
    <row r="45" spans="1:9" x14ac:dyDescent="0.25">
      <c r="A45" s="246" t="s">
        <v>269</v>
      </c>
      <c r="B45" s="247"/>
      <c r="C45" s="248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6" t="s">
        <v>270</v>
      </c>
      <c r="B47" s="247"/>
      <c r="C47" s="248"/>
      <c r="D47" s="142"/>
      <c r="E47" s="130"/>
      <c r="F47" s="142"/>
      <c r="G47" s="130"/>
      <c r="H47" s="142"/>
      <c r="I47" s="130"/>
    </row>
    <row r="48" spans="1:9" x14ac:dyDescent="0.25">
      <c r="A48" s="50"/>
      <c r="B48" s="251" t="s">
        <v>271</v>
      </c>
      <c r="C48" s="252"/>
      <c r="D48" s="142">
        <f t="shared" ref="D48:I48" si="2">+D49+D50+D51+D52+D53+D54+D55+D56</f>
        <v>0</v>
      </c>
      <c r="E48" s="130">
        <f t="shared" si="2"/>
        <v>0</v>
      </c>
      <c r="F48" s="142">
        <f t="shared" si="2"/>
        <v>0</v>
      </c>
      <c r="G48" s="130">
        <f t="shared" si="2"/>
        <v>0</v>
      </c>
      <c r="H48" s="142">
        <f t="shared" si="2"/>
        <v>0</v>
      </c>
      <c r="I48" s="130">
        <f t="shared" si="2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3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3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3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3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3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3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3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3"/>
        <v>0</v>
      </c>
    </row>
    <row r="57" spans="1:9" x14ac:dyDescent="0.25">
      <c r="A57" s="50"/>
      <c r="B57" s="251" t="s">
        <v>280</v>
      </c>
      <c r="C57" s="252"/>
      <c r="D57" s="142">
        <f t="shared" ref="D57:I57" si="4">+D58+D59+D60+D61</f>
        <v>0</v>
      </c>
      <c r="E57" s="130">
        <f t="shared" si="4"/>
        <v>0</v>
      </c>
      <c r="F57" s="142">
        <f t="shared" si="4"/>
        <v>0</v>
      </c>
      <c r="G57" s="130">
        <f t="shared" si="4"/>
        <v>0</v>
      </c>
      <c r="H57" s="142">
        <f t="shared" si="4"/>
        <v>0</v>
      </c>
      <c r="I57" s="130">
        <f t="shared" si="4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3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3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3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3"/>
        <v>0</v>
      </c>
    </row>
    <row r="62" spans="1:9" x14ac:dyDescent="0.25">
      <c r="A62" s="50"/>
      <c r="B62" s="251" t="s">
        <v>285</v>
      </c>
      <c r="C62" s="252"/>
      <c r="D62" s="142">
        <f t="shared" ref="D62:I62" si="5">+D63+D64</f>
        <v>0</v>
      </c>
      <c r="E62" s="130">
        <f t="shared" si="5"/>
        <v>0</v>
      </c>
      <c r="F62" s="142">
        <f t="shared" si="5"/>
        <v>0</v>
      </c>
      <c r="G62" s="130">
        <f t="shared" si="5"/>
        <v>0</v>
      </c>
      <c r="H62" s="142">
        <f t="shared" si="5"/>
        <v>0</v>
      </c>
      <c r="I62" s="130">
        <f t="shared" si="5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3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3"/>
        <v>0</v>
      </c>
    </row>
    <row r="65" spans="1:9" x14ac:dyDescent="0.25">
      <c r="A65" s="50"/>
      <c r="B65" s="251" t="s">
        <v>288</v>
      </c>
      <c r="C65" s="252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3"/>
        <v>0</v>
      </c>
    </row>
    <row r="66" spans="1:9" x14ac:dyDescent="0.25">
      <c r="A66" s="50"/>
      <c r="B66" s="251" t="s">
        <v>289</v>
      </c>
      <c r="C66" s="252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3"/>
        <v>0</v>
      </c>
    </row>
    <row r="67" spans="1:9" ht="6.75" customHeight="1" x14ac:dyDescent="0.25">
      <c r="A67" s="53"/>
      <c r="B67" s="249"/>
      <c r="C67" s="250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48"/>
      <c r="D68" s="144">
        <f t="shared" ref="D68:I68" si="6">+D48+D57+D62+D65+D66</f>
        <v>0</v>
      </c>
      <c r="E68" s="132">
        <f t="shared" si="6"/>
        <v>0</v>
      </c>
      <c r="F68" s="144">
        <f t="shared" si="6"/>
        <v>0</v>
      </c>
      <c r="G68" s="132">
        <f t="shared" si="6"/>
        <v>0</v>
      </c>
      <c r="H68" s="144">
        <f t="shared" si="6"/>
        <v>0</v>
      </c>
      <c r="I68" s="132">
        <f t="shared" si="6"/>
        <v>0</v>
      </c>
    </row>
    <row r="69" spans="1:9" ht="6.75" customHeight="1" x14ac:dyDescent="0.25">
      <c r="A69" s="53"/>
      <c r="B69" s="249"/>
      <c r="C69" s="250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48"/>
      <c r="D70" s="144">
        <f t="shared" ref="D70:I70" si="7">+D71</f>
        <v>0</v>
      </c>
      <c r="E70" s="132">
        <f t="shared" si="7"/>
        <v>0</v>
      </c>
      <c r="F70" s="144">
        <f t="shared" si="7"/>
        <v>0</v>
      </c>
      <c r="G70" s="132">
        <f t="shared" si="7"/>
        <v>0</v>
      </c>
      <c r="H70" s="144">
        <f t="shared" si="7"/>
        <v>0</v>
      </c>
      <c r="I70" s="132">
        <f t="shared" si="7"/>
        <v>0</v>
      </c>
    </row>
    <row r="71" spans="1:9" x14ac:dyDescent="0.25">
      <c r="A71" s="50"/>
      <c r="B71" s="251" t="s">
        <v>292</v>
      </c>
      <c r="C71" s="252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3"/>
        <v>0</v>
      </c>
    </row>
    <row r="72" spans="1:9" ht="3.75" customHeight="1" x14ac:dyDescent="0.25">
      <c r="A72" s="53"/>
      <c r="B72" s="249"/>
      <c r="C72" s="250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48"/>
      <c r="D73" s="146">
        <f t="shared" ref="D73:I73" si="8">+D43+D68+D70</f>
        <v>21366660</v>
      </c>
      <c r="E73" s="138">
        <f t="shared" si="8"/>
        <v>3054629</v>
      </c>
      <c r="F73" s="146">
        <f t="shared" si="8"/>
        <v>24421289</v>
      </c>
      <c r="G73" s="138">
        <f t="shared" si="8"/>
        <v>24421289</v>
      </c>
      <c r="H73" s="146">
        <f t="shared" si="8"/>
        <v>24421289</v>
      </c>
      <c r="I73" s="138">
        <f t="shared" si="8"/>
        <v>3054629</v>
      </c>
    </row>
    <row r="74" spans="1:9" ht="4.5" customHeight="1" x14ac:dyDescent="0.25">
      <c r="A74" s="53"/>
      <c r="B74" s="249"/>
      <c r="C74" s="250"/>
      <c r="D74" s="142"/>
      <c r="E74" s="130"/>
      <c r="F74" s="142"/>
      <c r="G74" s="130"/>
      <c r="H74" s="142"/>
      <c r="I74" s="130"/>
    </row>
    <row r="75" spans="1:9" x14ac:dyDescent="0.25">
      <c r="A75" s="50"/>
      <c r="B75" s="253" t="s">
        <v>294</v>
      </c>
      <c r="C75" s="248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4" t="s">
        <v>295</v>
      </c>
      <c r="C76" s="255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4" t="s">
        <v>296</v>
      </c>
      <c r="C77" s="255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3" t="s">
        <v>297</v>
      </c>
      <c r="C78" s="248"/>
      <c r="D78" s="144">
        <f t="shared" ref="D78:I78" si="9">+D76+D77</f>
        <v>0</v>
      </c>
      <c r="E78" s="132">
        <f t="shared" si="9"/>
        <v>0</v>
      </c>
      <c r="F78" s="144">
        <f t="shared" si="9"/>
        <v>0</v>
      </c>
      <c r="G78" s="132">
        <f t="shared" si="9"/>
        <v>0</v>
      </c>
      <c r="H78" s="144">
        <f t="shared" si="9"/>
        <v>0</v>
      </c>
      <c r="I78" s="132">
        <f t="shared" si="9"/>
        <v>0</v>
      </c>
    </row>
    <row r="79" spans="1:9" ht="3.75" customHeight="1" thickBot="1" x14ac:dyDescent="0.3">
      <c r="A79" s="57"/>
      <c r="B79" s="244"/>
      <c r="C79" s="245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G9" sqref="G9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5" t="s">
        <v>437</v>
      </c>
      <c r="B1" s="186"/>
      <c r="C1" s="186"/>
      <c r="D1" s="186"/>
      <c r="E1" s="186"/>
      <c r="F1" s="186"/>
      <c r="G1" s="186"/>
      <c r="H1" s="262"/>
    </row>
    <row r="2" spans="1:8" x14ac:dyDescent="0.25">
      <c r="A2" s="196" t="s">
        <v>298</v>
      </c>
      <c r="B2" s="222"/>
      <c r="C2" s="222"/>
      <c r="D2" s="222"/>
      <c r="E2" s="222"/>
      <c r="F2" s="222"/>
      <c r="G2" s="222"/>
      <c r="H2" s="263"/>
    </row>
    <row r="3" spans="1:8" x14ac:dyDescent="0.25">
      <c r="A3" s="196" t="s">
        <v>299</v>
      </c>
      <c r="B3" s="222"/>
      <c r="C3" s="222"/>
      <c r="D3" s="222"/>
      <c r="E3" s="222"/>
      <c r="F3" s="222"/>
      <c r="G3" s="222"/>
      <c r="H3" s="263"/>
    </row>
    <row r="4" spans="1:8" x14ac:dyDescent="0.25">
      <c r="A4" s="196" t="s">
        <v>461</v>
      </c>
      <c r="B4" s="222"/>
      <c r="C4" s="222"/>
      <c r="D4" s="222"/>
      <c r="E4" s="222"/>
      <c r="F4" s="222"/>
      <c r="G4" s="222"/>
      <c r="H4" s="263"/>
    </row>
    <row r="5" spans="1:8" ht="11.25" customHeight="1" thickBot="1" x14ac:dyDescent="0.3">
      <c r="A5" s="198" t="s">
        <v>1</v>
      </c>
      <c r="B5" s="223"/>
      <c r="C5" s="223"/>
      <c r="D5" s="223"/>
      <c r="E5" s="223"/>
      <c r="F5" s="223"/>
      <c r="G5" s="223"/>
      <c r="H5" s="264"/>
    </row>
    <row r="6" spans="1:8" ht="15.75" thickBot="1" x14ac:dyDescent="0.3">
      <c r="A6" s="185" t="s">
        <v>2</v>
      </c>
      <c r="B6" s="187"/>
      <c r="C6" s="210" t="s">
        <v>300</v>
      </c>
      <c r="D6" s="211"/>
      <c r="E6" s="211"/>
      <c r="F6" s="211"/>
      <c r="G6" s="212"/>
      <c r="H6" s="230" t="s">
        <v>301</v>
      </c>
    </row>
    <row r="7" spans="1:8" ht="18.75" thickBot="1" x14ac:dyDescent="0.3">
      <c r="A7" s="198"/>
      <c r="B7" s="19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1"/>
    </row>
    <row r="8" spans="1:8" x14ac:dyDescent="0.25">
      <c r="A8" s="265" t="s">
        <v>304</v>
      </c>
      <c r="B8" s="266"/>
      <c r="C8" s="138">
        <f>+C9+C17+C27+C37+C47+C57+C61+C70+C74</f>
        <v>21366660</v>
      </c>
      <c r="D8" s="138">
        <f>+D9+D17+D27+D37+D47+D57+D61+D70+D74</f>
        <v>3054628</v>
      </c>
      <c r="E8" s="138">
        <f>+E9+E17+E27+E37+E47+E57+E61+E70+E74</f>
        <v>24421289</v>
      </c>
      <c r="F8" s="138">
        <f>+F9+F17+F27+F37+F47+F57+F61+F70+F74</f>
        <v>24387005</v>
      </c>
      <c r="G8" s="138">
        <f>+G9+G17+G27+G37+G47+G57+G61+G70+G74</f>
        <v>24294145</v>
      </c>
      <c r="H8" s="131">
        <f t="shared" ref="H8:H36" si="0">+E8-F8</f>
        <v>34284</v>
      </c>
    </row>
    <row r="9" spans="1:8" x14ac:dyDescent="0.25">
      <c r="A9" s="256" t="s">
        <v>305</v>
      </c>
      <c r="B9" s="267"/>
      <c r="C9" s="139">
        <f>+C10+C11+C12+C13+C14+C15+C16</f>
        <v>17217403</v>
      </c>
      <c r="D9" s="139">
        <f>+D10+D11+D12+D13+D14+D15+D16</f>
        <v>1720596</v>
      </c>
      <c r="E9" s="178">
        <f>+E10+E11+E12+E13+E14+E15+E16</f>
        <v>18938000</v>
      </c>
      <c r="F9" s="178">
        <f>+F10+F11+F12+F13+F14+F15+F16</f>
        <v>18938000</v>
      </c>
      <c r="G9" s="178">
        <f>+G10+G11+G12+G13+G14+G15+G16</f>
        <v>18937998</v>
      </c>
      <c r="H9" s="175">
        <f t="shared" si="0"/>
        <v>0</v>
      </c>
    </row>
    <row r="10" spans="1:8" x14ac:dyDescent="0.25">
      <c r="A10" s="50"/>
      <c r="B10" s="51" t="s">
        <v>306</v>
      </c>
      <c r="C10" s="139">
        <v>6584402</v>
      </c>
      <c r="D10" s="174">
        <v>-43354</v>
      </c>
      <c r="E10" s="129">
        <v>6541048</v>
      </c>
      <c r="F10" s="129">
        <v>6541048</v>
      </c>
      <c r="G10" s="129">
        <v>6587807</v>
      </c>
      <c r="H10" s="175">
        <f t="shared" si="0"/>
        <v>0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9254743</v>
      </c>
      <c r="D12" s="172">
        <v>1552628</v>
      </c>
      <c r="E12" s="129">
        <v>10807371</v>
      </c>
      <c r="F12" s="129">
        <v>10807371</v>
      </c>
      <c r="G12" s="129">
        <v>10760611</v>
      </c>
      <c r="H12" s="175">
        <f t="shared" si="0"/>
        <v>0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1378258</v>
      </c>
      <c r="D14" s="156">
        <v>205370</v>
      </c>
      <c r="E14" s="129">
        <v>1583629</v>
      </c>
      <c r="F14" s="129">
        <v>1583629</v>
      </c>
      <c r="G14" s="129">
        <v>1583628</v>
      </c>
      <c r="H14" s="175">
        <f t="shared" si="0"/>
        <v>0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75">
        <v>5952</v>
      </c>
      <c r="E16" s="175">
        <v>5952</v>
      </c>
      <c r="F16" s="175">
        <v>5952</v>
      </c>
      <c r="G16" s="175">
        <v>5952</v>
      </c>
      <c r="H16" s="127">
        <f t="shared" si="0"/>
        <v>0</v>
      </c>
    </row>
    <row r="17" spans="1:9" x14ac:dyDescent="0.25">
      <c r="A17" s="256" t="s">
        <v>313</v>
      </c>
      <c r="B17" s="267"/>
      <c r="C17" s="138">
        <f t="shared" ref="C17:H17" si="1">+C18+C19+C20+C21+C22+C23+C24+C25+C26</f>
        <v>1019000</v>
      </c>
      <c r="D17" s="138">
        <f t="shared" si="1"/>
        <v>631513</v>
      </c>
      <c r="E17" s="138">
        <f t="shared" si="1"/>
        <v>1650513</v>
      </c>
      <c r="F17" s="176">
        <f t="shared" si="1"/>
        <v>1650299</v>
      </c>
      <c r="G17" s="138">
        <f t="shared" si="1"/>
        <v>1650290</v>
      </c>
      <c r="H17" s="138">
        <f t="shared" si="1"/>
        <v>214</v>
      </c>
    </row>
    <row r="18" spans="1:9" x14ac:dyDescent="0.25">
      <c r="A18" s="50"/>
      <c r="B18" s="51" t="s">
        <v>314</v>
      </c>
      <c r="C18" s="139">
        <v>405400</v>
      </c>
      <c r="D18" s="154">
        <v>373578</v>
      </c>
      <c r="E18" s="129">
        <v>778978</v>
      </c>
      <c r="F18" s="129">
        <v>778978</v>
      </c>
      <c r="G18" s="129">
        <v>795208</v>
      </c>
      <c r="H18" s="154">
        <f t="shared" si="0"/>
        <v>0</v>
      </c>
    </row>
    <row r="19" spans="1:9" x14ac:dyDescent="0.25">
      <c r="A19" s="50"/>
      <c r="B19" s="51" t="s">
        <v>315</v>
      </c>
      <c r="C19" s="139">
        <v>62400</v>
      </c>
      <c r="D19" s="154">
        <v>273705</v>
      </c>
      <c r="E19" s="129">
        <v>336105</v>
      </c>
      <c r="F19" s="129">
        <v>336105</v>
      </c>
      <c r="G19" s="129">
        <v>319865</v>
      </c>
      <c r="H19" s="154">
        <f t="shared" si="0"/>
        <v>0</v>
      </c>
    </row>
    <row r="20" spans="1:9" x14ac:dyDescent="0.25">
      <c r="A20" s="50"/>
      <c r="B20" s="51" t="s">
        <v>316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  <c r="H20" s="180">
        <f t="shared" si="0"/>
        <v>0</v>
      </c>
      <c r="I20" s="29"/>
    </row>
    <row r="21" spans="1:9" x14ac:dyDescent="0.25">
      <c r="A21" s="50"/>
      <c r="B21" s="51" t="s">
        <v>317</v>
      </c>
      <c r="C21" s="177">
        <v>21600</v>
      </c>
      <c r="D21" s="181">
        <v>-13027</v>
      </c>
      <c r="E21" s="182">
        <v>8573</v>
      </c>
      <c r="F21" s="179">
        <v>8573</v>
      </c>
      <c r="G21" s="179">
        <v>8573</v>
      </c>
      <c r="H21" s="181">
        <f t="shared" si="0"/>
        <v>0</v>
      </c>
      <c r="I21" s="29"/>
    </row>
    <row r="22" spans="1:9" x14ac:dyDescent="0.25">
      <c r="A22" s="50"/>
      <c r="B22" s="51" t="s">
        <v>318</v>
      </c>
      <c r="C22" s="177">
        <v>19500</v>
      </c>
      <c r="D22" s="181">
        <v>-14614</v>
      </c>
      <c r="E22" s="181">
        <v>4886</v>
      </c>
      <c r="F22" s="181">
        <v>4786</v>
      </c>
      <c r="G22" s="181">
        <v>4786</v>
      </c>
      <c r="H22" s="181">
        <f t="shared" si="0"/>
        <v>100</v>
      </c>
      <c r="I22" s="29"/>
    </row>
    <row r="23" spans="1:9" x14ac:dyDescent="0.25">
      <c r="A23" s="50"/>
      <c r="B23" s="51" t="s">
        <v>319</v>
      </c>
      <c r="C23" s="177">
        <v>430000</v>
      </c>
      <c r="D23" s="180">
        <v>56002</v>
      </c>
      <c r="E23" s="181">
        <v>486003</v>
      </c>
      <c r="F23" s="181">
        <v>486002</v>
      </c>
      <c r="G23" s="181">
        <v>486003</v>
      </c>
      <c r="H23" s="181">
        <f t="shared" si="0"/>
        <v>1</v>
      </c>
      <c r="I23" s="29"/>
    </row>
    <row r="24" spans="1:9" x14ac:dyDescent="0.25">
      <c r="A24" s="50"/>
      <c r="B24" s="51" t="s">
        <v>320</v>
      </c>
      <c r="C24" s="177">
        <v>15000</v>
      </c>
      <c r="D24" s="181">
        <v>-8328</v>
      </c>
      <c r="E24" s="181">
        <v>6671</v>
      </c>
      <c r="F24" s="181">
        <v>6558</v>
      </c>
      <c r="G24" s="181">
        <v>6558</v>
      </c>
      <c r="H24" s="181">
        <f t="shared" si="0"/>
        <v>113</v>
      </c>
      <c r="I24" s="29"/>
    </row>
    <row r="25" spans="1:9" x14ac:dyDescent="0.25">
      <c r="A25" s="50"/>
      <c r="B25" s="51" t="s">
        <v>321</v>
      </c>
      <c r="C25" s="179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f t="shared" si="0"/>
        <v>0</v>
      </c>
      <c r="I25" s="29"/>
    </row>
    <row r="26" spans="1:9" x14ac:dyDescent="0.25">
      <c r="A26" s="50"/>
      <c r="B26" s="51" t="s">
        <v>322</v>
      </c>
      <c r="C26" s="177">
        <v>65100</v>
      </c>
      <c r="D26" s="181">
        <v>-35803</v>
      </c>
      <c r="E26" s="182">
        <v>29297</v>
      </c>
      <c r="F26" s="182">
        <v>29297</v>
      </c>
      <c r="G26" s="182">
        <v>29297</v>
      </c>
      <c r="H26" s="181">
        <f t="shared" si="0"/>
        <v>0</v>
      </c>
      <c r="I26" s="29"/>
    </row>
    <row r="27" spans="1:9" x14ac:dyDescent="0.25">
      <c r="A27" s="256" t="s">
        <v>323</v>
      </c>
      <c r="B27" s="267"/>
      <c r="C27" s="176">
        <f t="shared" ref="C27:H27" si="2">+C28+C29+C30+C31+C32+C33+C34+C35+C36</f>
        <v>2707847</v>
      </c>
      <c r="D27" s="183">
        <f t="shared" si="2"/>
        <v>802205</v>
      </c>
      <c r="E27" s="176">
        <f t="shared" si="2"/>
        <v>3510052</v>
      </c>
      <c r="F27" s="176">
        <f t="shared" si="2"/>
        <v>3476049</v>
      </c>
      <c r="G27" s="176">
        <f t="shared" si="2"/>
        <v>3383200</v>
      </c>
      <c r="H27" s="184">
        <f t="shared" si="2"/>
        <v>34003</v>
      </c>
      <c r="I27" s="29"/>
    </row>
    <row r="28" spans="1:9" x14ac:dyDescent="0.25">
      <c r="A28" s="50"/>
      <c r="B28" s="51" t="s">
        <v>324</v>
      </c>
      <c r="C28" s="177">
        <v>409900</v>
      </c>
      <c r="D28" s="181">
        <v>-152720</v>
      </c>
      <c r="E28" s="182">
        <v>257180</v>
      </c>
      <c r="F28" s="182">
        <v>252503</v>
      </c>
      <c r="G28" s="182">
        <v>249355</v>
      </c>
      <c r="H28" s="181">
        <f t="shared" si="0"/>
        <v>4677</v>
      </c>
      <c r="I28" s="29"/>
    </row>
    <row r="29" spans="1:9" x14ac:dyDescent="0.25">
      <c r="A29" s="50"/>
      <c r="B29" s="51" t="s">
        <v>325</v>
      </c>
      <c r="C29" s="177">
        <v>154000</v>
      </c>
      <c r="D29" s="181">
        <v>264977</v>
      </c>
      <c r="E29" s="182">
        <v>418977</v>
      </c>
      <c r="F29" s="182">
        <v>418977</v>
      </c>
      <c r="G29" s="182">
        <v>418977</v>
      </c>
      <c r="H29" s="181">
        <f t="shared" si="0"/>
        <v>0</v>
      </c>
      <c r="I29" s="29"/>
    </row>
    <row r="30" spans="1:9" x14ac:dyDescent="0.25">
      <c r="A30" s="50"/>
      <c r="B30" s="51" t="s">
        <v>326</v>
      </c>
      <c r="C30" s="177">
        <v>449600</v>
      </c>
      <c r="D30" s="181">
        <v>-151232</v>
      </c>
      <c r="E30" s="182">
        <v>298367</v>
      </c>
      <c r="F30" s="182">
        <v>298367</v>
      </c>
      <c r="G30" s="182">
        <v>298367</v>
      </c>
      <c r="H30" s="181">
        <f t="shared" si="0"/>
        <v>0</v>
      </c>
      <c r="I30" s="29"/>
    </row>
    <row r="31" spans="1:9" x14ac:dyDescent="0.25">
      <c r="A31" s="50"/>
      <c r="B31" s="51" t="s">
        <v>327</v>
      </c>
      <c r="C31" s="177">
        <v>100000</v>
      </c>
      <c r="D31" s="181">
        <v>133589</v>
      </c>
      <c r="E31" s="182">
        <v>233590</v>
      </c>
      <c r="F31" s="182">
        <v>233590</v>
      </c>
      <c r="G31" s="182">
        <v>233590</v>
      </c>
      <c r="H31" s="181">
        <f t="shared" si="0"/>
        <v>0</v>
      </c>
      <c r="I31" s="29"/>
    </row>
    <row r="32" spans="1:9" x14ac:dyDescent="0.25">
      <c r="A32" s="50"/>
      <c r="B32" s="51" t="s">
        <v>328</v>
      </c>
      <c r="C32" s="139">
        <v>226000</v>
      </c>
      <c r="D32" s="154">
        <v>474128</v>
      </c>
      <c r="E32" s="129">
        <v>700129</v>
      </c>
      <c r="F32" s="129">
        <v>699986</v>
      </c>
      <c r="G32" s="129">
        <v>699986</v>
      </c>
      <c r="H32" s="154">
        <f t="shared" si="0"/>
        <v>143</v>
      </c>
    </row>
    <row r="33" spans="1:8" x14ac:dyDescent="0.25">
      <c r="A33" s="50"/>
      <c r="B33" s="51" t="s">
        <v>329</v>
      </c>
      <c r="C33" s="139">
        <v>453500</v>
      </c>
      <c r="D33" s="154">
        <v>-103906</v>
      </c>
      <c r="E33" s="129">
        <v>349594</v>
      </c>
      <c r="F33" s="129">
        <v>349594</v>
      </c>
      <c r="G33" s="129">
        <v>349594</v>
      </c>
      <c r="H33" s="154">
        <f t="shared" si="0"/>
        <v>0</v>
      </c>
    </row>
    <row r="34" spans="1:8" x14ac:dyDescent="0.25">
      <c r="A34" s="50"/>
      <c r="B34" s="51" t="s">
        <v>330</v>
      </c>
      <c r="C34" s="139">
        <v>121347</v>
      </c>
      <c r="D34" s="154">
        <v>183124</v>
      </c>
      <c r="E34" s="129">
        <v>304471</v>
      </c>
      <c r="F34" s="129">
        <v>303997</v>
      </c>
      <c r="G34" s="129">
        <v>292697</v>
      </c>
      <c r="H34" s="154">
        <f t="shared" si="0"/>
        <v>474</v>
      </c>
    </row>
    <row r="35" spans="1:8" x14ac:dyDescent="0.25">
      <c r="A35" s="50"/>
      <c r="B35" s="51" t="s">
        <v>331</v>
      </c>
      <c r="C35" s="139">
        <v>157500</v>
      </c>
      <c r="D35" s="154">
        <v>174623</v>
      </c>
      <c r="E35" s="129">
        <v>332123</v>
      </c>
      <c r="F35" s="129">
        <v>332123</v>
      </c>
      <c r="G35" s="129">
        <v>343380</v>
      </c>
      <c r="H35" s="154">
        <f t="shared" si="0"/>
        <v>0</v>
      </c>
    </row>
    <row r="36" spans="1:8" x14ac:dyDescent="0.25">
      <c r="A36" s="50"/>
      <c r="B36" s="51" t="s">
        <v>332</v>
      </c>
      <c r="C36" s="139">
        <v>636000</v>
      </c>
      <c r="D36" s="154">
        <v>-20378</v>
      </c>
      <c r="E36" s="129">
        <v>615621</v>
      </c>
      <c r="F36" s="129">
        <v>586912</v>
      </c>
      <c r="G36" s="129">
        <v>497254</v>
      </c>
      <c r="H36" s="154">
        <f t="shared" si="0"/>
        <v>28709</v>
      </c>
    </row>
    <row r="37" spans="1:8" ht="22.5" customHeight="1" x14ac:dyDescent="0.25">
      <c r="A37" s="268" t="s">
        <v>333</v>
      </c>
      <c r="B37" s="269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56" t="s">
        <v>343</v>
      </c>
      <c r="B47" s="267"/>
      <c r="C47" s="138">
        <f t="shared" ref="C47:H47" si="5">+C48+C49+C50+C51+C52+C53+C54+C55+C56</f>
        <v>422410</v>
      </c>
      <c r="D47" s="138">
        <f t="shared" si="5"/>
        <v>-99686</v>
      </c>
      <c r="E47" s="138">
        <f t="shared" si="5"/>
        <v>322724</v>
      </c>
      <c r="F47" s="138">
        <f t="shared" si="5"/>
        <v>322657</v>
      </c>
      <c r="G47" s="138">
        <f t="shared" si="5"/>
        <v>322657</v>
      </c>
      <c r="H47" s="131">
        <f t="shared" si="5"/>
        <v>67</v>
      </c>
    </row>
    <row r="48" spans="1:8" x14ac:dyDescent="0.25">
      <c r="A48" s="50"/>
      <c r="B48" s="51" t="s">
        <v>344</v>
      </c>
      <c r="C48" s="139">
        <v>422410</v>
      </c>
      <c r="D48" s="154">
        <v>-112344</v>
      </c>
      <c r="E48" s="129">
        <v>310066</v>
      </c>
      <c r="F48" s="129">
        <v>309999</v>
      </c>
      <c r="G48" s="129">
        <v>309999</v>
      </c>
      <c r="H48" s="129">
        <f t="shared" si="4"/>
        <v>67</v>
      </c>
    </row>
    <row r="49" spans="1:8" x14ac:dyDescent="0.25">
      <c r="A49" s="50"/>
      <c r="B49" s="51" t="s">
        <v>345</v>
      </c>
      <c r="C49" s="130">
        <v>0</v>
      </c>
      <c r="D49" s="175">
        <v>12658</v>
      </c>
      <c r="E49" s="175">
        <v>12658</v>
      </c>
      <c r="F49" s="175">
        <v>12658</v>
      </c>
      <c r="G49" s="175">
        <v>12658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56" t="s">
        <v>353</v>
      </c>
      <c r="B57" s="267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56" t="s">
        <v>357</v>
      </c>
      <c r="B61" s="267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56" t="s">
        <v>366</v>
      </c>
      <c r="B70" s="267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56" t="s">
        <v>370</v>
      </c>
      <c r="B74" s="267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70"/>
      <c r="B82" s="271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72"/>
      <c r="B84" s="273"/>
      <c r="C84" s="274">
        <f t="shared" ref="C84:H84" si="10">+C86+C94+C104+C114+C124+C134+C138+C147+C151</f>
        <v>0</v>
      </c>
      <c r="D84" s="274">
        <f t="shared" si="10"/>
        <v>0</v>
      </c>
      <c r="E84" s="274">
        <f t="shared" si="10"/>
        <v>0</v>
      </c>
      <c r="F84" s="274">
        <f t="shared" si="10"/>
        <v>0</v>
      </c>
      <c r="G84" s="274">
        <f t="shared" si="10"/>
        <v>0</v>
      </c>
      <c r="H84" s="274">
        <f t="shared" si="10"/>
        <v>0</v>
      </c>
    </row>
    <row r="85" spans="1:8" x14ac:dyDescent="0.25">
      <c r="A85" s="246" t="s">
        <v>440</v>
      </c>
      <c r="B85" s="261"/>
      <c r="C85" s="220"/>
      <c r="D85" s="220"/>
      <c r="E85" s="220"/>
      <c r="F85" s="220"/>
      <c r="G85" s="220"/>
      <c r="H85" s="220"/>
    </row>
    <row r="86" spans="1:8" x14ac:dyDescent="0.25">
      <c r="A86" s="256" t="s">
        <v>305</v>
      </c>
      <c r="B86" s="267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56" t="s">
        <v>313</v>
      </c>
      <c r="B94" s="267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56" t="s">
        <v>323</v>
      </c>
      <c r="B104" s="267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68" t="s">
        <v>333</v>
      </c>
      <c r="B114" s="269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56" t="s">
        <v>343</v>
      </c>
      <c r="B124" s="267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56" t="s">
        <v>353</v>
      </c>
      <c r="B134" s="267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56" t="s">
        <v>357</v>
      </c>
      <c r="B138" s="267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56" t="s">
        <v>366</v>
      </c>
      <c r="B147" s="267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56" t="s">
        <v>370</v>
      </c>
      <c r="B151" s="267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61"/>
      <c r="C160" s="138">
        <f t="shared" ref="C160:H160" si="22">+C8+C84</f>
        <v>21366660</v>
      </c>
      <c r="D160" s="138">
        <f t="shared" si="22"/>
        <v>3054628</v>
      </c>
      <c r="E160" s="138">
        <f t="shared" si="22"/>
        <v>24421289</v>
      </c>
      <c r="F160" s="138">
        <f t="shared" si="22"/>
        <v>24387005</v>
      </c>
      <c r="G160" s="138">
        <f t="shared" si="22"/>
        <v>24294145</v>
      </c>
      <c r="H160" s="138">
        <f t="shared" si="22"/>
        <v>34284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5" sqref="A5:G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16" t="s">
        <v>437</v>
      </c>
      <c r="B1" s="280"/>
      <c r="C1" s="280"/>
      <c r="D1" s="280"/>
      <c r="E1" s="280"/>
      <c r="F1" s="280"/>
      <c r="G1" s="217"/>
    </row>
    <row r="2" spans="1:7" x14ac:dyDescent="0.25">
      <c r="A2" s="188" t="s">
        <v>298</v>
      </c>
      <c r="B2" s="189"/>
      <c r="C2" s="189"/>
      <c r="D2" s="189"/>
      <c r="E2" s="189"/>
      <c r="F2" s="189"/>
      <c r="G2" s="190"/>
    </row>
    <row r="3" spans="1:7" x14ac:dyDescent="0.25">
      <c r="A3" s="188" t="s">
        <v>378</v>
      </c>
      <c r="B3" s="189"/>
      <c r="C3" s="189"/>
      <c r="D3" s="189"/>
      <c r="E3" s="189"/>
      <c r="F3" s="189"/>
      <c r="G3" s="190"/>
    </row>
    <row r="4" spans="1:7" x14ac:dyDescent="0.25">
      <c r="A4" s="188" t="s">
        <v>461</v>
      </c>
      <c r="B4" s="189"/>
      <c r="C4" s="189"/>
      <c r="D4" s="189"/>
      <c r="E4" s="189"/>
      <c r="F4" s="189"/>
      <c r="G4" s="190"/>
    </row>
    <row r="5" spans="1:7" ht="15.75" thickBot="1" x14ac:dyDescent="0.3">
      <c r="A5" s="191" t="s">
        <v>1</v>
      </c>
      <c r="B5" s="192"/>
      <c r="C5" s="192"/>
      <c r="D5" s="192"/>
      <c r="E5" s="192"/>
      <c r="F5" s="192"/>
      <c r="G5" s="193"/>
    </row>
    <row r="6" spans="1:7" ht="15.75" thickBot="1" x14ac:dyDescent="0.3">
      <c r="A6" s="218" t="s">
        <v>2</v>
      </c>
      <c r="B6" s="213" t="s">
        <v>300</v>
      </c>
      <c r="C6" s="214"/>
      <c r="D6" s="214"/>
      <c r="E6" s="214"/>
      <c r="F6" s="215"/>
      <c r="G6" s="218" t="s">
        <v>301</v>
      </c>
    </row>
    <row r="7" spans="1:7" ht="18.75" thickBot="1" x14ac:dyDescent="0.3">
      <c r="A7" s="21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19"/>
    </row>
    <row r="8" spans="1:7" x14ac:dyDescent="0.25">
      <c r="A8" s="4" t="s">
        <v>379</v>
      </c>
      <c r="B8" s="276">
        <f>+B10+B11+B12+B13+B14+B15+B16+B17+B18+B19+B20+B21+B22</f>
        <v>21366660</v>
      </c>
      <c r="C8" s="278">
        <f>+C10+C11+C12+C13+C14+C15+C16+C17+C18+C19+C20+C21+C22</f>
        <v>3054627.6</v>
      </c>
      <c r="D8" s="276">
        <f>+D10+D11+D12+D13+D14+D15+D16+D17+D18+D19+D20+D21+D22</f>
        <v>24421289</v>
      </c>
      <c r="E8" s="276">
        <f>+E10+E11+E12+E13+E14+E15+E16+E17+E18+E19+E20+E21+E22</f>
        <v>24387004</v>
      </c>
      <c r="F8" s="276">
        <f>+F10+F11+F12+F13+F14+F15+F16+F17+F18+F19+F20+F21+F22</f>
        <v>24294145</v>
      </c>
      <c r="G8" s="276">
        <f>+D8-E8</f>
        <v>34285</v>
      </c>
    </row>
    <row r="9" spans="1:7" x14ac:dyDescent="0.25">
      <c r="A9" s="4" t="s">
        <v>380</v>
      </c>
      <c r="B9" s="277"/>
      <c r="C9" s="279"/>
      <c r="D9" s="277"/>
      <c r="E9" s="277"/>
      <c r="F9" s="277"/>
      <c r="G9" s="277"/>
    </row>
    <row r="10" spans="1:7" x14ac:dyDescent="0.25">
      <c r="A10" s="3" t="s">
        <v>438</v>
      </c>
      <c r="B10" s="117">
        <v>2005652</v>
      </c>
      <c r="C10" s="158">
        <v>129780</v>
      </c>
      <c r="D10" s="117">
        <v>2135432</v>
      </c>
      <c r="E10" s="117">
        <v>2763404</v>
      </c>
      <c r="F10" s="117">
        <v>2763404</v>
      </c>
      <c r="G10" s="159">
        <f>+D10-E10</f>
        <v>-627972</v>
      </c>
    </row>
    <row r="11" spans="1:7" x14ac:dyDescent="0.25">
      <c r="A11" s="3" t="s">
        <v>439</v>
      </c>
      <c r="B11" s="117">
        <v>1164064</v>
      </c>
      <c r="C11" s="158">
        <v>54392</v>
      </c>
      <c r="D11" s="117">
        <v>1218456</v>
      </c>
      <c r="E11" s="117">
        <v>1478846</v>
      </c>
      <c r="F11" s="117">
        <v>1478846</v>
      </c>
      <c r="G11" s="159">
        <f t="shared" ref="G11:G22" si="0">+D11-E11</f>
        <v>-260390</v>
      </c>
    </row>
    <row r="12" spans="1:7" x14ac:dyDescent="0.25">
      <c r="A12" s="3" t="s">
        <v>448</v>
      </c>
      <c r="B12" s="117">
        <v>1294832</v>
      </c>
      <c r="C12" s="158">
        <v>39265</v>
      </c>
      <c r="D12" s="117">
        <v>1334097</v>
      </c>
      <c r="E12" s="117">
        <v>1366041</v>
      </c>
      <c r="F12" s="117">
        <v>1366041</v>
      </c>
      <c r="G12" s="159">
        <f t="shared" si="0"/>
        <v>-31944</v>
      </c>
    </row>
    <row r="13" spans="1:7" x14ac:dyDescent="0.25">
      <c r="A13" s="3" t="s">
        <v>449</v>
      </c>
      <c r="B13" s="117">
        <v>1104130</v>
      </c>
      <c r="C13" s="158">
        <v>35538</v>
      </c>
      <c r="D13" s="117">
        <v>1139668</v>
      </c>
      <c r="E13" s="117">
        <v>948722</v>
      </c>
      <c r="F13" s="117">
        <v>948722</v>
      </c>
      <c r="G13" s="159">
        <f t="shared" si="0"/>
        <v>190946</v>
      </c>
    </row>
    <row r="14" spans="1:7" x14ac:dyDescent="0.25">
      <c r="A14" s="3" t="s">
        <v>451</v>
      </c>
      <c r="B14" s="117">
        <v>858681</v>
      </c>
      <c r="C14" s="158">
        <v>24993</v>
      </c>
      <c r="D14" s="117">
        <v>883675</v>
      </c>
      <c r="E14" s="117">
        <v>711319</v>
      </c>
      <c r="F14" s="117">
        <v>711319</v>
      </c>
      <c r="G14" s="159">
        <f t="shared" si="0"/>
        <v>172356</v>
      </c>
    </row>
    <row r="15" spans="1:7" x14ac:dyDescent="0.25">
      <c r="A15" s="3" t="s">
        <v>450</v>
      </c>
      <c r="B15" s="117">
        <v>1613798</v>
      </c>
      <c r="C15" s="158">
        <v>37711</v>
      </c>
      <c r="D15" s="117">
        <v>1651510</v>
      </c>
      <c r="E15" s="117">
        <v>1326999</v>
      </c>
      <c r="F15" s="117">
        <v>1326999</v>
      </c>
      <c r="G15" s="159">
        <f t="shared" si="0"/>
        <v>324511</v>
      </c>
    </row>
    <row r="16" spans="1:7" x14ac:dyDescent="0.25">
      <c r="A16" s="3" t="s">
        <v>452</v>
      </c>
      <c r="B16" s="117">
        <v>577138</v>
      </c>
      <c r="C16" s="158">
        <v>28195</v>
      </c>
      <c r="D16" s="117">
        <v>605333</v>
      </c>
      <c r="E16" s="117">
        <v>665721</v>
      </c>
      <c r="F16" s="117">
        <v>665721</v>
      </c>
      <c r="G16" s="159">
        <f t="shared" si="0"/>
        <v>-60388</v>
      </c>
    </row>
    <row r="17" spans="1:9" x14ac:dyDescent="0.25">
      <c r="A17" s="3" t="s">
        <v>453</v>
      </c>
      <c r="B17" s="117">
        <v>635973</v>
      </c>
      <c r="C17" s="158">
        <v>16654</v>
      </c>
      <c r="D17" s="117">
        <v>652627</v>
      </c>
      <c r="E17" s="117">
        <v>701806</v>
      </c>
      <c r="F17" s="117">
        <v>701806</v>
      </c>
      <c r="G17" s="159">
        <f t="shared" si="0"/>
        <v>-49179</v>
      </c>
    </row>
    <row r="18" spans="1:9" x14ac:dyDescent="0.25">
      <c r="A18" s="3" t="s">
        <v>454</v>
      </c>
      <c r="B18" s="117">
        <v>7229211</v>
      </c>
      <c r="C18" s="158">
        <v>2871443</v>
      </c>
      <c r="D18" s="117">
        <v>10100655</v>
      </c>
      <c r="E18" s="117">
        <v>9796928</v>
      </c>
      <c r="F18" s="117">
        <v>9704069</v>
      </c>
      <c r="G18" s="159">
        <f t="shared" si="0"/>
        <v>303727</v>
      </c>
    </row>
    <row r="19" spans="1:9" ht="18" x14ac:dyDescent="0.25">
      <c r="A19" s="3" t="s">
        <v>455</v>
      </c>
      <c r="B19" s="117">
        <v>1794814</v>
      </c>
      <c r="C19" s="158">
        <v>55783</v>
      </c>
      <c r="D19" s="117">
        <v>1850597</v>
      </c>
      <c r="E19" s="117">
        <v>2049449</v>
      </c>
      <c r="F19" s="117">
        <v>2049449</v>
      </c>
      <c r="G19" s="159">
        <f t="shared" si="0"/>
        <v>-198852</v>
      </c>
    </row>
    <row r="20" spans="1:9" ht="18" x14ac:dyDescent="0.25">
      <c r="A20" s="3" t="s">
        <v>456</v>
      </c>
      <c r="B20" s="117">
        <v>1833363</v>
      </c>
      <c r="C20" s="158">
        <v>-201445</v>
      </c>
      <c r="D20" s="117">
        <v>1631918</v>
      </c>
      <c r="E20" s="117">
        <v>1394087</v>
      </c>
      <c r="F20" s="117">
        <v>1394087</v>
      </c>
      <c r="G20" s="159">
        <f t="shared" si="0"/>
        <v>237831</v>
      </c>
    </row>
    <row r="21" spans="1:9" x14ac:dyDescent="0.25">
      <c r="A21" s="3" t="s">
        <v>457</v>
      </c>
      <c r="B21" s="117">
        <v>967986</v>
      </c>
      <c r="C21" s="158">
        <v>-45488</v>
      </c>
      <c r="D21" s="117">
        <v>922497</v>
      </c>
      <c r="E21" s="117">
        <v>910408</v>
      </c>
      <c r="F21" s="117">
        <v>910408</v>
      </c>
      <c r="G21" s="159">
        <f t="shared" si="0"/>
        <v>12089</v>
      </c>
    </row>
    <row r="22" spans="1:9" x14ac:dyDescent="0.25">
      <c r="A22" s="3" t="s">
        <v>458</v>
      </c>
      <c r="B22" s="117">
        <v>287018</v>
      </c>
      <c r="C22" s="158">
        <v>7806.6</v>
      </c>
      <c r="D22" s="117">
        <v>294824</v>
      </c>
      <c r="E22" s="117">
        <v>273274</v>
      </c>
      <c r="F22" s="117">
        <v>273274</v>
      </c>
      <c r="G22" s="159">
        <f t="shared" si="0"/>
        <v>21550</v>
      </c>
    </row>
    <row r="23" spans="1:9" x14ac:dyDescent="0.25">
      <c r="A23" s="3"/>
      <c r="B23" s="64"/>
      <c r="C23" s="64"/>
      <c r="D23" s="64"/>
      <c r="E23" s="64"/>
      <c r="F23" s="64"/>
      <c r="G23" s="64"/>
      <c r="I23" s="161"/>
    </row>
    <row r="24" spans="1:9" x14ac:dyDescent="0.25">
      <c r="A24" s="24" t="s">
        <v>381</v>
      </c>
      <c r="B24" s="275">
        <f>+B26+B27+B28+B29+B30+B31+B32+B33</f>
        <v>0</v>
      </c>
      <c r="C24" s="275">
        <f>+C26+C27+C28+C29+C30+C31+C32+C33</f>
        <v>0</v>
      </c>
      <c r="D24" s="275">
        <f>+D26+D27+D28+D29+D30+D31+D32+D33</f>
        <v>0</v>
      </c>
      <c r="E24" s="275">
        <f>+E26+E27+E28+E29+E30+E31+E32+E33</f>
        <v>0</v>
      </c>
      <c r="F24" s="275">
        <f>+F26+F27+F28+F29+F30+F31+F32+F33</f>
        <v>0</v>
      </c>
      <c r="G24" s="275">
        <f>+D24-E24</f>
        <v>0</v>
      </c>
      <c r="I24" s="161"/>
    </row>
    <row r="25" spans="1:9" x14ac:dyDescent="0.25">
      <c r="A25" s="24" t="s">
        <v>382</v>
      </c>
      <c r="B25" s="275"/>
      <c r="C25" s="275"/>
      <c r="D25" s="275"/>
      <c r="E25" s="275"/>
      <c r="F25" s="275"/>
      <c r="G25" s="275"/>
      <c r="I25" s="161"/>
    </row>
    <row r="26" spans="1:9" x14ac:dyDescent="0.25">
      <c r="A26" s="3" t="s">
        <v>438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>+D26-E26</f>
        <v>0</v>
      </c>
      <c r="I26" s="160"/>
    </row>
    <row r="27" spans="1:9" x14ac:dyDescent="0.25">
      <c r="A27" s="3" t="s">
        <v>439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ref="G27:G33" si="1">+D27-E27</f>
        <v>0</v>
      </c>
      <c r="I27" s="160"/>
    </row>
    <row r="28" spans="1:9" x14ac:dyDescent="0.25">
      <c r="A28" s="3" t="s">
        <v>441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1"/>
        <v>0</v>
      </c>
      <c r="I28" s="162"/>
    </row>
    <row r="29" spans="1:9" ht="18" x14ac:dyDescent="0.25">
      <c r="A29" s="3" t="s">
        <v>442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1"/>
        <v>0</v>
      </c>
    </row>
    <row r="30" spans="1:9" ht="18" x14ac:dyDescent="0.25">
      <c r="A30" s="3" t="s">
        <v>443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1"/>
        <v>0</v>
      </c>
    </row>
    <row r="31" spans="1:9" x14ac:dyDescent="0.25">
      <c r="A31" s="3" t="s">
        <v>444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1"/>
        <v>0</v>
      </c>
    </row>
    <row r="32" spans="1:9" x14ac:dyDescent="0.25">
      <c r="A32" s="3" t="s">
        <v>445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1"/>
        <v>0</v>
      </c>
    </row>
    <row r="33" spans="1:7" x14ac:dyDescent="0.25">
      <c r="A33" s="3" t="s">
        <v>446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1"/>
        <v>0</v>
      </c>
    </row>
    <row r="34" spans="1:7" x14ac:dyDescent="0.25">
      <c r="A34" s="1"/>
      <c r="B34" s="64"/>
      <c r="C34" s="64"/>
      <c r="D34" s="64"/>
      <c r="E34" s="64"/>
      <c r="F34" s="64"/>
      <c r="G34" s="64"/>
    </row>
    <row r="35" spans="1:7" x14ac:dyDescent="0.25">
      <c r="A35" s="4" t="s">
        <v>383</v>
      </c>
      <c r="B35" s="121">
        <f t="shared" ref="B35:G35" si="2">+B8+B24</f>
        <v>21366660</v>
      </c>
      <c r="C35" s="163">
        <f t="shared" si="2"/>
        <v>3054627.6</v>
      </c>
      <c r="D35" s="121">
        <f t="shared" si="2"/>
        <v>24421289</v>
      </c>
      <c r="E35" s="121">
        <f t="shared" si="2"/>
        <v>24387004</v>
      </c>
      <c r="F35" s="121">
        <f t="shared" si="2"/>
        <v>24294145</v>
      </c>
      <c r="G35" s="121">
        <f t="shared" si="2"/>
        <v>34285</v>
      </c>
    </row>
    <row r="36" spans="1:7" ht="15.75" thickBot="1" x14ac:dyDescent="0.3">
      <c r="A36" s="12"/>
      <c r="B36" s="65"/>
      <c r="C36" s="65"/>
      <c r="D36" s="65"/>
      <c r="E36" s="65"/>
      <c r="F36" s="65"/>
      <c r="G36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4:G25"/>
    <mergeCell ref="B8:B9"/>
    <mergeCell ref="C8:C9"/>
    <mergeCell ref="D8:D9"/>
    <mergeCell ref="E8:E9"/>
    <mergeCell ref="F8:F9"/>
    <mergeCell ref="G8:G9"/>
    <mergeCell ref="B24:B25"/>
    <mergeCell ref="C24:C25"/>
    <mergeCell ref="D24:D25"/>
    <mergeCell ref="E24:E25"/>
    <mergeCell ref="F24:F2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A5" sqref="A5:H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5" t="s">
        <v>437</v>
      </c>
      <c r="B1" s="186"/>
      <c r="C1" s="186"/>
      <c r="D1" s="186"/>
      <c r="E1" s="186"/>
      <c r="F1" s="186"/>
      <c r="G1" s="186"/>
      <c r="H1" s="262"/>
    </row>
    <row r="2" spans="1:8" x14ac:dyDescent="0.25">
      <c r="A2" s="196" t="s">
        <v>298</v>
      </c>
      <c r="B2" s="222"/>
      <c r="C2" s="222"/>
      <c r="D2" s="222"/>
      <c r="E2" s="222"/>
      <c r="F2" s="222"/>
      <c r="G2" s="222"/>
      <c r="H2" s="263"/>
    </row>
    <row r="3" spans="1:8" x14ac:dyDescent="0.25">
      <c r="A3" s="196" t="s">
        <v>384</v>
      </c>
      <c r="B3" s="222"/>
      <c r="C3" s="222"/>
      <c r="D3" s="222"/>
      <c r="E3" s="222"/>
      <c r="F3" s="222"/>
      <c r="G3" s="222"/>
      <c r="H3" s="263"/>
    </row>
    <row r="4" spans="1:8" x14ac:dyDescent="0.25">
      <c r="A4" s="196" t="s">
        <v>461</v>
      </c>
      <c r="B4" s="222"/>
      <c r="C4" s="222"/>
      <c r="D4" s="222"/>
      <c r="E4" s="222"/>
      <c r="F4" s="222"/>
      <c r="G4" s="222"/>
      <c r="H4" s="263"/>
    </row>
    <row r="5" spans="1:8" ht="15.75" thickBot="1" x14ac:dyDescent="0.3">
      <c r="A5" s="198" t="s">
        <v>1</v>
      </c>
      <c r="B5" s="223"/>
      <c r="C5" s="223"/>
      <c r="D5" s="223"/>
      <c r="E5" s="223"/>
      <c r="F5" s="223"/>
      <c r="G5" s="223"/>
      <c r="H5" s="264"/>
    </row>
    <row r="6" spans="1:8" ht="15.75" thickBot="1" x14ac:dyDescent="0.3">
      <c r="A6" s="185" t="s">
        <v>2</v>
      </c>
      <c r="B6" s="187"/>
      <c r="C6" s="213" t="s">
        <v>300</v>
      </c>
      <c r="D6" s="214"/>
      <c r="E6" s="214"/>
      <c r="F6" s="214"/>
      <c r="G6" s="215"/>
      <c r="H6" s="218" t="s">
        <v>301</v>
      </c>
    </row>
    <row r="7" spans="1:8" ht="18.75" thickBot="1" x14ac:dyDescent="0.3">
      <c r="A7" s="198"/>
      <c r="B7" s="19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19"/>
    </row>
    <row r="8" spans="1:8" ht="9" customHeight="1" x14ac:dyDescent="0.25">
      <c r="A8" s="208"/>
      <c r="B8" s="281"/>
      <c r="C8" s="64"/>
      <c r="D8" s="64"/>
      <c r="E8" s="64"/>
      <c r="F8" s="64"/>
      <c r="G8" s="64"/>
      <c r="H8" s="64"/>
    </row>
    <row r="9" spans="1:8" ht="16.5" customHeight="1" x14ac:dyDescent="0.25">
      <c r="A9" s="282" t="s">
        <v>385</v>
      </c>
      <c r="B9" s="283"/>
      <c r="C9" s="121">
        <f>+C10+C20+C29+C40</f>
        <v>21366660</v>
      </c>
      <c r="D9" s="163">
        <f>+D10+D20+D29+D40</f>
        <v>3054628</v>
      </c>
      <c r="E9" s="121">
        <f>+E10+E20+E29+E40</f>
        <v>24421289</v>
      </c>
      <c r="F9" s="121">
        <f>+F10+F20+F29+F40</f>
        <v>24387004</v>
      </c>
      <c r="G9" s="121">
        <f>+G10+G20+G29+G40</f>
        <v>24294145</v>
      </c>
      <c r="H9" s="131">
        <f>+E9-F9</f>
        <v>34285</v>
      </c>
    </row>
    <row r="10" spans="1:8" x14ac:dyDescent="0.25">
      <c r="A10" s="246" t="s">
        <v>386</v>
      </c>
      <c r="B10" s="261"/>
      <c r="C10" s="121">
        <f>+C11+C12+C13+C14+C15+C16+C17+C18</f>
        <v>21366660</v>
      </c>
      <c r="D10" s="164">
        <f>+D11+D12+D13+D14+D15+D16+D17+D18</f>
        <v>3054628</v>
      </c>
      <c r="E10" s="164">
        <f>+E11+E12+E13+E14+E15+E16+E17+E18</f>
        <v>24421289</v>
      </c>
      <c r="F10" s="164">
        <f>+F11+F12+F13+F14+F15+F16+F17+F18</f>
        <v>24387004</v>
      </c>
      <c r="G10" s="164">
        <f>+G11+G12+G13+G14+G15+G16+G17+G18</f>
        <v>24294145</v>
      </c>
      <c r="H10" s="131">
        <f>+E10-F10</f>
        <v>34285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21366660</v>
      </c>
      <c r="D12" s="165">
        <v>3054628</v>
      </c>
      <c r="E12" s="129">
        <v>24421289</v>
      </c>
      <c r="F12" s="129">
        <v>24387004</v>
      </c>
      <c r="G12" s="129">
        <v>24294145</v>
      </c>
      <c r="H12" s="129">
        <f t="shared" ref="H12:H18" si="0">+E12-F12</f>
        <v>34285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61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61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2" t="s">
        <v>413</v>
      </c>
      <c r="B40" s="284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61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61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61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61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2" t="s">
        <v>413</v>
      </c>
      <c r="B77" s="284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61"/>
      <c r="C83" s="131">
        <f t="shared" ref="C83:H83" si="14">+C9+C46</f>
        <v>21366660</v>
      </c>
      <c r="D83" s="164">
        <f t="shared" si="14"/>
        <v>3054628</v>
      </c>
      <c r="E83" s="131">
        <f t="shared" si="14"/>
        <v>24421289</v>
      </c>
      <c r="F83" s="131">
        <f t="shared" si="14"/>
        <v>24387004</v>
      </c>
      <c r="G83" s="131">
        <f t="shared" si="14"/>
        <v>24294145</v>
      </c>
      <c r="H83" s="131">
        <f t="shared" si="14"/>
        <v>34285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E9" sqref="E9:F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5" t="s">
        <v>434</v>
      </c>
      <c r="B1" s="186"/>
      <c r="C1" s="186"/>
      <c r="D1" s="186"/>
      <c r="E1" s="186"/>
      <c r="F1" s="186"/>
      <c r="G1" s="262"/>
    </row>
    <row r="2" spans="1:14" x14ac:dyDescent="0.25">
      <c r="A2" s="196" t="s">
        <v>298</v>
      </c>
      <c r="B2" s="222"/>
      <c r="C2" s="222"/>
      <c r="D2" s="222"/>
      <c r="E2" s="222"/>
      <c r="F2" s="222"/>
      <c r="G2" s="263"/>
    </row>
    <row r="3" spans="1:14" x14ac:dyDescent="0.25">
      <c r="A3" s="196" t="s">
        <v>419</v>
      </c>
      <c r="B3" s="222"/>
      <c r="C3" s="222"/>
      <c r="D3" s="222"/>
      <c r="E3" s="222"/>
      <c r="F3" s="222"/>
      <c r="G3" s="263"/>
    </row>
    <row r="4" spans="1:14" x14ac:dyDescent="0.25">
      <c r="A4" s="196" t="s">
        <v>461</v>
      </c>
      <c r="B4" s="222"/>
      <c r="C4" s="222"/>
      <c r="D4" s="222"/>
      <c r="E4" s="222"/>
      <c r="F4" s="222"/>
      <c r="G4" s="263"/>
    </row>
    <row r="5" spans="1:14" ht="15.75" thickBot="1" x14ac:dyDescent="0.3">
      <c r="A5" s="198" t="s">
        <v>1</v>
      </c>
      <c r="B5" s="223"/>
      <c r="C5" s="223"/>
      <c r="D5" s="223"/>
      <c r="E5" s="223"/>
      <c r="F5" s="223"/>
      <c r="G5" s="264"/>
    </row>
    <row r="6" spans="1:14" ht="15.75" thickBot="1" x14ac:dyDescent="0.3">
      <c r="A6" s="230" t="s">
        <v>2</v>
      </c>
      <c r="B6" s="213" t="s">
        <v>300</v>
      </c>
      <c r="C6" s="214"/>
      <c r="D6" s="214"/>
      <c r="E6" s="214"/>
      <c r="F6" s="215"/>
      <c r="G6" s="218" t="s">
        <v>301</v>
      </c>
    </row>
    <row r="7" spans="1:14" ht="18.75" thickBot="1" x14ac:dyDescent="0.3">
      <c r="A7" s="23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19"/>
    </row>
    <row r="8" spans="1:14" x14ac:dyDescent="0.25">
      <c r="A8" s="70" t="s">
        <v>421</v>
      </c>
      <c r="B8" s="111">
        <f>+B9+B10+B11+B14+B15+B18</f>
        <v>17217403</v>
      </c>
      <c r="C8" s="166">
        <f>+C9+C10+C11+C14+C15+C18</f>
        <v>1720596</v>
      </c>
      <c r="D8" s="166">
        <f>+D9+D10+D11+D14+D15+D18</f>
        <v>18938000</v>
      </c>
      <c r="E8" s="111">
        <f>+E9+E10+E11+E14+E15+E18</f>
        <v>18938000</v>
      </c>
      <c r="F8" s="111">
        <f>+F9+F10+F11+F14+F15+F18</f>
        <v>18938000</v>
      </c>
      <c r="G8" s="168">
        <f>+D8-E8</f>
        <v>0</v>
      </c>
    </row>
    <row r="9" spans="1:14" x14ac:dyDescent="0.25">
      <c r="A9" s="72" t="s">
        <v>422</v>
      </c>
      <c r="B9" s="109">
        <v>17217403</v>
      </c>
      <c r="C9" s="167">
        <v>1720596</v>
      </c>
      <c r="D9" s="167">
        <v>18938000</v>
      </c>
      <c r="E9" s="167">
        <v>18938000</v>
      </c>
      <c r="F9" s="167">
        <v>18938000</v>
      </c>
      <c r="G9" s="169">
        <f>+D9-E9</f>
        <v>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3"/>
      <c r="J10" s="173"/>
      <c r="K10" s="173"/>
      <c r="L10" s="173"/>
      <c r="M10" s="173"/>
      <c r="N10" s="173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17217403</v>
      </c>
      <c r="C31" s="111">
        <f t="shared" si="7"/>
        <v>1720596</v>
      </c>
      <c r="D31" s="111">
        <f t="shared" si="7"/>
        <v>18938000</v>
      </c>
      <c r="E31" s="111">
        <f t="shared" si="7"/>
        <v>18938000</v>
      </c>
      <c r="F31" s="111">
        <f t="shared" si="7"/>
        <v>18938000</v>
      </c>
      <c r="G31" s="170">
        <f t="shared" si="7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Edith</cp:lastModifiedBy>
  <cp:lastPrinted>2018-10-15T19:29:44Z</cp:lastPrinted>
  <dcterms:created xsi:type="dcterms:W3CDTF">2016-11-23T22:01:49Z</dcterms:created>
  <dcterms:modified xsi:type="dcterms:W3CDTF">2019-01-22T23:08:56Z</dcterms:modified>
</cp:coreProperties>
</file>