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0. EJ ANTERIORES\2018\2.-CUENTA PÚBLICA\CD ARMONIZADA 4 TRIM 2018\CONALEP\"/>
    </mc:Choice>
  </mc:AlternateContent>
  <bookViews>
    <workbookView xWindow="0" yWindow="0" windowWidth="28800" windowHeight="12045"/>
  </bookViews>
  <sheets>
    <sheet name="1.ESFD" sheetId="1" r:id="rId1"/>
    <sheet name="2. IADPOP" sheetId="2" r:id="rId2"/>
    <sheet name="3. IAODF" sheetId="3" r:id="rId3"/>
    <sheet name="4. BP" sheetId="4" r:id="rId4"/>
    <sheet name="5. EAID" sheetId="5" r:id="rId5"/>
    <sheet name="6a. EAEPED" sheetId="6" r:id="rId6"/>
    <sheet name="6b. EAEPED" sheetId="9" r:id="rId7"/>
    <sheet name="6c. EAEPED" sheetId="12" r:id="rId8"/>
    <sheet name="6d. CSPPC" sheetId="13" r:id="rId9"/>
  </sheets>
  <definedNames>
    <definedName name="_xlnm.Print_Area" localSheetId="0">'1.ESFD'!$A$1:$G$91</definedName>
    <definedName name="_xlnm.Print_Area" localSheetId="1">'2. IADPOP'!$A$2:$I$51</definedName>
    <definedName name="_xlnm.Print_Area" localSheetId="2">'3. IAODF'!$A$2:$K$28</definedName>
    <definedName name="_xlnm.Print_Area" localSheetId="3">'4. BP'!$A$2:$E$87</definedName>
    <definedName name="_xlnm.Print_Area" localSheetId="4">'5. EAID'!$A$2:$I$88</definedName>
    <definedName name="_xlnm.Print_Area" localSheetId="5">'6a. EAEPED'!$A$1:$H$163</definedName>
    <definedName name="_xlnm.Print_Area" localSheetId="6">'6b. EAEPED'!$A$2:$G$39</definedName>
    <definedName name="_xlnm.Print_Area" localSheetId="7">'6c. EAEPED'!$A$2:$H$91</definedName>
    <definedName name="_xlnm.Print_Area" localSheetId="8">'6d. CSPPC'!$A$2:$G$39</definedName>
    <definedName name="_xlnm.Print_Titles" localSheetId="0">'1.ESFD'!$2:$6</definedName>
    <definedName name="_xlnm.Print_Titles" localSheetId="4">'5. EAID'!$2:$8</definedName>
    <definedName name="_xlnm.Print_Titles" localSheetId="5">'6a. EAEPED'!$1:$7</definedName>
    <definedName name="_xlnm.Print_Titles" localSheetId="7">'6c. EAEPED'!$2:$7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" l="1"/>
  <c r="I18" i="5" l="1"/>
  <c r="L19" i="5"/>
  <c r="C20" i="4"/>
  <c r="H105" i="6" l="1"/>
  <c r="F55" i="5"/>
  <c r="C47" i="6" l="1"/>
  <c r="D47" i="6"/>
  <c r="F47" i="6"/>
  <c r="G47" i="6"/>
  <c r="D19" i="4" l="1"/>
  <c r="E19" i="4" l="1"/>
  <c r="C19" i="4"/>
  <c r="C15" i="4"/>
  <c r="D15" i="4"/>
  <c r="E15" i="4"/>
  <c r="E10" i="4"/>
  <c r="C10" i="4"/>
  <c r="E58" i="4"/>
  <c r="D58" i="4"/>
  <c r="E53" i="4"/>
  <c r="D53" i="4"/>
  <c r="G10" i="4" l="1"/>
  <c r="D23" i="4"/>
  <c r="D24" i="4" s="1"/>
  <c r="D25" i="4" s="1"/>
  <c r="C23" i="4"/>
  <c r="C24" i="4" s="1"/>
  <c r="C25" i="4" s="1"/>
  <c r="E23" i="4"/>
  <c r="E24" i="4" s="1"/>
  <c r="E25" i="4" s="1"/>
  <c r="B46" i="13"/>
  <c r="B47" i="13" s="1"/>
  <c r="B45" i="13"/>
  <c r="D96" i="12"/>
  <c r="C96" i="12"/>
  <c r="B8" i="9"/>
  <c r="C8" i="9"/>
  <c r="E8" i="9"/>
  <c r="F25" i="12" s="1"/>
  <c r="G25" i="12" s="1"/>
  <c r="F8" i="9"/>
  <c r="G96" i="12"/>
  <c r="F96" i="12"/>
  <c r="G84" i="6"/>
  <c r="F46" i="13" s="1"/>
  <c r="F84" i="6"/>
  <c r="E46" i="13" s="1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D84" i="6"/>
  <c r="C46" i="13" s="1"/>
  <c r="C84" i="6"/>
  <c r="H56" i="6"/>
  <c r="H55" i="6"/>
  <c r="H54" i="6"/>
  <c r="H53" i="6"/>
  <c r="H52" i="6"/>
  <c r="H51" i="6"/>
  <c r="H50" i="6"/>
  <c r="E56" i="6"/>
  <c r="E55" i="6"/>
  <c r="E54" i="6"/>
  <c r="E53" i="6"/>
  <c r="E52" i="6"/>
  <c r="E51" i="6"/>
  <c r="E50" i="6"/>
  <c r="E49" i="6"/>
  <c r="H49" i="6" s="1"/>
  <c r="E48" i="6"/>
  <c r="E47" i="6" s="1"/>
  <c r="E36" i="6"/>
  <c r="E35" i="6"/>
  <c r="E34" i="6"/>
  <c r="H34" i="6" s="1"/>
  <c r="E33" i="6"/>
  <c r="H33" i="6" s="1"/>
  <c r="E32" i="6"/>
  <c r="E31" i="6"/>
  <c r="H31" i="6" s="1"/>
  <c r="E30" i="6"/>
  <c r="H30" i="6" s="1"/>
  <c r="E29" i="6"/>
  <c r="H29" i="6" s="1"/>
  <c r="E28" i="6"/>
  <c r="H28" i="6" s="1"/>
  <c r="C27" i="6"/>
  <c r="F27" i="6"/>
  <c r="G27" i="6"/>
  <c r="H36" i="6"/>
  <c r="H35" i="6"/>
  <c r="D27" i="6"/>
  <c r="C17" i="6"/>
  <c r="D17" i="6"/>
  <c r="F17" i="6"/>
  <c r="G17" i="6"/>
  <c r="H25" i="6"/>
  <c r="H20" i="6"/>
  <c r="H16" i="6"/>
  <c r="H15" i="6"/>
  <c r="E26" i="6"/>
  <c r="H26" i="6" s="1"/>
  <c r="E25" i="6"/>
  <c r="E24" i="6"/>
  <c r="H24" i="6" s="1"/>
  <c r="E23" i="6"/>
  <c r="H23" i="6" s="1"/>
  <c r="E22" i="6"/>
  <c r="H22" i="6" s="1"/>
  <c r="E21" i="6"/>
  <c r="H21" i="6" s="1"/>
  <c r="E20" i="6"/>
  <c r="E19" i="6"/>
  <c r="H19" i="6" s="1"/>
  <c r="E18" i="6"/>
  <c r="E16" i="6"/>
  <c r="E15" i="6"/>
  <c r="E14" i="6"/>
  <c r="H14" i="6" s="1"/>
  <c r="E13" i="6"/>
  <c r="H13" i="6" s="1"/>
  <c r="E12" i="6"/>
  <c r="H12" i="6" s="1"/>
  <c r="E11" i="6"/>
  <c r="D9" i="6"/>
  <c r="C45" i="13" s="1"/>
  <c r="I67" i="5"/>
  <c r="H49" i="5"/>
  <c r="H69" i="5" s="1"/>
  <c r="G49" i="5"/>
  <c r="E49" i="5"/>
  <c r="E69" i="5" s="1"/>
  <c r="D49" i="5"/>
  <c r="C78" i="4"/>
  <c r="C79" i="4"/>
  <c r="B59" i="1"/>
  <c r="H48" i="6" l="1"/>
  <c r="H47" i="6" s="1"/>
  <c r="E27" i="6"/>
  <c r="H84" i="6"/>
  <c r="E84" i="6"/>
  <c r="D46" i="13" s="1"/>
  <c r="H32" i="6"/>
  <c r="H27" i="6" s="1"/>
  <c r="E17" i="6"/>
  <c r="H18" i="6"/>
  <c r="H17" i="6" s="1"/>
  <c r="C20" i="2"/>
  <c r="G44" i="5" l="1"/>
  <c r="H44" i="5"/>
  <c r="I19" i="5"/>
  <c r="F18" i="5"/>
  <c r="D22" i="13" l="1"/>
  <c r="D21" i="13"/>
  <c r="G21" i="13" s="1"/>
  <c r="D11" i="9" l="1"/>
  <c r="C53" i="4" l="1"/>
  <c r="F67" i="1" l="1"/>
  <c r="F78" i="1" s="1"/>
  <c r="F62" i="1"/>
  <c r="F57" i="6" l="1"/>
  <c r="D44" i="5" l="1"/>
  <c r="C17" i="1"/>
  <c r="B17" i="1"/>
  <c r="G46" i="13" l="1"/>
  <c r="C47" i="13" l="1"/>
  <c r="E96" i="12" l="1"/>
  <c r="H96" i="12" l="1"/>
  <c r="F62" i="5" l="1"/>
  <c r="E96" i="6" l="1"/>
  <c r="G58" i="5" l="1"/>
  <c r="F17" i="5"/>
  <c r="F49" i="5" l="1"/>
  <c r="F69" i="5" s="1"/>
  <c r="F20" i="5"/>
  <c r="G62" i="1" l="1"/>
  <c r="I62" i="5" l="1"/>
  <c r="I55" i="5"/>
  <c r="I49" i="5" s="1"/>
  <c r="I69" i="5" s="1"/>
  <c r="I37" i="5"/>
  <c r="I17" i="5"/>
  <c r="I15" i="5"/>
  <c r="I44" i="5" s="1"/>
  <c r="C76" i="4"/>
  <c r="C60" i="4"/>
  <c r="C70" i="4"/>
  <c r="E76" i="4"/>
  <c r="D76" i="4"/>
  <c r="E60" i="4"/>
  <c r="D60" i="4"/>
  <c r="D10" i="13"/>
  <c r="G10" i="13" s="1"/>
  <c r="D9" i="13"/>
  <c r="G9" i="13" s="1"/>
  <c r="I74" i="5" l="1"/>
  <c r="G22" i="13" l="1"/>
  <c r="D29" i="13"/>
  <c r="G29" i="13" s="1"/>
  <c r="D28" i="13"/>
  <c r="G28" i="13" s="1"/>
  <c r="F27" i="13"/>
  <c r="E27" i="13"/>
  <c r="C27" i="13"/>
  <c r="B27" i="13"/>
  <c r="D25" i="13"/>
  <c r="G25" i="13" s="1"/>
  <c r="D24" i="13"/>
  <c r="G24" i="13" s="1"/>
  <c r="F23" i="13"/>
  <c r="E23" i="13"/>
  <c r="C23" i="13"/>
  <c r="B23" i="13"/>
  <c r="D17" i="13"/>
  <c r="G17" i="13" s="1"/>
  <c r="D16" i="13"/>
  <c r="G16" i="13" s="1"/>
  <c r="F15" i="13"/>
  <c r="E15" i="13"/>
  <c r="C15" i="13"/>
  <c r="B15" i="13"/>
  <c r="D13" i="13"/>
  <c r="D12" i="13"/>
  <c r="G12" i="13" s="1"/>
  <c r="F11" i="13"/>
  <c r="E11" i="13"/>
  <c r="C11" i="13"/>
  <c r="B11" i="13"/>
  <c r="E81" i="12"/>
  <c r="H81" i="12" s="1"/>
  <c r="E80" i="12"/>
  <c r="H80" i="12" s="1"/>
  <c r="E79" i="12"/>
  <c r="H79" i="12" s="1"/>
  <c r="E78" i="12"/>
  <c r="H78" i="12" s="1"/>
  <c r="G77" i="12"/>
  <c r="F77" i="12"/>
  <c r="D77" i="12"/>
  <c r="C77" i="12"/>
  <c r="H74" i="12"/>
  <c r="H70" i="12"/>
  <c r="E75" i="12"/>
  <c r="H75" i="12" s="1"/>
  <c r="E74" i="12"/>
  <c r="E73" i="12"/>
  <c r="H73" i="12" s="1"/>
  <c r="E72" i="12"/>
  <c r="H72" i="12" s="1"/>
  <c r="E71" i="12"/>
  <c r="H71" i="12" s="1"/>
  <c r="E70" i="12"/>
  <c r="E69" i="12"/>
  <c r="H69" i="12" s="1"/>
  <c r="E68" i="12"/>
  <c r="E67" i="12"/>
  <c r="H67" i="12" s="1"/>
  <c r="G66" i="12"/>
  <c r="F66" i="12"/>
  <c r="D66" i="12"/>
  <c r="C66" i="12"/>
  <c r="E64" i="12"/>
  <c r="H64" i="12" s="1"/>
  <c r="E63" i="12"/>
  <c r="H63" i="12" s="1"/>
  <c r="E61" i="12"/>
  <c r="H61" i="12" s="1"/>
  <c r="E60" i="12"/>
  <c r="H60" i="12" s="1"/>
  <c r="E59" i="12"/>
  <c r="H59" i="12" s="1"/>
  <c r="E58" i="12"/>
  <c r="H58" i="12" s="1"/>
  <c r="H51" i="12"/>
  <c r="E55" i="12"/>
  <c r="H55" i="12" s="1"/>
  <c r="E54" i="12"/>
  <c r="H54" i="12" s="1"/>
  <c r="E53" i="12"/>
  <c r="H53" i="12" s="1"/>
  <c r="E52" i="12"/>
  <c r="H52" i="12" s="1"/>
  <c r="E51" i="12"/>
  <c r="E50" i="12"/>
  <c r="H50" i="12" s="1"/>
  <c r="E49" i="12"/>
  <c r="H49" i="12" s="1"/>
  <c r="E48" i="12"/>
  <c r="H48" i="12" s="1"/>
  <c r="G47" i="12"/>
  <c r="F47" i="12"/>
  <c r="D47" i="12"/>
  <c r="C47" i="12"/>
  <c r="E44" i="12"/>
  <c r="E43" i="12"/>
  <c r="H43" i="12" s="1"/>
  <c r="E42" i="12"/>
  <c r="H42" i="12" s="1"/>
  <c r="E41" i="12"/>
  <c r="H41" i="12" s="1"/>
  <c r="G40" i="12"/>
  <c r="F40" i="12"/>
  <c r="D40" i="12"/>
  <c r="C40" i="12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H32" i="12" s="1"/>
  <c r="E31" i="12"/>
  <c r="E30" i="12"/>
  <c r="H30" i="12" s="1"/>
  <c r="G29" i="12"/>
  <c r="F29" i="12"/>
  <c r="D29" i="12"/>
  <c r="C29" i="12"/>
  <c r="E27" i="12"/>
  <c r="H27" i="12" s="1"/>
  <c r="E26" i="12"/>
  <c r="H26" i="12" s="1"/>
  <c r="E24" i="12"/>
  <c r="H24" i="12" s="1"/>
  <c r="E23" i="12"/>
  <c r="H23" i="12" s="1"/>
  <c r="E22" i="12"/>
  <c r="H22" i="12" s="1"/>
  <c r="E21" i="12"/>
  <c r="H21" i="12" s="1"/>
  <c r="G10" i="12"/>
  <c r="F10" i="12"/>
  <c r="D10" i="12"/>
  <c r="C10" i="12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H13" i="12" s="1"/>
  <c r="E12" i="12"/>
  <c r="E11" i="12"/>
  <c r="H11" i="12" s="1"/>
  <c r="D13" i="9"/>
  <c r="D12" i="9"/>
  <c r="G11" i="9"/>
  <c r="D10" i="9"/>
  <c r="G10" i="9" s="1"/>
  <c r="D24" i="9"/>
  <c r="G24" i="9" s="1"/>
  <c r="D23" i="9"/>
  <c r="G23" i="9" s="1"/>
  <c r="D22" i="9"/>
  <c r="G22" i="9" s="1"/>
  <c r="D21" i="9"/>
  <c r="G21" i="9" s="1"/>
  <c r="F19" i="9"/>
  <c r="E19" i="9"/>
  <c r="C19" i="9"/>
  <c r="B19" i="9"/>
  <c r="J19" i="9" s="1"/>
  <c r="E70" i="4"/>
  <c r="D70" i="4"/>
  <c r="C69" i="4"/>
  <c r="E54" i="4"/>
  <c r="D54" i="4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H111" i="6"/>
  <c r="E111" i="6"/>
  <c r="E110" i="6"/>
  <c r="H110" i="6" s="1"/>
  <c r="E109" i="6"/>
  <c r="H109" i="6" s="1"/>
  <c r="E108" i="6"/>
  <c r="H108" i="6" s="1"/>
  <c r="E106" i="6"/>
  <c r="H106" i="6" s="1"/>
  <c r="E105" i="6"/>
  <c r="E104" i="6"/>
  <c r="E103" i="6"/>
  <c r="H103" i="6" s="1"/>
  <c r="G102" i="6"/>
  <c r="F102" i="6"/>
  <c r="D102" i="6"/>
  <c r="C102" i="6"/>
  <c r="C83" i="6" s="1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D92" i="6"/>
  <c r="C92" i="6"/>
  <c r="G9" i="6"/>
  <c r="F9" i="6"/>
  <c r="H76" i="6"/>
  <c r="E81" i="6"/>
  <c r="H81" i="6" s="1"/>
  <c r="E80" i="6"/>
  <c r="H80" i="6" s="1"/>
  <c r="E79" i="6"/>
  <c r="H79" i="6" s="1"/>
  <c r="E78" i="6"/>
  <c r="H78" i="6" s="1"/>
  <c r="E77" i="6"/>
  <c r="H77" i="6" s="1"/>
  <c r="E76" i="6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H59" i="6"/>
  <c r="E60" i="6"/>
  <c r="H60" i="6" s="1"/>
  <c r="E59" i="6"/>
  <c r="E58" i="6"/>
  <c r="H58" i="6" s="1"/>
  <c r="G57" i="6"/>
  <c r="D57" i="6"/>
  <c r="C57" i="6"/>
  <c r="H40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E39" i="6"/>
  <c r="E38" i="6"/>
  <c r="H38" i="6" s="1"/>
  <c r="G37" i="6"/>
  <c r="F37" i="6"/>
  <c r="D37" i="6"/>
  <c r="C37" i="6"/>
  <c r="E10" i="6"/>
  <c r="H10" i="6" s="1"/>
  <c r="E47" i="4"/>
  <c r="E43" i="4"/>
  <c r="D43" i="4"/>
  <c r="C43" i="4"/>
  <c r="E40" i="4"/>
  <c r="D40" i="4"/>
  <c r="D47" i="4" s="1"/>
  <c r="C40" i="4"/>
  <c r="C47" i="4" s="1"/>
  <c r="E30" i="4"/>
  <c r="D30" i="4"/>
  <c r="C30" i="4"/>
  <c r="I79" i="5"/>
  <c r="H79" i="5"/>
  <c r="G79" i="5"/>
  <c r="F79" i="5"/>
  <c r="E79" i="5"/>
  <c r="D79" i="5"/>
  <c r="I71" i="5"/>
  <c r="H71" i="5"/>
  <c r="E13" i="4" s="1"/>
  <c r="G71" i="5"/>
  <c r="D13" i="4" s="1"/>
  <c r="F71" i="5"/>
  <c r="E71" i="5"/>
  <c r="D71" i="5"/>
  <c r="C13" i="4" s="1"/>
  <c r="F67" i="5"/>
  <c r="F66" i="5"/>
  <c r="I66" i="5"/>
  <c r="I65" i="5"/>
  <c r="I64" i="5"/>
  <c r="F65" i="5"/>
  <c r="F64" i="5"/>
  <c r="F63" i="5" s="1"/>
  <c r="H63" i="5"/>
  <c r="G63" i="5"/>
  <c r="E63" i="5"/>
  <c r="D63" i="5"/>
  <c r="I61" i="5"/>
  <c r="I60" i="5"/>
  <c r="I59" i="5"/>
  <c r="F58" i="5"/>
  <c r="F61" i="5"/>
  <c r="F60" i="5"/>
  <c r="F59" i="5"/>
  <c r="I58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I40" i="5" s="1"/>
  <c r="F42" i="5"/>
  <c r="F40" i="5" s="1"/>
  <c r="F41" i="5"/>
  <c r="H40" i="5"/>
  <c r="G40" i="5"/>
  <c r="E40" i="5"/>
  <c r="I39" i="5"/>
  <c r="F39" i="5"/>
  <c r="I38" i="5"/>
  <c r="H38" i="5"/>
  <c r="G38" i="5"/>
  <c r="F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E8" i="13" l="1"/>
  <c r="F8" i="13"/>
  <c r="B20" i="13"/>
  <c r="E45" i="13"/>
  <c r="E47" i="13" s="1"/>
  <c r="K100" i="6"/>
  <c r="G8" i="6"/>
  <c r="N8" i="9" s="1"/>
  <c r="F45" i="13"/>
  <c r="E10" i="12"/>
  <c r="G19" i="9"/>
  <c r="G12" i="9"/>
  <c r="D8" i="9"/>
  <c r="G13" i="9"/>
  <c r="F8" i="6"/>
  <c r="M8" i="9" s="1"/>
  <c r="D69" i="5"/>
  <c r="D74" i="5" s="1"/>
  <c r="D94" i="5" s="1"/>
  <c r="E77" i="12"/>
  <c r="I63" i="5"/>
  <c r="C62" i="12"/>
  <c r="C57" i="12" s="1"/>
  <c r="C46" i="12" s="1"/>
  <c r="D23" i="13"/>
  <c r="B8" i="13"/>
  <c r="B31" i="13" s="1"/>
  <c r="B49" i="13" s="1"/>
  <c r="E20" i="13"/>
  <c r="C8" i="13"/>
  <c r="D11" i="13"/>
  <c r="C20" i="13"/>
  <c r="D27" i="13"/>
  <c r="F31" i="5"/>
  <c r="I31" i="5"/>
  <c r="E92" i="6"/>
  <c r="H11" i="6"/>
  <c r="G13" i="13"/>
  <c r="G11" i="13" s="1"/>
  <c r="F20" i="13"/>
  <c r="F31" i="13" s="1"/>
  <c r="G23" i="13"/>
  <c r="G27" i="13"/>
  <c r="G15" i="13"/>
  <c r="H47" i="12"/>
  <c r="H12" i="12"/>
  <c r="H10" i="12" s="1"/>
  <c r="E66" i="12"/>
  <c r="E29" i="12"/>
  <c r="E40" i="12"/>
  <c r="E47" i="12"/>
  <c r="H44" i="12"/>
  <c r="H40" i="12" s="1"/>
  <c r="H68" i="12"/>
  <c r="H66" i="12" s="1"/>
  <c r="H31" i="12"/>
  <c r="H29" i="12" s="1"/>
  <c r="E102" i="6"/>
  <c r="E122" i="6"/>
  <c r="H136" i="6"/>
  <c r="D83" i="6"/>
  <c r="H104" i="6"/>
  <c r="H102" i="6" s="1"/>
  <c r="E112" i="6"/>
  <c r="E132" i="6"/>
  <c r="E136" i="6"/>
  <c r="E145" i="6"/>
  <c r="E149" i="6"/>
  <c r="B30" i="9"/>
  <c r="B44" i="9" s="1"/>
  <c r="I46" i="5"/>
  <c r="G69" i="5"/>
  <c r="F83" i="6"/>
  <c r="G83" i="6"/>
  <c r="N19" i="9" s="1"/>
  <c r="D15" i="13"/>
  <c r="H77" i="12"/>
  <c r="C30" i="9"/>
  <c r="C44" i="9" s="1"/>
  <c r="E30" i="9"/>
  <c r="E44" i="9" s="1"/>
  <c r="F30" i="9"/>
  <c r="F44" i="9" s="1"/>
  <c r="D19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C8" i="6" s="1"/>
  <c r="J8" i="9" s="1"/>
  <c r="E74" i="6"/>
  <c r="H74" i="6"/>
  <c r="E70" i="6"/>
  <c r="H70" i="6"/>
  <c r="E61" i="6"/>
  <c r="H62" i="6"/>
  <c r="H61" i="6" s="1"/>
  <c r="E57" i="6"/>
  <c r="H57" i="6"/>
  <c r="G20" i="12"/>
  <c r="G9" i="12" s="1"/>
  <c r="E37" i="6"/>
  <c r="H39" i="6"/>
  <c r="H37" i="6" s="1"/>
  <c r="E20" i="3"/>
  <c r="K18" i="3"/>
  <c r="K17" i="3"/>
  <c r="K16" i="3"/>
  <c r="K15" i="3"/>
  <c r="K14" i="3" s="1"/>
  <c r="J14" i="3"/>
  <c r="I14" i="3"/>
  <c r="H14" i="3"/>
  <c r="G14" i="3"/>
  <c r="E14" i="3"/>
  <c r="J8" i="3"/>
  <c r="J20" i="3" s="1"/>
  <c r="I8" i="3"/>
  <c r="I20" i="3" s="1"/>
  <c r="H8" i="3"/>
  <c r="H20" i="3" s="1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C9" i="2" s="1"/>
  <c r="G8" i="13" l="1"/>
  <c r="D20" i="13"/>
  <c r="D57" i="12"/>
  <c r="D46" i="12" s="1"/>
  <c r="K19" i="9"/>
  <c r="G8" i="9"/>
  <c r="F62" i="12"/>
  <c r="G62" i="12" s="1"/>
  <c r="G57" i="12" s="1"/>
  <c r="G46" i="12" s="1"/>
  <c r="G83" i="12" s="1"/>
  <c r="G97" i="12" s="1"/>
  <c r="M19" i="9"/>
  <c r="G158" i="6"/>
  <c r="G168" i="6" s="1"/>
  <c r="F47" i="13"/>
  <c r="F49" i="13" s="1"/>
  <c r="F158" i="6"/>
  <c r="F168" i="6" s="1"/>
  <c r="D8" i="6"/>
  <c r="C31" i="13"/>
  <c r="C49" i="13" s="1"/>
  <c r="K8" i="3"/>
  <c r="K20" i="3" s="1"/>
  <c r="G20" i="3"/>
  <c r="D8" i="13"/>
  <c r="G74" i="5"/>
  <c r="G94" i="5" s="1"/>
  <c r="E31" i="13"/>
  <c r="G20" i="13"/>
  <c r="C25" i="12"/>
  <c r="C58" i="4"/>
  <c r="C62" i="4" s="1"/>
  <c r="C63" i="4" s="1"/>
  <c r="E74" i="4"/>
  <c r="H83" i="6"/>
  <c r="O19" i="9" s="1"/>
  <c r="E83" i="6"/>
  <c r="L19" i="9" s="1"/>
  <c r="H74" i="5"/>
  <c r="H94" i="5" s="1"/>
  <c r="D62" i="4"/>
  <c r="D63" i="4" s="1"/>
  <c r="F20" i="12"/>
  <c r="D30" i="9"/>
  <c r="D44" i="9" s="1"/>
  <c r="C74" i="4"/>
  <c r="E69" i="4"/>
  <c r="D69" i="4"/>
  <c r="E9" i="6"/>
  <c r="D45" i="13" s="1"/>
  <c r="D47" i="13" s="1"/>
  <c r="H9" i="6"/>
  <c r="G14" i="2"/>
  <c r="I9" i="2"/>
  <c r="I20" i="2" s="1"/>
  <c r="H9" i="2"/>
  <c r="H20" i="2" s="1"/>
  <c r="D9" i="2"/>
  <c r="D20" i="2" s="1"/>
  <c r="G10" i="2"/>
  <c r="G9" i="2" s="1"/>
  <c r="D31" i="13" l="1"/>
  <c r="G31" i="13"/>
  <c r="E62" i="12"/>
  <c r="H62" i="12" s="1"/>
  <c r="H57" i="12" s="1"/>
  <c r="H46" i="12" s="1"/>
  <c r="G45" i="13"/>
  <c r="G47" i="13" s="1"/>
  <c r="D49" i="13"/>
  <c r="F57" i="12"/>
  <c r="F46" i="12" s="1"/>
  <c r="C9" i="12"/>
  <c r="C83" i="12" s="1"/>
  <c r="C97" i="12" s="1"/>
  <c r="C20" i="12"/>
  <c r="K8" i="9"/>
  <c r="F9" i="12"/>
  <c r="E8" i="6"/>
  <c r="G30" i="9"/>
  <c r="G44" i="9" s="1"/>
  <c r="E49" i="13"/>
  <c r="C158" i="6"/>
  <c r="C168" i="6" s="1"/>
  <c r="H8" i="6"/>
  <c r="O8" i="9" s="1"/>
  <c r="E78" i="4"/>
  <c r="E79" i="4" s="1"/>
  <c r="D158" i="6"/>
  <c r="D168" i="6" s="1"/>
  <c r="D74" i="4"/>
  <c r="D78" i="4" s="1"/>
  <c r="D79" i="4" s="1"/>
  <c r="F74" i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G49" i="13" l="1"/>
  <c r="E57" i="12"/>
  <c r="E46" i="12" s="1"/>
  <c r="F83" i="12"/>
  <c r="F97" i="12" s="1"/>
  <c r="E158" i="6"/>
  <c r="E168" i="6" s="1"/>
  <c r="L8" i="9"/>
  <c r="H158" i="6"/>
  <c r="E34" i="4"/>
  <c r="E62" i="4"/>
  <c r="E63" i="4" s="1"/>
  <c r="G78" i="1"/>
  <c r="C34" i="4"/>
  <c r="D34" i="4"/>
  <c r="E25" i="12"/>
  <c r="D20" i="12"/>
  <c r="D9" i="12" s="1"/>
  <c r="D83" i="12" s="1"/>
  <c r="D97" i="12" s="1"/>
  <c r="B41" i="1"/>
  <c r="C41" i="1"/>
  <c r="B38" i="1"/>
  <c r="C38" i="1"/>
  <c r="B31" i="1"/>
  <c r="C31" i="1"/>
  <c r="B25" i="1"/>
  <c r="C25" i="1"/>
  <c r="H25" i="12" l="1"/>
  <c r="H20" i="12" s="1"/>
  <c r="H9" i="12" s="1"/>
  <c r="H83" i="12" s="1"/>
  <c r="E20" i="12"/>
  <c r="E9" i="12" s="1"/>
  <c r="E83" i="12" s="1"/>
  <c r="E97" i="12" s="1"/>
  <c r="B9" i="1"/>
  <c r="B47" i="1" s="1"/>
  <c r="B61" i="1" s="1"/>
  <c r="C9" i="1"/>
  <c r="C47" i="1" s="1"/>
  <c r="C61" i="1" s="1"/>
  <c r="G9" i="1"/>
  <c r="C18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E44" i="5"/>
  <c r="F74" i="5" l="1"/>
  <c r="F94" i="5" s="1"/>
  <c r="E74" i="5"/>
  <c r="K75" i="5" s="1"/>
  <c r="E94" i="5" l="1"/>
</calcChain>
</file>

<file path=xl/sharedStrings.xml><?xml version="1.0" encoding="utf-8"?>
<sst xmlns="http://schemas.openxmlformats.org/spreadsheetml/2006/main" count="703" uniqueCount="465">
  <si>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</si>
  <si>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</si>
  <si>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</si>
  <si>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</si>
  <si>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</si>
  <si>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</si>
  <si>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</si>
  <si>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</si>
  <si>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</si>
  <si>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</si>
  <si>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</si>
  <si>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</si>
  <si>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</si>
  <si>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</si>
  <si>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</si>
  <si>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</si>
  <si>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</si>
  <si>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</si>
  <si>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</si>
  <si>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</si>
  <si>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</si>
  <si>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</si>
  <si>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</si>
  <si>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</si>
  <si>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</si>
  <si>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</si>
  <si>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</si>
  <si>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</si>
  <si>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</si>
  <si>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</si>
  <si>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</si>
  <si>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</si>
  <si>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</si>
  <si>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</si>
  <si>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</si>
  <si>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</si>
  <si>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</si>
  <si>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</si>
  <si>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</si>
  <si>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</si>
  <si>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</si>
  <si>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</si>
  <si>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</si>
  <si>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</si>
  <si>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</si>
  <si>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</si>
  <si>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</si>
  <si>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</si>
  <si>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</si>
  <si>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</si>
  <si>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</si>
  <si>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</si>
  <si>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</si>
  <si>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</si>
  <si>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</si>
  <si>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</si>
  <si>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</si>
  <si>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</si>
  <si>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</si>
  <si>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</si>
  <si>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</si>
  <si>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</si>
  <si>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</si>
  <si>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</si>
  <si>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</si>
  <si>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</si>
  <si>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</si>
  <si>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</si>
  <si>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</si>
  <si>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</si>
  <si>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</si>
  <si>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</si>
  <si>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</si>
  <si>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</si>
  <si>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</si>
  <si>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</si>
  <si>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</si>
  <si>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</si>
  <si>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</si>
  <si>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</si>
  <si>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</si>
  <si>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</si>
  <si>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</si>
  <si>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</si>
  <si>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</si>
  <si>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</si>
  <si>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</si>
  <si>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</si>
  <si>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</si>
  <si>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</si>
  <si>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</si>
  <si>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</si>
  <si>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</si>
  <si>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</si>
  <si>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</si>
  <si>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</si>
  <si>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</si>
  <si>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</si>
  <si>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</si>
  <si>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</si>
  <si>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</si>
  <si>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</si>
  <si>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</si>
  <si>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</si>
  <si>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</si>
  <si>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</si>
  <si>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</si>
  <si>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</si>
  <si>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</si>
  <si>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</si>
  <si>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</si>
  <si>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</si>
  <si>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</si>
  <si>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</si>
  <si>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</si>
  <si>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</si>
  <si>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</si>
  <si>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</si>
  <si>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</si>
  <si>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</si>
  <si>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</si>
  <si>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</si>
  <si>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</si>
  <si>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</si>
  <si>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</si>
  <si>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</si>
  <si>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</si>
  <si>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</si>
  <si>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</si>
  <si>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</si>
  <si>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</si>
  <si>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</si>
  <si>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</si>
  <si>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</si>
  <si>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</si>
  <si>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</si>
  <si>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</si>
  <si>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</si>
  <si>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</si>
  <si>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</si>
  <si>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</si>
  <si>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</si>
  <si>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</si>
  <si>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</si>
  <si>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</si>
  <si>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</si>
  <si>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</si>
  <si>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</si>
  <si>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</si>
  <si>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</si>
  <si>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</si>
  <si>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</si>
  <si>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</si>
  <si>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</si>
  <si>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</si>
  <si>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</si>
  <si>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</si>
  <si>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</si>
  <si>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</si>
  <si>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</si>
  <si>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</si>
  <si>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</si>
  <si>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</si>
  <si>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</si>
  <si>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</si>
  <si>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</si>
  <si>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</si>
  <si>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</si>
  <si>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</si>
  <si>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</si>
  <si>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</si>
  <si>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</si>
  <si>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</si>
  <si>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</si>
  <si>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</si>
  <si>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</si>
  <si>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</si>
  <si>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</si>
  <si>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</si>
  <si>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</si>
  <si>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</si>
  <si>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</si>
  <si>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</si>
  <si>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</si>
  <si>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</si>
  <si>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</si>
  <si>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</si>
  <si>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</si>
  <si>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</si>
  <si>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</si>
  <si>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</si>
  <si>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</si>
  <si>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</si>
  <si>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</si>
  <si>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</si>
  <si>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</si>
  <si>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</si>
  <si>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</si>
  <si>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</si>
  <si>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</si>
  <si>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</si>
  <si>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</si>
  <si>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</si>
  <si>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</si>
  <si>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</si>
  <si>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</si>
  <si>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</si>
  <si>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</si>
  <si>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</si>
  <si>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</si>
  <si>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</si>
  <si>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</si>
  <si>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</si>
  <si>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</si>
  <si>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</si>
  <si>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</si>
  <si>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</si>
  <si>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</si>
  <si>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</si>
  <si>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</si>
  <si>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</si>
  <si>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</si>
  <si>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</si>
  <si>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</si>
  <si>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</si>
  <si>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</si>
  <si>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</si>
  <si>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</si>
  <si>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</si>
  <si>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</si>
  <si>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</si>
  <si>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</si>
  <si>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</si>
  <si>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</si>
  <si>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</si>
  <si>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</si>
  <si>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</si>
  <si>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</si>
  <si>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</si>
  <si>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</si>
  <si>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</si>
  <si>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</si>
  <si>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</si>
  <si>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</si>
  <si>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</si>
  <si>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</si>
  <si>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</si>
  <si>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</si>
  <si>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</si>
  <si>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</si>
  <si>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</si>
  <si>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</si>
  <si>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</si>
  <si>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</si>
  <si>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</si>
  <si>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</si>
  <si>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</si>
  <si>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</si>
  <si>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</si>
  <si>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</si>
  <si>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</si>
  <si>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</si>
  <si>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</si>
  <si>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</si>
  <si>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</si>
  <si>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</si>
  <si>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</si>
  <si>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</si>
  <si>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</si>
  <si>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</si>
  <si>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</si>
  <si>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</si>
  <si>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</si>
  <si>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</si>
  <si>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</si>
  <si>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</si>
  <si>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</si>
  <si>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</si>
  <si>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</si>
  <si>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</si>
  <si>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</si>
  <si>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</si>
  <si>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</si>
  <si>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</si>
  <si>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</si>
  <si>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</si>
  <si>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</si>
  <si>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</si>
  <si>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</si>
  <si>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</si>
  <si>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</si>
  <si>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</si>
  <si>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</si>
  <si>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</si>
  <si>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</si>
  <si>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FAETA</t>
  </si>
  <si>
    <t>INGRESOS PROPIOS</t>
  </si>
  <si>
    <t>RECURSO ESTATAL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</si>
  <si>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</si>
  <si>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</si>
  <si>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</si>
  <si>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</si>
  <si>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</si>
  <si>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</si>
  <si>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</si>
  <si>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</si>
  <si>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</si>
  <si>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</si>
  <si>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</si>
  <si>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</si>
  <si>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</si>
  <si>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</si>
  <si>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</si>
  <si>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</si>
  <si>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</si>
  <si>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</si>
  <si>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</si>
  <si>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</si>
  <si>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</si>
  <si>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</si>
  <si>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</si>
  <si>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</si>
  <si>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</si>
  <si>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</si>
  <si>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</si>
  <si>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</si>
  <si>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</si>
  <si>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</si>
  <si>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</si>
  <si>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</si>
  <si>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</si>
  <si>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</si>
  <si>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</si>
  <si>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</si>
  <si>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</si>
  <si>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</si>
  <si>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</si>
  <si>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</si>
  <si>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</si>
  <si>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</si>
  <si>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</si>
  <si>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</si>
  <si>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</si>
  <si>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</si>
  <si>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</si>
  <si>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</si>
  <si>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</si>
  <si>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</si>
  <si>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</si>
  <si>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</si>
  <si>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</si>
  <si>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</si>
  <si>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</si>
  <si>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</si>
  <si>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</si>
  <si>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</si>
  <si>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</si>
  <si>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</si>
  <si>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</si>
  <si>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</si>
  <si>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</si>
  <si>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</si>
  <si>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</si>
  <si>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</si>
  <si>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</si>
  <si>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</si>
  <si>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</si>
  <si>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</si>
  <si>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</si>
  <si>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</si>
  <si>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</si>
  <si>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</si>
  <si>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</si>
  <si>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</si>
  <si>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</si>
  <si>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</si>
  <si>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</si>
  <si>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</si>
  <si>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</si>
  <si>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</si>
  <si>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</si>
  <si>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</si>
  <si>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</si>
  <si>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</si>
  <si>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</si>
  <si>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</si>
  <si>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</si>
  <si>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</si>
  <si>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</si>
  <si>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</si>
  <si>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</si>
  <si>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</si>
  <si>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</si>
  <si>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</si>
  <si>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</si>
  <si>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</si>
  <si>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</si>
  <si>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</si>
  <si>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</si>
  <si>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</si>
  <si>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</si>
  <si>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</si>
  <si>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</si>
  <si>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</si>
  <si>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</si>
  <si>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</si>
  <si>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</si>
  <si>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</si>
  <si>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</si>
  <si>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</si>
  <si>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</si>
  <si>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</si>
  <si>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</si>
  <si>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</si>
  <si>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</si>
  <si>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</si>
  <si>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</si>
  <si>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</si>
  <si>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</si>
  <si>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</si>
  <si>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</si>
  <si>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</si>
  <si>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</si>
  <si>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</si>
  <si>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</si>
  <si>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</si>
  <si>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</si>
  <si>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</si>
  <si>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</si>
  <si>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</si>
  <si>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</si>
  <si>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</si>
  <si>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</si>
  <si>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</si>
  <si>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</si>
  <si>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</si>
  <si>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</si>
  <si>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</si>
  <si>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</si>
  <si>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</si>
  <si>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</si>
  <si>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</si>
  <si>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</si>
  <si>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</si>
  <si>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</si>
  <si>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</si>
  <si>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</si>
  <si>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</si>
  <si>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</si>
  <si>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</si>
  <si>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Mtra. Irma González Benítez</t>
  </si>
  <si>
    <t>Lic. Mario Gabriel Sánchez Carbajal</t>
  </si>
  <si>
    <t>Directora General</t>
  </si>
  <si>
    <t>Director Administrativo</t>
  </si>
  <si>
    <t>Diferencias</t>
  </si>
  <si>
    <t>31 de diciembre de 2017</t>
  </si>
  <si>
    <t>Saldo al 31 de diciembre de 2017 (d)</t>
  </si>
  <si>
    <t>Sumas comportamiento presupuestario de egresos al 31 de mzo 2018</t>
  </si>
  <si>
    <t>Al 31 de diciembre de 2017 y al 31 de diciembre de 2018</t>
  </si>
  <si>
    <t>Al 31 de diciembre de 2018</t>
  </si>
  <si>
    <t>Del 1 de enero al 31 de diciembre de 2018</t>
  </si>
  <si>
    <t>Del 1 de enero Al 31 de diciembre de 2018</t>
  </si>
  <si>
    <t>Sumas comportamiento presupuestario de egresos al 31 de dic 2018</t>
  </si>
  <si>
    <t>Sumas del estado presupuestario de ingresos al 31 de dic de 2018</t>
  </si>
  <si>
    <t>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</si>
</sst>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8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view="pageBreakPreview" topLeftCell="A49" zoomScale="85" zoomScaleNormal="100" zoomScaleSheetLayoutView="85" workbookViewId="0">
      <selection activeCell="H99" sqref="H99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3" t="s">
        <v>119</v>
      </c>
      <c r="B2" s="174"/>
      <c r="C2" s="174"/>
      <c r="D2" s="174"/>
      <c r="E2" s="174"/>
      <c r="F2" s="174"/>
      <c r="G2" s="175"/>
    </row>
    <row r="3" spans="1:7" x14ac:dyDescent="0.2">
      <c r="A3" s="176" t="s">
        <v>0</v>
      </c>
      <c r="B3" s="177"/>
      <c r="C3" s="177"/>
      <c r="D3" s="177"/>
      <c r="E3" s="177"/>
      <c r="F3" s="177"/>
      <c r="G3" s="178"/>
    </row>
    <row r="4" spans="1:7" x14ac:dyDescent="0.2">
      <c r="A4" s="176" t="s">
        <v>458</v>
      </c>
      <c r="B4" s="177"/>
      <c r="C4" s="177"/>
      <c r="D4" s="177"/>
      <c r="E4" s="177"/>
      <c r="F4" s="177"/>
      <c r="G4" s="178"/>
    </row>
    <row r="5" spans="1:7" ht="13.5" thickBot="1" x14ac:dyDescent="0.25">
      <c r="A5" s="179" t="s">
        <v>1</v>
      </c>
      <c r="B5" s="180"/>
      <c r="C5" s="180"/>
      <c r="D5" s="180"/>
      <c r="E5" s="180"/>
      <c r="F5" s="180"/>
      <c r="G5" s="181"/>
    </row>
    <row r="6" spans="1:7" ht="26.25" thickBot="1" x14ac:dyDescent="0.25">
      <c r="A6" s="5" t="s">
        <v>120</v>
      </c>
      <c r="B6" s="6" t="s">
        <v>464</v>
      </c>
      <c r="C6" s="6" t="s">
        <v>455</v>
      </c>
      <c r="D6" s="7"/>
      <c r="E6" s="8" t="s">
        <v>120</v>
      </c>
      <c r="F6" s="6" t="s">
        <v>464</v>
      </c>
      <c r="G6" s="6" t="s">
        <v>455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3637568</v>
      </c>
      <c r="C9" s="86">
        <f>+C10+C11+C12+C13+C14+C15+C16</f>
        <v>6653998</v>
      </c>
      <c r="D9" s="11"/>
      <c r="E9" s="12" t="s">
        <v>7</v>
      </c>
      <c r="F9" s="86">
        <f>+F10+F11+F12+F13+F14+F15+F16+F17+F18</f>
        <v>1483125</v>
      </c>
      <c r="G9" s="86">
        <f>+G10+G11+G12+G13+G14+G15+G16+G17+G18</f>
        <v>1121488</v>
      </c>
    </row>
    <row r="10" spans="1:7" x14ac:dyDescent="0.2">
      <c r="A10" s="13" t="s">
        <v>8</v>
      </c>
      <c r="B10" s="87">
        <v>0</v>
      </c>
      <c r="C10" s="87">
        <v>0</v>
      </c>
      <c r="D10" s="11"/>
      <c r="E10" s="12" t="s">
        <v>9</v>
      </c>
      <c r="F10" s="87"/>
      <c r="G10" s="87">
        <v>0</v>
      </c>
    </row>
    <row r="11" spans="1:7" x14ac:dyDescent="0.2">
      <c r="A11" s="13" t="s">
        <v>10</v>
      </c>
      <c r="B11" s="87">
        <v>3637568</v>
      </c>
      <c r="C11" s="87">
        <v>6653998</v>
      </c>
      <c r="D11" s="11"/>
      <c r="E11" s="12" t="s">
        <v>11</v>
      </c>
      <c r="F11" s="87">
        <v>0</v>
      </c>
      <c r="G11" s="87">
        <v>0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1483125</v>
      </c>
      <c r="G16" s="87">
        <v>1121488</v>
      </c>
    </row>
    <row r="17" spans="1:7" ht="25.5" x14ac:dyDescent="0.2">
      <c r="A17" s="14" t="s">
        <v>22</v>
      </c>
      <c r="B17" s="86">
        <f>+B18+B19+B20+B21+B22+B23+B24</f>
        <v>500847</v>
      </c>
      <c r="C17" s="86">
        <f>+C18+C19+C20+C21+C22+C23+C24</f>
        <v>598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500315</v>
      </c>
      <c r="C19" s="87">
        <v>0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0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532</v>
      </c>
      <c r="C24" s="87">
        <v>598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4138415</v>
      </c>
      <c r="C47" s="86">
        <f>+C9+C17+C25+C31+C37+C38+C41</f>
        <v>6654596</v>
      </c>
      <c r="D47" s="148"/>
      <c r="E47" s="139" t="s">
        <v>81</v>
      </c>
      <c r="F47" s="86">
        <f>+F9+F19+F23+F26+F27+F31+F38+F42</f>
        <v>1483125</v>
      </c>
      <c r="G47" s="86">
        <f>+G9+G19+G23+G26+G27+G31+G38+G42</f>
        <v>1121488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6468727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32322121</v>
      </c>
      <c r="C52" s="87">
        <v>31433654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570491</v>
      </c>
      <c r="C53" s="87">
        <v>561190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1483125</v>
      </c>
      <c r="G58" s="86">
        <f>+G47+G56</f>
        <v>1121488</v>
      </c>
    </row>
    <row r="59" spans="1:7" ht="25.5" x14ac:dyDescent="0.2">
      <c r="A59" s="9" t="s">
        <v>101</v>
      </c>
      <c r="B59" s="86">
        <f>+B49+B50+B51+B52+B53+B54+B55+B56+B57</f>
        <v>39361338</v>
      </c>
      <c r="C59" s="86">
        <f>+C49+C50+C51+C52+C53+C54+C55+C56+C57</f>
        <v>38463571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43499753</v>
      </c>
      <c r="C61" s="86">
        <f>+C47+C59</f>
        <v>45118167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8814386</v>
      </c>
      <c r="G67" s="86">
        <f>+G68+G69+G70+G71+G72</f>
        <v>10794437</v>
      </c>
    </row>
    <row r="68" spans="1:7" x14ac:dyDescent="0.2">
      <c r="A68" s="13"/>
      <c r="B68" s="20"/>
      <c r="C68" s="20"/>
      <c r="D68" s="11"/>
      <c r="E68" s="12" t="s">
        <v>109</v>
      </c>
      <c r="F68" s="87">
        <v>2401160</v>
      </c>
      <c r="G68" s="87">
        <v>5364769</v>
      </c>
    </row>
    <row r="69" spans="1:7" x14ac:dyDescent="0.2">
      <c r="A69" s="13"/>
      <c r="B69" s="20"/>
      <c r="C69" s="20"/>
      <c r="D69" s="11"/>
      <c r="E69" s="12" t="s">
        <v>110</v>
      </c>
      <c r="F69" s="87">
        <v>6413226</v>
      </c>
      <c r="G69" s="87">
        <v>5429668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42016628</v>
      </c>
      <c r="G78" s="86">
        <f>+G62+G67+G74</f>
        <v>43996679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43499753</v>
      </c>
      <c r="G80" s="86">
        <f>+G58+G78</f>
        <v>45118167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2" t="s">
        <v>450</v>
      </c>
      <c r="B90" s="172"/>
      <c r="C90" s="172"/>
      <c r="E90" s="172" t="s">
        <v>451</v>
      </c>
      <c r="F90" s="172"/>
      <c r="G90" s="172"/>
    </row>
    <row r="91" spans="1:10" x14ac:dyDescent="0.2">
      <c r="A91" s="172" t="s">
        <v>452</v>
      </c>
      <c r="B91" s="172"/>
      <c r="C91" s="172"/>
      <c r="E91" s="172" t="s">
        <v>453</v>
      </c>
      <c r="F91" s="172"/>
      <c r="G91" s="172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G18" sqref="G18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207" t="s">
        <v>119</v>
      </c>
      <c r="B2" s="208"/>
      <c r="C2" s="208"/>
      <c r="D2" s="208"/>
      <c r="E2" s="208"/>
      <c r="F2" s="208"/>
      <c r="G2" s="208"/>
      <c r="H2" s="208"/>
      <c r="I2" s="209"/>
    </row>
    <row r="3" spans="1:9" ht="13.5" thickBot="1" x14ac:dyDescent="0.25">
      <c r="A3" s="210" t="s">
        <v>121</v>
      </c>
      <c r="B3" s="211"/>
      <c r="C3" s="211"/>
      <c r="D3" s="211"/>
      <c r="E3" s="211"/>
      <c r="F3" s="211"/>
      <c r="G3" s="211"/>
      <c r="H3" s="211"/>
      <c r="I3" s="212"/>
    </row>
    <row r="4" spans="1:9" ht="13.5" thickBot="1" x14ac:dyDescent="0.25">
      <c r="A4" s="210" t="s">
        <v>458</v>
      </c>
      <c r="B4" s="211"/>
      <c r="C4" s="211"/>
      <c r="D4" s="211"/>
      <c r="E4" s="211"/>
      <c r="F4" s="211"/>
      <c r="G4" s="211"/>
      <c r="H4" s="211"/>
      <c r="I4" s="212"/>
    </row>
    <row r="5" spans="1:9" ht="13.5" thickBot="1" x14ac:dyDescent="0.25">
      <c r="A5" s="210" t="s">
        <v>1</v>
      </c>
      <c r="B5" s="211"/>
      <c r="C5" s="211"/>
      <c r="D5" s="211"/>
      <c r="E5" s="211"/>
      <c r="F5" s="211"/>
      <c r="G5" s="211"/>
      <c r="H5" s="211"/>
      <c r="I5" s="212"/>
    </row>
    <row r="6" spans="1:9" ht="47.25" customHeight="1" x14ac:dyDescent="0.2">
      <c r="A6" s="213" t="s">
        <v>122</v>
      </c>
      <c r="B6" s="214"/>
      <c r="C6" s="182" t="s">
        <v>456</v>
      </c>
      <c r="D6" s="182" t="s">
        <v>123</v>
      </c>
      <c r="E6" s="182" t="s">
        <v>124</v>
      </c>
      <c r="F6" s="182" t="s">
        <v>125</v>
      </c>
      <c r="G6" s="3" t="s">
        <v>126</v>
      </c>
      <c r="H6" s="182" t="s">
        <v>128</v>
      </c>
      <c r="I6" s="182" t="s">
        <v>129</v>
      </c>
    </row>
    <row r="7" spans="1:9" ht="37.5" customHeight="1" thickBot="1" x14ac:dyDescent="0.25">
      <c r="A7" s="179"/>
      <c r="B7" s="181"/>
      <c r="C7" s="184"/>
      <c r="D7" s="184"/>
      <c r="E7" s="184"/>
      <c r="F7" s="184"/>
      <c r="G7" s="4" t="s">
        <v>127</v>
      </c>
      <c r="H7" s="184"/>
      <c r="I7" s="184"/>
    </row>
    <row r="8" spans="1:9" x14ac:dyDescent="0.2">
      <c r="A8" s="205"/>
      <c r="B8" s="206"/>
      <c r="C8" s="22"/>
      <c r="D8" s="22"/>
      <c r="E8" s="22"/>
      <c r="F8" s="22"/>
      <c r="G8" s="22"/>
      <c r="H8" s="22"/>
      <c r="I8" s="22"/>
    </row>
    <row r="9" spans="1:9" x14ac:dyDescent="0.2">
      <c r="A9" s="197" t="s">
        <v>130</v>
      </c>
      <c r="B9" s="198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197" t="s">
        <v>433</v>
      </c>
      <c r="B10" s="198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197" t="s">
        <v>434</v>
      </c>
      <c r="B14" s="198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197" t="s">
        <v>137</v>
      </c>
      <c r="B18" s="198"/>
      <c r="C18" s="86">
        <f>+'1.ESFD'!G9</f>
        <v>1121488</v>
      </c>
      <c r="D18" s="89">
        <v>0</v>
      </c>
      <c r="E18" s="89">
        <v>0</v>
      </c>
      <c r="F18" s="89">
        <v>0</v>
      </c>
      <c r="G18" s="166">
        <f>+'1.ESFD'!F9</f>
        <v>1483125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197" t="s">
        <v>138</v>
      </c>
      <c r="B20" s="198"/>
      <c r="C20" s="86">
        <f>+C9+C18</f>
        <v>1121488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1483125</v>
      </c>
      <c r="H20" s="86">
        <f t="shared" si="4"/>
        <v>0</v>
      </c>
      <c r="I20" s="86">
        <f t="shared" si="4"/>
        <v>0</v>
      </c>
    </row>
    <row r="21" spans="1:11" x14ac:dyDescent="0.2">
      <c r="A21" s="197"/>
      <c r="B21" s="198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197" t="s">
        <v>154</v>
      </c>
      <c r="B22" s="198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199" t="s">
        <v>435</v>
      </c>
      <c r="B23" s="200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199" t="s">
        <v>436</v>
      </c>
      <c r="B24" s="200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199" t="s">
        <v>437</v>
      </c>
      <c r="B25" s="200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203"/>
      <c r="B26" s="204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197" t="s">
        <v>155</v>
      </c>
      <c r="B27" s="198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199" t="s">
        <v>139</v>
      </c>
      <c r="B28" s="200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199" t="s">
        <v>140</v>
      </c>
      <c r="B29" s="200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199" t="s">
        <v>141</v>
      </c>
      <c r="B30" s="200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1"/>
      <c r="B31" s="202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196" t="s">
        <v>152</v>
      </c>
      <c r="C33" s="196"/>
      <c r="D33" s="196"/>
      <c r="E33" s="196"/>
      <c r="F33" s="196"/>
      <c r="G33" s="196"/>
      <c r="H33" s="196"/>
      <c r="I33" s="196"/>
    </row>
    <row r="34" spans="1:9" ht="25.5" customHeight="1" x14ac:dyDescent="0.2">
      <c r="A34" s="31">
        <v>2</v>
      </c>
      <c r="B34" s="196" t="s">
        <v>153</v>
      </c>
      <c r="C34" s="196"/>
      <c r="D34" s="196"/>
      <c r="E34" s="196"/>
      <c r="F34" s="196"/>
      <c r="G34" s="196"/>
      <c r="H34" s="196"/>
      <c r="I34" s="196"/>
    </row>
    <row r="37" spans="1:9" ht="13.5" thickBot="1" x14ac:dyDescent="0.25"/>
    <row r="38" spans="1:9" ht="20.100000000000001" customHeight="1" x14ac:dyDescent="0.2">
      <c r="A38" s="173" t="s">
        <v>142</v>
      </c>
      <c r="B38" s="175"/>
      <c r="C38" s="28" t="s">
        <v>143</v>
      </c>
      <c r="D38" s="129" t="s">
        <v>145</v>
      </c>
      <c r="E38" s="129" t="s">
        <v>148</v>
      </c>
      <c r="F38" s="182" t="s">
        <v>150</v>
      </c>
      <c r="G38" s="182" t="s">
        <v>441</v>
      </c>
    </row>
    <row r="39" spans="1:9" ht="20.100000000000001" customHeight="1" x14ac:dyDescent="0.2">
      <c r="A39" s="192"/>
      <c r="B39" s="193"/>
      <c r="C39" s="3" t="s">
        <v>144</v>
      </c>
      <c r="D39" s="127" t="s">
        <v>146</v>
      </c>
      <c r="E39" s="127" t="s">
        <v>149</v>
      </c>
      <c r="F39" s="183"/>
      <c r="G39" s="183"/>
    </row>
    <row r="40" spans="1:9" ht="20.100000000000001" customHeight="1" thickBot="1" x14ac:dyDescent="0.25">
      <c r="A40" s="194"/>
      <c r="B40" s="195"/>
      <c r="C40" s="29"/>
      <c r="D40" s="128" t="s">
        <v>147</v>
      </c>
      <c r="E40" s="29"/>
      <c r="F40" s="184"/>
      <c r="G40" s="184"/>
    </row>
    <row r="41" spans="1:9" ht="25.5" customHeight="1" x14ac:dyDescent="0.2">
      <c r="A41" s="186" t="s">
        <v>151</v>
      </c>
      <c r="B41" s="187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188" t="s">
        <v>438</v>
      </c>
      <c r="B42" s="189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188" t="s">
        <v>439</v>
      </c>
      <c r="B43" s="189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190" t="s">
        <v>440</v>
      </c>
      <c r="B44" s="191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185" t="s">
        <v>450</v>
      </c>
      <c r="C50" s="185"/>
      <c r="D50" s="185"/>
      <c r="E50" s="185" t="s">
        <v>451</v>
      </c>
      <c r="F50" s="185"/>
      <c r="G50" s="185"/>
      <c r="H50" s="185"/>
    </row>
    <row r="51" spans="2:8" x14ac:dyDescent="0.2">
      <c r="B51" s="185" t="s">
        <v>452</v>
      </c>
      <c r="C51" s="185"/>
      <c r="D51" s="185"/>
      <c r="E51" s="185" t="s">
        <v>453</v>
      </c>
      <c r="F51" s="185"/>
      <c r="G51" s="185"/>
      <c r="H51" s="185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207" t="s">
        <v>119</v>
      </c>
      <c r="B2" s="208"/>
      <c r="C2" s="208"/>
      <c r="D2" s="208"/>
      <c r="E2" s="208"/>
      <c r="F2" s="208"/>
      <c r="G2" s="208"/>
      <c r="H2" s="208"/>
      <c r="I2" s="208"/>
      <c r="J2" s="208"/>
      <c r="K2" s="209"/>
    </row>
    <row r="3" spans="1:12" ht="15.75" thickBot="1" x14ac:dyDescent="0.3">
      <c r="A3" s="210" t="s">
        <v>156</v>
      </c>
      <c r="B3" s="211"/>
      <c r="C3" s="211"/>
      <c r="D3" s="211"/>
      <c r="E3" s="211"/>
      <c r="F3" s="211"/>
      <c r="G3" s="211"/>
      <c r="H3" s="211"/>
      <c r="I3" s="211"/>
      <c r="J3" s="211"/>
      <c r="K3" s="212"/>
    </row>
    <row r="4" spans="1:12" ht="15.75" thickBot="1" x14ac:dyDescent="0.3">
      <c r="A4" s="210" t="s">
        <v>458</v>
      </c>
      <c r="B4" s="211"/>
      <c r="C4" s="211"/>
      <c r="D4" s="211"/>
      <c r="E4" s="211"/>
      <c r="F4" s="211"/>
      <c r="G4" s="211"/>
      <c r="H4" s="211"/>
      <c r="I4" s="211"/>
      <c r="J4" s="211"/>
      <c r="K4" s="212"/>
    </row>
    <row r="5" spans="1:12" ht="15.75" thickBot="1" x14ac:dyDescent="0.3">
      <c r="A5" s="210" t="s">
        <v>1</v>
      </c>
      <c r="B5" s="211"/>
      <c r="C5" s="211"/>
      <c r="D5" s="211"/>
      <c r="E5" s="211"/>
      <c r="F5" s="211"/>
      <c r="G5" s="211"/>
      <c r="H5" s="211"/>
      <c r="I5" s="211"/>
      <c r="J5" s="211"/>
      <c r="K5" s="212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15" t="s">
        <v>450</v>
      </c>
      <c r="B27" s="215"/>
      <c r="C27" s="215"/>
      <c r="D27" s="215"/>
      <c r="E27" s="215"/>
      <c r="G27" s="215" t="s">
        <v>451</v>
      </c>
      <c r="H27" s="215"/>
      <c r="I27" s="215"/>
      <c r="J27" s="215"/>
      <c r="K27" s="215"/>
    </row>
    <row r="28" spans="1:12" x14ac:dyDescent="0.25">
      <c r="A28" s="215" t="s">
        <v>452</v>
      </c>
      <c r="B28" s="215"/>
      <c r="C28" s="215"/>
      <c r="D28" s="215"/>
      <c r="E28" s="215"/>
      <c r="G28" s="215" t="s">
        <v>453</v>
      </c>
      <c r="H28" s="215"/>
      <c r="I28" s="215"/>
      <c r="J28" s="215"/>
      <c r="K28" s="215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zoomScaleNormal="100" workbookViewId="0">
      <selection activeCell="I61" sqref="I61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3" t="s">
        <v>119</v>
      </c>
      <c r="B2" s="174"/>
      <c r="C2" s="174"/>
      <c r="D2" s="174"/>
      <c r="E2" s="175"/>
    </row>
    <row r="3" spans="1:7" x14ac:dyDescent="0.25">
      <c r="A3" s="192" t="s">
        <v>179</v>
      </c>
      <c r="B3" s="218"/>
      <c r="C3" s="218"/>
      <c r="D3" s="218"/>
      <c r="E3" s="193"/>
    </row>
    <row r="4" spans="1:7" x14ac:dyDescent="0.25">
      <c r="A4" s="192" t="s">
        <v>459</v>
      </c>
      <c r="B4" s="218"/>
      <c r="C4" s="218"/>
      <c r="D4" s="218"/>
      <c r="E4" s="193"/>
    </row>
    <row r="5" spans="1:7" ht="15.75" thickBot="1" x14ac:dyDescent="0.3">
      <c r="A5" s="194" t="s">
        <v>1</v>
      </c>
      <c r="B5" s="219"/>
      <c r="C5" s="219"/>
      <c r="D5" s="219"/>
      <c r="E5" s="195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28" t="s">
        <v>180</v>
      </c>
      <c r="B7" s="229"/>
      <c r="C7" s="28" t="s">
        <v>181</v>
      </c>
      <c r="D7" s="182" t="s">
        <v>183</v>
      </c>
      <c r="E7" s="28" t="s">
        <v>184</v>
      </c>
    </row>
    <row r="8" spans="1:7" ht="15.75" thickBot="1" x14ac:dyDescent="0.3">
      <c r="A8" s="230"/>
      <c r="B8" s="231"/>
      <c r="C8" s="4" t="s">
        <v>182</v>
      </c>
      <c r="D8" s="184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56594679</v>
      </c>
      <c r="D10" s="90">
        <f>+D11+D12+D13</f>
        <v>58692221</v>
      </c>
      <c r="E10" s="90">
        <f>+E11+E12+E13</f>
        <v>58281905</v>
      </c>
      <c r="G10" s="154">
        <f>+D10-E10</f>
        <v>410316</v>
      </c>
    </row>
    <row r="11" spans="1:7" x14ac:dyDescent="0.25">
      <c r="A11" s="43"/>
      <c r="B11" s="46" t="s">
        <v>187</v>
      </c>
      <c r="C11" s="91">
        <v>14905545</v>
      </c>
      <c r="D11" s="91">
        <v>15910467</v>
      </c>
      <c r="E11" s="91">
        <v>15410151</v>
      </c>
    </row>
    <row r="12" spans="1:7" x14ac:dyDescent="0.25">
      <c r="A12" s="43"/>
      <c r="B12" s="46" t="s">
        <v>188</v>
      </c>
      <c r="C12" s="91">
        <v>41689134</v>
      </c>
      <c r="D12" s="91">
        <v>42781754</v>
      </c>
      <c r="E12" s="91">
        <v>42871754</v>
      </c>
    </row>
    <row r="13" spans="1:7" x14ac:dyDescent="0.25">
      <c r="A13" s="43"/>
      <c r="B13" s="46" t="s">
        <v>189</v>
      </c>
      <c r="C13" s="91">
        <f>+'5. EAID'!D71</f>
        <v>0</v>
      </c>
      <c r="D13" s="91">
        <f>+'5. EAID'!G71</f>
        <v>0</v>
      </c>
      <c r="E13" s="91">
        <f>+'5. EAID'!H71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56594679</v>
      </c>
      <c r="D15" s="90">
        <f>+D16+D17</f>
        <v>57188829</v>
      </c>
      <c r="E15" s="90">
        <f>+E16+E17</f>
        <v>57188829</v>
      </c>
    </row>
    <row r="16" spans="1:7" x14ac:dyDescent="0.25">
      <c r="A16" s="43"/>
      <c r="B16" s="46" t="s">
        <v>190</v>
      </c>
      <c r="C16" s="91">
        <v>14905545</v>
      </c>
      <c r="D16" s="91">
        <v>15158154</v>
      </c>
      <c r="E16" s="91">
        <v>15158154</v>
      </c>
    </row>
    <row r="17" spans="1:10" x14ac:dyDescent="0.25">
      <c r="A17" s="43"/>
      <c r="B17" s="46" t="s">
        <v>191</v>
      </c>
      <c r="C17" s="91">
        <v>41689134</v>
      </c>
      <c r="D17" s="91">
        <v>42030675</v>
      </c>
      <c r="E17" s="91">
        <v>42030675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4340652</v>
      </c>
      <c r="D19" s="170">
        <f>+D20+D21</f>
        <v>4340652</v>
      </c>
      <c r="E19" s="170">
        <f>+E20+E21</f>
        <v>4340652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f>303000-53000+565308</f>
        <v>815308</v>
      </c>
      <c r="D20" s="171">
        <v>815308</v>
      </c>
      <c r="E20" s="171">
        <v>815308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3525344</v>
      </c>
      <c r="D21" s="171">
        <v>3525344</v>
      </c>
      <c r="E21" s="171">
        <v>3525344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1"/>
      <c r="E22" s="171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4340652</v>
      </c>
      <c r="D23" s="91">
        <f>+D10-D15+D19</f>
        <v>5844044</v>
      </c>
      <c r="E23" s="91">
        <f>+E10-E15+E19</f>
        <v>5433728</v>
      </c>
    </row>
    <row r="24" spans="1:10" x14ac:dyDescent="0.25">
      <c r="A24" s="43"/>
      <c r="B24" s="45" t="s">
        <v>196</v>
      </c>
      <c r="C24" s="91">
        <f>+C23-C13</f>
        <v>4340652</v>
      </c>
      <c r="D24" s="91">
        <f>+D23-D13</f>
        <v>5844044</v>
      </c>
      <c r="E24" s="91">
        <f>+E23-E13</f>
        <v>5433728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1503392</v>
      </c>
      <c r="E25" s="91">
        <f>+E24-E19</f>
        <v>1093076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34" t="s">
        <v>198</v>
      </c>
      <c r="B28" s="235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1503392</v>
      </c>
      <c r="E34" s="90">
        <f t="shared" si="1"/>
        <v>1093076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8" t="s">
        <v>198</v>
      </c>
      <c r="B37" s="229"/>
      <c r="C37" s="232" t="s">
        <v>205</v>
      </c>
      <c r="D37" s="232" t="s">
        <v>183</v>
      </c>
      <c r="E37" s="2" t="s">
        <v>184</v>
      </c>
    </row>
    <row r="38" spans="1:5" ht="15.75" thickBot="1" x14ac:dyDescent="0.3">
      <c r="A38" s="230"/>
      <c r="B38" s="231"/>
      <c r="C38" s="233"/>
      <c r="D38" s="233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22"/>
      <c r="B47" s="224" t="s">
        <v>212</v>
      </c>
      <c r="C47" s="226">
        <f>+C40-C43</f>
        <v>0</v>
      </c>
      <c r="D47" s="226">
        <f t="shared" ref="D47:E47" si="4">+D40-D43</f>
        <v>0</v>
      </c>
      <c r="E47" s="226">
        <f t="shared" si="4"/>
        <v>0</v>
      </c>
    </row>
    <row r="48" spans="1:5" ht="15.75" thickBot="1" x14ac:dyDescent="0.3">
      <c r="A48" s="223"/>
      <c r="B48" s="225"/>
      <c r="C48" s="227"/>
      <c r="D48" s="227"/>
      <c r="E48" s="227"/>
    </row>
    <row r="49" spans="1:5" ht="15.75" thickBot="1" x14ac:dyDescent="0.3">
      <c r="A49" s="42"/>
      <c r="B49" s="25"/>
      <c r="C49" s="25"/>
      <c r="D49" s="25"/>
      <c r="E49" s="25"/>
    </row>
    <row r="50" spans="1:5" x14ac:dyDescent="0.25">
      <c r="A50" s="228" t="s">
        <v>198</v>
      </c>
      <c r="B50" s="229"/>
      <c r="C50" s="2" t="s">
        <v>181</v>
      </c>
      <c r="D50" s="232" t="s">
        <v>183</v>
      </c>
      <c r="E50" s="2" t="s">
        <v>184</v>
      </c>
    </row>
    <row r="51" spans="1:5" ht="15.75" thickBot="1" x14ac:dyDescent="0.3">
      <c r="A51" s="230"/>
      <c r="B51" s="231"/>
      <c r="C51" s="52" t="s">
        <v>199</v>
      </c>
      <c r="D51" s="233"/>
      <c r="E51" s="52" t="s">
        <v>200</v>
      </c>
    </row>
    <row r="52" spans="1:5" x14ac:dyDescent="0.25">
      <c r="A52" s="220"/>
      <c r="B52" s="221"/>
      <c r="C52" s="54"/>
      <c r="D52" s="54"/>
      <c r="E52" s="54"/>
    </row>
    <row r="53" spans="1:5" x14ac:dyDescent="0.25">
      <c r="A53" s="53"/>
      <c r="B53" s="54" t="s">
        <v>213</v>
      </c>
      <c r="C53" s="94">
        <f>+C11</f>
        <v>14905545</v>
      </c>
      <c r="D53" s="94">
        <f>+D11</f>
        <v>15910467</v>
      </c>
      <c r="E53" s="94">
        <f>+E11</f>
        <v>15410151</v>
      </c>
    </row>
    <row r="54" spans="1:5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5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5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5" x14ac:dyDescent="0.25">
      <c r="A57" s="53"/>
      <c r="B57" s="54"/>
      <c r="C57" s="94"/>
      <c r="D57" s="94"/>
      <c r="E57" s="94"/>
    </row>
    <row r="58" spans="1:5" x14ac:dyDescent="0.25">
      <c r="A58" s="53"/>
      <c r="B58" s="54" t="s">
        <v>190</v>
      </c>
      <c r="C58" s="94">
        <f>+C16</f>
        <v>14905545</v>
      </c>
      <c r="D58" s="94">
        <f>+D16</f>
        <v>15158154</v>
      </c>
      <c r="E58" s="94">
        <f>+E16</f>
        <v>15158154</v>
      </c>
    </row>
    <row r="59" spans="1:5" x14ac:dyDescent="0.25">
      <c r="A59" s="53"/>
      <c r="B59" s="54"/>
      <c r="C59" s="94"/>
      <c r="D59" s="94"/>
      <c r="E59" s="94"/>
    </row>
    <row r="60" spans="1:5" x14ac:dyDescent="0.25">
      <c r="A60" s="53"/>
      <c r="B60" s="54" t="s">
        <v>193</v>
      </c>
      <c r="C60" s="96">
        <f>+C20</f>
        <v>815308</v>
      </c>
      <c r="D60" s="94">
        <f>+D20</f>
        <v>815308</v>
      </c>
      <c r="E60" s="94">
        <f>+E20</f>
        <v>815308</v>
      </c>
    </row>
    <row r="61" spans="1:5" x14ac:dyDescent="0.25">
      <c r="A61" s="53"/>
      <c r="B61" s="54"/>
      <c r="C61" s="94"/>
      <c r="D61" s="94"/>
      <c r="E61" s="94"/>
    </row>
    <row r="62" spans="1:5" x14ac:dyDescent="0.25">
      <c r="A62" s="55"/>
      <c r="B62" s="56" t="s">
        <v>215</v>
      </c>
      <c r="C62" s="95">
        <f>+C53+C54-C58+C60</f>
        <v>815308</v>
      </c>
      <c r="D62" s="95">
        <f>+D53+D54-D58+D60</f>
        <v>1567621</v>
      </c>
      <c r="E62" s="95">
        <f>+E53+E54-E58+E60</f>
        <v>1067305</v>
      </c>
    </row>
    <row r="63" spans="1:5" x14ac:dyDescent="0.25">
      <c r="A63" s="55"/>
      <c r="B63" s="56" t="s">
        <v>216</v>
      </c>
      <c r="C63" s="95">
        <f>+C62-C54</f>
        <v>815308</v>
      </c>
      <c r="D63" s="95">
        <f>+D62-D54</f>
        <v>1567621</v>
      </c>
      <c r="E63" s="95">
        <f>+E62-E54</f>
        <v>1067305</v>
      </c>
    </row>
    <row r="64" spans="1:5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8" t="s">
        <v>198</v>
      </c>
      <c r="B66" s="229"/>
      <c r="C66" s="232" t="s">
        <v>205</v>
      </c>
      <c r="D66" s="232" t="s">
        <v>183</v>
      </c>
      <c r="E66" s="2" t="s">
        <v>184</v>
      </c>
    </row>
    <row r="67" spans="1:5" ht="15.75" thickBot="1" x14ac:dyDescent="0.3">
      <c r="A67" s="230"/>
      <c r="B67" s="231"/>
      <c r="C67" s="233"/>
      <c r="D67" s="233"/>
      <c r="E67" s="52" t="s">
        <v>200</v>
      </c>
    </row>
    <row r="68" spans="1:5" x14ac:dyDescent="0.25">
      <c r="A68" s="220"/>
      <c r="B68" s="221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41689134</v>
      </c>
      <c r="D69" s="94">
        <f t="shared" ref="D69:E69" si="6">+D12</f>
        <v>42781754</v>
      </c>
      <c r="E69" s="94">
        <f t="shared" si="6"/>
        <v>42871754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41689134</v>
      </c>
      <c r="D74" s="94">
        <f t="shared" ref="D74:E74" si="8">+D17</f>
        <v>42030675</v>
      </c>
      <c r="E74" s="94">
        <f t="shared" si="8"/>
        <v>42030675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3525344</v>
      </c>
      <c r="D76" s="94">
        <f>+D21</f>
        <v>3525344</v>
      </c>
      <c r="E76" s="94">
        <f>+E21</f>
        <v>3525344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3525344</v>
      </c>
      <c r="D78" s="95">
        <f t="shared" ref="D78:E78" si="9">+D69+D70-D74+D76</f>
        <v>4276423</v>
      </c>
      <c r="E78" s="95">
        <f t="shared" si="9"/>
        <v>4366423</v>
      </c>
    </row>
    <row r="79" spans="1:5" x14ac:dyDescent="0.25">
      <c r="A79" s="222"/>
      <c r="B79" s="224" t="s">
        <v>220</v>
      </c>
      <c r="C79" s="216">
        <f>+C78-C70</f>
        <v>3525344</v>
      </c>
      <c r="D79" s="216">
        <f>+D78-D70</f>
        <v>4276423</v>
      </c>
      <c r="E79" s="216">
        <f>+E78-E70</f>
        <v>4366423</v>
      </c>
    </row>
    <row r="80" spans="1:5" ht="15.75" thickBot="1" x14ac:dyDescent="0.3">
      <c r="A80" s="223"/>
      <c r="B80" s="225"/>
      <c r="C80" s="217"/>
      <c r="D80" s="217"/>
      <c r="E80" s="217"/>
    </row>
    <row r="82" spans="1:5" x14ac:dyDescent="0.25">
      <c r="D82" s="154"/>
    </row>
    <row r="86" spans="1:5" x14ac:dyDescent="0.25">
      <c r="A86" s="215" t="s">
        <v>450</v>
      </c>
      <c r="B86" s="215"/>
      <c r="C86" s="215" t="s">
        <v>451</v>
      </c>
      <c r="D86" s="215"/>
      <c r="E86" s="215"/>
    </row>
    <row r="87" spans="1:5" x14ac:dyDescent="0.25">
      <c r="A87" s="215" t="s">
        <v>452</v>
      </c>
      <c r="B87" s="215"/>
      <c r="C87" s="215" t="s">
        <v>453</v>
      </c>
      <c r="D87" s="215"/>
      <c r="E87" s="215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opLeftCell="A58" zoomScaleNormal="100" workbookViewId="0">
      <selection activeCell="I92" sqref="I92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3" t="s">
        <v>119</v>
      </c>
      <c r="B2" s="174"/>
      <c r="C2" s="174"/>
      <c r="D2" s="174"/>
      <c r="E2" s="174"/>
      <c r="F2" s="174"/>
      <c r="G2" s="174"/>
      <c r="H2" s="174"/>
      <c r="I2" s="175"/>
    </row>
    <row r="3" spans="1:10" x14ac:dyDescent="0.2">
      <c r="A3" s="192" t="s">
        <v>222</v>
      </c>
      <c r="B3" s="218"/>
      <c r="C3" s="218"/>
      <c r="D3" s="218"/>
      <c r="E3" s="218"/>
      <c r="F3" s="218"/>
      <c r="G3" s="218"/>
      <c r="H3" s="218"/>
      <c r="I3" s="193"/>
    </row>
    <row r="4" spans="1:10" x14ac:dyDescent="0.2">
      <c r="A4" s="192" t="s">
        <v>460</v>
      </c>
      <c r="B4" s="218"/>
      <c r="C4" s="218"/>
      <c r="D4" s="218"/>
      <c r="E4" s="218"/>
      <c r="F4" s="218"/>
      <c r="G4" s="218"/>
      <c r="H4" s="218"/>
      <c r="I4" s="193"/>
    </row>
    <row r="5" spans="1:10" ht="13.5" thickBot="1" x14ac:dyDescent="0.25">
      <c r="A5" s="194" t="s">
        <v>1</v>
      </c>
      <c r="B5" s="219"/>
      <c r="C5" s="219"/>
      <c r="D5" s="219"/>
      <c r="E5" s="219"/>
      <c r="F5" s="219"/>
      <c r="G5" s="219"/>
      <c r="H5" s="219"/>
      <c r="I5" s="195"/>
    </row>
    <row r="6" spans="1:10" ht="13.5" thickBot="1" x14ac:dyDescent="0.25">
      <c r="A6" s="173"/>
      <c r="B6" s="174"/>
      <c r="C6" s="175"/>
      <c r="D6" s="237" t="s">
        <v>223</v>
      </c>
      <c r="E6" s="238"/>
      <c r="F6" s="238"/>
      <c r="G6" s="238"/>
      <c r="H6" s="239"/>
      <c r="I6" s="240" t="s">
        <v>224</v>
      </c>
    </row>
    <row r="7" spans="1:10" x14ac:dyDescent="0.2">
      <c r="A7" s="192" t="s">
        <v>198</v>
      </c>
      <c r="B7" s="218"/>
      <c r="C7" s="193"/>
      <c r="D7" s="240" t="s">
        <v>226</v>
      </c>
      <c r="E7" s="245" t="s">
        <v>227</v>
      </c>
      <c r="F7" s="240" t="s">
        <v>228</v>
      </c>
      <c r="G7" s="240" t="s">
        <v>183</v>
      </c>
      <c r="H7" s="240" t="s">
        <v>229</v>
      </c>
      <c r="I7" s="241"/>
    </row>
    <row r="8" spans="1:10" ht="13.5" thickBot="1" x14ac:dyDescent="0.25">
      <c r="A8" s="194" t="s">
        <v>225</v>
      </c>
      <c r="B8" s="219"/>
      <c r="C8" s="195"/>
      <c r="D8" s="242"/>
      <c r="E8" s="246"/>
      <c r="F8" s="242"/>
      <c r="G8" s="242"/>
      <c r="H8" s="242"/>
      <c r="I8" s="242"/>
    </row>
    <row r="9" spans="1:10" x14ac:dyDescent="0.2">
      <c r="A9" s="247"/>
      <c r="B9" s="248"/>
      <c r="C9" s="249"/>
      <c r="D9" s="77"/>
      <c r="E9" s="77"/>
      <c r="F9" s="77"/>
      <c r="G9" s="77"/>
      <c r="H9" s="77"/>
      <c r="I9" s="77"/>
    </row>
    <row r="10" spans="1:10" x14ac:dyDescent="0.2">
      <c r="A10" s="250" t="s">
        <v>230</v>
      </c>
      <c r="B10" s="251"/>
      <c r="C10" s="252"/>
      <c r="D10" s="77"/>
      <c r="E10" s="77"/>
      <c r="F10" s="77"/>
      <c r="G10" s="77"/>
      <c r="H10" s="77"/>
      <c r="I10" s="77"/>
    </row>
    <row r="11" spans="1:10" x14ac:dyDescent="0.2">
      <c r="A11" s="61"/>
      <c r="B11" s="243" t="s">
        <v>231</v>
      </c>
      <c r="C11" s="244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43" t="s">
        <v>232</v>
      </c>
      <c r="C12" s="244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43" t="s">
        <v>233</v>
      </c>
      <c r="C13" s="244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43" t="s">
        <v>234</v>
      </c>
      <c r="C14" s="244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43" t="s">
        <v>235</v>
      </c>
      <c r="C15" s="244"/>
      <c r="D15" s="81">
        <v>0</v>
      </c>
      <c r="E15" s="82">
        <v>0</v>
      </c>
      <c r="F15" s="82">
        <f t="shared" si="0"/>
        <v>0</v>
      </c>
      <c r="G15" s="82">
        <v>10875</v>
      </c>
      <c r="H15" s="82">
        <v>10875</v>
      </c>
      <c r="I15" s="82">
        <f>+H15-D15</f>
        <v>10875</v>
      </c>
      <c r="J15" s="70" t="s">
        <v>380</v>
      </c>
    </row>
    <row r="16" spans="1:10" x14ac:dyDescent="0.2">
      <c r="A16" s="61"/>
      <c r="B16" s="243" t="s">
        <v>236</v>
      </c>
      <c r="C16" s="244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53" t="s">
        <v>237</v>
      </c>
      <c r="C17" s="254"/>
      <c r="D17" s="83">
        <v>0</v>
      </c>
      <c r="E17" s="84">
        <v>0</v>
      </c>
      <c r="F17" s="84">
        <f>+D17+E17</f>
        <v>0</v>
      </c>
      <c r="G17" s="84">
        <v>0</v>
      </c>
      <c r="H17" s="84">
        <v>0</v>
      </c>
      <c r="I17" s="84">
        <f>+H17-D17</f>
        <v>0</v>
      </c>
      <c r="J17" s="70" t="s">
        <v>296</v>
      </c>
      <c r="L17" s="76"/>
    </row>
    <row r="18" spans="1:13" x14ac:dyDescent="0.2">
      <c r="A18" s="255"/>
      <c r="B18" s="243" t="s">
        <v>238</v>
      </c>
      <c r="C18" s="244"/>
      <c r="D18" s="256">
        <v>14905545</v>
      </c>
      <c r="E18" s="256">
        <v>994046</v>
      </c>
      <c r="F18" s="256">
        <f>D18+E18</f>
        <v>15899591</v>
      </c>
      <c r="G18" s="256">
        <v>15889591</v>
      </c>
      <c r="H18" s="256">
        <v>15399276</v>
      </c>
      <c r="I18" s="256">
        <f>+H18-D18</f>
        <v>493731</v>
      </c>
      <c r="L18" s="76"/>
    </row>
    <row r="19" spans="1:13" x14ac:dyDescent="0.2">
      <c r="A19" s="255"/>
      <c r="B19" s="243" t="s">
        <v>239</v>
      </c>
      <c r="C19" s="244"/>
      <c r="D19" s="256"/>
      <c r="E19" s="256"/>
      <c r="F19" s="256"/>
      <c r="G19" s="256"/>
      <c r="H19" s="256"/>
      <c r="I19" s="256">
        <f t="shared" ref="I19" si="2">+H19-D19</f>
        <v>0</v>
      </c>
      <c r="L19" s="76">
        <f>+G18-H18</f>
        <v>490315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3">+H20-D20</f>
        <v>0</v>
      </c>
      <c r="J20" s="70" t="s">
        <v>297</v>
      </c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4">+D21+E21</f>
        <v>0</v>
      </c>
      <c r="G21" s="82">
        <v>0</v>
      </c>
      <c r="H21" s="82">
        <v>0</v>
      </c>
      <c r="I21" s="82">
        <f t="shared" si="3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4"/>
        <v>0</v>
      </c>
      <c r="G22" s="82">
        <v>0</v>
      </c>
      <c r="H22" s="82">
        <v>0</v>
      </c>
      <c r="I22" s="82">
        <f t="shared" si="3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4"/>
        <v>0</v>
      </c>
      <c r="G23" s="82">
        <v>0</v>
      </c>
      <c r="H23" s="82">
        <v>0</v>
      </c>
      <c r="I23" s="82">
        <f t="shared" si="3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4"/>
        <v>0</v>
      </c>
      <c r="G24" s="82">
        <v>0</v>
      </c>
      <c r="H24" s="82">
        <v>0</v>
      </c>
      <c r="I24" s="82">
        <f t="shared" si="3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4"/>
        <v>0</v>
      </c>
      <c r="G25" s="82">
        <v>0</v>
      </c>
      <c r="H25" s="82">
        <v>0</v>
      </c>
      <c r="I25" s="82">
        <f t="shared" si="3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4"/>
        <v>0</v>
      </c>
      <c r="G26" s="82">
        <v>0</v>
      </c>
      <c r="H26" s="82">
        <v>0</v>
      </c>
      <c r="I26" s="82">
        <f t="shared" si="3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4"/>
        <v>0</v>
      </c>
      <c r="G27" s="82">
        <v>0</v>
      </c>
      <c r="H27" s="82">
        <v>0</v>
      </c>
      <c r="I27" s="82">
        <f t="shared" si="3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4"/>
        <v>0</v>
      </c>
      <c r="G28" s="82">
        <v>0</v>
      </c>
      <c r="H28" s="82">
        <v>0</v>
      </c>
      <c r="I28" s="82">
        <f t="shared" si="3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4"/>
        <v>0</v>
      </c>
      <c r="G29" s="82">
        <v>0</v>
      </c>
      <c r="H29" s="82">
        <v>0</v>
      </c>
      <c r="I29" s="82">
        <f t="shared" si="3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4"/>
        <v>0</v>
      </c>
      <c r="G30" s="82">
        <v>0</v>
      </c>
      <c r="H30" s="82">
        <v>0</v>
      </c>
      <c r="I30" s="82">
        <f t="shared" si="3"/>
        <v>0</v>
      </c>
    </row>
    <row r="31" spans="1:13" x14ac:dyDescent="0.2">
      <c r="A31" s="61"/>
      <c r="B31" s="257" t="s">
        <v>251</v>
      </c>
      <c r="C31" s="258"/>
      <c r="D31" s="81">
        <f>SUM(D32:D36)</f>
        <v>0</v>
      </c>
      <c r="E31" s="81">
        <f t="shared" ref="E31:I31" si="5">SUM(E32:E36)</f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4"/>
        <v>0</v>
      </c>
      <c r="G32" s="82">
        <v>0</v>
      </c>
      <c r="H32" s="82">
        <v>0</v>
      </c>
      <c r="I32" s="82">
        <f t="shared" si="3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4"/>
        <v>0</v>
      </c>
      <c r="G33" s="82">
        <v>0</v>
      </c>
      <c r="H33" s="82">
        <v>0</v>
      </c>
      <c r="I33" s="82">
        <f t="shared" si="3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4"/>
        <v>0</v>
      </c>
      <c r="G34" s="82">
        <v>0</v>
      </c>
      <c r="H34" s="82">
        <v>0</v>
      </c>
      <c r="I34" s="82">
        <f t="shared" si="3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4"/>
        <v>0</v>
      </c>
      <c r="G35" s="82">
        <v>0</v>
      </c>
      <c r="H35" s="82">
        <v>0</v>
      </c>
      <c r="I35" s="82">
        <f t="shared" si="3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4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53" t="s">
        <v>257</v>
      </c>
      <c r="C37" s="254"/>
      <c r="D37" s="83">
        <v>0</v>
      </c>
      <c r="E37" s="83">
        <v>0</v>
      </c>
      <c r="F37" s="83">
        <f>+D37+E37</f>
        <v>0</v>
      </c>
      <c r="G37" s="83">
        <v>0</v>
      </c>
      <c r="H37" s="83">
        <v>0</v>
      </c>
      <c r="I37" s="83">
        <f>+H37-D37</f>
        <v>0</v>
      </c>
      <c r="J37" s="142"/>
      <c r="L37" s="144"/>
    </row>
    <row r="38" spans="1:12" x14ac:dyDescent="0.2">
      <c r="A38" s="61"/>
      <c r="B38" s="243" t="s">
        <v>258</v>
      </c>
      <c r="C38" s="244"/>
      <c r="D38" s="81">
        <f>+D39</f>
        <v>0</v>
      </c>
      <c r="E38" s="81">
        <f t="shared" ref="E38:I38" si="6">+E39</f>
        <v>0</v>
      </c>
      <c r="F38" s="81">
        <f t="shared" si="6"/>
        <v>0</v>
      </c>
      <c r="G38" s="81">
        <f t="shared" si="6"/>
        <v>0</v>
      </c>
      <c r="H38" s="81">
        <f t="shared" si="6"/>
        <v>0</v>
      </c>
      <c r="I38" s="81">
        <f t="shared" si="6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7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43" t="s">
        <v>260</v>
      </c>
      <c r="C40" s="244"/>
      <c r="D40" s="81">
        <f>+D41+D42</f>
        <v>0</v>
      </c>
      <c r="E40" s="81">
        <f t="shared" ref="E40:I40" si="8">+E41+E42</f>
        <v>0</v>
      </c>
      <c r="F40" s="81">
        <f t="shared" si="8"/>
        <v>0</v>
      </c>
      <c r="G40" s="81">
        <f t="shared" si="8"/>
        <v>0</v>
      </c>
      <c r="H40" s="81">
        <f t="shared" si="8"/>
        <v>0</v>
      </c>
      <c r="I40" s="81">
        <f t="shared" si="8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7"/>
        <v>0</v>
      </c>
      <c r="G41" s="82">
        <v>0</v>
      </c>
      <c r="H41" s="82">
        <v>0</v>
      </c>
      <c r="I41" s="82">
        <f t="shared" ref="I41:I42" si="9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7"/>
        <v>0</v>
      </c>
      <c r="G42" s="82">
        <v>0</v>
      </c>
      <c r="H42" s="82">
        <v>0</v>
      </c>
      <c r="I42" s="82">
        <f t="shared" si="9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50" t="s">
        <v>263</v>
      </c>
      <c r="B44" s="251"/>
      <c r="C44" s="261"/>
      <c r="D44" s="85">
        <f>+D11+D12+D13+D14+D15+D16+D17+D18+D31+D37+D38+D40</f>
        <v>14905545</v>
      </c>
      <c r="E44" s="85">
        <f>+E11+E12+E13+E14+E15+E16+E17+E18+E31+E37+E38+E40</f>
        <v>994046</v>
      </c>
      <c r="F44" s="85">
        <f t="shared" ref="F44" si="10">+F11+F12+F13+F14+F15+F16+F17+F18+F31+F37+F38+F40</f>
        <v>15899591</v>
      </c>
      <c r="G44" s="85">
        <f>+G11+G12+G13+G14+G15+G16+G17+G18+G31+G37+G38+G40</f>
        <v>15900466</v>
      </c>
      <c r="H44" s="85">
        <f>+H11+H12+H13+H14+H15+H16+H17+H18+H31+H37+H38+H40</f>
        <v>15410151</v>
      </c>
      <c r="I44" s="85">
        <f>+I11+I12+I13+I14+I15+I16+I17+I18+I31+I37+I38+I40</f>
        <v>504606</v>
      </c>
    </row>
    <row r="45" spans="1:12" x14ac:dyDescent="0.2">
      <c r="A45" s="250" t="s">
        <v>264</v>
      </c>
      <c r="B45" s="251"/>
      <c r="C45" s="261"/>
      <c r="D45" s="78"/>
      <c r="E45" s="78"/>
      <c r="F45" s="78"/>
      <c r="G45" s="78"/>
      <c r="H45" s="78"/>
      <c r="I45" s="78"/>
    </row>
    <row r="46" spans="1:12" x14ac:dyDescent="0.2">
      <c r="A46" s="250" t="s">
        <v>265</v>
      </c>
      <c r="B46" s="251"/>
      <c r="C46" s="261"/>
      <c r="D46" s="79"/>
      <c r="E46" s="79"/>
      <c r="F46" s="79"/>
      <c r="G46" s="79"/>
      <c r="H46" s="79"/>
      <c r="I46" s="167">
        <f>IF(I44&gt;0,(I44),(""))</f>
        <v>504606</v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50" t="s">
        <v>266</v>
      </c>
      <c r="B48" s="251"/>
      <c r="C48" s="261"/>
      <c r="D48" s="77"/>
      <c r="E48" s="77"/>
      <c r="F48" s="77"/>
      <c r="G48" s="77"/>
      <c r="H48" s="77"/>
      <c r="I48" s="77"/>
    </row>
    <row r="49" spans="1:12" x14ac:dyDescent="0.2">
      <c r="A49" s="61"/>
      <c r="B49" s="243" t="s">
        <v>267</v>
      </c>
      <c r="C49" s="244"/>
      <c r="D49" s="81">
        <f>+D50+D51+D52+D53+D54+D55+D56+D57</f>
        <v>41689134</v>
      </c>
      <c r="E49" s="81">
        <f t="shared" ref="E49:I49" si="11">+E50+E51+E52+E53+E54+E55+E56+E57</f>
        <v>1086535</v>
      </c>
      <c r="F49" s="81">
        <f t="shared" si="11"/>
        <v>42775669</v>
      </c>
      <c r="G49" s="81">
        <f t="shared" si="11"/>
        <v>42775669</v>
      </c>
      <c r="H49" s="81">
        <f t="shared" si="11"/>
        <v>42775669</v>
      </c>
      <c r="I49" s="81">
        <f t="shared" si="11"/>
        <v>1086535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2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3">+D51+E51</f>
        <v>0</v>
      </c>
      <c r="G51" s="82">
        <v>0</v>
      </c>
      <c r="H51" s="82">
        <v>0</v>
      </c>
      <c r="I51" s="82">
        <f t="shared" si="12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3"/>
        <v>0</v>
      </c>
      <c r="G52" s="82">
        <v>0</v>
      </c>
      <c r="H52" s="82">
        <v>0</v>
      </c>
      <c r="I52" s="82">
        <f t="shared" si="12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3"/>
        <v>0</v>
      </c>
      <c r="G53" s="82">
        <v>0</v>
      </c>
      <c r="H53" s="82">
        <v>0</v>
      </c>
      <c r="I53" s="82">
        <f t="shared" si="12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3"/>
        <v>0</v>
      </c>
      <c r="G54" s="82">
        <v>0</v>
      </c>
      <c r="H54" s="82">
        <v>0</v>
      </c>
      <c r="I54" s="82">
        <f t="shared" si="12"/>
        <v>0</v>
      </c>
    </row>
    <row r="55" spans="1:12" x14ac:dyDescent="0.2">
      <c r="A55" s="61"/>
      <c r="B55" s="62"/>
      <c r="C55" s="69" t="s">
        <v>273</v>
      </c>
      <c r="D55" s="84">
        <v>41689134</v>
      </c>
      <c r="E55" s="84">
        <v>1086535</v>
      </c>
      <c r="F55" s="84">
        <f>+D55+E55</f>
        <v>42775669</v>
      </c>
      <c r="G55" s="84">
        <v>42775669</v>
      </c>
      <c r="H55" s="84">
        <v>42775669</v>
      </c>
      <c r="I55" s="84">
        <f>+H55-D55</f>
        <v>1086535</v>
      </c>
      <c r="J55" s="70" t="s">
        <v>295</v>
      </c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3"/>
        <v>0</v>
      </c>
      <c r="G56" s="82">
        <v>0</v>
      </c>
      <c r="H56" s="82">
        <v>0</v>
      </c>
      <c r="I56" s="82">
        <f t="shared" si="12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3"/>
        <v>0</v>
      </c>
      <c r="G57" s="82">
        <v>0</v>
      </c>
      <c r="H57" s="82">
        <v>0</v>
      </c>
      <c r="I57" s="82">
        <f t="shared" si="12"/>
        <v>0</v>
      </c>
    </row>
    <row r="58" spans="1:12" x14ac:dyDescent="0.2">
      <c r="A58" s="61"/>
      <c r="B58" s="243" t="s">
        <v>276</v>
      </c>
      <c r="C58" s="244"/>
      <c r="D58" s="81">
        <f>SUM(D59:D62)</f>
        <v>0</v>
      </c>
      <c r="E58" s="81">
        <f t="shared" ref="E58:I58" si="14">SUM(E59:E62)</f>
        <v>0</v>
      </c>
      <c r="F58" s="81">
        <f t="shared" si="14"/>
        <v>0</v>
      </c>
      <c r="G58" s="81">
        <f t="shared" si="14"/>
        <v>0</v>
      </c>
      <c r="H58" s="81">
        <f t="shared" si="14"/>
        <v>0</v>
      </c>
      <c r="I58" s="81">
        <f t="shared" si="14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3"/>
        <v>0</v>
      </c>
      <c r="G59" s="82">
        <v>0</v>
      </c>
      <c r="H59" s="82">
        <v>0</v>
      </c>
      <c r="I59" s="82">
        <f t="shared" ref="I59:I61" si="15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3"/>
        <v>0</v>
      </c>
      <c r="G60" s="82">
        <v>0</v>
      </c>
      <c r="H60" s="82">
        <v>0</v>
      </c>
      <c r="I60" s="82">
        <f t="shared" si="15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3"/>
        <v>0</v>
      </c>
      <c r="G61" s="82">
        <v>0</v>
      </c>
      <c r="H61" s="82">
        <v>0</v>
      </c>
      <c r="I61" s="82">
        <f t="shared" si="15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43" t="s">
        <v>281</v>
      </c>
      <c r="C63" s="244"/>
      <c r="D63" s="81">
        <f>+D64+D65</f>
        <v>0</v>
      </c>
      <c r="E63" s="81">
        <f t="shared" ref="E63:I63" si="16">+E64+E65</f>
        <v>0</v>
      </c>
      <c r="F63" s="81">
        <f t="shared" si="16"/>
        <v>0</v>
      </c>
      <c r="G63" s="81">
        <f t="shared" si="16"/>
        <v>0</v>
      </c>
      <c r="H63" s="81">
        <f t="shared" si="16"/>
        <v>0</v>
      </c>
      <c r="I63" s="81">
        <f t="shared" si="16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3"/>
        <v>0</v>
      </c>
      <c r="G64" s="82">
        <v>0</v>
      </c>
      <c r="H64" s="82">
        <v>0</v>
      </c>
      <c r="I64" s="82">
        <f t="shared" ref="I64:I67" si="17">+H64-D64</f>
        <v>0</v>
      </c>
    </row>
    <row r="65" spans="1:11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3"/>
        <v>0</v>
      </c>
      <c r="G65" s="82">
        <v>0</v>
      </c>
      <c r="H65" s="82">
        <v>0</v>
      </c>
      <c r="I65" s="82">
        <f t="shared" si="17"/>
        <v>0</v>
      </c>
    </row>
    <row r="66" spans="1:11" x14ac:dyDescent="0.2">
      <c r="A66" s="61"/>
      <c r="B66" s="257" t="s">
        <v>284</v>
      </c>
      <c r="C66" s="258"/>
      <c r="D66" s="81">
        <v>0</v>
      </c>
      <c r="E66" s="81">
        <v>0</v>
      </c>
      <c r="F66" s="81">
        <f t="shared" si="13"/>
        <v>0</v>
      </c>
      <c r="G66" s="81">
        <v>0</v>
      </c>
      <c r="H66" s="81">
        <v>0</v>
      </c>
      <c r="I66" s="81">
        <f t="shared" si="17"/>
        <v>0</v>
      </c>
    </row>
    <row r="67" spans="1:11" x14ac:dyDescent="0.2">
      <c r="A67" s="61"/>
      <c r="B67" s="257" t="s">
        <v>285</v>
      </c>
      <c r="C67" s="258"/>
      <c r="D67" s="81">
        <v>0</v>
      </c>
      <c r="E67" s="81">
        <v>0</v>
      </c>
      <c r="F67" s="81">
        <f t="shared" ref="F67" si="18">+D67+E67</f>
        <v>0</v>
      </c>
      <c r="G67" s="81">
        <v>6086</v>
      </c>
      <c r="H67" s="81">
        <v>6086</v>
      </c>
      <c r="I67" s="81">
        <f t="shared" si="17"/>
        <v>6086</v>
      </c>
    </row>
    <row r="68" spans="1:11" x14ac:dyDescent="0.2">
      <c r="A68" s="64"/>
      <c r="B68" s="259"/>
      <c r="C68" s="260"/>
      <c r="D68" s="82"/>
      <c r="E68" s="82"/>
      <c r="F68" s="82"/>
      <c r="G68" s="82"/>
      <c r="H68" s="82"/>
      <c r="I68" s="82"/>
    </row>
    <row r="69" spans="1:11" x14ac:dyDescent="0.2">
      <c r="A69" s="264" t="s">
        <v>286</v>
      </c>
      <c r="B69" s="265"/>
      <c r="C69" s="266"/>
      <c r="D69" s="81">
        <f>+D49+D58+D63+D66+D67</f>
        <v>41689134</v>
      </c>
      <c r="E69" s="81">
        <f>+E49+E58+E63+E66+E67</f>
        <v>1086535</v>
      </c>
      <c r="F69" s="81">
        <f>+F49+F58+F63+F66+F67</f>
        <v>42775669</v>
      </c>
      <c r="G69" s="81">
        <f t="shared" ref="G69" si="19">+G49+G58+G63+G66+G67</f>
        <v>42781755</v>
      </c>
      <c r="H69" s="81">
        <f>+H49+H58+H63+H66+H67</f>
        <v>42781755</v>
      </c>
      <c r="I69" s="81">
        <f>+I49+I58+I63+I66+I67</f>
        <v>1092621</v>
      </c>
      <c r="K69" s="71"/>
    </row>
    <row r="70" spans="1:11" x14ac:dyDescent="0.2">
      <c r="A70" s="64"/>
      <c r="B70" s="259"/>
      <c r="C70" s="260"/>
      <c r="D70" s="82"/>
      <c r="E70" s="82"/>
      <c r="F70" s="82"/>
      <c r="G70" s="82"/>
      <c r="H70" s="82"/>
      <c r="I70" s="82"/>
    </row>
    <row r="71" spans="1:11" x14ac:dyDescent="0.2">
      <c r="A71" s="250" t="s">
        <v>287</v>
      </c>
      <c r="B71" s="251"/>
      <c r="C71" s="261"/>
      <c r="D71" s="81">
        <f>+D72</f>
        <v>0</v>
      </c>
      <c r="E71" s="81">
        <f t="shared" ref="E71:I71" si="20">+E72</f>
        <v>0</v>
      </c>
      <c r="F71" s="81">
        <f t="shared" si="20"/>
        <v>0</v>
      </c>
      <c r="G71" s="81">
        <f t="shared" si="20"/>
        <v>0</v>
      </c>
      <c r="H71" s="81">
        <f t="shared" si="20"/>
        <v>0</v>
      </c>
      <c r="I71" s="81">
        <f t="shared" si="20"/>
        <v>0</v>
      </c>
    </row>
    <row r="72" spans="1:11" x14ac:dyDescent="0.2">
      <c r="A72" s="61"/>
      <c r="B72" s="243" t="s">
        <v>288</v>
      </c>
      <c r="C72" s="244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1" x14ac:dyDescent="0.2">
      <c r="A73" s="64"/>
      <c r="B73" s="259"/>
      <c r="C73" s="260"/>
      <c r="D73" s="82"/>
      <c r="E73" s="82"/>
      <c r="F73" s="82"/>
      <c r="G73" s="82"/>
      <c r="H73" s="82"/>
      <c r="I73" s="82"/>
    </row>
    <row r="74" spans="1:11" x14ac:dyDescent="0.2">
      <c r="A74" s="250" t="s">
        <v>289</v>
      </c>
      <c r="B74" s="251"/>
      <c r="C74" s="261"/>
      <c r="D74" s="81">
        <f>+D44+D69+D71</f>
        <v>56594679</v>
      </c>
      <c r="E74" s="81">
        <f>+E44+E69+E71</f>
        <v>2080581</v>
      </c>
      <c r="F74" s="81">
        <f>+F44+F69+F71</f>
        <v>58675260</v>
      </c>
      <c r="G74" s="81">
        <f t="shared" ref="G74:H74" si="21">+G44+G69+G71</f>
        <v>58682221</v>
      </c>
      <c r="H74" s="81">
        <f t="shared" si="21"/>
        <v>58191906</v>
      </c>
      <c r="I74" s="81">
        <f>+I44+I69+I71</f>
        <v>1597227</v>
      </c>
    </row>
    <row r="75" spans="1:11" x14ac:dyDescent="0.2">
      <c r="A75" s="64"/>
      <c r="B75" s="259"/>
      <c r="C75" s="260"/>
      <c r="D75" s="82"/>
      <c r="E75" s="82"/>
      <c r="F75" s="82"/>
      <c r="G75" s="82"/>
      <c r="H75" s="82"/>
      <c r="I75" s="82"/>
      <c r="K75" s="76">
        <f>+D74+E74</f>
        <v>58675260</v>
      </c>
    </row>
    <row r="76" spans="1:11" x14ac:dyDescent="0.2">
      <c r="A76" s="61"/>
      <c r="B76" s="267" t="s">
        <v>290</v>
      </c>
      <c r="C76" s="261"/>
      <c r="D76" s="82"/>
      <c r="E76" s="82"/>
      <c r="F76" s="82"/>
      <c r="G76" s="82"/>
      <c r="H76" s="82"/>
      <c r="I76" s="82"/>
    </row>
    <row r="77" spans="1:11" x14ac:dyDescent="0.2">
      <c r="A77" s="61"/>
      <c r="B77" s="257" t="s">
        <v>291</v>
      </c>
      <c r="C77" s="258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1" x14ac:dyDescent="0.2">
      <c r="A78" s="61"/>
      <c r="B78" s="257" t="s">
        <v>292</v>
      </c>
      <c r="C78" s="258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1" x14ac:dyDescent="0.2">
      <c r="A79" s="61"/>
      <c r="B79" s="268" t="s">
        <v>293</v>
      </c>
      <c r="C79" s="266"/>
      <c r="D79" s="81">
        <f>+D77+D78</f>
        <v>0</v>
      </c>
      <c r="E79" s="81">
        <f t="shared" ref="E79:I79" si="22">+E77+E78</f>
        <v>0</v>
      </c>
      <c r="F79" s="81">
        <f t="shared" si="22"/>
        <v>0</v>
      </c>
      <c r="G79" s="81">
        <f t="shared" si="22"/>
        <v>0</v>
      </c>
      <c r="H79" s="81">
        <f t="shared" si="22"/>
        <v>0</v>
      </c>
      <c r="I79" s="81">
        <f t="shared" si="22"/>
        <v>0</v>
      </c>
    </row>
    <row r="80" spans="1:11" ht="13.5" thickBot="1" x14ac:dyDescent="0.25">
      <c r="A80" s="68"/>
      <c r="B80" s="262"/>
      <c r="C80" s="263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2" t="s">
        <v>450</v>
      </c>
      <c r="B87" s="172"/>
      <c r="C87" s="172"/>
      <c r="D87" s="172"/>
      <c r="E87" s="236" t="s">
        <v>451</v>
      </c>
      <c r="F87" s="236"/>
      <c r="G87" s="236"/>
      <c r="H87" s="236"/>
      <c r="I87" s="236"/>
    </row>
    <row r="88" spans="1:10" x14ac:dyDescent="0.2">
      <c r="A88" s="172" t="s">
        <v>452</v>
      </c>
      <c r="B88" s="172"/>
      <c r="C88" s="172"/>
      <c r="D88" s="172"/>
      <c r="E88" s="236" t="s">
        <v>453</v>
      </c>
      <c r="F88" s="236"/>
      <c r="G88" s="236"/>
      <c r="H88" s="236"/>
      <c r="I88" s="236"/>
    </row>
    <row r="92" spans="1:10" x14ac:dyDescent="0.2">
      <c r="C92" s="1" t="s">
        <v>463</v>
      </c>
      <c r="D92" s="156">
        <v>56594679</v>
      </c>
      <c r="E92" s="76">
        <v>2080581</v>
      </c>
      <c r="F92" s="156">
        <v>58675260</v>
      </c>
      <c r="G92" s="156">
        <v>58682221</v>
      </c>
      <c r="H92" s="156">
        <v>58191906</v>
      </c>
      <c r="J92" s="76"/>
    </row>
    <row r="94" spans="1:10" x14ac:dyDescent="0.2">
      <c r="C94" s="1" t="s">
        <v>454</v>
      </c>
      <c r="D94" s="76">
        <f>+D92-D74</f>
        <v>0</v>
      </c>
      <c r="E94" s="76">
        <f>+E92-E74</f>
        <v>0</v>
      </c>
      <c r="F94" s="76">
        <f>+F92-F74</f>
        <v>0</v>
      </c>
      <c r="G94" s="76">
        <f>+G92-G74</f>
        <v>0</v>
      </c>
      <c r="H94" s="76">
        <f>+H92-H74</f>
        <v>0</v>
      </c>
    </row>
    <row r="96" spans="1:10" x14ac:dyDescent="0.2">
      <c r="F96" s="71"/>
    </row>
  </sheetData>
  <mergeCells count="62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F18:F19"/>
    <mergeCell ref="G18:G19"/>
    <mergeCell ref="H18:H19"/>
    <mergeCell ref="I18:I19"/>
    <mergeCell ref="B31:C31"/>
    <mergeCell ref="D18:D19"/>
    <mergeCell ref="E18:E19"/>
    <mergeCell ref="B37:C37"/>
    <mergeCell ref="B17:C17"/>
    <mergeCell ref="A18:A19"/>
    <mergeCell ref="B18:C18"/>
    <mergeCell ref="B19:C19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40" formulaRange="1"/>
    <ignoredError sqref="F31:I4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view="pageBreakPreview" zoomScaleNormal="100" zoomScaleSheetLayoutView="100" workbookViewId="0">
      <selection activeCell="G23" sqref="G23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3" t="s">
        <v>119</v>
      </c>
      <c r="B1" s="174"/>
      <c r="C1" s="174"/>
      <c r="D1" s="174"/>
      <c r="E1" s="174"/>
      <c r="F1" s="174"/>
      <c r="G1" s="174"/>
      <c r="H1" s="273"/>
    </row>
    <row r="2" spans="1:15" x14ac:dyDescent="0.25">
      <c r="A2" s="192" t="s">
        <v>298</v>
      </c>
      <c r="B2" s="218"/>
      <c r="C2" s="218"/>
      <c r="D2" s="218"/>
      <c r="E2" s="218"/>
      <c r="F2" s="218"/>
      <c r="G2" s="218"/>
      <c r="H2" s="274"/>
    </row>
    <row r="3" spans="1:15" x14ac:dyDescent="0.25">
      <c r="A3" s="192" t="s">
        <v>299</v>
      </c>
      <c r="B3" s="218"/>
      <c r="C3" s="218"/>
      <c r="D3" s="218"/>
      <c r="E3" s="218"/>
      <c r="F3" s="218"/>
      <c r="G3" s="218"/>
      <c r="H3" s="274"/>
    </row>
    <row r="4" spans="1:15" x14ac:dyDescent="0.25">
      <c r="A4" s="192" t="s">
        <v>459</v>
      </c>
      <c r="B4" s="218"/>
      <c r="C4" s="218"/>
      <c r="D4" s="218"/>
      <c r="E4" s="218"/>
      <c r="F4" s="218"/>
      <c r="G4" s="218"/>
      <c r="H4" s="274"/>
    </row>
    <row r="5" spans="1:15" ht="15.75" thickBot="1" x14ac:dyDescent="0.3">
      <c r="A5" s="194" t="s">
        <v>1</v>
      </c>
      <c r="B5" s="219"/>
      <c r="C5" s="219"/>
      <c r="D5" s="219"/>
      <c r="E5" s="219"/>
      <c r="F5" s="219"/>
      <c r="G5" s="219"/>
      <c r="H5" s="275"/>
    </row>
    <row r="6" spans="1:15" ht="15.75" thickBot="1" x14ac:dyDescent="0.3">
      <c r="A6" s="173" t="s">
        <v>180</v>
      </c>
      <c r="B6" s="175"/>
      <c r="C6" s="237" t="s">
        <v>300</v>
      </c>
      <c r="D6" s="238"/>
      <c r="E6" s="238"/>
      <c r="F6" s="238"/>
      <c r="G6" s="239"/>
      <c r="H6" s="240" t="s">
        <v>301</v>
      </c>
    </row>
    <row r="7" spans="1:15" ht="26.25" thickBot="1" x14ac:dyDescent="0.3">
      <c r="A7" s="194"/>
      <c r="B7" s="195"/>
      <c r="C7" s="155" t="s">
        <v>182</v>
      </c>
      <c r="D7" s="108" t="s">
        <v>302</v>
      </c>
      <c r="E7" s="155" t="s">
        <v>303</v>
      </c>
      <c r="F7" s="155" t="s">
        <v>183</v>
      </c>
      <c r="G7" s="155" t="s">
        <v>185</v>
      </c>
      <c r="H7" s="242"/>
    </row>
    <row r="8" spans="1:15" s="137" customFormat="1" x14ac:dyDescent="0.25">
      <c r="A8" s="276" t="s">
        <v>304</v>
      </c>
      <c r="B8" s="277"/>
      <c r="C8" s="152">
        <f>+C9+C17+C27+C37+C47+C57+C61+C70+C74</f>
        <v>14905546</v>
      </c>
      <c r="D8" s="152">
        <f>+D9+D17+D27+D37+D47+D57+D61+D70+D74</f>
        <v>994046</v>
      </c>
      <c r="E8" s="152">
        <f>+E9+E17+E27+E37+E47+E57+E61+E70+E74</f>
        <v>15899592</v>
      </c>
      <c r="F8" s="152">
        <f>+F9+F17+F27+F37+F47+F57+F61+F70+F74</f>
        <v>15158153</v>
      </c>
      <c r="G8" s="152">
        <f>+G9+G17+G27+G37+G47+G57+G61+G70+G74</f>
        <v>15158153</v>
      </c>
      <c r="H8" s="152">
        <f t="shared" ref="H8" si="0">+H9+H17+H27+H37+H47+H57+H61+H70+H74</f>
        <v>741439</v>
      </c>
      <c r="I8" s="168"/>
    </row>
    <row r="9" spans="1:15" x14ac:dyDescent="0.25">
      <c r="A9" s="255" t="s">
        <v>305</v>
      </c>
      <c r="B9" s="270"/>
      <c r="C9" s="97">
        <f>SUM(C10:C16)</f>
        <v>7816000</v>
      </c>
      <c r="D9" s="97">
        <f>SUM(D10:D16)</f>
        <v>326498</v>
      </c>
      <c r="E9" s="97">
        <f t="shared" ref="E9:H9" si="1">SUM(E10:E16)</f>
        <v>8142498</v>
      </c>
      <c r="F9" s="97">
        <f t="shared" si="1"/>
        <v>7425617</v>
      </c>
      <c r="G9" s="97">
        <f t="shared" si="1"/>
        <v>7425617</v>
      </c>
      <c r="H9" s="97">
        <f t="shared" si="1"/>
        <v>716881</v>
      </c>
    </row>
    <row r="10" spans="1:15" x14ac:dyDescent="0.25">
      <c r="A10" s="61"/>
      <c r="B10" s="62" t="s">
        <v>306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3" t="s">
        <v>307</v>
      </c>
      <c r="C11" s="151">
        <v>4198090</v>
      </c>
      <c r="D11" s="84">
        <v>437636</v>
      </c>
      <c r="E11" s="84">
        <f t="shared" si="2"/>
        <v>4635726</v>
      </c>
      <c r="F11" s="84">
        <v>3918845</v>
      </c>
      <c r="G11" s="84">
        <v>3918845</v>
      </c>
      <c r="H11" s="84">
        <f t="shared" ref="H11:H75" si="3">+E11-F11</f>
        <v>716881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308</v>
      </c>
      <c r="C12" s="98">
        <v>979884</v>
      </c>
      <c r="D12" s="82">
        <v>-181803</v>
      </c>
      <c r="E12" s="84">
        <f t="shared" si="2"/>
        <v>798081</v>
      </c>
      <c r="F12" s="82">
        <v>798081</v>
      </c>
      <c r="G12" s="82">
        <v>798081</v>
      </c>
      <c r="H12" s="84">
        <f t="shared" si="3"/>
        <v>0</v>
      </c>
      <c r="J12" s="72"/>
    </row>
    <row r="13" spans="1:15" x14ac:dyDescent="0.25">
      <c r="A13" s="61"/>
      <c r="B13" s="62" t="s">
        <v>309</v>
      </c>
      <c r="C13" s="98">
        <v>283776</v>
      </c>
      <c r="D13" s="82">
        <v>72401</v>
      </c>
      <c r="E13" s="84">
        <f t="shared" si="2"/>
        <v>356177</v>
      </c>
      <c r="F13" s="82">
        <v>356177</v>
      </c>
      <c r="G13" s="82">
        <v>356177</v>
      </c>
      <c r="H13" s="84">
        <f t="shared" si="3"/>
        <v>0</v>
      </c>
      <c r="J13" s="72"/>
    </row>
    <row r="14" spans="1:15" x14ac:dyDescent="0.25">
      <c r="A14" s="61"/>
      <c r="B14" s="62" t="s">
        <v>310</v>
      </c>
      <c r="C14" s="98">
        <v>184250</v>
      </c>
      <c r="D14" s="82">
        <v>147264</v>
      </c>
      <c r="E14" s="84">
        <f t="shared" si="2"/>
        <v>331514</v>
      </c>
      <c r="F14" s="82">
        <v>331514</v>
      </c>
      <c r="G14" s="82">
        <v>331514</v>
      </c>
      <c r="H14" s="84">
        <f t="shared" si="3"/>
        <v>0</v>
      </c>
      <c r="J14" s="72"/>
    </row>
    <row r="15" spans="1:15" x14ac:dyDescent="0.25">
      <c r="A15" s="61"/>
      <c r="B15" s="62" t="s">
        <v>311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3" t="s">
        <v>312</v>
      </c>
      <c r="C16" s="151">
        <v>2170000</v>
      </c>
      <c r="D16" s="84">
        <v>-149000</v>
      </c>
      <c r="E16" s="84">
        <f t="shared" si="2"/>
        <v>2021000</v>
      </c>
      <c r="F16" s="84">
        <v>2021000</v>
      </c>
      <c r="G16" s="84">
        <v>2021000</v>
      </c>
      <c r="H16" s="84">
        <f t="shared" si="3"/>
        <v>0</v>
      </c>
      <c r="J16" s="72"/>
      <c r="K16" s="72"/>
      <c r="L16" s="72"/>
      <c r="M16" s="72"/>
      <c r="N16" s="72"/>
      <c r="O16" s="72"/>
    </row>
    <row r="17" spans="1:12" x14ac:dyDescent="0.25">
      <c r="A17" s="255" t="s">
        <v>313</v>
      </c>
      <c r="B17" s="270"/>
      <c r="C17" s="97">
        <f t="shared" ref="C17:H17" si="4">SUM(C18:C26)</f>
        <v>2145349</v>
      </c>
      <c r="D17" s="97">
        <f t="shared" si="4"/>
        <v>141855</v>
      </c>
      <c r="E17" s="97">
        <f t="shared" si="4"/>
        <v>2287204</v>
      </c>
      <c r="F17" s="97">
        <f t="shared" si="4"/>
        <v>2197230</v>
      </c>
      <c r="G17" s="97">
        <f t="shared" si="4"/>
        <v>2197230</v>
      </c>
      <c r="H17" s="97">
        <f t="shared" si="4"/>
        <v>89974</v>
      </c>
    </row>
    <row r="18" spans="1:12" ht="25.5" x14ac:dyDescent="0.25">
      <c r="A18" s="61"/>
      <c r="B18" s="145" t="s">
        <v>314</v>
      </c>
      <c r="C18" s="98">
        <v>704427</v>
      </c>
      <c r="D18" s="82">
        <v>91181</v>
      </c>
      <c r="E18" s="82">
        <f t="shared" ref="E18:E26" si="5">+C18+D18</f>
        <v>795608</v>
      </c>
      <c r="F18" s="82">
        <v>795608</v>
      </c>
      <c r="G18" s="82">
        <v>795608</v>
      </c>
      <c r="H18" s="82">
        <f t="shared" si="3"/>
        <v>0</v>
      </c>
      <c r="J18" s="72"/>
    </row>
    <row r="19" spans="1:12" x14ac:dyDescent="0.25">
      <c r="A19" s="61"/>
      <c r="B19" s="62" t="s">
        <v>315</v>
      </c>
      <c r="C19" s="98">
        <v>469023</v>
      </c>
      <c r="D19" s="82">
        <v>-114728</v>
      </c>
      <c r="E19" s="82">
        <f t="shared" si="5"/>
        <v>354295</v>
      </c>
      <c r="F19" s="82">
        <v>326893</v>
      </c>
      <c r="G19" s="82">
        <v>326893</v>
      </c>
      <c r="H19" s="82">
        <f t="shared" si="3"/>
        <v>27402</v>
      </c>
      <c r="J19" s="72"/>
    </row>
    <row r="20" spans="1:12" x14ac:dyDescent="0.25">
      <c r="A20" s="61"/>
      <c r="B20" s="62" t="s">
        <v>316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317</v>
      </c>
      <c r="C21" s="151">
        <v>366823</v>
      </c>
      <c r="D21" s="84">
        <v>38430</v>
      </c>
      <c r="E21" s="84">
        <f t="shared" si="5"/>
        <v>405253</v>
      </c>
      <c r="F21" s="84">
        <v>367555</v>
      </c>
      <c r="G21" s="84">
        <v>367555</v>
      </c>
      <c r="H21" s="82">
        <f t="shared" si="3"/>
        <v>37698</v>
      </c>
      <c r="J21" s="72"/>
    </row>
    <row r="22" spans="1:12" x14ac:dyDescent="0.25">
      <c r="A22" s="141"/>
      <c r="B22" s="150" t="s">
        <v>318</v>
      </c>
      <c r="C22" s="151">
        <v>128670</v>
      </c>
      <c r="D22" s="84">
        <v>-25446</v>
      </c>
      <c r="E22" s="84">
        <f t="shared" si="5"/>
        <v>103224</v>
      </c>
      <c r="F22" s="84">
        <v>87526</v>
      </c>
      <c r="G22" s="84">
        <v>87526</v>
      </c>
      <c r="H22" s="82">
        <f t="shared" si="3"/>
        <v>15698</v>
      </c>
      <c r="J22" s="72"/>
    </row>
    <row r="23" spans="1:12" x14ac:dyDescent="0.25">
      <c r="A23" s="141"/>
      <c r="B23" s="150" t="s">
        <v>319</v>
      </c>
      <c r="C23" s="151">
        <v>193550</v>
      </c>
      <c r="D23" s="84">
        <v>-1872</v>
      </c>
      <c r="E23" s="84">
        <f t="shared" si="5"/>
        <v>191678</v>
      </c>
      <c r="F23" s="84">
        <v>191544</v>
      </c>
      <c r="G23" s="84">
        <v>191544</v>
      </c>
      <c r="H23" s="82">
        <f t="shared" si="3"/>
        <v>134</v>
      </c>
      <c r="J23" s="72"/>
    </row>
    <row r="24" spans="1:12" x14ac:dyDescent="0.25">
      <c r="A24" s="141"/>
      <c r="B24" s="150" t="s">
        <v>320</v>
      </c>
      <c r="C24" s="151">
        <v>90100</v>
      </c>
      <c r="D24" s="84">
        <v>3737</v>
      </c>
      <c r="E24" s="84">
        <f t="shared" si="5"/>
        <v>93837</v>
      </c>
      <c r="F24" s="84">
        <v>93627</v>
      </c>
      <c r="G24" s="84">
        <v>93627</v>
      </c>
      <c r="H24" s="82">
        <f t="shared" si="3"/>
        <v>210</v>
      </c>
      <c r="J24" s="72"/>
    </row>
    <row r="25" spans="1:12" x14ac:dyDescent="0.25">
      <c r="A25" s="141"/>
      <c r="B25" s="150" t="s">
        <v>321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322</v>
      </c>
      <c r="C26" s="151">
        <v>192756</v>
      </c>
      <c r="D26" s="84">
        <v>150553</v>
      </c>
      <c r="E26" s="84">
        <f t="shared" si="5"/>
        <v>343309</v>
      </c>
      <c r="F26" s="84">
        <v>334477</v>
      </c>
      <c r="G26" s="84">
        <v>334477</v>
      </c>
      <c r="H26" s="82">
        <f t="shared" si="3"/>
        <v>8832</v>
      </c>
      <c r="J26" s="72"/>
      <c r="L26" s="72"/>
    </row>
    <row r="27" spans="1:12" x14ac:dyDescent="0.25">
      <c r="A27" s="271" t="s">
        <v>323</v>
      </c>
      <c r="B27" s="272"/>
      <c r="C27" s="152">
        <f>SUM(C28:C36)</f>
        <v>4548196</v>
      </c>
      <c r="D27" s="152">
        <f t="shared" ref="D27" si="6">SUM(D28:D36)</f>
        <v>-1</v>
      </c>
      <c r="E27" s="152">
        <f>SUM(E28:E36)</f>
        <v>4548195</v>
      </c>
      <c r="F27" s="152">
        <f>SUM(F28:F36)</f>
        <v>4637538</v>
      </c>
      <c r="G27" s="152">
        <f>SUM(G28:G36)</f>
        <v>4637538</v>
      </c>
      <c r="H27" s="152">
        <f>SUM(H28:H36)</f>
        <v>-89343</v>
      </c>
      <c r="L27" s="72"/>
    </row>
    <row r="28" spans="1:12" x14ac:dyDescent="0.25">
      <c r="A28" s="141"/>
      <c r="B28" s="150" t="s">
        <v>324</v>
      </c>
      <c r="C28" s="151">
        <v>767607</v>
      </c>
      <c r="D28" s="84">
        <v>82858</v>
      </c>
      <c r="E28" s="84">
        <f t="shared" ref="E28:E36" si="7">+C28+D28</f>
        <v>850465</v>
      </c>
      <c r="F28" s="84">
        <v>850665</v>
      </c>
      <c r="G28" s="84">
        <v>850665</v>
      </c>
      <c r="H28" s="84">
        <f t="shared" ref="H28:H36" si="8">+E28-F28</f>
        <v>-200</v>
      </c>
    </row>
    <row r="29" spans="1:12" x14ac:dyDescent="0.25">
      <c r="A29" s="141"/>
      <c r="B29" s="150" t="s">
        <v>325</v>
      </c>
      <c r="C29" s="151">
        <v>77529</v>
      </c>
      <c r="D29" s="84">
        <v>-45645</v>
      </c>
      <c r="E29" s="84">
        <f t="shared" si="7"/>
        <v>31884</v>
      </c>
      <c r="F29" s="84">
        <v>31884</v>
      </c>
      <c r="G29" s="84">
        <v>31884</v>
      </c>
      <c r="H29" s="84">
        <f t="shared" si="8"/>
        <v>0</v>
      </c>
    </row>
    <row r="30" spans="1:12" x14ac:dyDescent="0.25">
      <c r="A30" s="141"/>
      <c r="B30" s="150" t="s">
        <v>326</v>
      </c>
      <c r="C30" s="151">
        <v>480832</v>
      </c>
      <c r="D30" s="84">
        <v>19599</v>
      </c>
      <c r="E30" s="84">
        <f t="shared" si="7"/>
        <v>500431</v>
      </c>
      <c r="F30" s="84">
        <v>491961</v>
      </c>
      <c r="G30" s="84">
        <v>491961</v>
      </c>
      <c r="H30" s="84">
        <f t="shared" si="8"/>
        <v>8470</v>
      </c>
    </row>
    <row r="31" spans="1:12" x14ac:dyDescent="0.25">
      <c r="A31" s="141"/>
      <c r="B31" s="150" t="s">
        <v>327</v>
      </c>
      <c r="C31" s="151">
        <v>380704</v>
      </c>
      <c r="D31" s="84">
        <v>-1652</v>
      </c>
      <c r="E31" s="84">
        <f t="shared" si="7"/>
        <v>379052</v>
      </c>
      <c r="F31" s="84">
        <v>438362</v>
      </c>
      <c r="G31" s="84">
        <v>438362</v>
      </c>
      <c r="H31" s="84">
        <f t="shared" si="8"/>
        <v>-59310</v>
      </c>
    </row>
    <row r="32" spans="1:12" ht="25.5" x14ac:dyDescent="0.25">
      <c r="A32" s="141"/>
      <c r="B32" s="153" t="s">
        <v>328</v>
      </c>
      <c r="C32" s="151">
        <v>357224</v>
      </c>
      <c r="D32" s="84">
        <v>414720</v>
      </c>
      <c r="E32" s="84">
        <f t="shared" si="7"/>
        <v>771944</v>
      </c>
      <c r="F32" s="84">
        <v>809253</v>
      </c>
      <c r="G32" s="84">
        <v>809253</v>
      </c>
      <c r="H32" s="84">
        <f t="shared" si="8"/>
        <v>-37309</v>
      </c>
    </row>
    <row r="33" spans="1:8" x14ac:dyDescent="0.25">
      <c r="A33" s="61"/>
      <c r="B33" s="62" t="s">
        <v>329</v>
      </c>
      <c r="C33" s="98">
        <v>3000</v>
      </c>
      <c r="D33" s="82">
        <v>0</v>
      </c>
      <c r="E33" s="84">
        <f t="shared" si="7"/>
        <v>3000</v>
      </c>
      <c r="F33" s="82">
        <v>3828</v>
      </c>
      <c r="G33" s="82">
        <v>3828</v>
      </c>
      <c r="H33" s="82">
        <f t="shared" si="8"/>
        <v>-828</v>
      </c>
    </row>
    <row r="34" spans="1:8" x14ac:dyDescent="0.25">
      <c r="A34" s="61"/>
      <c r="B34" s="62" t="s">
        <v>330</v>
      </c>
      <c r="C34" s="98">
        <v>141055</v>
      </c>
      <c r="D34" s="82">
        <v>-56001</v>
      </c>
      <c r="E34" s="84">
        <f t="shared" si="7"/>
        <v>85054</v>
      </c>
      <c r="F34" s="82">
        <v>85054</v>
      </c>
      <c r="G34" s="82">
        <v>85054</v>
      </c>
      <c r="H34" s="82">
        <f t="shared" si="8"/>
        <v>0</v>
      </c>
    </row>
    <row r="35" spans="1:8" x14ac:dyDescent="0.25">
      <c r="A35" s="61"/>
      <c r="B35" s="62" t="s">
        <v>331</v>
      </c>
      <c r="C35" s="98">
        <v>514332</v>
      </c>
      <c r="D35" s="82">
        <v>-80723</v>
      </c>
      <c r="E35" s="84">
        <f t="shared" si="7"/>
        <v>433609</v>
      </c>
      <c r="F35" s="82">
        <v>433608</v>
      </c>
      <c r="G35" s="82">
        <v>433608</v>
      </c>
      <c r="H35" s="84">
        <f t="shared" si="8"/>
        <v>1</v>
      </c>
    </row>
    <row r="36" spans="1:8" x14ac:dyDescent="0.25">
      <c r="A36" s="61"/>
      <c r="B36" s="62" t="s">
        <v>332</v>
      </c>
      <c r="C36" s="98">
        <v>1825913</v>
      </c>
      <c r="D36" s="82">
        <v>-333157</v>
      </c>
      <c r="E36" s="84">
        <f t="shared" si="7"/>
        <v>1492756</v>
      </c>
      <c r="F36" s="82">
        <v>1492923</v>
      </c>
      <c r="G36" s="82">
        <v>1492923</v>
      </c>
      <c r="H36" s="82">
        <f t="shared" si="8"/>
        <v>-167</v>
      </c>
    </row>
    <row r="37" spans="1:8" ht="30" customHeight="1" x14ac:dyDescent="0.25">
      <c r="A37" s="188" t="s">
        <v>333</v>
      </c>
      <c r="B37" s="189"/>
      <c r="C37" s="97">
        <f>SUM(C38:C46)</f>
        <v>0</v>
      </c>
      <c r="D37" s="97">
        <f t="shared" ref="D37:H37" si="9">SUM(D38:D46)</f>
        <v>0</v>
      </c>
      <c r="E37" s="97">
        <f t="shared" si="9"/>
        <v>0</v>
      </c>
      <c r="F37" s="97">
        <f t="shared" si="9"/>
        <v>0</v>
      </c>
      <c r="G37" s="97">
        <f t="shared" si="9"/>
        <v>0</v>
      </c>
      <c r="H37" s="97">
        <f t="shared" si="9"/>
        <v>0</v>
      </c>
    </row>
    <row r="38" spans="1:8" x14ac:dyDescent="0.25">
      <c r="A38" s="61"/>
      <c r="B38" s="62" t="s">
        <v>334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335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336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337</v>
      </c>
      <c r="C41" s="98">
        <v>0</v>
      </c>
      <c r="D41" s="98">
        <v>0</v>
      </c>
      <c r="E41" s="82">
        <f t="shared" si="10"/>
        <v>0</v>
      </c>
      <c r="F41" s="98">
        <v>0</v>
      </c>
      <c r="G41" s="98">
        <v>0</v>
      </c>
      <c r="H41" s="82">
        <f t="shared" si="3"/>
        <v>0</v>
      </c>
    </row>
    <row r="42" spans="1:8" x14ac:dyDescent="0.25">
      <c r="A42" s="61"/>
      <c r="B42" s="62" t="s">
        <v>338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339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340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341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342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188" t="s">
        <v>343</v>
      </c>
      <c r="B47" s="189"/>
      <c r="C47" s="97">
        <f t="shared" ref="C47:H47" si="11">SUM(C48:C56)</f>
        <v>396001</v>
      </c>
      <c r="D47" s="97">
        <f t="shared" si="11"/>
        <v>525694</v>
      </c>
      <c r="E47" s="97">
        <f t="shared" si="11"/>
        <v>921695</v>
      </c>
      <c r="F47" s="97">
        <f t="shared" si="11"/>
        <v>897768</v>
      </c>
      <c r="G47" s="97">
        <f t="shared" si="11"/>
        <v>897768</v>
      </c>
      <c r="H47" s="97">
        <f t="shared" si="11"/>
        <v>23927</v>
      </c>
    </row>
    <row r="48" spans="1:8" x14ac:dyDescent="0.25">
      <c r="A48" s="61"/>
      <c r="B48" s="150" t="s">
        <v>344</v>
      </c>
      <c r="C48" s="151">
        <v>315001</v>
      </c>
      <c r="D48" s="84">
        <v>364191</v>
      </c>
      <c r="E48" s="84">
        <f>+C48+D48</f>
        <v>679192</v>
      </c>
      <c r="F48" s="84">
        <v>679192</v>
      </c>
      <c r="G48" s="84">
        <v>679192</v>
      </c>
      <c r="H48" s="84">
        <f>+E48-F48</f>
        <v>0</v>
      </c>
    </row>
    <row r="49" spans="1:8" x14ac:dyDescent="0.25">
      <c r="A49" s="61"/>
      <c r="B49" s="62" t="s">
        <v>345</v>
      </c>
      <c r="C49" s="151">
        <v>66000</v>
      </c>
      <c r="D49" s="82">
        <v>30137</v>
      </c>
      <c r="E49" s="84">
        <f t="shared" ref="E49:E56" si="12">+C49+D49</f>
        <v>96137</v>
      </c>
      <c r="F49" s="82">
        <v>72210</v>
      </c>
      <c r="G49" s="82">
        <v>72210</v>
      </c>
      <c r="H49" s="84">
        <f t="shared" ref="H49:H56" si="13">+E49-F49</f>
        <v>23927</v>
      </c>
    </row>
    <row r="50" spans="1:8" x14ac:dyDescent="0.25">
      <c r="A50" s="61"/>
      <c r="B50" s="62" t="s">
        <v>346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347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348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349</v>
      </c>
      <c r="C53" s="98">
        <v>15000</v>
      </c>
      <c r="D53" s="82">
        <v>122065</v>
      </c>
      <c r="E53" s="84">
        <f t="shared" si="12"/>
        <v>137065</v>
      </c>
      <c r="F53" s="82">
        <v>137065</v>
      </c>
      <c r="G53" s="82">
        <v>137065</v>
      </c>
      <c r="H53" s="84">
        <f t="shared" si="13"/>
        <v>0</v>
      </c>
    </row>
    <row r="54" spans="1:8" x14ac:dyDescent="0.25">
      <c r="A54" s="61"/>
      <c r="B54" s="62" t="s">
        <v>350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351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352</v>
      </c>
      <c r="C56" s="98">
        <v>0</v>
      </c>
      <c r="D56" s="98">
        <v>9301</v>
      </c>
      <c r="E56" s="84">
        <f t="shared" si="12"/>
        <v>9301</v>
      </c>
      <c r="F56" s="98">
        <v>9301</v>
      </c>
      <c r="G56" s="98">
        <v>9301</v>
      </c>
      <c r="H56" s="84">
        <f t="shared" si="13"/>
        <v>0</v>
      </c>
    </row>
    <row r="57" spans="1:8" x14ac:dyDescent="0.25">
      <c r="A57" s="255" t="s">
        <v>353</v>
      </c>
      <c r="B57" s="270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354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355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356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188" t="s">
        <v>357</v>
      </c>
      <c r="B61" s="189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358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359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360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361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362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363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364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365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55" t="s">
        <v>366</v>
      </c>
      <c r="B70" s="270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367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368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9"/>
      <c r="B73" s="138" t="s">
        <v>369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55" t="s">
        <v>370</v>
      </c>
      <c r="B74" s="270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371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372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373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374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375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376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9"/>
      <c r="B81" s="138" t="s">
        <v>377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2"/>
      <c r="D82" s="162"/>
      <c r="E82" s="162"/>
      <c r="F82" s="162"/>
      <c r="G82" s="162"/>
      <c r="H82" s="162"/>
    </row>
    <row r="83" spans="1:11" x14ac:dyDescent="0.25">
      <c r="A83" s="250" t="s">
        <v>378</v>
      </c>
      <c r="B83" s="252"/>
      <c r="C83" s="97">
        <f>+C84+C92+C102+C112+C122+C132+C136+C145+C149</f>
        <v>41689133</v>
      </c>
      <c r="D83" s="97">
        <f t="shared" ref="D83:H83" si="20">+D84+D92+D102+D112+D122+D132+D136+D145+D149</f>
        <v>1086535</v>
      </c>
      <c r="E83" s="97">
        <f t="shared" si="20"/>
        <v>42775668</v>
      </c>
      <c r="F83" s="97">
        <f t="shared" si="20"/>
        <v>42030675</v>
      </c>
      <c r="G83" s="97">
        <f t="shared" si="20"/>
        <v>42030675</v>
      </c>
      <c r="H83" s="97">
        <f t="shared" si="20"/>
        <v>744993</v>
      </c>
      <c r="J83" s="72"/>
      <c r="K83" s="72"/>
    </row>
    <row r="84" spans="1:11" x14ac:dyDescent="0.25">
      <c r="A84" s="255" t="s">
        <v>305</v>
      </c>
      <c r="B84" s="270"/>
      <c r="C84" s="97">
        <f t="shared" ref="C84:H84" si="21">SUM(C85:C91)</f>
        <v>40705513</v>
      </c>
      <c r="D84" s="97">
        <f t="shared" si="21"/>
        <v>1086535</v>
      </c>
      <c r="E84" s="97">
        <f t="shared" si="21"/>
        <v>41792048</v>
      </c>
      <c r="F84" s="97">
        <f t="shared" si="21"/>
        <v>41047055</v>
      </c>
      <c r="G84" s="97">
        <f t="shared" si="21"/>
        <v>41047055</v>
      </c>
      <c r="H84" s="97">
        <f t="shared" si="21"/>
        <v>744993</v>
      </c>
    </row>
    <row r="85" spans="1:11" x14ac:dyDescent="0.25">
      <c r="A85" s="61"/>
      <c r="B85" s="62" t="s">
        <v>306</v>
      </c>
      <c r="C85" s="98">
        <v>14355155</v>
      </c>
      <c r="D85" s="82">
        <v>1090561</v>
      </c>
      <c r="E85" s="82">
        <f>+C85+D85</f>
        <v>15445716</v>
      </c>
      <c r="F85" s="82">
        <v>15445716</v>
      </c>
      <c r="G85" s="82">
        <v>15445716</v>
      </c>
      <c r="H85" s="82">
        <f t="shared" ref="H85:H88" si="22">+E85-F85</f>
        <v>0</v>
      </c>
    </row>
    <row r="86" spans="1:11" x14ac:dyDescent="0.25">
      <c r="A86" s="61"/>
      <c r="B86" s="163" t="s">
        <v>307</v>
      </c>
      <c r="C86" s="151">
        <v>9204286</v>
      </c>
      <c r="D86" s="84">
        <v>870237</v>
      </c>
      <c r="E86" s="82">
        <f t="shared" ref="E86:E91" si="23">+C86+D86</f>
        <v>10074523</v>
      </c>
      <c r="F86" s="84">
        <v>10074523</v>
      </c>
      <c r="G86" s="84">
        <v>10074523</v>
      </c>
      <c r="H86" s="82">
        <f t="shared" si="22"/>
        <v>0</v>
      </c>
    </row>
    <row r="87" spans="1:11" x14ac:dyDescent="0.25">
      <c r="A87" s="61"/>
      <c r="B87" s="62" t="s">
        <v>308</v>
      </c>
      <c r="C87" s="98">
        <v>4816590</v>
      </c>
      <c r="D87" s="82">
        <v>125319</v>
      </c>
      <c r="E87" s="82">
        <f t="shared" si="23"/>
        <v>4941909</v>
      </c>
      <c r="F87" s="82">
        <v>4941909</v>
      </c>
      <c r="G87" s="82">
        <v>4941909</v>
      </c>
      <c r="H87" s="82">
        <f t="shared" si="22"/>
        <v>0</v>
      </c>
    </row>
    <row r="88" spans="1:11" x14ac:dyDescent="0.25">
      <c r="A88" s="61"/>
      <c r="B88" s="62" t="s">
        <v>309</v>
      </c>
      <c r="C88" s="98">
        <v>4343812</v>
      </c>
      <c r="D88" s="82">
        <v>-532173</v>
      </c>
      <c r="E88" s="82">
        <f t="shared" si="23"/>
        <v>3811639</v>
      </c>
      <c r="F88" s="82">
        <v>3719076</v>
      </c>
      <c r="G88" s="82">
        <v>3719076</v>
      </c>
      <c r="H88" s="82">
        <f t="shared" si="22"/>
        <v>92563</v>
      </c>
    </row>
    <row r="89" spans="1:11" x14ac:dyDescent="0.25">
      <c r="A89" s="132"/>
      <c r="B89" s="138" t="s">
        <v>310</v>
      </c>
      <c r="C89" s="98">
        <v>6477890</v>
      </c>
      <c r="D89" s="98">
        <v>-791277</v>
      </c>
      <c r="E89" s="82">
        <f t="shared" si="23"/>
        <v>5686613</v>
      </c>
      <c r="F89" s="98">
        <v>5034183</v>
      </c>
      <c r="G89" s="98">
        <v>5034183</v>
      </c>
      <c r="H89" s="82">
        <f>+E89-F89</f>
        <v>652430</v>
      </c>
    </row>
    <row r="90" spans="1:11" x14ac:dyDescent="0.25">
      <c r="A90" s="61"/>
      <c r="B90" s="62" t="s">
        <v>311</v>
      </c>
      <c r="C90" s="98">
        <v>216000</v>
      </c>
      <c r="D90" s="82">
        <v>21600</v>
      </c>
      <c r="E90" s="82">
        <f t="shared" si="23"/>
        <v>237600</v>
      </c>
      <c r="F90" s="82">
        <v>237600</v>
      </c>
      <c r="G90" s="82">
        <v>237600</v>
      </c>
      <c r="H90" s="82">
        <f t="shared" ref="H90:H91" si="24">+E90-F90</f>
        <v>0</v>
      </c>
    </row>
    <row r="91" spans="1:11" x14ac:dyDescent="0.25">
      <c r="A91" s="61"/>
      <c r="B91" s="163" t="s">
        <v>312</v>
      </c>
      <c r="C91" s="151">
        <v>1291780</v>
      </c>
      <c r="D91" s="84">
        <v>302268</v>
      </c>
      <c r="E91" s="82">
        <f t="shared" si="23"/>
        <v>1594048</v>
      </c>
      <c r="F91" s="84">
        <v>1594048</v>
      </c>
      <c r="G91" s="84">
        <v>1594048</v>
      </c>
      <c r="H91" s="82">
        <f t="shared" si="24"/>
        <v>0</v>
      </c>
    </row>
    <row r="92" spans="1:11" x14ac:dyDescent="0.25">
      <c r="A92" s="255" t="s">
        <v>313</v>
      </c>
      <c r="B92" s="270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314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315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316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317</v>
      </c>
      <c r="C96" s="151">
        <v>0</v>
      </c>
      <c r="D96" s="151"/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1" x14ac:dyDescent="0.25">
      <c r="A97" s="141"/>
      <c r="B97" s="150" t="s">
        <v>318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1" x14ac:dyDescent="0.25">
      <c r="A98" s="141"/>
      <c r="B98" s="150" t="s">
        <v>319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1" x14ac:dyDescent="0.25">
      <c r="A99" s="141"/>
      <c r="B99" s="150" t="s">
        <v>320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1" x14ac:dyDescent="0.25">
      <c r="A100" s="141"/>
      <c r="B100" s="150" t="s">
        <v>321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>
        <f>+F9+F84</f>
        <v>48472672</v>
      </c>
    </row>
    <row r="101" spans="1:11" x14ac:dyDescent="0.25">
      <c r="A101" s="141"/>
      <c r="B101" s="150" t="s">
        <v>322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</row>
    <row r="102" spans="1:11" x14ac:dyDescent="0.25">
      <c r="A102" s="271" t="s">
        <v>323</v>
      </c>
      <c r="B102" s="272"/>
      <c r="C102" s="152">
        <f>SUM(C103:C111)</f>
        <v>983620</v>
      </c>
      <c r="D102" s="152">
        <f t="shared" ref="D102:H102" si="28">SUM(D103:D111)</f>
        <v>0</v>
      </c>
      <c r="E102" s="152">
        <f t="shared" si="28"/>
        <v>983620</v>
      </c>
      <c r="F102" s="152">
        <f t="shared" si="28"/>
        <v>983620</v>
      </c>
      <c r="G102" s="152">
        <f t="shared" si="28"/>
        <v>983620</v>
      </c>
      <c r="H102" s="152">
        <f t="shared" si="28"/>
        <v>0</v>
      </c>
    </row>
    <row r="103" spans="1:11" x14ac:dyDescent="0.25">
      <c r="A103" s="141"/>
      <c r="B103" s="150" t="s">
        <v>324</v>
      </c>
      <c r="C103" s="151">
        <v>25000</v>
      </c>
      <c r="D103" s="84">
        <v>0</v>
      </c>
      <c r="E103" s="84">
        <f t="shared" si="26"/>
        <v>25000</v>
      </c>
      <c r="F103" s="84">
        <v>25000</v>
      </c>
      <c r="G103" s="84">
        <v>25000</v>
      </c>
      <c r="H103" s="84">
        <f t="shared" si="27"/>
        <v>0</v>
      </c>
    </row>
    <row r="104" spans="1:11" x14ac:dyDescent="0.25">
      <c r="A104" s="141"/>
      <c r="B104" s="150" t="s">
        <v>325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1" x14ac:dyDescent="0.25">
      <c r="A105" s="141"/>
      <c r="B105" s="150" t="s">
        <v>326</v>
      </c>
      <c r="C105" s="151">
        <v>504567</v>
      </c>
      <c r="D105" s="84">
        <v>0</v>
      </c>
      <c r="E105" s="84">
        <f t="shared" si="26"/>
        <v>504567</v>
      </c>
      <c r="F105" s="84">
        <v>504567</v>
      </c>
      <c r="G105" s="84">
        <v>504567</v>
      </c>
      <c r="H105" s="84">
        <f t="shared" si="27"/>
        <v>0</v>
      </c>
    </row>
    <row r="106" spans="1:11" x14ac:dyDescent="0.25">
      <c r="A106" s="141"/>
      <c r="B106" s="150" t="s">
        <v>327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1" ht="25.5" x14ac:dyDescent="0.25">
      <c r="A107" s="141"/>
      <c r="B107" s="153" t="s">
        <v>328</v>
      </c>
      <c r="C107" s="151">
        <v>454053</v>
      </c>
      <c r="D107" s="84">
        <v>0</v>
      </c>
      <c r="E107" s="84">
        <f t="shared" si="29"/>
        <v>454053</v>
      </c>
      <c r="F107" s="84">
        <v>454053</v>
      </c>
      <c r="G107" s="84">
        <v>454053</v>
      </c>
      <c r="H107" s="84">
        <f t="shared" si="30"/>
        <v>0</v>
      </c>
    </row>
    <row r="108" spans="1:11" x14ac:dyDescent="0.25">
      <c r="A108" s="61"/>
      <c r="B108" s="62" t="s">
        <v>329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1" x14ac:dyDescent="0.25">
      <c r="A109" s="61"/>
      <c r="B109" s="62" t="s">
        <v>330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1" x14ac:dyDescent="0.25">
      <c r="A110" s="61"/>
      <c r="B110" s="62" t="s">
        <v>331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1" x14ac:dyDescent="0.25">
      <c r="A111" s="61"/>
      <c r="B111" s="62" t="s">
        <v>332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1" ht="30.75" customHeight="1" x14ac:dyDescent="0.25">
      <c r="A112" s="188" t="s">
        <v>333</v>
      </c>
      <c r="B112" s="189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334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335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336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337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338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339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340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341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342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188" t="s">
        <v>343</v>
      </c>
      <c r="B122" s="189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344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345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346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347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348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349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350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351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352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55" t="s">
        <v>353</v>
      </c>
      <c r="B132" s="270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354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355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356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188" t="s">
        <v>357</v>
      </c>
      <c r="B136" s="189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358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359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9"/>
      <c r="B139" s="138" t="s">
        <v>360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361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362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363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364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365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55" t="s">
        <v>366</v>
      </c>
      <c r="B145" s="270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367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368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369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55" t="s">
        <v>370</v>
      </c>
      <c r="B149" s="270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371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372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373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374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375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376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 t="shared" si="50"/>
        <v>0</v>
      </c>
    </row>
    <row r="156" spans="1:8" x14ac:dyDescent="0.25">
      <c r="A156" s="61"/>
      <c r="B156" s="62" t="s">
        <v>377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50" t="s">
        <v>379</v>
      </c>
      <c r="B158" s="252"/>
      <c r="C158" s="97">
        <f>+C8+C83</f>
        <v>56594679</v>
      </c>
      <c r="D158" s="97">
        <f t="shared" ref="D158:H158" si="51">+D8+D83</f>
        <v>2080581</v>
      </c>
      <c r="E158" s="97">
        <f t="shared" si="51"/>
        <v>58675260</v>
      </c>
      <c r="F158" s="97">
        <f>+F8+F83</f>
        <v>57188828</v>
      </c>
      <c r="G158" s="97">
        <f>+G8+G83</f>
        <v>57188828</v>
      </c>
      <c r="H158" s="97">
        <f t="shared" si="51"/>
        <v>1486432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15" t="s">
        <v>450</v>
      </c>
      <c r="B162" s="215"/>
      <c r="C162" s="215"/>
      <c r="D162" s="269" t="s">
        <v>451</v>
      </c>
      <c r="E162" s="269"/>
      <c r="F162" s="269"/>
      <c r="G162" s="269"/>
      <c r="H162" s="269"/>
    </row>
    <row r="163" spans="1:9" x14ac:dyDescent="0.25">
      <c r="A163" s="215" t="s">
        <v>452</v>
      </c>
      <c r="B163" s="215"/>
      <c r="C163" s="215"/>
      <c r="D163" s="269" t="s">
        <v>453</v>
      </c>
      <c r="E163" s="269"/>
      <c r="F163" s="269"/>
      <c r="G163" s="269"/>
      <c r="H163" s="269"/>
    </row>
    <row r="167" spans="1:9" x14ac:dyDescent="0.25">
      <c r="B167" s="158" t="s">
        <v>457</v>
      </c>
      <c r="C167" s="156">
        <v>56594679</v>
      </c>
      <c r="D167" s="157">
        <v>2080581</v>
      </c>
      <c r="E167" s="157">
        <v>58675260</v>
      </c>
      <c r="F167" s="156">
        <v>57188828</v>
      </c>
      <c r="G167" s="156">
        <v>57188828</v>
      </c>
      <c r="H167" s="154">
        <v>1486432</v>
      </c>
      <c r="I167" s="154"/>
    </row>
    <row r="168" spans="1:9" x14ac:dyDescent="0.25">
      <c r="C168" s="154">
        <f>+C167-C158</f>
        <v>0</v>
      </c>
      <c r="D168" s="154">
        <f>+D167-D158</f>
        <v>0</v>
      </c>
      <c r="E168" s="154">
        <f>+E167-E158</f>
        <v>0</v>
      </c>
      <c r="F168" s="154">
        <f>+F167-F158</f>
        <v>0</v>
      </c>
      <c r="G168" s="154">
        <f>+G167-G158</f>
        <v>0</v>
      </c>
    </row>
  </sheetData>
  <mergeCells count="33">
    <mergeCell ref="A17:B17"/>
    <mergeCell ref="A27:B27"/>
    <mergeCell ref="A37:B37"/>
    <mergeCell ref="A83:B83"/>
    <mergeCell ref="A57:B57"/>
    <mergeCell ref="A61:B61"/>
    <mergeCell ref="A70:B70"/>
    <mergeCell ref="A74:B74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16" workbookViewId="0">
      <selection activeCell="F24" sqref="F24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213" t="s">
        <v>119</v>
      </c>
      <c r="B2" s="279"/>
      <c r="C2" s="279"/>
      <c r="D2" s="279"/>
      <c r="E2" s="279"/>
      <c r="F2" s="279"/>
      <c r="G2" s="214"/>
    </row>
    <row r="3" spans="1:15" x14ac:dyDescent="0.25">
      <c r="A3" s="176" t="s">
        <v>298</v>
      </c>
      <c r="B3" s="177"/>
      <c r="C3" s="177"/>
      <c r="D3" s="177"/>
      <c r="E3" s="177"/>
      <c r="F3" s="177"/>
      <c r="G3" s="178"/>
    </row>
    <row r="4" spans="1:15" x14ac:dyDescent="0.25">
      <c r="A4" s="176" t="s">
        <v>460</v>
      </c>
      <c r="B4" s="177"/>
      <c r="C4" s="177"/>
      <c r="D4" s="177"/>
      <c r="E4" s="177"/>
      <c r="F4" s="177"/>
      <c r="G4" s="178"/>
    </row>
    <row r="5" spans="1:15" ht="15.75" thickBot="1" x14ac:dyDescent="0.3">
      <c r="A5" s="179" t="s">
        <v>1</v>
      </c>
      <c r="B5" s="180"/>
      <c r="C5" s="180"/>
      <c r="D5" s="180"/>
      <c r="E5" s="180"/>
      <c r="F5" s="180"/>
      <c r="G5" s="181"/>
    </row>
    <row r="6" spans="1:15" ht="15.75" thickBot="1" x14ac:dyDescent="0.3">
      <c r="A6" s="182" t="s">
        <v>180</v>
      </c>
      <c r="B6" s="210" t="s">
        <v>300</v>
      </c>
      <c r="C6" s="211"/>
      <c r="D6" s="211"/>
      <c r="E6" s="211"/>
      <c r="F6" s="212"/>
      <c r="G6" s="182" t="s">
        <v>301</v>
      </c>
    </row>
    <row r="7" spans="1:15" ht="26.25" thickBot="1" x14ac:dyDescent="0.3">
      <c r="A7" s="184"/>
      <c r="B7" s="23" t="s">
        <v>182</v>
      </c>
      <c r="C7" s="23" t="s">
        <v>227</v>
      </c>
      <c r="D7" s="23" t="s">
        <v>228</v>
      </c>
      <c r="E7" s="23" t="s">
        <v>183</v>
      </c>
      <c r="F7" s="23" t="s">
        <v>200</v>
      </c>
      <c r="G7" s="184"/>
    </row>
    <row r="8" spans="1:15" x14ac:dyDescent="0.25">
      <c r="A8" s="9" t="s">
        <v>381</v>
      </c>
      <c r="B8" s="110">
        <f t="shared" ref="B8:G8" si="0">+B10+B11+B12+B13</f>
        <v>14905546</v>
      </c>
      <c r="C8" s="110">
        <f t="shared" si="0"/>
        <v>994046</v>
      </c>
      <c r="D8" s="110">
        <f t="shared" si="0"/>
        <v>15899592</v>
      </c>
      <c r="E8" s="110">
        <f t="shared" si="0"/>
        <v>15158154</v>
      </c>
      <c r="F8" s="110">
        <f t="shared" si="0"/>
        <v>15158154</v>
      </c>
      <c r="G8" s="110">
        <f t="shared" si="0"/>
        <v>741438</v>
      </c>
      <c r="I8" s="154"/>
      <c r="J8" s="154">
        <f>+B8-'6a. EAEPED'!C8</f>
        <v>0</v>
      </c>
      <c r="K8" s="154">
        <f>+C8-'6a. EAEPED'!D8</f>
        <v>0</v>
      </c>
      <c r="L8" s="154">
        <f>+D8-'6a. EAEPED'!E8</f>
        <v>0</v>
      </c>
      <c r="M8" s="154">
        <f>+E8-'6a. EAEPED'!F8</f>
        <v>1</v>
      </c>
      <c r="N8" s="154">
        <f>+F8-'6a. EAEPED'!G8</f>
        <v>1</v>
      </c>
      <c r="O8" s="154">
        <f>+G8-'6a. EAEPED'!H8</f>
        <v>-1</v>
      </c>
    </row>
    <row r="9" spans="1:15" x14ac:dyDescent="0.25">
      <c r="A9" s="9" t="s">
        <v>382</v>
      </c>
      <c r="B9" s="111"/>
      <c r="C9" s="111"/>
      <c r="D9" s="111"/>
      <c r="E9" s="111"/>
      <c r="F9" s="111"/>
      <c r="G9" s="111"/>
    </row>
    <row r="10" spans="1:15" x14ac:dyDescent="0.25">
      <c r="A10" s="14" t="s">
        <v>389</v>
      </c>
      <c r="B10" s="87">
        <v>3524598</v>
      </c>
      <c r="C10" s="87">
        <v>138086</v>
      </c>
      <c r="D10" s="87">
        <f>+B10+C10</f>
        <v>3662684</v>
      </c>
      <c r="E10" s="87">
        <v>3617997</v>
      </c>
      <c r="F10" s="87">
        <v>3617997</v>
      </c>
      <c r="G10" s="87">
        <f>+D10-E10</f>
        <v>44687</v>
      </c>
    </row>
    <row r="11" spans="1:15" x14ac:dyDescent="0.25">
      <c r="A11" s="14" t="s">
        <v>390</v>
      </c>
      <c r="B11" s="87">
        <v>3627406</v>
      </c>
      <c r="C11" s="87">
        <v>502673</v>
      </c>
      <c r="D11" s="87">
        <f>+B11+C11</f>
        <v>4130079</v>
      </c>
      <c r="E11" s="87">
        <v>4098947</v>
      </c>
      <c r="F11" s="87">
        <v>4098947</v>
      </c>
      <c r="G11" s="87">
        <f t="shared" ref="G11:G13" si="1">+D11-E11</f>
        <v>31132</v>
      </c>
    </row>
    <row r="12" spans="1:15" x14ac:dyDescent="0.25">
      <c r="A12" s="14" t="s">
        <v>391</v>
      </c>
      <c r="B12" s="87">
        <v>2087765</v>
      </c>
      <c r="C12" s="87">
        <v>107094</v>
      </c>
      <c r="D12" s="87">
        <f t="shared" ref="D12:D13" si="2">+B12+C12</f>
        <v>2194859</v>
      </c>
      <c r="E12" s="87">
        <v>2293532</v>
      </c>
      <c r="F12" s="87">
        <v>2293532</v>
      </c>
      <c r="G12" s="87">
        <f t="shared" si="1"/>
        <v>-98673</v>
      </c>
    </row>
    <row r="13" spans="1:15" x14ac:dyDescent="0.25">
      <c r="A13" s="14" t="s">
        <v>392</v>
      </c>
      <c r="B13" s="87">
        <v>5665777</v>
      </c>
      <c r="C13" s="87">
        <v>246193</v>
      </c>
      <c r="D13" s="87">
        <f t="shared" si="2"/>
        <v>5911970</v>
      </c>
      <c r="E13" s="87">
        <v>5147678</v>
      </c>
      <c r="F13" s="87">
        <v>5147678</v>
      </c>
      <c r="G13" s="87">
        <f t="shared" si="1"/>
        <v>764292</v>
      </c>
    </row>
    <row r="14" spans="1:15" ht="25.5" x14ac:dyDescent="0.25">
      <c r="A14" s="103" t="s">
        <v>383</v>
      </c>
      <c r="B14" s="87"/>
      <c r="C14" s="87"/>
      <c r="D14" s="87"/>
      <c r="E14" s="87"/>
      <c r="F14" s="87"/>
      <c r="G14" s="87"/>
    </row>
    <row r="15" spans="1:15" ht="25.5" x14ac:dyDescent="0.25">
      <c r="A15" s="103" t="s">
        <v>384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385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386</v>
      </c>
      <c r="B17" s="87"/>
      <c r="C17" s="87"/>
      <c r="D17" s="87"/>
      <c r="E17" s="87"/>
      <c r="F17" s="87"/>
      <c r="G17" s="87"/>
    </row>
    <row r="18" spans="1:15" x14ac:dyDescent="0.25">
      <c r="A18" s="14"/>
      <c r="B18" s="87"/>
      <c r="C18" s="87"/>
      <c r="D18" s="87"/>
      <c r="E18" s="87"/>
      <c r="F18" s="87"/>
      <c r="G18" s="87"/>
    </row>
    <row r="19" spans="1:15" x14ac:dyDescent="0.25">
      <c r="A19" s="30" t="s">
        <v>387</v>
      </c>
      <c r="B19" s="111">
        <f>+B21+B22+B23+B24</f>
        <v>41689133</v>
      </c>
      <c r="C19" s="111">
        <f t="shared" ref="C19:F19" si="3">+C21+C22+C23+C24</f>
        <v>1086535</v>
      </c>
      <c r="D19" s="111">
        <f t="shared" si="3"/>
        <v>42775668</v>
      </c>
      <c r="E19" s="111">
        <f t="shared" si="3"/>
        <v>42030674</v>
      </c>
      <c r="F19" s="111">
        <f t="shared" si="3"/>
        <v>42030674</v>
      </c>
      <c r="G19" s="111">
        <f>+G21+G22+G23+G24</f>
        <v>744994</v>
      </c>
      <c r="J19" s="154">
        <f>+B19-'6a. EAEPED'!C83</f>
        <v>0</v>
      </c>
      <c r="K19" s="154">
        <f>+C19-'6a. EAEPED'!D83</f>
        <v>0</v>
      </c>
      <c r="L19" s="154">
        <f>+D19-'6a. EAEPED'!E83</f>
        <v>0</v>
      </c>
      <c r="M19" s="154">
        <f>+E19-'6a. EAEPED'!F83</f>
        <v>-1</v>
      </c>
      <c r="N19" s="154">
        <f>+F19-'6a. EAEPED'!G83</f>
        <v>-1</v>
      </c>
      <c r="O19" s="154">
        <f>+G19-'6a. EAEPED'!H83</f>
        <v>1</v>
      </c>
    </row>
    <row r="20" spans="1:15" x14ac:dyDescent="0.25">
      <c r="A20" s="30" t="s">
        <v>388</v>
      </c>
      <c r="B20" s="111"/>
      <c r="C20" s="111"/>
      <c r="D20" s="111"/>
      <c r="E20" s="111"/>
      <c r="F20" s="111"/>
      <c r="G20" s="111"/>
    </row>
    <row r="21" spans="1:15" x14ac:dyDescent="0.25">
      <c r="A21" s="14" t="s">
        <v>389</v>
      </c>
      <c r="B21" s="87">
        <v>13554591</v>
      </c>
      <c r="C21" s="87">
        <v>-317374</v>
      </c>
      <c r="D21" s="87">
        <f>+B21+C21</f>
        <v>13237217</v>
      </c>
      <c r="E21" s="87">
        <v>13117815</v>
      </c>
      <c r="F21" s="87">
        <v>13117815</v>
      </c>
      <c r="G21" s="87">
        <f>+D21-E21</f>
        <v>119402</v>
      </c>
    </row>
    <row r="22" spans="1:15" x14ac:dyDescent="0.25">
      <c r="A22" s="14" t="s">
        <v>390</v>
      </c>
      <c r="B22" s="87">
        <v>12521570</v>
      </c>
      <c r="C22" s="87">
        <v>-79120</v>
      </c>
      <c r="D22" s="87">
        <f t="shared" ref="D22:D24" si="4">+B22+C22</f>
        <v>12442450</v>
      </c>
      <c r="E22" s="87">
        <v>12188543</v>
      </c>
      <c r="F22" s="87">
        <v>12188543</v>
      </c>
      <c r="G22" s="87">
        <f t="shared" ref="G22:G24" si="5">+D22-E22</f>
        <v>253907</v>
      </c>
    </row>
    <row r="23" spans="1:15" x14ac:dyDescent="0.25">
      <c r="A23" s="14" t="s">
        <v>391</v>
      </c>
      <c r="B23" s="87">
        <v>9804368</v>
      </c>
      <c r="C23" s="87">
        <v>1112503</v>
      </c>
      <c r="D23" s="87">
        <f t="shared" si="4"/>
        <v>10916871</v>
      </c>
      <c r="E23" s="87">
        <v>10555977</v>
      </c>
      <c r="F23" s="87">
        <v>10555977</v>
      </c>
      <c r="G23" s="87">
        <f t="shared" si="5"/>
        <v>360894</v>
      </c>
    </row>
    <row r="24" spans="1:15" x14ac:dyDescent="0.25">
      <c r="A24" s="14" t="s">
        <v>392</v>
      </c>
      <c r="B24" s="87">
        <v>5808604</v>
      </c>
      <c r="C24" s="87">
        <v>370526</v>
      </c>
      <c r="D24" s="87">
        <f t="shared" si="4"/>
        <v>6179130</v>
      </c>
      <c r="E24" s="87">
        <v>6168339</v>
      </c>
      <c r="F24" s="87">
        <v>6168339</v>
      </c>
      <c r="G24" s="87">
        <f t="shared" si="5"/>
        <v>10791</v>
      </c>
    </row>
    <row r="25" spans="1:15" ht="25.5" x14ac:dyDescent="0.25">
      <c r="A25" s="103" t="s">
        <v>383</v>
      </c>
      <c r="B25" s="87"/>
      <c r="C25" s="87"/>
      <c r="D25" s="87"/>
      <c r="E25" s="87"/>
      <c r="F25" s="87"/>
      <c r="G25" s="87"/>
    </row>
    <row r="26" spans="1:15" ht="25.5" x14ac:dyDescent="0.25">
      <c r="A26" s="103" t="s">
        <v>384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385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386</v>
      </c>
      <c r="B28" s="87"/>
      <c r="C28" s="87"/>
      <c r="D28" s="87"/>
      <c r="E28" s="87"/>
      <c r="F28" s="87"/>
      <c r="G28" s="87"/>
    </row>
    <row r="29" spans="1:15" x14ac:dyDescent="0.25">
      <c r="A29" s="13"/>
      <c r="B29" s="87"/>
      <c r="C29" s="87"/>
      <c r="D29" s="87"/>
      <c r="E29" s="87"/>
      <c r="F29" s="87"/>
      <c r="G29" s="87"/>
    </row>
    <row r="30" spans="1:15" x14ac:dyDescent="0.25">
      <c r="A30" s="9" t="s">
        <v>379</v>
      </c>
      <c r="B30" s="86">
        <f>+B8+B19</f>
        <v>56594679</v>
      </c>
      <c r="C30" s="86">
        <f t="shared" ref="C30:F30" si="6">+C8+C19</f>
        <v>2080581</v>
      </c>
      <c r="D30" s="86">
        <f t="shared" si="6"/>
        <v>58675260</v>
      </c>
      <c r="E30" s="86">
        <f t="shared" si="6"/>
        <v>57188828</v>
      </c>
      <c r="F30" s="86">
        <f t="shared" si="6"/>
        <v>57188828</v>
      </c>
      <c r="G30" s="86">
        <f>+G8+G19</f>
        <v>1486432</v>
      </c>
    </row>
    <row r="31" spans="1:15" ht="15.75" thickBot="1" x14ac:dyDescent="0.3">
      <c r="A31" s="19"/>
      <c r="B31" s="102"/>
      <c r="C31" s="102"/>
      <c r="D31" s="102"/>
      <c r="E31" s="102"/>
      <c r="F31" s="102"/>
      <c r="G31" s="102"/>
    </row>
    <row r="33" spans="1:7" x14ac:dyDescent="0.25">
      <c r="A33" s="112"/>
      <c r="B33" s="113"/>
      <c r="C33" s="113"/>
      <c r="D33" s="113"/>
      <c r="E33" s="113"/>
      <c r="F33" s="113"/>
      <c r="G33" s="113"/>
    </row>
    <row r="34" spans="1:7" x14ac:dyDescent="0.25">
      <c r="A34" s="112"/>
      <c r="B34" s="112"/>
      <c r="C34" s="112"/>
      <c r="D34" s="112"/>
      <c r="E34" s="112"/>
      <c r="F34" s="112"/>
      <c r="G34" s="112"/>
    </row>
    <row r="35" spans="1:7" x14ac:dyDescent="0.25">
      <c r="A35" s="114"/>
      <c r="B35" s="115"/>
      <c r="C35" s="115"/>
      <c r="D35" s="115"/>
      <c r="E35" s="115"/>
      <c r="F35" s="115"/>
      <c r="G35" s="115"/>
    </row>
    <row r="38" spans="1:7" x14ac:dyDescent="0.25">
      <c r="A38" s="215" t="s">
        <v>450</v>
      </c>
      <c r="B38" s="215"/>
      <c r="C38" s="215"/>
      <c r="D38" s="215" t="s">
        <v>451</v>
      </c>
      <c r="E38" s="215"/>
      <c r="F38" s="215"/>
      <c r="G38" s="215"/>
    </row>
    <row r="39" spans="1:7" x14ac:dyDescent="0.25">
      <c r="A39" s="215" t="s">
        <v>452</v>
      </c>
      <c r="B39" s="215"/>
      <c r="C39" s="215"/>
      <c r="D39" s="215" t="s">
        <v>453</v>
      </c>
      <c r="E39" s="215"/>
      <c r="F39" s="215"/>
      <c r="G39" s="215"/>
    </row>
    <row r="42" spans="1:7" ht="22.5" customHeight="1" x14ac:dyDescent="0.25">
      <c r="A42" s="278" t="s">
        <v>462</v>
      </c>
      <c r="B42" s="157">
        <v>56594679</v>
      </c>
      <c r="C42" s="157">
        <v>2080581</v>
      </c>
      <c r="D42" s="157">
        <v>58675260</v>
      </c>
      <c r="E42" s="157">
        <v>57188828</v>
      </c>
      <c r="F42" s="157">
        <v>57188828</v>
      </c>
      <c r="G42" s="72">
        <v>1486432</v>
      </c>
    </row>
    <row r="43" spans="1:7" x14ac:dyDescent="0.25">
      <c r="A43" s="278"/>
    </row>
    <row r="44" spans="1:7" x14ac:dyDescent="0.25">
      <c r="B44" s="154">
        <f>+B42-B30</f>
        <v>0</v>
      </c>
      <c r="C44" s="154">
        <f t="shared" ref="C44:G44" si="7">+C42-C30</f>
        <v>0</v>
      </c>
      <c r="D44" s="154">
        <f t="shared" si="7"/>
        <v>0</v>
      </c>
      <c r="E44" s="154">
        <f t="shared" si="7"/>
        <v>0</v>
      </c>
      <c r="F44" s="154">
        <f t="shared" si="7"/>
        <v>0</v>
      </c>
      <c r="G44" s="154">
        <f t="shared" si="7"/>
        <v>0</v>
      </c>
    </row>
  </sheetData>
  <mergeCells count="12">
    <mergeCell ref="A42:A43"/>
    <mergeCell ref="A2:G2"/>
    <mergeCell ref="A3:G3"/>
    <mergeCell ref="A4:G4"/>
    <mergeCell ref="A5:G5"/>
    <mergeCell ref="A38:C38"/>
    <mergeCell ref="A39:C39"/>
    <mergeCell ref="D38:G38"/>
    <mergeCell ref="D39:G39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view="pageBreakPreview" topLeftCell="A67" zoomScale="90" zoomScaleNormal="100" zoomScaleSheetLayoutView="90" workbookViewId="0">
      <selection activeCell="E62" sqref="E62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3" t="s">
        <v>119</v>
      </c>
      <c r="B2" s="174"/>
      <c r="C2" s="174"/>
      <c r="D2" s="174"/>
      <c r="E2" s="174"/>
      <c r="F2" s="174"/>
      <c r="G2" s="174"/>
      <c r="H2" s="273"/>
    </row>
    <row r="3" spans="1:8" x14ac:dyDescent="0.25">
      <c r="A3" s="192" t="s">
        <v>298</v>
      </c>
      <c r="B3" s="218"/>
      <c r="C3" s="218"/>
      <c r="D3" s="218"/>
      <c r="E3" s="218"/>
      <c r="F3" s="218"/>
      <c r="G3" s="218"/>
      <c r="H3" s="274"/>
    </row>
    <row r="4" spans="1:8" x14ac:dyDescent="0.25">
      <c r="A4" s="192" t="s">
        <v>461</v>
      </c>
      <c r="B4" s="218"/>
      <c r="C4" s="218"/>
      <c r="D4" s="218"/>
      <c r="E4" s="218"/>
      <c r="F4" s="218"/>
      <c r="G4" s="218"/>
      <c r="H4" s="274"/>
    </row>
    <row r="5" spans="1:8" ht="15.75" thickBot="1" x14ac:dyDescent="0.3">
      <c r="A5" s="194" t="s">
        <v>1</v>
      </c>
      <c r="B5" s="219"/>
      <c r="C5" s="219"/>
      <c r="D5" s="219"/>
      <c r="E5" s="219"/>
      <c r="F5" s="219"/>
      <c r="G5" s="219"/>
      <c r="H5" s="275"/>
    </row>
    <row r="6" spans="1:8" ht="15.75" thickBot="1" x14ac:dyDescent="0.3">
      <c r="A6" s="173" t="s">
        <v>180</v>
      </c>
      <c r="B6" s="175"/>
      <c r="C6" s="280" t="s">
        <v>300</v>
      </c>
      <c r="D6" s="281"/>
      <c r="E6" s="281"/>
      <c r="F6" s="281"/>
      <c r="G6" s="282"/>
      <c r="H6" s="245" t="s">
        <v>301</v>
      </c>
    </row>
    <row r="7" spans="1:8" ht="26.25" thickBot="1" x14ac:dyDescent="0.3">
      <c r="A7" s="194"/>
      <c r="B7" s="195"/>
      <c r="C7" s="108" t="s">
        <v>182</v>
      </c>
      <c r="D7" s="108" t="s">
        <v>302</v>
      </c>
      <c r="E7" s="108" t="s">
        <v>303</v>
      </c>
      <c r="F7" s="108" t="s">
        <v>183</v>
      </c>
      <c r="G7" s="108" t="s">
        <v>200</v>
      </c>
      <c r="H7" s="246"/>
    </row>
    <row r="8" spans="1:8" x14ac:dyDescent="0.25">
      <c r="A8" s="205"/>
      <c r="B8" s="283"/>
      <c r="C8" s="87"/>
      <c r="D8" s="87"/>
      <c r="E8" s="87"/>
      <c r="F8" s="87"/>
      <c r="G8" s="87"/>
      <c r="H8" s="87"/>
    </row>
    <row r="9" spans="1:8" ht="16.5" customHeight="1" x14ac:dyDescent="0.25">
      <c r="A9" s="264" t="s">
        <v>393</v>
      </c>
      <c r="B9" s="266"/>
      <c r="C9" s="86">
        <f>+C10+C20+C29+C40</f>
        <v>14905546</v>
      </c>
      <c r="D9" s="86">
        <f t="shared" ref="D9:H9" si="0">+D10+D20+D29+D40</f>
        <v>994046</v>
      </c>
      <c r="E9" s="86">
        <f t="shared" si="0"/>
        <v>15899592</v>
      </c>
      <c r="F9" s="86">
        <f t="shared" si="0"/>
        <v>15158154</v>
      </c>
      <c r="G9" s="86">
        <f t="shared" si="0"/>
        <v>15158154</v>
      </c>
      <c r="H9" s="86">
        <f t="shared" si="0"/>
        <v>741438</v>
      </c>
    </row>
    <row r="10" spans="1:8" x14ac:dyDescent="0.25">
      <c r="A10" s="250" t="s">
        <v>442</v>
      </c>
      <c r="B10" s="252"/>
      <c r="C10" s="81">
        <f>SUM(C11:C18)</f>
        <v>0</v>
      </c>
      <c r="D10" s="81">
        <f t="shared" ref="D10:H10" si="1">SUM(D11:D18)</f>
        <v>0</v>
      </c>
      <c r="E10" s="81">
        <f t="shared" si="1"/>
        <v>0</v>
      </c>
      <c r="F10" s="81">
        <f t="shared" si="1"/>
        <v>0</v>
      </c>
      <c r="G10" s="81">
        <f t="shared" si="1"/>
        <v>0</v>
      </c>
      <c r="H10" s="81">
        <f t="shared" si="1"/>
        <v>0</v>
      </c>
    </row>
    <row r="11" spans="1:8" x14ac:dyDescent="0.25">
      <c r="A11" s="61"/>
      <c r="B11" s="67" t="s">
        <v>394</v>
      </c>
      <c r="C11" s="82">
        <v>0</v>
      </c>
      <c r="D11" s="82">
        <v>0</v>
      </c>
      <c r="E11" s="82">
        <f t="shared" ref="E11:E18" si="2">+C11+D11</f>
        <v>0</v>
      </c>
      <c r="F11" s="82">
        <v>0</v>
      </c>
      <c r="G11" s="82">
        <v>0</v>
      </c>
      <c r="H11" s="82">
        <f t="shared" ref="H11:H18" si="3">+E11-F11</f>
        <v>0</v>
      </c>
    </row>
    <row r="12" spans="1:8" x14ac:dyDescent="0.25">
      <c r="A12" s="61"/>
      <c r="B12" s="67" t="s">
        <v>395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61"/>
      <c r="B13" s="67" t="s">
        <v>396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397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398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399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400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401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104"/>
      <c r="B19" s="105"/>
      <c r="C19" s="81"/>
      <c r="D19" s="81"/>
      <c r="E19" s="81"/>
      <c r="F19" s="81"/>
      <c r="G19" s="81"/>
      <c r="H19" s="81"/>
    </row>
    <row r="20" spans="1:8" x14ac:dyDescent="0.25">
      <c r="A20" s="250" t="s">
        <v>443</v>
      </c>
      <c r="B20" s="252"/>
      <c r="C20" s="81">
        <f>SUM(C21:C27)</f>
        <v>14905546</v>
      </c>
      <c r="D20" s="81">
        <f t="shared" ref="D20:H20" si="4">SUM(D21:D27)</f>
        <v>994046</v>
      </c>
      <c r="E20" s="81">
        <f t="shared" si="4"/>
        <v>15899592</v>
      </c>
      <c r="F20" s="81">
        <f t="shared" si="4"/>
        <v>15158154</v>
      </c>
      <c r="G20" s="81">
        <f t="shared" si="4"/>
        <v>15158154</v>
      </c>
      <c r="H20" s="81">
        <f t="shared" si="4"/>
        <v>741438</v>
      </c>
    </row>
    <row r="21" spans="1:8" x14ac:dyDescent="0.25">
      <c r="A21" s="61"/>
      <c r="B21" s="67" t="s">
        <v>402</v>
      </c>
      <c r="C21" s="82">
        <v>0</v>
      </c>
      <c r="D21" s="82">
        <v>0</v>
      </c>
      <c r="E21" s="82">
        <f>+C21+D21</f>
        <v>0</v>
      </c>
      <c r="F21" s="82">
        <v>0</v>
      </c>
      <c r="G21" s="82">
        <v>0</v>
      </c>
      <c r="H21" s="82">
        <f t="shared" ref="H21:H27" si="5">+E21-F21</f>
        <v>0</v>
      </c>
    </row>
    <row r="22" spans="1:8" x14ac:dyDescent="0.25">
      <c r="A22" s="61"/>
      <c r="B22" s="67" t="s">
        <v>403</v>
      </c>
      <c r="C22" s="82">
        <v>0</v>
      </c>
      <c r="D22" s="82">
        <v>0</v>
      </c>
      <c r="E22" s="82">
        <f t="shared" ref="E22:E27" si="6">+C22+D22</f>
        <v>0</v>
      </c>
      <c r="F22" s="82">
        <v>0</v>
      </c>
      <c r="G22" s="82">
        <v>0</v>
      </c>
      <c r="H22" s="82">
        <f t="shared" si="5"/>
        <v>0</v>
      </c>
    </row>
    <row r="23" spans="1:8" x14ac:dyDescent="0.25">
      <c r="A23" s="61"/>
      <c r="B23" s="67" t="s">
        <v>404</v>
      </c>
      <c r="C23" s="82">
        <v>0</v>
      </c>
      <c r="D23" s="82">
        <v>0</v>
      </c>
      <c r="E23" s="82">
        <f t="shared" si="6"/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405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406</v>
      </c>
      <c r="C25" s="82">
        <f>+'6a. EAEPED'!C8</f>
        <v>14905546</v>
      </c>
      <c r="D25" s="82">
        <v>994046</v>
      </c>
      <c r="E25" s="82">
        <f t="shared" si="6"/>
        <v>15899592</v>
      </c>
      <c r="F25" s="82">
        <f>+'6b. EAEPED'!E8</f>
        <v>15158154</v>
      </c>
      <c r="G25" s="82">
        <f>+F25</f>
        <v>15158154</v>
      </c>
      <c r="H25" s="82">
        <f t="shared" si="5"/>
        <v>741438</v>
      </c>
    </row>
    <row r="26" spans="1:8" x14ac:dyDescent="0.25">
      <c r="A26" s="61"/>
      <c r="B26" s="67" t="s">
        <v>407</v>
      </c>
      <c r="C26" s="82">
        <v>0</v>
      </c>
      <c r="D26" s="82">
        <v>0</v>
      </c>
      <c r="E26" s="82">
        <f t="shared" si="6"/>
        <v>0</v>
      </c>
      <c r="F26" s="82">
        <v>0</v>
      </c>
      <c r="G26" s="82">
        <v>0</v>
      </c>
      <c r="H26" s="82">
        <f t="shared" si="5"/>
        <v>0</v>
      </c>
    </row>
    <row r="27" spans="1:8" x14ac:dyDescent="0.25">
      <c r="A27" s="61"/>
      <c r="B27" s="67" t="s">
        <v>408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104"/>
      <c r="B28" s="105"/>
      <c r="C28" s="81"/>
      <c r="D28" s="81"/>
      <c r="E28" s="81"/>
      <c r="F28" s="81"/>
      <c r="G28" s="81"/>
      <c r="H28" s="81"/>
    </row>
    <row r="29" spans="1:8" x14ac:dyDescent="0.25">
      <c r="A29" s="250" t="s">
        <v>444</v>
      </c>
      <c r="B29" s="252"/>
      <c r="C29" s="81">
        <f>SUM(C30:C38)</f>
        <v>0</v>
      </c>
      <c r="D29" s="81">
        <f t="shared" ref="D29:H29" si="7">SUM(D30:D38)</f>
        <v>0</v>
      </c>
      <c r="E29" s="81">
        <f t="shared" si="7"/>
        <v>0</v>
      </c>
      <c r="F29" s="81">
        <f t="shared" si="7"/>
        <v>0</v>
      </c>
      <c r="G29" s="81">
        <f t="shared" si="7"/>
        <v>0</v>
      </c>
      <c r="H29" s="81">
        <f t="shared" si="7"/>
        <v>0</v>
      </c>
    </row>
    <row r="30" spans="1:8" x14ac:dyDescent="0.25">
      <c r="A30" s="61"/>
      <c r="B30" s="67" t="s">
        <v>409</v>
      </c>
      <c r="C30" s="82">
        <v>0</v>
      </c>
      <c r="D30" s="82">
        <v>0</v>
      </c>
      <c r="E30" s="82">
        <f t="shared" ref="E30:E38" si="8">+C30+D30</f>
        <v>0</v>
      </c>
      <c r="F30" s="82">
        <v>0</v>
      </c>
      <c r="G30" s="82">
        <v>0</v>
      </c>
      <c r="H30" s="82">
        <f t="shared" ref="H30:H38" si="9">+E30-F30</f>
        <v>0</v>
      </c>
    </row>
    <row r="31" spans="1:8" x14ac:dyDescent="0.25">
      <c r="A31" s="61"/>
      <c r="B31" s="67" t="s">
        <v>410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61"/>
      <c r="B32" s="67" t="s">
        <v>411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412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413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414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415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416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417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104"/>
      <c r="B39" s="105"/>
      <c r="C39" s="81"/>
      <c r="D39" s="81"/>
      <c r="E39" s="81"/>
      <c r="F39" s="81"/>
      <c r="G39" s="81"/>
      <c r="H39" s="81"/>
    </row>
    <row r="40" spans="1:8" ht="29.25" customHeight="1" x14ac:dyDescent="0.25">
      <c r="A40" s="264" t="s">
        <v>445</v>
      </c>
      <c r="B40" s="284"/>
      <c r="C40" s="81">
        <f>SUM(C41:C44)</f>
        <v>0</v>
      </c>
      <c r="D40" s="81">
        <f t="shared" ref="D40:H40" si="10">SUM(D41:D44)</f>
        <v>0</v>
      </c>
      <c r="E40" s="81">
        <f t="shared" si="10"/>
        <v>0</v>
      </c>
      <c r="F40" s="81">
        <f t="shared" si="10"/>
        <v>0</v>
      </c>
      <c r="G40" s="81">
        <f t="shared" si="10"/>
        <v>0</v>
      </c>
      <c r="H40" s="81">
        <f t="shared" si="10"/>
        <v>0</v>
      </c>
    </row>
    <row r="41" spans="1:8" ht="25.5" x14ac:dyDescent="0.25">
      <c r="A41" s="61"/>
      <c r="B41" s="146" t="s">
        <v>418</v>
      </c>
      <c r="C41" s="82">
        <v>0</v>
      </c>
      <c r="D41" s="82">
        <v>0</v>
      </c>
      <c r="E41" s="82">
        <f t="shared" ref="E41:E44" si="11">+C41+D41</f>
        <v>0</v>
      </c>
      <c r="F41" s="82">
        <v>0</v>
      </c>
      <c r="G41" s="82">
        <v>0</v>
      </c>
      <c r="H41" s="82">
        <f t="shared" ref="H41:H43" si="12">+E41-F41</f>
        <v>0</v>
      </c>
    </row>
    <row r="42" spans="1:8" ht="25.5" x14ac:dyDescent="0.25">
      <c r="A42" s="61"/>
      <c r="B42" s="146" t="s">
        <v>419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61"/>
      <c r="B43" s="67" t="s">
        <v>420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421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>+E44-F44</f>
        <v>0</v>
      </c>
    </row>
    <row r="45" spans="1:8" x14ac:dyDescent="0.25">
      <c r="A45" s="104"/>
      <c r="B45" s="105"/>
      <c r="C45" s="81"/>
      <c r="D45" s="81"/>
      <c r="E45" s="81"/>
      <c r="F45" s="81"/>
      <c r="G45" s="81"/>
      <c r="H45" s="81"/>
    </row>
    <row r="46" spans="1:8" x14ac:dyDescent="0.25">
      <c r="A46" s="250" t="s">
        <v>422</v>
      </c>
      <c r="B46" s="252"/>
      <c r="C46" s="81">
        <f>+C47+C57+C66+C77</f>
        <v>41689133</v>
      </c>
      <c r="D46" s="81">
        <f t="shared" ref="D46:H46" si="13">+D47+D57+D66+D77</f>
        <v>1086535</v>
      </c>
      <c r="E46" s="81">
        <f t="shared" si="13"/>
        <v>42775668</v>
      </c>
      <c r="F46" s="81">
        <f t="shared" si="13"/>
        <v>42030675</v>
      </c>
      <c r="G46" s="81">
        <f t="shared" si="13"/>
        <v>42030675</v>
      </c>
      <c r="H46" s="81">
        <f t="shared" si="13"/>
        <v>744993</v>
      </c>
    </row>
    <row r="47" spans="1:8" x14ac:dyDescent="0.25">
      <c r="A47" s="250" t="s">
        <v>442</v>
      </c>
      <c r="B47" s="252"/>
      <c r="C47" s="81">
        <f>SUM(C48:C55)</f>
        <v>0</v>
      </c>
      <c r="D47" s="81">
        <f t="shared" ref="D47:H47" si="14">SUM(D48:D55)</f>
        <v>0</v>
      </c>
      <c r="E47" s="81">
        <f t="shared" si="14"/>
        <v>0</v>
      </c>
      <c r="F47" s="81">
        <f t="shared" si="14"/>
        <v>0</v>
      </c>
      <c r="G47" s="81">
        <f t="shared" si="14"/>
        <v>0</v>
      </c>
      <c r="H47" s="81">
        <f t="shared" si="14"/>
        <v>0</v>
      </c>
    </row>
    <row r="48" spans="1:8" x14ac:dyDescent="0.25">
      <c r="A48" s="61"/>
      <c r="B48" s="67" t="s">
        <v>394</v>
      </c>
      <c r="C48" s="82">
        <v>0</v>
      </c>
      <c r="D48" s="82">
        <v>0</v>
      </c>
      <c r="E48" s="82">
        <f>+C48+D48</f>
        <v>0</v>
      </c>
      <c r="F48" s="82">
        <v>0</v>
      </c>
      <c r="G48" s="82">
        <v>0</v>
      </c>
      <c r="H48" s="82">
        <f>+E48-F48</f>
        <v>0</v>
      </c>
    </row>
    <row r="49" spans="1:8" x14ac:dyDescent="0.25">
      <c r="A49" s="61"/>
      <c r="B49" s="67" t="s">
        <v>395</v>
      </c>
      <c r="C49" s="82">
        <v>0</v>
      </c>
      <c r="D49" s="82">
        <v>0</v>
      </c>
      <c r="E49" s="82">
        <f t="shared" ref="E49:E55" si="15">+C49+D49</f>
        <v>0</v>
      </c>
      <c r="F49" s="82">
        <v>0</v>
      </c>
      <c r="G49" s="82">
        <v>0</v>
      </c>
      <c r="H49" s="82">
        <f t="shared" ref="H49:H55" si="16">+E49-F49</f>
        <v>0</v>
      </c>
    </row>
    <row r="50" spans="1:8" x14ac:dyDescent="0.25">
      <c r="A50" s="61"/>
      <c r="B50" s="67" t="s">
        <v>396</v>
      </c>
      <c r="C50" s="82">
        <v>0</v>
      </c>
      <c r="D50" s="82">
        <v>0</v>
      </c>
      <c r="E50" s="82">
        <f t="shared" si="15"/>
        <v>0</v>
      </c>
      <c r="F50" s="82">
        <v>0</v>
      </c>
      <c r="G50" s="82">
        <v>0</v>
      </c>
      <c r="H50" s="82">
        <f t="shared" si="16"/>
        <v>0</v>
      </c>
    </row>
    <row r="51" spans="1:8" x14ac:dyDescent="0.25">
      <c r="A51" s="132"/>
      <c r="B51" s="133" t="s">
        <v>397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61"/>
      <c r="B52" s="67" t="s">
        <v>398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399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400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401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104"/>
      <c r="B56" s="105"/>
      <c r="C56" s="81"/>
      <c r="D56" s="81"/>
      <c r="E56" s="81"/>
      <c r="F56" s="81"/>
      <c r="G56" s="81"/>
      <c r="H56" s="81"/>
    </row>
    <row r="57" spans="1:8" x14ac:dyDescent="0.25">
      <c r="A57" s="250" t="s">
        <v>443</v>
      </c>
      <c r="B57" s="252"/>
      <c r="C57" s="81">
        <f>SUM(C58:C64)</f>
        <v>41689133</v>
      </c>
      <c r="D57" s="81">
        <f t="shared" ref="D57:H57" si="17">SUM(D58:D64)</f>
        <v>1086535</v>
      </c>
      <c r="E57" s="81">
        <f t="shared" si="17"/>
        <v>42775668</v>
      </c>
      <c r="F57" s="81">
        <f t="shared" si="17"/>
        <v>42030675</v>
      </c>
      <c r="G57" s="81">
        <f t="shared" si="17"/>
        <v>42030675</v>
      </c>
      <c r="H57" s="81">
        <f t="shared" si="17"/>
        <v>744993</v>
      </c>
    </row>
    <row r="58" spans="1:8" x14ac:dyDescent="0.25">
      <c r="A58" s="61"/>
      <c r="B58" s="67" t="s">
        <v>402</v>
      </c>
      <c r="C58" s="82">
        <v>0</v>
      </c>
      <c r="D58" s="82">
        <v>0</v>
      </c>
      <c r="E58" s="82">
        <f t="shared" ref="E58:E61" si="18">+C58+D58</f>
        <v>0</v>
      </c>
      <c r="F58" s="82">
        <v>0</v>
      </c>
      <c r="G58" s="82">
        <v>0</v>
      </c>
      <c r="H58" s="82">
        <f t="shared" ref="H58:H61" si="19">+E58-F58</f>
        <v>0</v>
      </c>
    </row>
    <row r="59" spans="1:8" x14ac:dyDescent="0.25">
      <c r="A59" s="61"/>
      <c r="B59" s="67" t="s">
        <v>403</v>
      </c>
      <c r="C59" s="82">
        <v>0</v>
      </c>
      <c r="D59" s="82">
        <v>0</v>
      </c>
      <c r="E59" s="82">
        <f t="shared" si="18"/>
        <v>0</v>
      </c>
      <c r="F59" s="82">
        <v>0</v>
      </c>
      <c r="G59" s="82">
        <v>0</v>
      </c>
      <c r="H59" s="82">
        <f t="shared" si="19"/>
        <v>0</v>
      </c>
    </row>
    <row r="60" spans="1:8" x14ac:dyDescent="0.25">
      <c r="A60" s="61"/>
      <c r="B60" s="67" t="s">
        <v>404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405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406</v>
      </c>
      <c r="C62" s="82">
        <f>+'6a. EAEPED'!C83</f>
        <v>41689133</v>
      </c>
      <c r="D62" s="82">
        <v>1086535</v>
      </c>
      <c r="E62" s="82">
        <f>+C62+D62</f>
        <v>42775668</v>
      </c>
      <c r="F62" s="82">
        <f>+'6a. EAEPED'!F83</f>
        <v>42030675</v>
      </c>
      <c r="G62" s="82">
        <f>+F62</f>
        <v>42030675</v>
      </c>
      <c r="H62" s="82">
        <f>+E62-F62</f>
        <v>744993</v>
      </c>
    </row>
    <row r="63" spans="1:8" x14ac:dyDescent="0.25">
      <c r="A63" s="61"/>
      <c r="B63" s="67" t="s">
        <v>407</v>
      </c>
      <c r="C63" s="82">
        <v>0</v>
      </c>
      <c r="D63" s="82">
        <v>0</v>
      </c>
      <c r="E63" s="82">
        <f t="shared" ref="E63:E64" si="20">+C63+D63</f>
        <v>0</v>
      </c>
      <c r="F63" s="82">
        <v>0</v>
      </c>
      <c r="G63" s="82">
        <v>0</v>
      </c>
      <c r="H63" s="82">
        <f t="shared" ref="H63:H64" si="21">+E63-F63</f>
        <v>0</v>
      </c>
    </row>
    <row r="64" spans="1:8" x14ac:dyDescent="0.25">
      <c r="A64" s="61"/>
      <c r="B64" s="67" t="s">
        <v>408</v>
      </c>
      <c r="C64" s="82">
        <v>0</v>
      </c>
      <c r="D64" s="82">
        <v>0</v>
      </c>
      <c r="E64" s="82">
        <f t="shared" si="20"/>
        <v>0</v>
      </c>
      <c r="F64" s="82">
        <v>0</v>
      </c>
      <c r="G64" s="82">
        <v>0</v>
      </c>
      <c r="H64" s="82">
        <f t="shared" si="21"/>
        <v>0</v>
      </c>
    </row>
    <row r="65" spans="1:8" x14ac:dyDescent="0.25">
      <c r="A65" s="104"/>
      <c r="B65" s="105"/>
      <c r="C65" s="81"/>
      <c r="D65" s="81"/>
      <c r="E65" s="81"/>
      <c r="F65" s="81"/>
      <c r="G65" s="81"/>
      <c r="H65" s="81"/>
    </row>
    <row r="66" spans="1:8" x14ac:dyDescent="0.25">
      <c r="A66" s="250" t="s">
        <v>444</v>
      </c>
      <c r="B66" s="252"/>
      <c r="C66" s="81">
        <f>SUM(C67:C75)</f>
        <v>0</v>
      </c>
      <c r="D66" s="81">
        <f t="shared" ref="D66:H66" si="22">SUM(D67:D75)</f>
        <v>0</v>
      </c>
      <c r="E66" s="81">
        <f t="shared" si="22"/>
        <v>0</v>
      </c>
      <c r="F66" s="81">
        <f t="shared" si="22"/>
        <v>0</v>
      </c>
      <c r="G66" s="81">
        <f t="shared" si="22"/>
        <v>0</v>
      </c>
      <c r="H66" s="81">
        <f t="shared" si="22"/>
        <v>0</v>
      </c>
    </row>
    <row r="67" spans="1:8" x14ac:dyDescent="0.25">
      <c r="A67" s="61"/>
      <c r="B67" s="67" t="s">
        <v>409</v>
      </c>
      <c r="C67" s="82">
        <v>0</v>
      </c>
      <c r="D67" s="82">
        <v>0</v>
      </c>
      <c r="E67" s="82">
        <f t="shared" ref="E67:E75" si="23">+C67+D67</f>
        <v>0</v>
      </c>
      <c r="F67" s="82">
        <v>0</v>
      </c>
      <c r="G67" s="82">
        <v>0</v>
      </c>
      <c r="H67" s="82">
        <f t="shared" ref="H67:H75" si="24">+E67-F67</f>
        <v>0</v>
      </c>
    </row>
    <row r="68" spans="1:8" x14ac:dyDescent="0.25">
      <c r="A68" s="61"/>
      <c r="B68" s="67" t="s">
        <v>410</v>
      </c>
      <c r="C68" s="82">
        <v>0</v>
      </c>
      <c r="D68" s="82">
        <v>0</v>
      </c>
      <c r="E68" s="82">
        <f t="shared" si="23"/>
        <v>0</v>
      </c>
      <c r="F68" s="82">
        <v>0</v>
      </c>
      <c r="G68" s="82">
        <v>0</v>
      </c>
      <c r="H68" s="82">
        <f t="shared" si="24"/>
        <v>0</v>
      </c>
    </row>
    <row r="69" spans="1:8" x14ac:dyDescent="0.25">
      <c r="A69" s="61"/>
      <c r="B69" s="67" t="s">
        <v>411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412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413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414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160"/>
      <c r="B73" s="161" t="s">
        <v>415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61"/>
      <c r="B74" s="67" t="s">
        <v>416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417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104"/>
      <c r="B76" s="105"/>
      <c r="C76" s="81"/>
      <c r="D76" s="81"/>
      <c r="E76" s="81"/>
      <c r="F76" s="81"/>
      <c r="G76" s="81"/>
      <c r="H76" s="81"/>
    </row>
    <row r="77" spans="1:8" ht="27" customHeight="1" x14ac:dyDescent="0.25">
      <c r="A77" s="264" t="s">
        <v>445</v>
      </c>
      <c r="B77" s="284"/>
      <c r="C77" s="81">
        <f>SUM(C78:C81)</f>
        <v>0</v>
      </c>
      <c r="D77" s="81">
        <f t="shared" ref="D77:H77" si="25">SUM(D78:D81)</f>
        <v>0</v>
      </c>
      <c r="E77" s="81">
        <f t="shared" si="25"/>
        <v>0</v>
      </c>
      <c r="F77" s="81">
        <f t="shared" si="25"/>
        <v>0</v>
      </c>
      <c r="G77" s="81">
        <f t="shared" si="25"/>
        <v>0</v>
      </c>
      <c r="H77" s="81">
        <f t="shared" si="25"/>
        <v>0</v>
      </c>
    </row>
    <row r="78" spans="1:8" ht="25.5" x14ac:dyDescent="0.25">
      <c r="A78" s="61"/>
      <c r="B78" s="146" t="s">
        <v>418</v>
      </c>
      <c r="C78" s="82">
        <v>0</v>
      </c>
      <c r="D78" s="82">
        <v>0</v>
      </c>
      <c r="E78" s="82">
        <f t="shared" ref="E78:E81" si="26">+C78+D78</f>
        <v>0</v>
      </c>
      <c r="F78" s="82">
        <v>0</v>
      </c>
      <c r="G78" s="82">
        <v>0</v>
      </c>
      <c r="H78" s="82">
        <f t="shared" ref="H78:H81" si="27">+E78-F78</f>
        <v>0</v>
      </c>
    </row>
    <row r="79" spans="1:8" ht="25.5" x14ac:dyDescent="0.25">
      <c r="A79" s="61"/>
      <c r="B79" s="146" t="s">
        <v>419</v>
      </c>
      <c r="C79" s="82">
        <v>0</v>
      </c>
      <c r="D79" s="82">
        <v>0</v>
      </c>
      <c r="E79" s="82">
        <f t="shared" si="26"/>
        <v>0</v>
      </c>
      <c r="F79" s="82">
        <v>0</v>
      </c>
      <c r="G79" s="82">
        <v>0</v>
      </c>
      <c r="H79" s="82">
        <f t="shared" si="27"/>
        <v>0</v>
      </c>
    </row>
    <row r="80" spans="1:8" x14ac:dyDescent="0.25">
      <c r="A80" s="61"/>
      <c r="B80" s="67" t="s">
        <v>420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421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104"/>
      <c r="B82" s="105"/>
      <c r="C82" s="81"/>
      <c r="D82" s="81"/>
      <c r="E82" s="81"/>
      <c r="F82" s="81"/>
      <c r="G82" s="81"/>
      <c r="H82" s="81"/>
    </row>
    <row r="83" spans="1:8" x14ac:dyDescent="0.25">
      <c r="A83" s="250" t="s">
        <v>379</v>
      </c>
      <c r="B83" s="252"/>
      <c r="C83" s="81">
        <f>+C9+C46</f>
        <v>56594679</v>
      </c>
      <c r="D83" s="81">
        <f t="shared" ref="D83:G83" si="28">+D9+D46</f>
        <v>2080581</v>
      </c>
      <c r="E83" s="81">
        <f t="shared" si="28"/>
        <v>58675260</v>
      </c>
      <c r="F83" s="81">
        <f t="shared" si="28"/>
        <v>57188829</v>
      </c>
      <c r="G83" s="81">
        <f t="shared" si="28"/>
        <v>57188829</v>
      </c>
      <c r="H83" s="81">
        <f>+H9+H46</f>
        <v>1486431</v>
      </c>
    </row>
    <row r="84" spans="1:8" ht="15.75" thickBot="1" x14ac:dyDescent="0.3">
      <c r="A84" s="106"/>
      <c r="B84" s="107"/>
      <c r="C84" s="109"/>
      <c r="D84" s="109"/>
      <c r="E84" s="109"/>
      <c r="F84" s="109"/>
      <c r="G84" s="109"/>
      <c r="H84" s="109"/>
    </row>
    <row r="86" spans="1:8" x14ac:dyDescent="0.25">
      <c r="B86" s="112"/>
      <c r="C86" s="113"/>
      <c r="D86" s="113"/>
      <c r="E86" s="113"/>
      <c r="F86" s="113"/>
      <c r="G86" s="113"/>
      <c r="H86" s="113"/>
    </row>
    <row r="87" spans="1:8" x14ac:dyDescent="0.25">
      <c r="B87" s="114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A90" s="215" t="s">
        <v>450</v>
      </c>
      <c r="B90" s="215"/>
      <c r="C90" s="215"/>
      <c r="D90" s="269" t="s">
        <v>451</v>
      </c>
      <c r="E90" s="269"/>
      <c r="F90" s="269"/>
      <c r="G90" s="269"/>
      <c r="H90" s="269"/>
    </row>
    <row r="91" spans="1:8" x14ac:dyDescent="0.25">
      <c r="A91" s="215" t="s">
        <v>452</v>
      </c>
      <c r="B91" s="215"/>
      <c r="C91" s="215"/>
      <c r="D91" s="269" t="s">
        <v>453</v>
      </c>
      <c r="E91" s="269"/>
      <c r="F91" s="269"/>
      <c r="G91" s="269"/>
      <c r="H91" s="269"/>
    </row>
    <row r="96" spans="1:8" x14ac:dyDescent="0.25">
      <c r="B96" s="158" t="s">
        <v>457</v>
      </c>
      <c r="C96" s="157">
        <f>+'6b. EAEPED'!B42</f>
        <v>56594679</v>
      </c>
      <c r="D96" s="157">
        <f>+'6b. EAEPED'!C42</f>
        <v>2080581</v>
      </c>
      <c r="E96" s="157">
        <f>+'6b. EAEPED'!D42</f>
        <v>58675260</v>
      </c>
      <c r="F96" s="157">
        <f>+'6b. EAEPED'!E42</f>
        <v>57188828</v>
      </c>
      <c r="G96" s="157">
        <f>+'6b. EAEPED'!F42</f>
        <v>57188828</v>
      </c>
      <c r="H96" s="72">
        <f>+E96-F96</f>
        <v>1486432</v>
      </c>
    </row>
    <row r="97" spans="3:7" x14ac:dyDescent="0.25">
      <c r="C97" s="101">
        <f>+C96-C83</f>
        <v>0</v>
      </c>
      <c r="D97" s="101">
        <f>+D96-D83</f>
        <v>0</v>
      </c>
      <c r="E97" s="101">
        <f>+E96-E83</f>
        <v>0</v>
      </c>
      <c r="F97" s="101">
        <f>+F96-F83</f>
        <v>-1</v>
      </c>
      <c r="G97" s="101">
        <f>+G96-G83</f>
        <v>-1</v>
      </c>
    </row>
  </sheetData>
  <mergeCells count="23">
    <mergeCell ref="A57:B57"/>
    <mergeCell ref="A66:B66"/>
    <mergeCell ref="A77:B77"/>
    <mergeCell ref="A2:H2"/>
    <mergeCell ref="A3:H3"/>
    <mergeCell ref="A4:H4"/>
    <mergeCell ref="A5:H5"/>
    <mergeCell ref="A90:C90"/>
    <mergeCell ref="A91:C91"/>
    <mergeCell ref="D90:H90"/>
    <mergeCell ref="D91:H91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="85" zoomScaleNormal="85" workbookViewId="0">
      <selection activeCell="K23" sqref="K23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9" width="12.7109375" bestFit="1" customWidth="1"/>
  </cols>
  <sheetData>
    <row r="1" spans="1:9" ht="15.75" thickBot="1" x14ac:dyDescent="0.3"/>
    <row r="2" spans="1:9" x14ac:dyDescent="0.25">
      <c r="A2" s="292" t="s">
        <v>119</v>
      </c>
      <c r="B2" s="293"/>
      <c r="C2" s="293"/>
      <c r="D2" s="293"/>
      <c r="E2" s="293"/>
      <c r="F2" s="293"/>
      <c r="G2" s="294"/>
    </row>
    <row r="3" spans="1:9" x14ac:dyDescent="0.25">
      <c r="A3" s="295" t="s">
        <v>298</v>
      </c>
      <c r="B3" s="296"/>
      <c r="C3" s="296"/>
      <c r="D3" s="296"/>
      <c r="E3" s="296"/>
      <c r="F3" s="296"/>
      <c r="G3" s="297"/>
    </row>
    <row r="4" spans="1:9" x14ac:dyDescent="0.25">
      <c r="A4" s="295" t="s">
        <v>460</v>
      </c>
      <c r="B4" s="296"/>
      <c r="C4" s="296"/>
      <c r="D4" s="296"/>
      <c r="E4" s="296"/>
      <c r="F4" s="296"/>
      <c r="G4" s="297"/>
    </row>
    <row r="5" spans="1:9" ht="15.75" thickBot="1" x14ac:dyDescent="0.3">
      <c r="A5" s="298" t="s">
        <v>1</v>
      </c>
      <c r="B5" s="299"/>
      <c r="C5" s="299"/>
      <c r="D5" s="299"/>
      <c r="E5" s="299"/>
      <c r="F5" s="299"/>
      <c r="G5" s="300"/>
    </row>
    <row r="6" spans="1:9" ht="15.75" thickBot="1" x14ac:dyDescent="0.3">
      <c r="A6" s="285" t="s">
        <v>180</v>
      </c>
      <c r="B6" s="287" t="s">
        <v>300</v>
      </c>
      <c r="C6" s="288"/>
      <c r="D6" s="288"/>
      <c r="E6" s="288"/>
      <c r="F6" s="289"/>
      <c r="G6" s="290" t="s">
        <v>301</v>
      </c>
    </row>
    <row r="7" spans="1:9" ht="30.75" thickBot="1" x14ac:dyDescent="0.3">
      <c r="A7" s="286"/>
      <c r="B7" s="121" t="s">
        <v>182</v>
      </c>
      <c r="C7" s="121" t="s">
        <v>302</v>
      </c>
      <c r="D7" s="121" t="s">
        <v>303</v>
      </c>
      <c r="E7" s="121" t="s">
        <v>423</v>
      </c>
      <c r="F7" s="121" t="s">
        <v>200</v>
      </c>
      <c r="G7" s="291"/>
    </row>
    <row r="8" spans="1:9" ht="32.1" customHeight="1" x14ac:dyDescent="0.25">
      <c r="A8" s="117" t="s">
        <v>424</v>
      </c>
      <c r="B8" s="122">
        <f>+B9+B10+B11+B14+B15+B18</f>
        <v>7816000</v>
      </c>
      <c r="C8" s="122">
        <f t="shared" ref="C8:F8" si="0">+C9+C10+C11+C14+C15+C18</f>
        <v>326498</v>
      </c>
      <c r="D8" s="122">
        <f t="shared" si="0"/>
        <v>8142498</v>
      </c>
      <c r="E8" s="122">
        <f>+E9+E10+E11+E14+E15+E18</f>
        <v>7425617</v>
      </c>
      <c r="F8" s="122">
        <f t="shared" si="0"/>
        <v>7425617</v>
      </c>
      <c r="G8" s="122">
        <f>+G9+G10+G11+G14+G15+G18</f>
        <v>716881</v>
      </c>
      <c r="I8" s="169"/>
    </row>
    <row r="9" spans="1:9" ht="32.1" customHeight="1" x14ac:dyDescent="0.25">
      <c r="A9" s="134" t="s">
        <v>425</v>
      </c>
      <c r="B9" s="135">
        <v>7532224</v>
      </c>
      <c r="C9" s="136">
        <v>178578</v>
      </c>
      <c r="D9" s="136">
        <f>+B9+C9</f>
        <v>7710802</v>
      </c>
      <c r="E9" s="136">
        <v>6993921</v>
      </c>
      <c r="F9" s="136">
        <v>6993921</v>
      </c>
      <c r="G9" s="136">
        <f>+D9-E9</f>
        <v>716881</v>
      </c>
      <c r="H9" s="137"/>
    </row>
    <row r="10" spans="1:9" ht="32.1" customHeight="1" x14ac:dyDescent="0.25">
      <c r="A10" s="134" t="s">
        <v>426</v>
      </c>
      <c r="B10" s="135">
        <v>283776</v>
      </c>
      <c r="C10" s="136">
        <v>147920</v>
      </c>
      <c r="D10" s="136">
        <f>+B10+C10</f>
        <v>431696</v>
      </c>
      <c r="E10" s="136">
        <v>431696</v>
      </c>
      <c r="F10" s="136">
        <v>431696</v>
      </c>
      <c r="G10" s="136">
        <f>+D10-E10</f>
        <v>0</v>
      </c>
      <c r="H10" s="137"/>
    </row>
    <row r="11" spans="1:9" ht="32.1" customHeight="1" x14ac:dyDescent="0.25">
      <c r="A11" s="118" t="s">
        <v>427</v>
      </c>
      <c r="B11" s="122">
        <f>+B12+B13</f>
        <v>0</v>
      </c>
      <c r="C11" s="122">
        <f t="shared" ref="C11:G11" si="1">+C12+C13</f>
        <v>0</v>
      </c>
      <c r="D11" s="122">
        <f t="shared" si="1"/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</row>
    <row r="12" spans="1:9" ht="32.1" customHeight="1" x14ac:dyDescent="0.25">
      <c r="A12" s="118" t="s">
        <v>446</v>
      </c>
      <c r="B12" s="124">
        <v>0</v>
      </c>
      <c r="C12" s="124">
        <v>0</v>
      </c>
      <c r="D12" s="124">
        <f>+B12+C12</f>
        <v>0</v>
      </c>
      <c r="E12" s="124">
        <v>0</v>
      </c>
      <c r="F12" s="124">
        <v>0</v>
      </c>
      <c r="G12" s="124">
        <f>+D12-E12</f>
        <v>0</v>
      </c>
    </row>
    <row r="13" spans="1:9" ht="32.1" customHeight="1" x14ac:dyDescent="0.25">
      <c r="A13" s="118" t="s">
        <v>447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</row>
    <row r="14" spans="1:9" ht="32.1" customHeight="1" x14ac:dyDescent="0.25">
      <c r="A14" s="118" t="s">
        <v>428</v>
      </c>
      <c r="B14" s="122">
        <v>0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</row>
    <row r="15" spans="1:9" ht="49.5" customHeight="1" x14ac:dyDescent="0.25">
      <c r="A15" s="118" t="s">
        <v>429</v>
      </c>
      <c r="B15" s="122">
        <f>+B16+B17</f>
        <v>0</v>
      </c>
      <c r="C15" s="122">
        <f t="shared" ref="C15:G15" si="2">+C16+C17</f>
        <v>0</v>
      </c>
      <c r="D15" s="122">
        <f t="shared" si="2"/>
        <v>0</v>
      </c>
      <c r="E15" s="122">
        <f t="shared" si="2"/>
        <v>0</v>
      </c>
      <c r="F15" s="122">
        <f t="shared" si="2"/>
        <v>0</v>
      </c>
      <c r="G15" s="122">
        <f t="shared" si="2"/>
        <v>0</v>
      </c>
    </row>
    <row r="16" spans="1:9" ht="32.1" customHeight="1" x14ac:dyDescent="0.25">
      <c r="A16" s="119" t="s">
        <v>448</v>
      </c>
      <c r="B16" s="124">
        <v>0</v>
      </c>
      <c r="C16" s="124">
        <v>0</v>
      </c>
      <c r="D16" s="124">
        <f>+B16+C16</f>
        <v>0</v>
      </c>
      <c r="E16" s="124">
        <v>0</v>
      </c>
      <c r="F16" s="124">
        <v>0</v>
      </c>
      <c r="G16" s="124">
        <f>+D16-E16</f>
        <v>0</v>
      </c>
    </row>
    <row r="17" spans="1:10" ht="32.1" customHeight="1" x14ac:dyDescent="0.25">
      <c r="A17" s="119" t="s">
        <v>449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0" ht="32.1" customHeight="1" x14ac:dyDescent="0.25">
      <c r="A18" s="118" t="s">
        <v>430</v>
      </c>
      <c r="B18" s="122">
        <v>0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</row>
    <row r="19" spans="1:10" x14ac:dyDescent="0.25">
      <c r="A19" s="118"/>
      <c r="B19" s="122"/>
      <c r="C19" s="123"/>
      <c r="D19" s="123"/>
      <c r="E19" s="123"/>
      <c r="F19" s="123"/>
      <c r="G19" s="123"/>
    </row>
    <row r="20" spans="1:10" ht="32.1" customHeight="1" x14ac:dyDescent="0.25">
      <c r="A20" s="117" t="s">
        <v>431</v>
      </c>
      <c r="B20" s="164">
        <f>+B21+B22+B23+B26+B27+B30</f>
        <v>40705513</v>
      </c>
      <c r="C20" s="122">
        <f t="shared" ref="C20:F20" si="3">+C21+C22+C23+C26+C27+C30</f>
        <v>1086535</v>
      </c>
      <c r="D20" s="122">
        <f>+D21+D22+D23+D26+D27+D30</f>
        <v>41792048</v>
      </c>
      <c r="E20" s="122">
        <f t="shared" si="3"/>
        <v>41047055</v>
      </c>
      <c r="F20" s="122">
        <f t="shared" si="3"/>
        <v>41047055</v>
      </c>
      <c r="G20" s="122">
        <f>+G21+G22+G23+G26+G27+G30</f>
        <v>744993</v>
      </c>
    </row>
    <row r="21" spans="1:10" ht="32.1" customHeight="1" x14ac:dyDescent="0.25">
      <c r="A21" s="134" t="s">
        <v>425</v>
      </c>
      <c r="B21" s="135">
        <v>24825927</v>
      </c>
      <c r="C21" s="136">
        <v>-616107</v>
      </c>
      <c r="D21" s="136">
        <f>B21+C21</f>
        <v>24209820</v>
      </c>
      <c r="E21" s="136">
        <v>23464827</v>
      </c>
      <c r="F21" s="136">
        <v>23464827</v>
      </c>
      <c r="G21" s="136">
        <f>+D21-E21</f>
        <v>744993</v>
      </c>
    </row>
    <row r="22" spans="1:10" ht="32.1" customHeight="1" x14ac:dyDescent="0.25">
      <c r="A22" s="134" t="s">
        <v>426</v>
      </c>
      <c r="B22" s="135">
        <v>15879586</v>
      </c>
      <c r="C22" s="136">
        <v>1702642</v>
      </c>
      <c r="D22" s="136">
        <f>+B22+C22</f>
        <v>17582228</v>
      </c>
      <c r="E22" s="136">
        <v>17582228</v>
      </c>
      <c r="F22" s="136">
        <v>17582228</v>
      </c>
      <c r="G22" s="136">
        <f>+D22-E22</f>
        <v>0</v>
      </c>
      <c r="H22" s="137"/>
    </row>
    <row r="23" spans="1:10" ht="32.1" customHeight="1" x14ac:dyDescent="0.25">
      <c r="A23" s="118" t="s">
        <v>427</v>
      </c>
      <c r="B23" s="122">
        <f>+B24+B25</f>
        <v>0</v>
      </c>
      <c r="C23" s="122">
        <f t="shared" ref="C23:G23" si="4">+C24+C25</f>
        <v>0</v>
      </c>
      <c r="D23" s="122">
        <f t="shared" si="4"/>
        <v>0</v>
      </c>
      <c r="E23" s="122">
        <f t="shared" si="4"/>
        <v>0</v>
      </c>
      <c r="F23" s="122">
        <f t="shared" si="4"/>
        <v>0</v>
      </c>
      <c r="G23" s="122">
        <f t="shared" si="4"/>
        <v>0</v>
      </c>
      <c r="I23" s="72"/>
      <c r="J23" s="101"/>
    </row>
    <row r="24" spans="1:10" ht="32.1" customHeight="1" x14ac:dyDescent="0.25">
      <c r="A24" s="118" t="s">
        <v>446</v>
      </c>
      <c r="B24" s="124">
        <v>0</v>
      </c>
      <c r="C24" s="124">
        <v>0</v>
      </c>
      <c r="D24" s="124">
        <f>+B24+C24</f>
        <v>0</v>
      </c>
      <c r="E24" s="124">
        <v>0</v>
      </c>
      <c r="F24" s="124">
        <v>0</v>
      </c>
      <c r="G24" s="124">
        <f>+D24-E24</f>
        <v>0</v>
      </c>
      <c r="J24" s="101"/>
    </row>
    <row r="25" spans="1:10" ht="32.1" customHeight="1" x14ac:dyDescent="0.25">
      <c r="A25" s="118" t="s">
        <v>447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0" ht="32.1" customHeight="1" x14ac:dyDescent="0.25">
      <c r="A26" s="118" t="s">
        <v>428</v>
      </c>
      <c r="B26" s="122">
        <v>0</v>
      </c>
      <c r="C26" s="123">
        <v>0</v>
      </c>
      <c r="D26" s="123">
        <v>0</v>
      </c>
      <c r="E26" s="123">
        <v>0</v>
      </c>
      <c r="F26" s="123">
        <v>0</v>
      </c>
      <c r="G26" s="123">
        <v>0</v>
      </c>
    </row>
    <row r="27" spans="1:10" ht="49.5" customHeight="1" x14ac:dyDescent="0.25">
      <c r="A27" s="118" t="s">
        <v>429</v>
      </c>
      <c r="B27" s="122">
        <f>+B28+B29</f>
        <v>0</v>
      </c>
      <c r="C27" s="122">
        <f t="shared" ref="C27" si="5">+C28+C29</f>
        <v>0</v>
      </c>
      <c r="D27" s="122">
        <f t="shared" ref="D27" si="6">+D28+D29</f>
        <v>0</v>
      </c>
      <c r="E27" s="122">
        <f t="shared" ref="E27" si="7">+E28+E29</f>
        <v>0</v>
      </c>
      <c r="F27" s="122">
        <f t="shared" ref="F27" si="8">+F28+F29</f>
        <v>0</v>
      </c>
      <c r="G27" s="122">
        <f t="shared" ref="G27" si="9">+G28+G29</f>
        <v>0</v>
      </c>
    </row>
    <row r="28" spans="1:10" ht="32.1" customHeight="1" x14ac:dyDescent="0.25">
      <c r="A28" s="119" t="s">
        <v>448</v>
      </c>
      <c r="B28" s="124">
        <v>0</v>
      </c>
      <c r="C28" s="124">
        <v>0</v>
      </c>
      <c r="D28" s="124">
        <f>+B28+C28</f>
        <v>0</v>
      </c>
      <c r="E28" s="124">
        <v>0</v>
      </c>
      <c r="F28" s="124">
        <v>0</v>
      </c>
      <c r="G28" s="124">
        <f>+D28-E28</f>
        <v>0</v>
      </c>
    </row>
    <row r="29" spans="1:10" ht="32.1" customHeight="1" x14ac:dyDescent="0.25">
      <c r="A29" s="119" t="s">
        <v>449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0" ht="32.1" customHeight="1" x14ac:dyDescent="0.25">
      <c r="A30" s="118" t="s">
        <v>430</v>
      </c>
      <c r="B30" s="122">
        <v>0</v>
      </c>
      <c r="C30" s="123">
        <v>0</v>
      </c>
      <c r="D30" s="123">
        <v>0</v>
      </c>
      <c r="E30" s="123">
        <v>0</v>
      </c>
      <c r="F30" s="123">
        <v>0</v>
      </c>
      <c r="G30" s="123">
        <v>0</v>
      </c>
    </row>
    <row r="31" spans="1:10" s="147" customFormat="1" ht="36" customHeight="1" x14ac:dyDescent="0.25">
      <c r="A31" s="117" t="s">
        <v>432</v>
      </c>
      <c r="B31" s="122">
        <f>+B8+B20</f>
        <v>48521513</v>
      </c>
      <c r="C31" s="122">
        <f>+C8+C20</f>
        <v>1413033</v>
      </c>
      <c r="D31" s="122">
        <f>+D8+D20</f>
        <v>49934546</v>
      </c>
      <c r="E31" s="122">
        <f t="shared" ref="E31" si="10">+E8+E20</f>
        <v>48472672</v>
      </c>
      <c r="F31" s="122">
        <f>+F8+F20</f>
        <v>48472672</v>
      </c>
      <c r="G31" s="122">
        <f>+G8+G20</f>
        <v>1461874</v>
      </c>
    </row>
    <row r="32" spans="1:10" ht="15.75" thickBot="1" x14ac:dyDescent="0.3">
      <c r="A32" s="120"/>
      <c r="B32" s="125"/>
      <c r="C32" s="126"/>
      <c r="D32" s="126"/>
      <c r="E32" s="126"/>
      <c r="F32" s="126"/>
      <c r="G32" s="126"/>
    </row>
    <row r="38" spans="1:7" x14ac:dyDescent="0.25">
      <c r="A38" s="215" t="s">
        <v>450</v>
      </c>
      <c r="B38" s="215"/>
      <c r="C38" s="215"/>
      <c r="D38" s="269" t="s">
        <v>451</v>
      </c>
      <c r="E38" s="269"/>
      <c r="F38" s="269"/>
      <c r="G38" s="269"/>
    </row>
    <row r="39" spans="1:7" x14ac:dyDescent="0.25">
      <c r="A39" s="215" t="s">
        <v>452</v>
      </c>
      <c r="B39" s="215"/>
      <c r="C39" s="215"/>
      <c r="D39" s="269" t="s">
        <v>453</v>
      </c>
      <c r="E39" s="269"/>
      <c r="F39" s="269"/>
      <c r="G39" s="269"/>
    </row>
    <row r="45" spans="1:7" x14ac:dyDescent="0.25">
      <c r="B45" s="101">
        <f>+'6a. EAEPED'!C9</f>
        <v>7816000</v>
      </c>
      <c r="C45" s="101">
        <f>+'6a. EAEPED'!D9</f>
        <v>326498</v>
      </c>
      <c r="D45" s="101">
        <f>+'6a. EAEPED'!E9</f>
        <v>8142498</v>
      </c>
      <c r="E45" s="101">
        <f>+'6a. EAEPED'!F9</f>
        <v>7425617</v>
      </c>
      <c r="F45" s="101">
        <f>+'6a. EAEPED'!G9</f>
        <v>7425617</v>
      </c>
      <c r="G45" s="101">
        <f>+D45-F45</f>
        <v>716881</v>
      </c>
    </row>
    <row r="46" spans="1:7" x14ac:dyDescent="0.25">
      <c r="B46" s="101">
        <f>+'6a. EAEPED'!C84</f>
        <v>40705513</v>
      </c>
      <c r="C46" s="101">
        <f>+'6a. EAEPED'!D84</f>
        <v>1086535</v>
      </c>
      <c r="D46" s="101">
        <f>+'6a. EAEPED'!E84</f>
        <v>41792048</v>
      </c>
      <c r="E46" s="101">
        <f>+'6a. EAEPED'!F84</f>
        <v>41047055</v>
      </c>
      <c r="F46" s="101">
        <f>+'6a. EAEPED'!G84</f>
        <v>41047055</v>
      </c>
      <c r="G46" s="101">
        <f>+D46-F46</f>
        <v>744993</v>
      </c>
    </row>
    <row r="47" spans="1:7" x14ac:dyDescent="0.25">
      <c r="B47" s="165">
        <f>+B45+B46</f>
        <v>48521513</v>
      </c>
      <c r="C47" s="165">
        <f t="shared" ref="C47:G47" si="11">+C45+C46</f>
        <v>1413033</v>
      </c>
      <c r="D47" s="165">
        <f t="shared" si="11"/>
        <v>49934546</v>
      </c>
      <c r="E47" s="165">
        <f t="shared" si="11"/>
        <v>48472672</v>
      </c>
      <c r="F47" s="165">
        <f t="shared" si="11"/>
        <v>48472672</v>
      </c>
      <c r="G47" s="165">
        <f t="shared" si="11"/>
        <v>1461874</v>
      </c>
    </row>
    <row r="49" spans="2:7" x14ac:dyDescent="0.25">
      <c r="B49" s="101">
        <f>+B47-B31</f>
        <v>0</v>
      </c>
      <c r="C49" s="101">
        <f t="shared" ref="C49:G49" si="12">+C47-C31</f>
        <v>0</v>
      </c>
      <c r="D49" s="101">
        <f t="shared" si="12"/>
        <v>0</v>
      </c>
      <c r="E49" s="101">
        <f t="shared" si="12"/>
        <v>0</v>
      </c>
      <c r="F49" s="101">
        <f t="shared" si="12"/>
        <v>0</v>
      </c>
      <c r="G49" s="101">
        <f t="shared" si="12"/>
        <v>0</v>
      </c>
    </row>
  </sheetData>
  <mergeCells count="11">
    <mergeCell ref="A2:G2"/>
    <mergeCell ref="A3:G3"/>
    <mergeCell ref="A4:G4"/>
    <mergeCell ref="A5:G5"/>
    <mergeCell ref="A38:C38"/>
    <mergeCell ref="A39:C39"/>
    <mergeCell ref="D38:G38"/>
    <mergeCell ref="D39:G39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3 D11 G11 D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1.ESFD</vt:lpstr>
      <vt:lpstr>2. IADPOP</vt:lpstr>
      <vt:lpstr>3. IAODF</vt:lpstr>
      <vt:lpstr>4. BP</vt:lpstr>
      <vt:lpstr>5. EAID</vt:lpstr>
      <vt:lpstr>6a. EAEPED</vt:lpstr>
      <vt:lpstr>6b. EAEPED</vt:lpstr>
      <vt:lpstr>6c. EAEPED</vt:lpstr>
      <vt:lpstr>6d. CSPPC</vt:lpstr>
      <vt:lpstr>'1.ESFD'!Área_de_impresión</vt:lpstr>
      <vt:lpstr>'2. IADPOP'!Área_de_impresión</vt:lpstr>
      <vt:lpstr>'3. IAODF'!Área_de_impresión</vt:lpstr>
      <vt:lpstr>'4. BP'!Área_de_impresión</vt:lpstr>
      <vt:lpstr>'5. EAID'!Área_de_impresión</vt:lpstr>
      <vt:lpstr>'6a. EAEPED'!Área_de_impresión</vt:lpstr>
      <vt:lpstr>'6b. EAEPED'!Área_de_impresión</vt:lpstr>
      <vt:lpstr>'6c. EAEPED'!Área_de_impresión</vt:lpstr>
      <vt:lpstr>'6d. CSPPC'!Área_de_impresión</vt:lpstr>
      <vt:lpstr>'1.ESFD'!Títulos_a_imprimir</vt:lpstr>
      <vt:lpstr>'5. EAID'!Títulos_a_imprimir</vt:lpstr>
      <vt:lpstr>'6a. EAEPED'!Títulos_a_imprimir</vt:lpstr>
      <vt:lpstr>'6c. EAEPED'!Títulos_a_imprimir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Edith</cp:lastModifiedBy>
  <cp:lastPrinted>2019-01-07T16:28:08Z</cp:lastPrinted>
  <dcterms:created xsi:type="dcterms:W3CDTF">2016-11-15T23:13:57Z</dcterms:created>
  <dcterms:modified xsi:type="dcterms:W3CDTF">2019-01-21T23:12:06Z</dcterms:modified>
</cp:coreProperties>
</file>