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20" windowWidth="10515" windowHeight="7950" tabRatio="929"/>
  </bookViews>
  <sheets>
    <sheet name="ESFD" sheetId="16" r:id="rId1"/>
    <sheet name="IADPOP" sheetId="2" r:id="rId2"/>
    <sheet name="IAODF" sheetId="3" r:id="rId3"/>
    <sheet name="BP" sheetId="4" r:id="rId4"/>
    <sheet name="EAID" sheetId="5" r:id="rId5"/>
    <sheet name="EAEPED (a)" sheetId="6" r:id="rId6"/>
    <sheet name="EAEPED (b)" sheetId="7" r:id="rId7"/>
    <sheet name="EAEPED (c)" sheetId="8" r:id="rId8"/>
    <sheet name="EAEPED (d)" sheetId="9" r:id="rId9"/>
    <sheet name="PRIE (a)" sheetId="10" r:id="rId10"/>
    <sheet name="PRIE (b)" sheetId="11" r:id="rId11"/>
    <sheet name="PRIE (c)" sheetId="12" r:id="rId12"/>
    <sheet name="PRIE (d)" sheetId="13" r:id="rId13"/>
    <sheet name="IEA" sheetId="14" r:id="rId14"/>
    <sheet name="GUIA CUMPLIMIENTO" sheetId="17" r:id="rId15"/>
  </sheets>
  <definedNames>
    <definedName name="_xlnm.Print_Area" localSheetId="3">BP!$A$1:$E$76</definedName>
    <definedName name="_xlnm.Print_Area" localSheetId="1">IADPOP!$A$1:$I$38</definedName>
    <definedName name="_xlnm.Print_Area" localSheetId="2">IAODF!$A$1:$K$21</definedName>
    <definedName name="_xlnm.Print_Titles" localSheetId="3">BP!$1:$6</definedName>
    <definedName name="_xlnm.Print_Titles" localSheetId="5">'EAEPED (a)'!$1:$7</definedName>
    <definedName name="_xlnm.Print_Titles" localSheetId="7">'EAEPED (c)'!$1:$7</definedName>
    <definedName name="_xlnm.Print_Titles" localSheetId="8">'EAEPED (d)'!$1:$7</definedName>
    <definedName name="_xlnm.Print_Titles" localSheetId="4">EAID!$1:$7</definedName>
    <definedName name="_xlnm.Print_Titles" localSheetId="0">ESFD!$1:$5</definedName>
    <definedName name="_xlnm.Print_Titles" localSheetId="14">'GUIA CUMPLIMIENTO'!$1:$12</definedName>
    <definedName name="_xlnm.Print_Titles" localSheetId="13">IEA!$1:$3</definedName>
  </definedNames>
  <calcPr calcId="124519"/>
</workbook>
</file>

<file path=xl/calcChain.xml><?xml version="1.0" encoding="utf-8"?>
<calcChain xmlns="http://schemas.openxmlformats.org/spreadsheetml/2006/main">
  <c r="F5" i="13"/>
  <c r="E56" i="6" l="1"/>
  <c r="H56" s="1"/>
  <c r="E55"/>
  <c r="H55" s="1"/>
  <c r="E54"/>
  <c r="H54" s="1"/>
  <c r="E53"/>
  <c r="H53" s="1"/>
  <c r="E52"/>
  <c r="H52" s="1"/>
  <c r="E51"/>
  <c r="H51" s="1"/>
  <c r="E50"/>
  <c r="H50" s="1"/>
  <c r="E49"/>
  <c r="H49" s="1"/>
  <c r="E48"/>
  <c r="H48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6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6"/>
  <c r="H16" s="1"/>
  <c r="E15"/>
  <c r="H15" s="1"/>
  <c r="E14"/>
  <c r="H14" s="1"/>
  <c r="E13"/>
  <c r="H13" s="1"/>
  <c r="E12"/>
  <c r="H12" s="1"/>
  <c r="E11"/>
  <c r="H11" s="1"/>
  <c r="E10"/>
  <c r="H10" s="1"/>
  <c r="I15" i="5" l="1"/>
  <c r="I19"/>
  <c r="F15"/>
  <c r="H21" i="17" l="1"/>
  <c r="H29" s="1"/>
  <c r="F27" i="13" l="1"/>
  <c r="E27"/>
  <c r="D27"/>
  <c r="C27"/>
  <c r="B27"/>
  <c r="G16"/>
  <c r="F16"/>
  <c r="E16"/>
  <c r="D16"/>
  <c r="C16"/>
  <c r="B16"/>
  <c r="E5"/>
  <c r="D5"/>
  <c r="C5"/>
  <c r="B5"/>
  <c r="F6" i="12"/>
  <c r="E6"/>
  <c r="D6"/>
  <c r="C6"/>
  <c r="B6"/>
  <c r="G20"/>
  <c r="F20"/>
  <c r="E20"/>
  <c r="D20"/>
  <c r="C20"/>
  <c r="B20"/>
  <c r="C30"/>
  <c r="F27"/>
  <c r="F30" s="1"/>
  <c r="E27"/>
  <c r="D27"/>
  <c r="C27"/>
  <c r="B27"/>
  <c r="G27"/>
  <c r="G29" i="11"/>
  <c r="F29"/>
  <c r="E29"/>
  <c r="D29"/>
  <c r="C29"/>
  <c r="G32" i="10"/>
  <c r="F32"/>
  <c r="E32"/>
  <c r="D32"/>
  <c r="C32"/>
  <c r="G8"/>
  <c r="F8"/>
  <c r="E8"/>
  <c r="D8"/>
  <c r="C8"/>
  <c r="B16" i="11"/>
  <c r="B15"/>
  <c r="B14"/>
  <c r="B13"/>
  <c r="G7"/>
  <c r="F7"/>
  <c r="E7"/>
  <c r="D7"/>
  <c r="C7"/>
  <c r="H57" i="6"/>
  <c r="G57"/>
  <c r="F57"/>
  <c r="E57"/>
  <c r="D57"/>
  <c r="H61"/>
  <c r="G61"/>
  <c r="F61"/>
  <c r="E61"/>
  <c r="D61"/>
  <c r="H74"/>
  <c r="G74"/>
  <c r="F74"/>
  <c r="E74"/>
  <c r="D74"/>
  <c r="H70"/>
  <c r="G70"/>
  <c r="F70"/>
  <c r="E70"/>
  <c r="D70"/>
  <c r="D30" i="12" l="1"/>
  <c r="E30"/>
  <c r="B30"/>
  <c r="E53" i="4"/>
  <c r="G19" i="2"/>
  <c r="H15" i="5" l="1"/>
  <c r="B14" i="10"/>
  <c r="D70" i="4"/>
  <c r="D55"/>
  <c r="G12" i="12" l="1"/>
  <c r="E41" i="16" l="1"/>
  <c r="F47" i="6" l="1"/>
  <c r="D47"/>
  <c r="C83"/>
  <c r="H47" l="1"/>
  <c r="E47"/>
  <c r="B12" i="11" s="1"/>
  <c r="G10" i="13" s="1"/>
  <c r="G47" i="6"/>
  <c r="E17" i="5" l="1"/>
  <c r="D17"/>
  <c r="F19"/>
  <c r="E9" i="4"/>
  <c r="E8" s="1"/>
  <c r="I17" i="5" l="1"/>
  <c r="F17"/>
  <c r="B16" i="10" s="1"/>
  <c r="E8" i="16"/>
  <c r="G14" i="12" l="1"/>
  <c r="G6" s="1"/>
  <c r="G30" s="1"/>
  <c r="B8" i="10"/>
  <c r="B32" s="1"/>
  <c r="H19" i="5"/>
  <c r="H17" s="1"/>
  <c r="G17"/>
  <c r="F74" i="16"/>
  <c r="E74"/>
  <c r="E67"/>
  <c r="F67"/>
  <c r="E62"/>
  <c r="F62"/>
  <c r="F56"/>
  <c r="E56"/>
  <c r="C59"/>
  <c r="B59"/>
  <c r="F41"/>
  <c r="C40"/>
  <c r="B40"/>
  <c r="F37"/>
  <c r="E37"/>
  <c r="C37"/>
  <c r="B37"/>
  <c r="F30"/>
  <c r="E30"/>
  <c r="C30"/>
  <c r="B30"/>
  <c r="F26"/>
  <c r="E26"/>
  <c r="C24"/>
  <c r="B24"/>
  <c r="F22"/>
  <c r="E22"/>
  <c r="F18"/>
  <c r="E18"/>
  <c r="C16"/>
  <c r="B16"/>
  <c r="F8"/>
  <c r="B8"/>
  <c r="C8"/>
  <c r="F78" l="1"/>
  <c r="E46"/>
  <c r="B46"/>
  <c r="B61" s="1"/>
  <c r="F46"/>
  <c r="F58" s="1"/>
  <c r="C46"/>
  <c r="C61" s="1"/>
  <c r="E78"/>
  <c r="E58" l="1"/>
  <c r="E80" s="1"/>
  <c r="F80"/>
  <c r="D46" i="8" l="1"/>
  <c r="E46"/>
  <c r="F46"/>
  <c r="G46"/>
  <c r="H46"/>
  <c r="C46"/>
  <c r="C10"/>
  <c r="C9" s="1"/>
  <c r="C83" l="1"/>
  <c r="C19" i="7"/>
  <c r="D19"/>
  <c r="E19"/>
  <c r="F19"/>
  <c r="G19"/>
  <c r="B19"/>
  <c r="B8"/>
  <c r="D37" i="6"/>
  <c r="F37"/>
  <c r="G37"/>
  <c r="D27"/>
  <c r="F27"/>
  <c r="G27"/>
  <c r="D17"/>
  <c r="F17"/>
  <c r="G17"/>
  <c r="D9"/>
  <c r="C9" i="9" s="1"/>
  <c r="C31" s="1"/>
  <c r="F9" i="6"/>
  <c r="E9" i="9" s="1"/>
  <c r="G9" i="6"/>
  <c r="F9" i="9" s="1"/>
  <c r="F31" s="1"/>
  <c r="C9" i="6"/>
  <c r="B9" i="9" s="1"/>
  <c r="B31" s="1"/>
  <c r="H50" i="17" l="1"/>
  <c r="E31" i="9"/>
  <c r="B30" i="7"/>
  <c r="H37" i="6"/>
  <c r="D8"/>
  <c r="E27"/>
  <c r="B10" i="11" s="1"/>
  <c r="G8" i="13" s="1"/>
  <c r="E17" i="6"/>
  <c r="B9" i="11" s="1"/>
  <c r="G7" i="13" s="1"/>
  <c r="H17" i="6"/>
  <c r="H27"/>
  <c r="C27"/>
  <c r="E37"/>
  <c r="B11" i="11" s="1"/>
  <c r="G9" i="13" s="1"/>
  <c r="H9" i="6" l="1"/>
  <c r="E9"/>
  <c r="D9" i="9" l="1"/>
  <c r="B8" i="11"/>
  <c r="H8" i="6"/>
  <c r="G9" i="9"/>
  <c r="G31" s="1"/>
  <c r="C74" i="6"/>
  <c r="C70"/>
  <c r="C61"/>
  <c r="C57"/>
  <c r="C47"/>
  <c r="F8" s="1"/>
  <c r="C37"/>
  <c r="C17"/>
  <c r="G8"/>
  <c r="D83"/>
  <c r="E83"/>
  <c r="F83"/>
  <c r="G83"/>
  <c r="H83"/>
  <c r="E78" i="5"/>
  <c r="F78"/>
  <c r="G78"/>
  <c r="H78"/>
  <c r="I78"/>
  <c r="D78"/>
  <c r="E43"/>
  <c r="E73" s="1"/>
  <c r="F43"/>
  <c r="F73" s="1"/>
  <c r="G43"/>
  <c r="G73" s="1"/>
  <c r="H43"/>
  <c r="H73" s="1"/>
  <c r="I43"/>
  <c r="D43"/>
  <c r="D73" s="1"/>
  <c r="D53" i="4"/>
  <c r="D8"/>
  <c r="G18" i="2"/>
  <c r="D9"/>
  <c r="D19" s="1"/>
  <c r="E9"/>
  <c r="E19" s="1"/>
  <c r="F9"/>
  <c r="H9"/>
  <c r="I9"/>
  <c r="I19" s="1"/>
  <c r="D13"/>
  <c r="E13"/>
  <c r="F13"/>
  <c r="F19" s="1"/>
  <c r="H13"/>
  <c r="I13"/>
  <c r="D21"/>
  <c r="E21"/>
  <c r="F21"/>
  <c r="H21"/>
  <c r="I21"/>
  <c r="D26"/>
  <c r="E26"/>
  <c r="F26"/>
  <c r="H26"/>
  <c r="I26"/>
  <c r="B35"/>
  <c r="C26"/>
  <c r="G26" s="1"/>
  <c r="C21"/>
  <c r="D63" i="4"/>
  <c r="E63"/>
  <c r="D64"/>
  <c r="E64"/>
  <c r="D65"/>
  <c r="E65"/>
  <c r="D66"/>
  <c r="E66"/>
  <c r="D68"/>
  <c r="E68"/>
  <c r="E70"/>
  <c r="C70"/>
  <c r="C68"/>
  <c r="C66"/>
  <c r="C65"/>
  <c r="C64"/>
  <c r="C63"/>
  <c r="D48"/>
  <c r="E48"/>
  <c r="C48"/>
  <c r="E55"/>
  <c r="C55"/>
  <c r="C53"/>
  <c r="D50"/>
  <c r="E50"/>
  <c r="D51"/>
  <c r="E51"/>
  <c r="C51"/>
  <c r="C50"/>
  <c r="D49"/>
  <c r="E49"/>
  <c r="C49"/>
  <c r="D39"/>
  <c r="E39"/>
  <c r="C39"/>
  <c r="D36"/>
  <c r="E36"/>
  <c r="C36"/>
  <c r="D27"/>
  <c r="E27"/>
  <c r="C27"/>
  <c r="D17"/>
  <c r="E17"/>
  <c r="E21" s="1"/>
  <c r="C17"/>
  <c r="D13"/>
  <c r="E13"/>
  <c r="C13"/>
  <c r="C8"/>
  <c r="H16" i="17" s="1"/>
  <c r="C13" i="2"/>
  <c r="C9"/>
  <c r="H49" i="17" l="1"/>
  <c r="D31" i="9"/>
  <c r="G6" i="13"/>
  <c r="G5" s="1"/>
  <c r="G27" s="1"/>
  <c r="B7" i="11"/>
  <c r="B29" s="1"/>
  <c r="H24" i="17"/>
  <c r="H19"/>
  <c r="H27" s="1"/>
  <c r="I73" i="5"/>
  <c r="H98" i="17" s="1"/>
  <c r="C72" i="4"/>
  <c r="C73" s="1"/>
  <c r="H159" i="6"/>
  <c r="C43" i="4"/>
  <c r="G13" i="2"/>
  <c r="E22" i="4"/>
  <c r="E23" s="1"/>
  <c r="E31" s="1"/>
  <c r="E43"/>
  <c r="D43"/>
  <c r="G21" i="2"/>
  <c r="C57" i="4"/>
  <c r="C58" s="1"/>
  <c r="C21"/>
  <c r="C22" s="1"/>
  <c r="C23" s="1"/>
  <c r="C31" s="1"/>
  <c r="D72"/>
  <c r="D73" s="1"/>
  <c r="E72"/>
  <c r="E73" s="1"/>
  <c r="G159" i="6"/>
  <c r="F10" i="7" s="1"/>
  <c r="D21" i="4"/>
  <c r="D22" s="1"/>
  <c r="D23" s="1"/>
  <c r="D31" s="1"/>
  <c r="C8" i="2"/>
  <c r="G9"/>
  <c r="D159" i="6"/>
  <c r="C10" i="7" s="1"/>
  <c r="C8" i="6"/>
  <c r="C159" s="1"/>
  <c r="F159"/>
  <c r="E10" i="7" s="1"/>
  <c r="E57" i="4"/>
  <c r="E58" s="1"/>
  <c r="D57"/>
  <c r="D58" s="1"/>
  <c r="D11" i="8" l="1"/>
  <c r="C8" i="7"/>
  <c r="C30" s="1"/>
  <c r="D10"/>
  <c r="D8" s="1"/>
  <c r="D30" s="1"/>
  <c r="F11" i="8"/>
  <c r="E8" i="7"/>
  <c r="E30" s="1"/>
  <c r="G8" i="2"/>
  <c r="C19"/>
  <c r="E8" i="6"/>
  <c r="E159" s="1"/>
  <c r="G10" i="7" l="1"/>
  <c r="G8" s="1"/>
  <c r="G30" s="1"/>
  <c r="E11" i="8"/>
  <c r="E10" s="1"/>
  <c r="E9" s="1"/>
  <c r="E83" s="1"/>
  <c r="D10"/>
  <c r="D9" s="1"/>
  <c r="D83" s="1"/>
  <c r="G11"/>
  <c r="G10" s="1"/>
  <c r="G9" s="1"/>
  <c r="G83" s="1"/>
  <c r="F8" i="7"/>
  <c r="F30" s="1"/>
  <c r="F10" i="8"/>
  <c r="F9" s="1"/>
  <c r="F83" s="1"/>
  <c r="H11" l="1"/>
  <c r="H10" s="1"/>
  <c r="H9" s="1"/>
  <c r="H83" s="1"/>
</calcChain>
</file>

<file path=xl/sharedStrings.xml><?xml version="1.0" encoding="utf-8"?>
<sst xmlns="http://schemas.openxmlformats.org/spreadsheetml/2006/main" count="1136" uniqueCount="686">
  <si>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</si>
  <si>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</si>
  <si>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</si>
  <si>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</si>
  <si>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</si>
  <si>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</si>
  <si>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</si>
  <si>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</si>
  <si>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</si>
  <si>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</si>
  <si>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</si>
  <si>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</si>
  <si>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</si>
  <si>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</si>
  <si>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</si>
  <si>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</si>
  <si>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</si>
  <si>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</si>
  <si>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</si>
  <si>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</si>
  <si>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</si>
  <si>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</si>
  <si>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</si>
  <si>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</si>
  <si>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</si>
  <si>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</si>
  <si>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</si>
  <si>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</si>
  <si>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</si>
  <si>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</si>
  <si>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</si>
  <si>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</si>
  <si>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</si>
  <si>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</si>
  <si>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</si>
  <si>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</si>
  <si>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</si>
  <si>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</si>
  <si>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</si>
  <si>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</si>
  <si>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</si>
  <si>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</si>
  <si>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</si>
  <si>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</si>
  <si>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</si>
  <si>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</si>
  <si>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</si>
  <si>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</si>
  <si>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</si>
  <si>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</si>
  <si>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</si>
  <si>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</si>
  <si>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</si>
  <si>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</si>
  <si>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</si>
  <si>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</si>
  <si>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</si>
  <si>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</si>
  <si>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</si>
  <si>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</si>
  <si>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</si>
  <si>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</si>
  <si>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</si>
  <si>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</si>
  <si>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</si>
  <si>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</si>
  <si>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</si>
  <si>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</si>
  <si>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</si>
  <si>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</si>
  <si>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</si>
  <si>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</si>
  <si>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</si>
  <si>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</si>
  <si>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</si>
  <si>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</si>
  <si>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</si>
  <si>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</si>
  <si>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</si>
  <si>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</si>
  <si>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</si>
  <si>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</si>
  <si>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</si>
  <si>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</si>
  <si>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</si>
  <si>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</si>
  <si>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</si>
  <si>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</si>
  <si>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</si>
  <si>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</si>
  <si>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</si>
  <si>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</si>
  <si>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</si>
  <si>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</si>
  <si>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</si>
  <si>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</si>
  <si>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</si>
  <si>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</si>
  <si>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</si>
  <si>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</si>
  <si>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</si>
  <si>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</si>
  <si>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</si>
  <si>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</si>
  <si>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</si>
  <si>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</si>
  <si>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</si>
  <si>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</si>
  <si>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</si>
  <si>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</si>
  <si>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</si>
  <si>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</si>
  <si>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</si>
  <si>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</si>
  <si>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</si>
  <si>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</si>
  <si>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</si>
  <si>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</si>
  <si>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</si>
  <si>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</si>
  <si>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</si>
  <si>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</si>
  <si>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</si>
  <si>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</si>
  <si>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</si>
  <si>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</si>
  <si>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</si>
  <si>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</si>
  <si>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</si>
  <si>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</si>
  <si>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</si>
  <si>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</si>
  <si>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</si>
  <si>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</si>
  <si>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</si>
  <si>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</si>
  <si>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</si>
  <si>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</si>
  <si>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</si>
  <si>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</si>
  <si>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</si>
  <si>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</si>
  <si>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</si>
  <si>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</si>
  <si>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</si>
  <si>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</si>
  <si>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</si>
  <si>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</si>
  <si>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</si>
  <si>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</si>
  <si>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</si>
  <si>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</si>
  <si>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</si>
  <si>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</si>
  <si>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</si>
  <si>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</si>
  <si>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</si>
  <si>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</si>
  <si>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</si>
  <si>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</si>
  <si>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</si>
  <si>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</si>
  <si>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</si>
  <si>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</si>
  <si>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</si>
  <si>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</si>
  <si>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</si>
  <si>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</si>
  <si>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</si>
  <si>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</si>
  <si>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</si>
  <si>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</si>
  <si>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</si>
  <si>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</si>
  <si>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</si>
  <si>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</si>
  <si>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</si>
  <si>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</si>
  <si>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</si>
  <si>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</si>
  <si>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</si>
  <si>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</si>
  <si>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</si>
  <si>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</si>
  <si>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</si>
  <si>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</si>
  <si>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</si>
  <si>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</si>
  <si>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</si>
  <si>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</si>
  <si>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</si>
  <si>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</si>
  <si>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</si>
  <si>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</si>
  <si>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</si>
  <si>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</si>
  <si>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</si>
  <si>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</si>
  <si>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</si>
  <si>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</si>
  <si>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</si>
  <si>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</si>
  <si>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</si>
  <si>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</si>
  <si>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</si>
  <si>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</si>
  <si>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</si>
  <si>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</si>
  <si>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</si>
  <si>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</si>
  <si>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</si>
  <si>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</si>
  <si>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</si>
  <si>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</si>
  <si>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</si>
  <si>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</si>
  <si>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</si>
  <si>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</si>
  <si>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</si>
  <si>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</si>
  <si>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</si>
  <si>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</si>
  <si>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</si>
  <si>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</si>
  <si>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</si>
  <si>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</si>
  <si>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</si>
  <si>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</si>
  <si>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</si>
  <si>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</si>
  <si>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</si>
  <si>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</si>
  <si>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</si>
  <si>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</si>
  <si>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</si>
  <si>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</si>
  <si>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</si>
  <si>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</si>
  <si>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</si>
  <si>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</si>
  <si>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</si>
  <si>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</si>
  <si>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</si>
  <si>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</si>
  <si>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</si>
  <si>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</si>
  <si>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</si>
  <si>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</si>
  <si>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</si>
  <si>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</si>
  <si>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</si>
  <si>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</si>
  <si>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</si>
  <si>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</si>
  <si>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</si>
  <si>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</si>
  <si>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</si>
  <si>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</si>
  <si>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</si>
  <si>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</si>
  <si>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</si>
  <si>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</si>
  <si>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</si>
  <si>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</si>
  <si>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</si>
  <si>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</si>
  <si>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</si>
  <si>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</si>
  <si>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</si>
  <si>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</si>
  <si>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</si>
  <si>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</si>
  <si>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</si>
  <si>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</si>
  <si>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</si>
  <si>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</si>
  <si>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</si>
  <si>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</si>
  <si>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</si>
  <si>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</si>
  <si>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</si>
  <si>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</si>
  <si>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</si>
  <si>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</si>
  <si>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</si>
  <si>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</si>
  <si>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</si>
  <si>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</si>
  <si>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</si>
  <si>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</si>
  <si>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</si>
  <si>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</si>
  <si>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</si>
  <si>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</si>
  <si>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</si>
  <si>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</si>
  <si>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</si>
  <si>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</si>
  <si>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</si>
  <si>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</si>
  <si>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</si>
  <si>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</si>
  <si>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</si>
  <si>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</si>
  <si>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</si>
  <si>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</si>
  <si>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</si>
  <si>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</si>
  <si>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</si>
  <si>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</si>
  <si>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</si>
  <si>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</si>
  <si>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</si>
  <si>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</si>
  <si>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</si>
  <si>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</si>
  <si>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</si>
  <si>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</si>
  <si>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</si>
  <si>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</si>
  <si>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</si>
  <si>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</si>
  <si>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</si>
  <si>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</si>
  <si>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</si>
  <si>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</si>
  <si>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</si>
  <si>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</si>
  <si>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</si>
  <si>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</si>
  <si>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</si>
  <si>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</si>
  <si>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</si>
  <si>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</si>
  <si>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</si>
  <si>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</si>
  <si>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</si>
  <si>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</si>
  <si>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</si>
  <si>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</si>
  <si>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</si>
  <si>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</si>
  <si>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</si>
  <si>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</si>
  <si>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</si>
  <si>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</si>
  <si>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</si>
  <si>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</si>
  <si>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</si>
  <si>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</si>
  <si>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</si>
  <si>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</si>
  <si>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</si>
  <si>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</si>
  <si>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</si>
  <si>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</si>
  <si>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</si>
  <si>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</si>
  <si>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</si>
  <si>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</si>
  <si>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</si>
  <si>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</si>
  <si>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</si>
  <si>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</si>
  <si>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</si>
  <si>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</si>
  <si>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</si>
  <si>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</si>
  <si>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</si>
  <si>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</si>
  <si>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</si>
  <si>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</si>
  <si>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</si>
  <si>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</si>
  <si>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</si>
  <si>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</si>
  <si>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</si>
  <si>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</si>
  <si>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</si>
  <si>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</si>
  <si>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</si>
  <si>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</si>
  <si>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</si>
  <si>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</si>
  <si>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</si>
  <si>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</si>
  <si>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</si>
  <si>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</si>
  <si>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</si>
  <si>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</si>
  <si>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</si>
  <si>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</si>
  <si>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</si>
  <si>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</si>
  <si>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</si>
  <si>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</si>
  <si>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</si>
  <si>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</si>
  <si>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</si>
  <si>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</si>
  <si>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</si>
  <si>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</si>
  <si>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</si>
  <si>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</si>
  <si>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</si>
  <si>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</si>
  <si>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</si>
  <si>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</si>
  <si>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</si>
  <si>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</si>
  <si>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</si>
  <si>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</si>
  <si>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</si>
  <si>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</si>
  <si>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</si>
  <si>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</si>
  <si>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</si>
  <si>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</si>
  <si>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</si>
  <si>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</si>
  <si>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</si>
  <si>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</si>
  <si>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</si>
  <si>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</si>
  <si>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</si>
  <si>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</si>
  <si>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</si>
  <si>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</si>
  <si>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</si>
  <si>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</si>
  <si>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</si>
  <si>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</si>
  <si>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</si>
  <si>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</si>
  <si>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</si>
  <si>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</si>
  <si>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</si>
  <si>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</si>
  <si>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</si>
  <si>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</si>
  <si>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</si>
  <si>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</si>
  <si>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</si>
  <si>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</si>
  <si>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</si>
  <si>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</si>
  <si>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</si>
  <si>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</si>
  <si>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</si>
  <si>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</si>
  <si>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</si>
  <si>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</si>
  <si>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</si>
  <si>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</si>
  <si>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</si>
  <si>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</si>
  <si>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</si>
  <si>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</si>
  <si>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</si>
  <si>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</si>
  <si>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</si>
  <si>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</si>
  <si>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</si>
  <si>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</si>
  <si>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</si>
  <si>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</si>
  <si>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</si>
  <si>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</si>
  <si>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</si>
  <si>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</si>
  <si>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</si>
  <si>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Proyecciones de Egresos - LDF</t>
  </si>
  <si>
    <t>(CIFRAS NOMINALES)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</si>
  <si>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</si>
  <si>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</si>
  <si>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</si>
  <si>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</si>
  <si>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</si>
  <si>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</si>
  <si>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</si>
  <si>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</si>
  <si>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</si>
  <si>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</si>
  <si>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</si>
  <si>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</si>
  <si>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</si>
  <si>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</si>
  <si>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</si>
  <si>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</si>
  <si>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</si>
  <si>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</si>
  <si>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</si>
  <si>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</si>
  <si>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 xml:space="preserve">Transferencias </t>
    </r>
  </si>
  <si>
    <r>
      <t>K.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</si>
  <si>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Transferencias Federales Etiquetadas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</si>
  <si>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</si>
  <si>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Derivados de Financiamientos (3=A)</t>
    </r>
  </si>
  <si>
    <r>
      <t>4.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</si>
  <si>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</si>
  <si>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</si>
  <si>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</si>
  <si>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</si>
  <si>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</si>
  <si>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</si>
  <si>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</si>
  <si>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</si>
  <si>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</si>
  <si>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</si>
  <si>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</si>
  <si>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</si>
  <si>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</si>
  <si>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</si>
  <si>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</si>
  <si>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</si>
  <si>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</si>
  <si>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</si>
  <si>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</si>
  <si>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</si>
  <si>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</si>
  <si>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</si>
  <si>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</si>
  <si>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</si>
  <si>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</si>
  <si>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</si>
  <si>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</si>
  <si>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</si>
  <si>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</si>
  <si>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</si>
  <si>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</si>
  <si>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</si>
  <si>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</si>
  <si>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</si>
  <si>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</si>
  <si>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</si>
  <si>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</si>
  <si>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</si>
  <si>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</si>
  <si>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</si>
  <si>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</si>
  <si>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</si>
  <si>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</si>
  <si>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</si>
  <si>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</si>
  <si>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</si>
  <si>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</si>
  <si>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</si>
  <si>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CONGRESO DEL ESTADO DE TLAXCALA</t>
  </si>
  <si>
    <t xml:space="preserve">CONGRESO DEL ESTADO DE TLAXCALA </t>
  </si>
  <si>
    <t>31 de Diciembre de 2017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</si>
  <si>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</si>
  <si>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</si>
  <si>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</si>
  <si>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</si>
  <si>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</si>
  <si>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</si>
  <si>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</si>
  <si>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</si>
  <si>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</si>
  <si>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Fecha estimada de</t>
  </si>
  <si>
    <t>Monto o valor (f)</t>
  </si>
  <si>
    <t>Unidad (pesos/</t>
  </si>
  <si>
    <t>Verificación (d)</t>
  </si>
  <si>
    <t>cumplimiento (e)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</si>
  <si>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</si>
  <si>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</si>
  <si>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</si>
  <si>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</si>
  <si>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</si>
  <si>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</si>
  <si>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</si>
  <si>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pesos</t>
  </si>
  <si>
    <t>Art. 6 y 19 de la LDF</t>
  </si>
  <si>
    <t>y Proyecto de Presupuesto</t>
  </si>
  <si>
    <t>de Egresos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</si>
  <si>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</si>
  <si>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</si>
  <si>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</si>
  <si>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</si>
  <si>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</si>
  <si>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</si>
  <si>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</si>
  <si>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</si>
  <si>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</si>
  <si>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</si>
  <si>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no aplica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</si>
  <si>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</si>
  <si>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</si>
  <si>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</si>
  <si>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</si>
  <si>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</si>
  <si>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</si>
  <si>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</si>
  <si>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</si>
  <si>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</si>
  <si>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</si>
  <si>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Autorizaciones de recursos</t>
  </si>
  <si>
    <t>ejercicios previos, para infraestructura dañada por desastres naturales (n)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</si>
  <si>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</si>
  <si>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</si>
  <si>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</si>
  <si>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</si>
  <si>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</si>
  <si>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</si>
  <si>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</si>
  <si>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</si>
  <si>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</si>
  <si>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</si>
  <si>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</si>
  <si>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</si>
  <si>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</si>
  <si>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</si>
  <si>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</si>
  <si>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</si>
  <si>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</si>
  <si>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</si>
  <si>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</si>
  <si>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</si>
  <si>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</si>
  <si>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</si>
  <si>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</si>
  <si>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</si>
  <si>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</si>
  <si>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</si>
  <si>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</si>
  <si>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</si>
  <si>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</si>
  <si>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</si>
  <si>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</si>
  <si>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</si>
  <si>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</si>
  <si>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</si>
  <si>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</si>
  <si>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Iniciativa de Ley de Ingresos o</t>
  </si>
  <si>
    <t>Recursos Disponibles negativo (y)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</si>
  <si>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</si>
  <si>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</si>
  <si>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</si>
  <si>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</si>
  <si>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</si>
  <si>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Reporte Trim. y Cuenta Pública</t>
  </si>
  <si>
    <t>Balance Presupuestario de Recursos Disponibles (bb)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</si>
  <si>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</si>
  <si>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</si>
  <si>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</si>
  <si>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</si>
  <si>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</si>
  <si>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</si>
  <si>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</si>
  <si>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</si>
  <si>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</si>
  <si>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</si>
  <si>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</si>
  <si>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Cuenta Pública</t>
  </si>
  <si>
    <t>A.14, fracción I de la LDF (ff)</t>
  </si>
  <si>
    <t>A.14, fracción II, a) de la LDF (gg)</t>
  </si>
  <si>
    <t>A.14, fracción II, b) de la LDF (hh)</t>
  </si>
  <si>
    <t>Art. Noveno Transitorio de la</t>
  </si>
  <si>
    <t>artículo noveno transitorio de la LDF (ii)</t>
  </si>
  <si>
    <t>Análisis Costo-Beneficio para programas o proyectos de inversión</t>
  </si>
  <si>
    <t>Página de internet de la</t>
  </si>
  <si>
    <t>Art. 13 frac. III y 21 de la LDF</t>
  </si>
  <si>
    <t>mayores a 10 millones de UDIS (jj)</t>
  </si>
  <si>
    <t>Secretaría de Finanzas o</t>
  </si>
  <si>
    <t>Tesorería Municipal</t>
  </si>
  <si>
    <t>Análisis de conveniencia y análisis de transferencia de riesgos de los</t>
  </si>
  <si>
    <t>proyectos APPs (kk)</t>
  </si>
  <si>
    <t>Identificación de población objetivo, destino y temporalidad de subsidios</t>
  </si>
  <si>
    <t>Art. 13 frac. VII y 21 de la LDF</t>
  </si>
  <si>
    <t>(ll)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</si>
  <si>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</si>
  <si>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</si>
  <si>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</si>
  <si>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</si>
  <si>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</si>
  <si>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Al 31 de Marzo de 2018 y al 31 de diciembre de 2017</t>
  </si>
  <si>
    <t>31 de Marzo  de 2018</t>
  </si>
  <si>
    <t>Del 1 de Enero al 31 de Marzo de 2018 (b)</t>
  </si>
  <si>
    <t>Del 1 de Enero Al 31 de Marzo de 2018 (b)</t>
  </si>
  <si>
    <t>Del 1 de Enero al 31  de Marzo de 2018 (b)</t>
  </si>
  <si>
    <t>Al 31 de Marzo de 2018 y al 31 de Diciembre de 2018 (b)</t>
  </si>
  <si>
    <t>Al 31 de Marzo de 2018 y al 31 de diciembre de 2017 (b)</t>
  </si>
  <si>
    <t>al 31 de diciembre de 2017-1 (d)</t>
  </si>
  <si>
    <t>Monto pagado de la inversión al 31 de Marzo de 2018 (k)</t>
  </si>
  <si>
    <t>Monto pagado de la inversión actualizado al 31 de Marzo de 2018 (l)</t>
  </si>
  <si>
    <t>Saldo pendiente por pagar de la inversión al 31 de Marzo de 2018 (m = g – l)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</si>
</sst>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26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2"/>
      <color theme="1"/>
      <name val="Times New Roman"/>
      <family val="1"/>
    </font>
    <font>
      <b/>
      <vertAlign val="superscript"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rgb="FF2F2F2F"/>
      <name val="Times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Times New Roman"/>
      <family val="1"/>
    </font>
    <font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49998474074526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94">
    <xf numFmtId="0" fontId="0" fillId="0" borderId="0" xfId="0"/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18" xfId="0" applyFont="1" applyBorder="1" applyAlignment="1">
      <alignment horizontal="justify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indent="1"/>
    </xf>
    <xf numFmtId="0" fontId="5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3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3"/>
    </xf>
    <xf numFmtId="0" fontId="2" fillId="0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 indent="3"/>
    </xf>
    <xf numFmtId="0" fontId="2" fillId="0" borderId="2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3"/>
    </xf>
    <xf numFmtId="0" fontId="3" fillId="0" borderId="8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wrapText="1" indent="4"/>
    </xf>
    <xf numFmtId="0" fontId="3" fillId="0" borderId="3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indent="4"/>
    </xf>
    <xf numFmtId="0" fontId="3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9" fillId="0" borderId="3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43" fontId="0" fillId="0" borderId="0" xfId="0" applyNumberFormat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1" fontId="0" fillId="0" borderId="0" xfId="0" applyNumberFormat="1"/>
    <xf numFmtId="1" fontId="3" fillId="0" borderId="8" xfId="0" applyNumberFormat="1" applyFont="1" applyBorder="1" applyAlignment="1">
      <alignment horizontal="center" vertical="center"/>
    </xf>
    <xf numFmtId="0" fontId="12" fillId="0" borderId="0" xfId="0" applyFont="1"/>
    <xf numFmtId="1" fontId="2" fillId="0" borderId="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43" fontId="0" fillId="0" borderId="0" xfId="1" applyFont="1"/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164" fontId="0" fillId="0" borderId="0" xfId="0" applyNumberFormat="1"/>
    <xf numFmtId="43" fontId="3" fillId="0" borderId="8" xfId="1" applyFont="1" applyBorder="1" applyAlignment="1">
      <alignment vertical="center" wrapText="1"/>
    </xf>
    <xf numFmtId="43" fontId="3" fillId="0" borderId="11" xfId="1" applyFont="1" applyBorder="1" applyAlignment="1">
      <alignment vertical="center" wrapText="1"/>
    </xf>
    <xf numFmtId="43" fontId="3" fillId="0" borderId="2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3" fillId="2" borderId="8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" fontId="3" fillId="0" borderId="8" xfId="1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7" borderId="32" xfId="0" applyFont="1" applyFill="1" applyBorder="1" applyAlignment="1">
      <alignment horizontal="center" vertical="center"/>
    </xf>
    <xf numFmtId="0" fontId="19" fillId="7" borderId="33" xfId="0" applyFont="1" applyFill="1" applyBorder="1" applyAlignment="1">
      <alignment horizontal="center" vertical="center"/>
    </xf>
    <xf numFmtId="0" fontId="19" fillId="7" borderId="33" xfId="0" applyFont="1" applyFill="1" applyBorder="1" applyAlignment="1">
      <alignment vertical="center"/>
    </xf>
    <xf numFmtId="0" fontId="19" fillId="7" borderId="34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/>
    </xf>
    <xf numFmtId="0" fontId="20" fillId="8" borderId="29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vertical="center"/>
    </xf>
    <xf numFmtId="0" fontId="20" fillId="7" borderId="33" xfId="0" applyFont="1" applyFill="1" applyBorder="1" applyAlignment="1">
      <alignment horizontal="center" vertical="center"/>
    </xf>
    <xf numFmtId="0" fontId="20" fillId="7" borderId="37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vertical="center"/>
    </xf>
    <xf numFmtId="0" fontId="20" fillId="8" borderId="39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vertical="center"/>
    </xf>
    <xf numFmtId="0" fontId="20" fillId="8" borderId="0" xfId="0" applyFont="1" applyFill="1" applyAlignment="1">
      <alignment horizontal="center" vertical="center"/>
    </xf>
    <xf numFmtId="0" fontId="20" fillId="8" borderId="38" xfId="0" applyFont="1" applyFill="1" applyBorder="1" applyAlignment="1">
      <alignment horizontal="center" vertical="center"/>
    </xf>
    <xf numFmtId="0" fontId="20" fillId="8" borderId="29" xfId="0" applyFont="1" applyFill="1" applyBorder="1" applyAlignment="1">
      <alignment vertical="center"/>
    </xf>
    <xf numFmtId="0" fontId="20" fillId="8" borderId="28" xfId="0" applyFont="1" applyFill="1" applyBorder="1" applyAlignment="1">
      <alignment horizontal="center" vertical="center"/>
    </xf>
    <xf numFmtId="0" fontId="19" fillId="7" borderId="36" xfId="0" applyFont="1" applyFill="1" applyBorder="1" applyAlignment="1">
      <alignment horizontal="center" vertical="center"/>
    </xf>
    <xf numFmtId="0" fontId="19" fillId="7" borderId="36" xfId="0" applyFont="1" applyFill="1" applyBorder="1" applyAlignment="1">
      <alignment vertical="center"/>
    </xf>
    <xf numFmtId="0" fontId="19" fillId="7" borderId="37" xfId="0" applyFont="1" applyFill="1" applyBorder="1" applyAlignment="1">
      <alignment horizontal="center" vertical="center"/>
    </xf>
    <xf numFmtId="0" fontId="21" fillId="7" borderId="32" xfId="0" applyFont="1" applyFill="1" applyBorder="1" applyAlignment="1">
      <alignment horizontal="right" vertical="center"/>
    </xf>
    <xf numFmtId="0" fontId="21" fillId="7" borderId="33" xfId="0" applyFont="1" applyFill="1" applyBorder="1" applyAlignment="1">
      <alignment horizontal="center" vertical="center"/>
    </xf>
    <xf numFmtId="0" fontId="21" fillId="7" borderId="33" xfId="0" applyFont="1" applyFill="1" applyBorder="1" applyAlignment="1">
      <alignment vertical="center"/>
    </xf>
    <xf numFmtId="0" fontId="21" fillId="8" borderId="0" xfId="0" applyFont="1" applyFill="1" applyAlignment="1">
      <alignment vertical="center"/>
    </xf>
    <xf numFmtId="0" fontId="20" fillId="8" borderId="34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vertical="center"/>
    </xf>
    <xf numFmtId="0" fontId="22" fillId="0" borderId="0" xfId="0" applyFont="1" applyAlignment="1">
      <alignment horizontal="justify" vertical="center"/>
    </xf>
    <xf numFmtId="0" fontId="23" fillId="0" borderId="0" xfId="0" applyFont="1"/>
    <xf numFmtId="0" fontId="18" fillId="7" borderId="35" xfId="0" applyFont="1" applyFill="1" applyBorder="1" applyAlignment="1">
      <alignment horizontal="center" vertical="center"/>
    </xf>
    <xf numFmtId="4" fontId="20" fillId="8" borderId="0" xfId="0" applyNumberFormat="1" applyFont="1" applyFill="1" applyAlignment="1">
      <alignment horizontal="center" vertical="center"/>
    </xf>
    <xf numFmtId="0" fontId="20" fillId="8" borderId="37" xfId="0" applyFont="1" applyFill="1" applyBorder="1" applyAlignment="1">
      <alignment horizontal="center" vertical="center"/>
    </xf>
    <xf numFmtId="0" fontId="20" fillId="7" borderId="33" xfId="0" applyFont="1" applyFill="1" applyBorder="1" applyAlignment="1">
      <alignment vertical="center"/>
    </xf>
    <xf numFmtId="0" fontId="20" fillId="7" borderId="34" xfId="0" applyFont="1" applyFill="1" applyBorder="1" applyAlignment="1">
      <alignment horizontal="center" vertical="center"/>
    </xf>
    <xf numFmtId="0" fontId="19" fillId="8" borderId="33" xfId="0" applyFont="1" applyFill="1" applyBorder="1" applyAlignment="1">
      <alignment vertical="center" wrapText="1"/>
    </xf>
    <xf numFmtId="0" fontId="21" fillId="8" borderId="32" xfId="0" applyFont="1" applyFill="1" applyBorder="1" applyAlignment="1">
      <alignment horizontal="right" vertical="center"/>
    </xf>
    <xf numFmtId="0" fontId="20" fillId="8" borderId="34" xfId="0" applyFont="1" applyFill="1" applyBorder="1" applyAlignment="1">
      <alignment vertical="center"/>
    </xf>
    <xf numFmtId="0" fontId="20" fillId="7" borderId="0" xfId="0" applyFont="1" applyFill="1" applyAlignment="1">
      <alignment horizontal="center" vertical="center"/>
    </xf>
    <xf numFmtId="0" fontId="20" fillId="7" borderId="39" xfId="0" applyFont="1" applyFill="1" applyBorder="1" applyAlignment="1">
      <alignment horizontal="center" vertical="center"/>
    </xf>
    <xf numFmtId="0" fontId="20" fillId="8" borderId="30" xfId="0" applyFont="1" applyFill="1" applyBorder="1" applyAlignment="1">
      <alignment horizontal="justify" vertical="center" wrapText="1"/>
    </xf>
    <xf numFmtId="0" fontId="19" fillId="8" borderId="0" xfId="0" applyFont="1" applyFill="1" applyAlignment="1">
      <alignment horizontal="justify" vertical="center" wrapText="1"/>
    </xf>
    <xf numFmtId="0" fontId="20" fillId="8" borderId="31" xfId="0" applyFont="1" applyFill="1" applyBorder="1" applyAlignment="1">
      <alignment horizontal="justify" vertical="center" wrapText="1"/>
    </xf>
    <xf numFmtId="0" fontId="18" fillId="8" borderId="35" xfId="0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horizontal="center" vertical="center"/>
    </xf>
    <xf numFmtId="0" fontId="21" fillId="8" borderId="37" xfId="0" applyFont="1" applyFill="1" applyBorder="1" applyAlignment="1">
      <alignment vertical="center"/>
    </xf>
    <xf numFmtId="0" fontId="20" fillId="8" borderId="41" xfId="0" applyFont="1" applyFill="1" applyBorder="1" applyAlignment="1">
      <alignment horizontal="center" vertical="center"/>
    </xf>
    <xf numFmtId="0" fontId="19" fillId="8" borderId="41" xfId="0" applyFont="1" applyFill="1" applyBorder="1" applyAlignment="1">
      <alignment horizontal="center" vertical="center"/>
    </xf>
    <xf numFmtId="0" fontId="20" fillId="8" borderId="41" xfId="0" applyFont="1" applyFill="1" applyBorder="1" applyAlignment="1">
      <alignment vertical="center"/>
    </xf>
    <xf numFmtId="0" fontId="18" fillId="7" borderId="36" xfId="0" applyFont="1" applyFill="1" applyBorder="1" applyAlignment="1">
      <alignment vertical="center"/>
    </xf>
    <xf numFmtId="0" fontId="18" fillId="7" borderId="28" xfId="0" applyFont="1" applyFill="1" applyBorder="1" applyAlignment="1">
      <alignment vertical="center"/>
    </xf>
    <xf numFmtId="0" fontId="18" fillId="7" borderId="33" xfId="0" applyFont="1" applyFill="1" applyBorder="1" applyAlignment="1">
      <alignment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4" fontId="20" fillId="0" borderId="0" xfId="0" applyNumberFormat="1" applyFont="1" applyFill="1" applyAlignment="1">
      <alignment horizontal="center" vertical="center"/>
    </xf>
    <xf numFmtId="4" fontId="20" fillId="0" borderId="28" xfId="0" applyNumberFormat="1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1" fontId="13" fillId="9" borderId="11" xfId="0" applyNumberFormat="1" applyFont="1" applyFill="1" applyBorder="1" applyAlignment="1">
      <alignment horizontal="center" vertical="center" wrapText="1"/>
    </xf>
    <xf numFmtId="1" fontId="13" fillId="9" borderId="11" xfId="0" applyNumberFormat="1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25" fillId="9" borderId="31" xfId="0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horizontal="center" vertical="center"/>
    </xf>
    <xf numFmtId="0" fontId="14" fillId="9" borderId="36" xfId="0" applyFont="1" applyFill="1" applyBorder="1" applyAlignment="1">
      <alignment horizontal="center" vertical="center"/>
    </xf>
    <xf numFmtId="0" fontId="14" fillId="9" borderId="37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vertical="center"/>
    </xf>
    <xf numFmtId="0" fontId="14" fillId="9" borderId="34" xfId="0" applyFont="1" applyFill="1" applyBorder="1" applyAlignment="1">
      <alignment vertical="center"/>
    </xf>
    <xf numFmtId="0" fontId="24" fillId="9" borderId="41" xfId="0" applyFont="1" applyFill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3" fillId="0" borderId="8" xfId="0" applyNumberFormat="1" applyFont="1" applyBorder="1" applyAlignment="1">
      <alignment horizontal="justify" vertical="center" wrapText="1"/>
    </xf>
    <xf numFmtId="1" fontId="3" fillId="0" borderId="8" xfId="0" applyNumberFormat="1" applyFont="1" applyBorder="1" applyAlignment="1">
      <alignment horizontal="left" vertical="center" wrapText="1"/>
    </xf>
    <xf numFmtId="1" fontId="3" fillId="0" borderId="11" xfId="1" applyNumberFormat="1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1" fontId="3" fillId="0" borderId="6" xfId="1" applyNumberFormat="1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left" vertical="center" wrapText="1"/>
    </xf>
    <xf numFmtId="1" fontId="3" fillId="0" borderId="8" xfId="1" applyNumberFormat="1" applyFont="1" applyBorder="1" applyAlignment="1">
      <alignment horizontal="left" vertical="center" wrapText="1"/>
    </xf>
    <xf numFmtId="1" fontId="2" fillId="0" borderId="8" xfId="1" applyNumberFormat="1" applyFont="1" applyBorder="1" applyAlignment="1">
      <alignment horizontal="left" vertical="center" wrapText="1"/>
    </xf>
    <xf numFmtId="1" fontId="3" fillId="4" borderId="22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" fontId="3" fillId="4" borderId="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3" fillId="9" borderId="15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9" borderId="4" xfId="0" applyFont="1" applyFill="1" applyBorder="1" applyAlignment="1">
      <alignment vertical="center"/>
    </xf>
    <xf numFmtId="0" fontId="13" fillId="9" borderId="6" xfId="0" applyFont="1" applyFill="1" applyBorder="1" applyAlignment="1">
      <alignment vertical="center"/>
    </xf>
    <xf numFmtId="0" fontId="13" fillId="9" borderId="9" xfId="0" applyFont="1" applyFill="1" applyBorder="1" applyAlignment="1">
      <alignment vertical="center"/>
    </xf>
    <xf numFmtId="0" fontId="13" fillId="9" borderId="11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9" borderId="15" xfId="0" applyFont="1" applyFill="1" applyBorder="1" applyAlignment="1">
      <alignment vertical="center"/>
    </xf>
    <xf numFmtId="0" fontId="13" fillId="9" borderId="17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18" xfId="0" applyFont="1" applyBorder="1" applyAlignment="1">
      <alignment horizontal="justify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3" fillId="0" borderId="19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" fontId="3" fillId="0" borderId="20" xfId="1" applyNumberFormat="1" applyFont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center"/>
    </xf>
    <xf numFmtId="1" fontId="3" fillId="0" borderId="26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/>
    </xf>
    <xf numFmtId="0" fontId="13" fillId="9" borderId="18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3" fillId="9" borderId="23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14" fillId="9" borderId="35" xfId="0" applyFont="1" applyFill="1" applyBorder="1" applyAlignment="1">
      <alignment vertical="center"/>
    </xf>
    <xf numFmtId="0" fontId="14" fillId="9" borderId="36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20" fillId="2" borderId="35" xfId="0" applyFont="1" applyFill="1" applyBorder="1" applyAlignment="1">
      <alignment vertical="center"/>
    </xf>
    <xf numFmtId="0" fontId="20" fillId="2" borderId="36" xfId="0" applyFont="1" applyFill="1" applyBorder="1" applyAlignment="1">
      <alignment vertical="center"/>
    </xf>
    <xf numFmtId="0" fontId="20" fillId="2" borderId="37" xfId="0" applyFont="1" applyFill="1" applyBorder="1" applyAlignment="1">
      <alignment vertical="center"/>
    </xf>
    <xf numFmtId="0" fontId="18" fillId="7" borderId="36" xfId="0" applyFont="1" applyFill="1" applyBorder="1" applyAlignment="1">
      <alignment vertical="center"/>
    </xf>
    <xf numFmtId="0" fontId="20" fillId="7" borderId="38" xfId="0" applyFont="1" applyFill="1" applyBorder="1" applyAlignment="1">
      <alignment horizontal="center" vertical="center"/>
    </xf>
    <xf numFmtId="0" fontId="20" fillId="7" borderId="39" xfId="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/>
    </xf>
    <xf numFmtId="0" fontId="20" fillId="8" borderId="38" xfId="0" applyFont="1" applyFill="1" applyBorder="1" applyAlignment="1">
      <alignment horizontal="center" vertical="center"/>
    </xf>
    <xf numFmtId="0" fontId="20" fillId="8" borderId="39" xfId="0" applyFont="1" applyFill="1" applyBorder="1" applyAlignment="1">
      <alignment horizontal="center" vertical="center"/>
    </xf>
    <xf numFmtId="0" fontId="20" fillId="8" borderId="40" xfId="0" applyFont="1" applyFill="1" applyBorder="1" applyAlignment="1">
      <alignment horizontal="center" vertical="center"/>
    </xf>
    <xf numFmtId="0" fontId="18" fillId="8" borderId="0" xfId="0" applyFont="1" applyFill="1" applyAlignment="1">
      <alignment vertical="center"/>
    </xf>
    <xf numFmtId="0" fontId="18" fillId="8" borderId="31" xfId="0" applyFont="1" applyFill="1" applyBorder="1" applyAlignment="1">
      <alignment vertical="center"/>
    </xf>
    <xf numFmtId="0" fontId="19" fillId="8" borderId="33" xfId="0" applyFont="1" applyFill="1" applyBorder="1" applyAlignment="1">
      <alignment vertical="center" wrapText="1"/>
    </xf>
    <xf numFmtId="0" fontId="19" fillId="8" borderId="34" xfId="0" applyFont="1" applyFill="1" applyBorder="1" applyAlignment="1">
      <alignment vertical="center" wrapText="1"/>
    </xf>
    <xf numFmtId="0" fontId="18" fillId="8" borderId="27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vertical="center"/>
    </xf>
    <xf numFmtId="0" fontId="18" fillId="8" borderId="29" xfId="0" applyFont="1" applyFill="1" applyBorder="1" applyAlignment="1">
      <alignment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8" borderId="38" xfId="0" applyFont="1" applyFill="1" applyBorder="1" applyAlignment="1">
      <alignment vertical="center"/>
    </xf>
    <xf numFmtId="0" fontId="20" fillId="8" borderId="39" xfId="0" applyFont="1" applyFill="1" applyBorder="1" applyAlignment="1">
      <alignment vertical="center"/>
    </xf>
    <xf numFmtId="0" fontId="20" fillId="8" borderId="40" xfId="0" applyFont="1" applyFill="1" applyBorder="1" applyAlignment="1">
      <alignment vertical="center"/>
    </xf>
    <xf numFmtId="0" fontId="21" fillId="8" borderId="28" xfId="0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right" vertical="center"/>
    </xf>
    <xf numFmtId="0" fontId="21" fillId="8" borderId="32" xfId="0" applyFont="1" applyFill="1" applyBorder="1" applyAlignment="1">
      <alignment horizontal="right" vertical="center"/>
    </xf>
    <xf numFmtId="0" fontId="21" fillId="8" borderId="30" xfId="0" applyFont="1" applyFill="1" applyBorder="1" applyAlignment="1">
      <alignment horizontal="right" vertical="center"/>
    </xf>
    <xf numFmtId="0" fontId="21" fillId="8" borderId="0" xfId="0" applyFont="1" applyFill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33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vertical="center"/>
    </xf>
    <xf numFmtId="0" fontId="20" fillId="7" borderId="33" xfId="0" applyFont="1" applyFill="1" applyBorder="1" applyAlignment="1">
      <alignment vertical="center"/>
    </xf>
    <xf numFmtId="0" fontId="20" fillId="7" borderId="29" xfId="0" applyFont="1" applyFill="1" applyBorder="1" applyAlignment="1">
      <alignment horizontal="center" vertical="center"/>
    </xf>
    <xf numFmtId="0" fontId="20" fillId="7" borderId="34" xfId="0" applyFont="1" applyFill="1" applyBorder="1" applyAlignment="1">
      <alignment horizontal="center" vertical="center"/>
    </xf>
    <xf numFmtId="0" fontId="21" fillId="8" borderId="29" xfId="0" applyFont="1" applyFill="1" applyBorder="1" applyAlignment="1">
      <alignment vertical="center"/>
    </xf>
    <xf numFmtId="0" fontId="21" fillId="8" borderId="34" xfId="0" applyFont="1" applyFill="1" applyBorder="1" applyAlignment="1">
      <alignment vertical="center"/>
    </xf>
    <xf numFmtId="0" fontId="21" fillId="8" borderId="31" xfId="0" applyFont="1" applyFill="1" applyBorder="1" applyAlignment="1">
      <alignment vertical="center"/>
    </xf>
    <xf numFmtId="4" fontId="20" fillId="8" borderId="38" xfId="0" applyNumberFormat="1" applyFont="1" applyFill="1" applyBorder="1" applyAlignment="1">
      <alignment horizontal="center" vertical="center"/>
    </xf>
    <xf numFmtId="4" fontId="20" fillId="8" borderId="40" xfId="0" applyNumberFormat="1" applyFont="1" applyFill="1" applyBorder="1" applyAlignment="1">
      <alignment horizontal="center" vertical="center"/>
    </xf>
    <xf numFmtId="4" fontId="20" fillId="8" borderId="38" xfId="0" applyNumberFormat="1" applyFont="1" applyFill="1" applyBorder="1" applyAlignment="1">
      <alignment vertical="center"/>
    </xf>
    <xf numFmtId="4" fontId="20" fillId="8" borderId="39" xfId="0" applyNumberFormat="1" applyFont="1" applyFill="1" applyBorder="1" applyAlignment="1">
      <alignment vertical="center"/>
    </xf>
    <xf numFmtId="4" fontId="20" fillId="8" borderId="40" xfId="0" applyNumberFormat="1" applyFont="1" applyFill="1" applyBorder="1" applyAlignment="1">
      <alignment vertical="center"/>
    </xf>
    <xf numFmtId="0" fontId="14" fillId="9" borderId="35" xfId="0" applyFont="1" applyFill="1" applyBorder="1" applyAlignment="1">
      <alignment horizontal="center" vertical="center"/>
    </xf>
    <xf numFmtId="0" fontId="14" fillId="9" borderId="37" xfId="0" applyFont="1" applyFill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0" fontId="14" fillId="9" borderId="40" xfId="0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horizontal="center" vertical="center"/>
    </xf>
    <xf numFmtId="0" fontId="24" fillId="9" borderId="28" xfId="0" applyFont="1" applyFill="1" applyBorder="1" applyAlignment="1">
      <alignment horizontal="center" vertical="center"/>
    </xf>
    <xf numFmtId="0" fontId="24" fillId="9" borderId="29" xfId="0" applyFont="1" applyFill="1" applyBorder="1" applyAlignment="1">
      <alignment horizontal="center" vertical="center"/>
    </xf>
    <xf numFmtId="0" fontId="14" fillId="9" borderId="30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vertical="center"/>
    </xf>
    <xf numFmtId="0" fontId="14" fillId="9" borderId="34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vertical="center"/>
    </xf>
    <xf numFmtId="0" fontId="14" fillId="9" borderId="28" xfId="0" applyFont="1" applyFill="1" applyBorder="1" applyAlignment="1">
      <alignment vertical="center"/>
    </xf>
    <xf numFmtId="0" fontId="14" fillId="9" borderId="29" xfId="0" applyFont="1" applyFill="1" applyBorder="1" applyAlignment="1">
      <alignment vertical="center"/>
    </xf>
    <xf numFmtId="0" fontId="14" fillId="9" borderId="30" xfId="0" applyFont="1" applyFill="1" applyBorder="1" applyAlignment="1">
      <alignment vertical="center"/>
    </xf>
    <xf numFmtId="0" fontId="14" fillId="9" borderId="0" xfId="0" applyFont="1" applyFill="1" applyBorder="1" applyAlignment="1">
      <alignment vertical="center"/>
    </xf>
    <xf numFmtId="0" fontId="14" fillId="9" borderId="31" xfId="0" applyFont="1" applyFill="1" applyBorder="1" applyAlignment="1">
      <alignment vertical="center"/>
    </xf>
    <xf numFmtId="0" fontId="14" fillId="9" borderId="32" xfId="0" applyFont="1" applyFill="1" applyBorder="1" applyAlignment="1">
      <alignment vertical="center"/>
    </xf>
    <xf numFmtId="0" fontId="14" fillId="9" borderId="33" xfId="0" applyFont="1" applyFill="1" applyBorder="1" applyAlignment="1">
      <alignment vertical="center"/>
    </xf>
    <xf numFmtId="0" fontId="14" fillId="9" borderId="34" xfId="0" applyFont="1" applyFill="1" applyBorder="1" applyAlignment="1">
      <alignment vertical="center"/>
    </xf>
    <xf numFmtId="0" fontId="14" fillId="9" borderId="36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6"/>
  <sheetViews>
    <sheetView tabSelected="1" topLeftCell="A62" workbookViewId="0">
      <selection activeCell="H80" sqref="H80:I80"/>
    </sheetView>
  </sheetViews>
  <sheetFormatPr baseColWidth="10" defaultRowHeight="15"/>
  <cols>
    <col min="1" max="1" width="37.28515625" customWidth="1"/>
    <col min="2" max="3" width="11.7109375" bestFit="1" customWidth="1"/>
    <col min="4" max="4" width="39.28515625" customWidth="1"/>
    <col min="5" max="5" width="11.7109375" bestFit="1" customWidth="1"/>
    <col min="6" max="6" width="11.5703125" customWidth="1"/>
    <col min="7" max="7" width="13.140625" bestFit="1" customWidth="1"/>
  </cols>
  <sheetData>
    <row r="1" spans="1:9">
      <c r="A1" s="283" t="s">
        <v>547</v>
      </c>
      <c r="B1" s="284"/>
      <c r="C1" s="284"/>
      <c r="D1" s="284"/>
      <c r="E1" s="284"/>
      <c r="F1" s="285"/>
      <c r="G1" s="1"/>
      <c r="H1" s="1"/>
      <c r="I1" s="1"/>
    </row>
    <row r="2" spans="1:9">
      <c r="A2" s="286" t="s">
        <v>0</v>
      </c>
      <c r="B2" s="287"/>
      <c r="C2" s="287"/>
      <c r="D2" s="287"/>
      <c r="E2" s="287"/>
      <c r="F2" s="288"/>
      <c r="G2" s="1"/>
      <c r="H2" s="1"/>
      <c r="I2" s="1"/>
    </row>
    <row r="3" spans="1:9">
      <c r="A3" s="286" t="s">
        <v>675</v>
      </c>
      <c r="B3" s="287"/>
      <c r="C3" s="287"/>
      <c r="D3" s="287"/>
      <c r="E3" s="287"/>
      <c r="F3" s="288"/>
      <c r="G3" s="1"/>
      <c r="H3" s="1"/>
      <c r="I3" s="1"/>
    </row>
    <row r="4" spans="1:9" ht="15.75" thickBot="1">
      <c r="A4" s="289" t="s">
        <v>1</v>
      </c>
      <c r="B4" s="290"/>
      <c r="C4" s="290"/>
      <c r="D4" s="290"/>
      <c r="E4" s="290"/>
      <c r="F4" s="291"/>
      <c r="G4" s="1"/>
      <c r="H4" s="1"/>
      <c r="I4" s="1"/>
    </row>
    <row r="5" spans="1:9" ht="34.5" thickBot="1">
      <c r="A5" s="2" t="s">
        <v>2</v>
      </c>
      <c r="B5" s="105" t="s">
        <v>676</v>
      </c>
      <c r="C5" s="105" t="s">
        <v>549</v>
      </c>
      <c r="D5" s="4" t="s">
        <v>2</v>
      </c>
      <c r="E5" s="152" t="s">
        <v>676</v>
      </c>
      <c r="F5" s="124" t="s">
        <v>549</v>
      </c>
    </row>
    <row r="6" spans="1:9">
      <c r="A6" s="5" t="s">
        <v>3</v>
      </c>
      <c r="B6" s="6"/>
      <c r="C6" s="6"/>
      <c r="D6" s="6" t="s">
        <v>4</v>
      </c>
      <c r="E6" s="266"/>
      <c r="F6" s="266"/>
    </row>
    <row r="7" spans="1:9">
      <c r="A7" s="5" t="s">
        <v>5</v>
      </c>
      <c r="B7" s="140"/>
      <c r="C7" s="140"/>
      <c r="D7" s="6" t="s">
        <v>6</v>
      </c>
      <c r="E7" s="267"/>
      <c r="F7" s="255"/>
    </row>
    <row r="8" spans="1:9" ht="22.5">
      <c r="A8" s="9" t="s">
        <v>7</v>
      </c>
      <c r="B8" s="255">
        <f>SUM(B9:B15)</f>
        <v>6460874</v>
      </c>
      <c r="C8" s="255">
        <f>SUM(C9:C15)</f>
        <v>17997926</v>
      </c>
      <c r="D8" s="101" t="s">
        <v>8</v>
      </c>
      <c r="E8" s="255">
        <f>SUM(E9:E17)</f>
        <v>1757302</v>
      </c>
      <c r="F8" s="255">
        <f>SUM(F9:F17)</f>
        <v>2706107</v>
      </c>
    </row>
    <row r="9" spans="1:9">
      <c r="A9" s="9" t="s">
        <v>9</v>
      </c>
      <c r="B9" s="255">
        <v>0</v>
      </c>
      <c r="C9" s="255"/>
      <c r="D9" s="101" t="s">
        <v>10</v>
      </c>
      <c r="E9" s="255">
        <v>0</v>
      </c>
      <c r="F9" s="255">
        <v>0</v>
      </c>
    </row>
    <row r="10" spans="1:9">
      <c r="A10" s="9" t="s">
        <v>11</v>
      </c>
      <c r="B10" s="255">
        <v>6460874</v>
      </c>
      <c r="C10" s="255">
        <v>17997926</v>
      </c>
      <c r="D10" s="101" t="s">
        <v>12</v>
      </c>
      <c r="E10" s="255">
        <v>0</v>
      </c>
      <c r="F10" s="255">
        <v>0</v>
      </c>
    </row>
    <row r="11" spans="1:9" ht="22.5">
      <c r="A11" s="9" t="s">
        <v>13</v>
      </c>
      <c r="B11" s="255">
        <v>0</v>
      </c>
      <c r="C11" s="255"/>
      <c r="D11" s="101" t="s">
        <v>14</v>
      </c>
      <c r="E11" s="255">
        <v>0</v>
      </c>
      <c r="F11" s="255">
        <v>0</v>
      </c>
    </row>
    <row r="12" spans="1:9" ht="22.5">
      <c r="A12" s="9" t="s">
        <v>15</v>
      </c>
      <c r="B12" s="255">
        <v>0</v>
      </c>
      <c r="C12" s="255"/>
      <c r="D12" s="101" t="s">
        <v>16</v>
      </c>
      <c r="E12" s="255">
        <v>0</v>
      </c>
      <c r="F12" s="255">
        <v>0</v>
      </c>
    </row>
    <row r="13" spans="1:9" ht="22.5">
      <c r="A13" s="9" t="s">
        <v>17</v>
      </c>
      <c r="B13" s="255">
        <v>0</v>
      </c>
      <c r="C13" s="255"/>
      <c r="D13" s="101" t="s">
        <v>18</v>
      </c>
      <c r="E13" s="255">
        <v>0</v>
      </c>
      <c r="F13" s="255">
        <v>0</v>
      </c>
    </row>
    <row r="14" spans="1:9" ht="22.5">
      <c r="A14" s="9" t="s">
        <v>19</v>
      </c>
      <c r="B14" s="255">
        <v>0</v>
      </c>
      <c r="C14" s="255"/>
      <c r="D14" s="101" t="s">
        <v>20</v>
      </c>
      <c r="E14" s="255">
        <v>0</v>
      </c>
      <c r="F14" s="255">
        <v>0</v>
      </c>
    </row>
    <row r="15" spans="1:9" ht="22.5">
      <c r="A15" s="9" t="s">
        <v>21</v>
      </c>
      <c r="B15" s="255">
        <v>0</v>
      </c>
      <c r="C15" s="255"/>
      <c r="D15" s="101" t="s">
        <v>22</v>
      </c>
      <c r="E15" s="255">
        <v>1757302</v>
      </c>
      <c r="F15" s="255">
        <v>2706107</v>
      </c>
    </row>
    <row r="16" spans="1:9" ht="22.5">
      <c r="A16" s="9" t="s">
        <v>23</v>
      </c>
      <c r="B16" s="255">
        <f>SUM(B17:B23)</f>
        <v>520550</v>
      </c>
      <c r="C16" s="255">
        <f>SUM(C17:C23)</f>
        <v>0</v>
      </c>
      <c r="D16" s="101" t="s">
        <v>24</v>
      </c>
      <c r="E16" s="255">
        <v>0</v>
      </c>
      <c r="F16" s="255">
        <v>0</v>
      </c>
    </row>
    <row r="17" spans="1:6">
      <c r="A17" s="9" t="s">
        <v>25</v>
      </c>
      <c r="B17" s="255">
        <v>0</v>
      </c>
      <c r="C17" s="268"/>
      <c r="D17" s="101" t="s">
        <v>26</v>
      </c>
      <c r="E17" s="255">
        <v>0</v>
      </c>
      <c r="F17" s="255">
        <v>0</v>
      </c>
    </row>
    <row r="18" spans="1:6">
      <c r="A18" s="9" t="s">
        <v>27</v>
      </c>
      <c r="B18" s="255">
        <v>0</v>
      </c>
      <c r="C18" s="268"/>
      <c r="D18" s="101" t="s">
        <v>28</v>
      </c>
      <c r="E18" s="255">
        <f>+E19+E20+E21</f>
        <v>0</v>
      </c>
      <c r="F18" s="255">
        <f>+F19+F20+F21</f>
        <v>0</v>
      </c>
    </row>
    <row r="19" spans="1:6">
      <c r="A19" s="9" t="s">
        <v>29</v>
      </c>
      <c r="B19" s="255">
        <v>15150</v>
      </c>
      <c r="C19" s="268"/>
      <c r="D19" s="101" t="s">
        <v>30</v>
      </c>
      <c r="E19" s="255">
        <v>0</v>
      </c>
      <c r="F19" s="255">
        <v>0</v>
      </c>
    </row>
    <row r="20" spans="1:6" ht="22.5">
      <c r="A20" s="9" t="s">
        <v>31</v>
      </c>
      <c r="B20" s="255">
        <v>0</v>
      </c>
      <c r="C20" s="268"/>
      <c r="D20" s="101" t="s">
        <v>32</v>
      </c>
      <c r="E20" s="255">
        <v>0</v>
      </c>
      <c r="F20" s="255">
        <v>0</v>
      </c>
    </row>
    <row r="21" spans="1:6" ht="22.5">
      <c r="A21" s="9" t="s">
        <v>33</v>
      </c>
      <c r="B21" s="255">
        <v>0</v>
      </c>
      <c r="C21" s="268"/>
      <c r="D21" s="101" t="s">
        <v>34</v>
      </c>
      <c r="E21" s="255">
        <v>0</v>
      </c>
      <c r="F21" s="255">
        <v>0</v>
      </c>
    </row>
    <row r="22" spans="1:6" ht="22.5">
      <c r="A22" s="9" t="s">
        <v>35</v>
      </c>
      <c r="B22" s="255">
        <v>505400</v>
      </c>
      <c r="C22" s="268"/>
      <c r="D22" s="101" t="s">
        <v>36</v>
      </c>
      <c r="E22" s="255">
        <f>+E23+E24</f>
        <v>0</v>
      </c>
      <c r="F22" s="255">
        <f>+F23+F24</f>
        <v>0</v>
      </c>
    </row>
    <row r="23" spans="1:6" ht="22.5">
      <c r="A23" s="9" t="s">
        <v>37</v>
      </c>
      <c r="B23" s="255">
        <v>0</v>
      </c>
      <c r="C23" s="268"/>
      <c r="D23" s="101" t="s">
        <v>38</v>
      </c>
      <c r="E23" s="255">
        <v>0</v>
      </c>
      <c r="F23" s="255">
        <v>0</v>
      </c>
    </row>
    <row r="24" spans="1:6" ht="22.5">
      <c r="A24" s="9" t="s">
        <v>39</v>
      </c>
      <c r="B24" s="255">
        <f>SUM(B25:B29)</f>
        <v>12777448</v>
      </c>
      <c r="C24" s="255">
        <f>SUM(C25:C29)</f>
        <v>9974269</v>
      </c>
      <c r="D24" s="101" t="s">
        <v>40</v>
      </c>
      <c r="E24" s="255">
        <v>0</v>
      </c>
      <c r="F24" s="255">
        <v>0</v>
      </c>
    </row>
    <row r="25" spans="1:6" ht="22.5">
      <c r="A25" s="9" t="s">
        <v>41</v>
      </c>
      <c r="B25" s="255">
        <v>12777448</v>
      </c>
      <c r="C25" s="147">
        <v>9974269</v>
      </c>
      <c r="D25" s="101" t="s">
        <v>42</v>
      </c>
      <c r="E25" s="255">
        <v>0</v>
      </c>
      <c r="F25" s="255">
        <v>0</v>
      </c>
    </row>
    <row r="26" spans="1:6" ht="22.5">
      <c r="A26" s="9" t="s">
        <v>43</v>
      </c>
      <c r="B26" s="255">
        <v>0</v>
      </c>
      <c r="C26" s="268"/>
      <c r="D26" s="101" t="s">
        <v>44</v>
      </c>
      <c r="E26" s="255">
        <f>+E27+E28+E29</f>
        <v>0</v>
      </c>
      <c r="F26" s="255">
        <f>+F27+F28+F29</f>
        <v>0</v>
      </c>
    </row>
    <row r="27" spans="1:6" ht="22.5">
      <c r="A27" s="9" t="s">
        <v>45</v>
      </c>
      <c r="B27" s="255">
        <v>0</v>
      </c>
      <c r="C27" s="268"/>
      <c r="D27" s="101" t="s">
        <v>46</v>
      </c>
      <c r="E27" s="255">
        <v>0</v>
      </c>
      <c r="F27" s="255">
        <v>0</v>
      </c>
    </row>
    <row r="28" spans="1:6" ht="22.5">
      <c r="A28" s="9" t="s">
        <v>47</v>
      </c>
      <c r="B28" s="255">
        <v>0</v>
      </c>
      <c r="C28" s="268"/>
      <c r="D28" s="101" t="s">
        <v>48</v>
      </c>
      <c r="E28" s="255">
        <v>0</v>
      </c>
      <c r="F28" s="255">
        <v>0</v>
      </c>
    </row>
    <row r="29" spans="1:6" ht="22.5">
      <c r="A29" s="9" t="s">
        <v>49</v>
      </c>
      <c r="B29" s="255">
        <v>0</v>
      </c>
      <c r="C29" s="268"/>
      <c r="D29" s="101" t="s">
        <v>50</v>
      </c>
      <c r="E29" s="255">
        <v>0</v>
      </c>
      <c r="F29" s="255">
        <v>0</v>
      </c>
    </row>
    <row r="30" spans="1:6" ht="22.5">
      <c r="A30" s="9" t="s">
        <v>51</v>
      </c>
      <c r="B30" s="255">
        <f>SUM(B31:B35)</f>
        <v>0</v>
      </c>
      <c r="C30" s="255">
        <f>SUM(C31:C35)</f>
        <v>0</v>
      </c>
      <c r="D30" s="101" t="s">
        <v>52</v>
      </c>
      <c r="E30" s="255">
        <f>+E31+E32+E33+E34+E35+E36</f>
        <v>0</v>
      </c>
      <c r="F30" s="255">
        <f>+F31+F32+F33+F34+F35+F36</f>
        <v>0</v>
      </c>
    </row>
    <row r="31" spans="1:6">
      <c r="A31" s="9" t="s">
        <v>53</v>
      </c>
      <c r="B31" s="255">
        <v>0</v>
      </c>
      <c r="C31" s="268"/>
      <c r="D31" s="101" t="s">
        <v>54</v>
      </c>
      <c r="E31" s="255">
        <v>0</v>
      </c>
      <c r="F31" s="255">
        <v>0</v>
      </c>
    </row>
    <row r="32" spans="1:6">
      <c r="A32" s="9" t="s">
        <v>55</v>
      </c>
      <c r="B32" s="255">
        <v>0</v>
      </c>
      <c r="C32" s="268"/>
      <c r="D32" s="101" t="s">
        <v>56</v>
      </c>
      <c r="E32" s="255">
        <v>0</v>
      </c>
      <c r="F32" s="255">
        <v>0</v>
      </c>
    </row>
    <row r="33" spans="1:6" ht="22.5">
      <c r="A33" s="9" t="s">
        <v>57</v>
      </c>
      <c r="B33" s="255">
        <v>0</v>
      </c>
      <c r="C33" s="268"/>
      <c r="D33" s="101" t="s">
        <v>58</v>
      </c>
      <c r="E33" s="255">
        <v>0</v>
      </c>
      <c r="F33" s="255">
        <v>0</v>
      </c>
    </row>
    <row r="34" spans="1:6" ht="22.5">
      <c r="A34" s="9" t="s">
        <v>59</v>
      </c>
      <c r="B34" s="255">
        <v>0</v>
      </c>
      <c r="C34" s="268"/>
      <c r="D34" s="101" t="s">
        <v>60</v>
      </c>
      <c r="E34" s="255">
        <v>0</v>
      </c>
      <c r="F34" s="255">
        <v>0</v>
      </c>
    </row>
    <row r="35" spans="1:6" ht="22.5">
      <c r="A35" s="9" t="s">
        <v>61</v>
      </c>
      <c r="B35" s="255">
        <v>0</v>
      </c>
      <c r="C35" s="268"/>
      <c r="D35" s="101" t="s">
        <v>62</v>
      </c>
      <c r="E35" s="255">
        <v>0</v>
      </c>
      <c r="F35" s="255">
        <v>0</v>
      </c>
    </row>
    <row r="36" spans="1:6">
      <c r="A36" s="9" t="s">
        <v>63</v>
      </c>
      <c r="B36" s="255">
        <v>0</v>
      </c>
      <c r="C36" s="255"/>
      <c r="D36" s="101" t="s">
        <v>64</v>
      </c>
      <c r="E36" s="255">
        <v>0</v>
      </c>
      <c r="F36" s="255">
        <v>0</v>
      </c>
    </row>
    <row r="37" spans="1:6" ht="22.5">
      <c r="A37" s="9" t="s">
        <v>65</v>
      </c>
      <c r="B37" s="255">
        <f>SUM(B38:B39)</f>
        <v>0</v>
      </c>
      <c r="C37" s="255">
        <f>SUM(C38:C39)</f>
        <v>0</v>
      </c>
      <c r="D37" s="101" t="s">
        <v>66</v>
      </c>
      <c r="E37" s="255">
        <f>+E38+E39+E40</f>
        <v>0</v>
      </c>
      <c r="F37" s="255">
        <f>+F38+F39+F40</f>
        <v>0</v>
      </c>
    </row>
    <row r="38" spans="1:6" ht="22.5">
      <c r="A38" s="9" t="s">
        <v>67</v>
      </c>
      <c r="B38" s="255">
        <v>0</v>
      </c>
      <c r="C38" s="255"/>
      <c r="D38" s="101" t="s">
        <v>68</v>
      </c>
      <c r="E38" s="255">
        <v>0</v>
      </c>
      <c r="F38" s="255">
        <v>0</v>
      </c>
    </row>
    <row r="39" spans="1:6">
      <c r="A39" s="9" t="s">
        <v>69</v>
      </c>
      <c r="B39" s="255">
        <v>0</v>
      </c>
      <c r="C39" s="255"/>
      <c r="D39" s="101" t="s">
        <v>70</v>
      </c>
      <c r="E39" s="255">
        <v>0</v>
      </c>
      <c r="F39" s="255">
        <v>0</v>
      </c>
    </row>
    <row r="40" spans="1:6">
      <c r="A40" s="9" t="s">
        <v>71</v>
      </c>
      <c r="B40" s="255">
        <f>SUM(B41:B44)</f>
        <v>0</v>
      </c>
      <c r="C40" s="255">
        <f>SUM(C41:C44)</f>
        <v>0</v>
      </c>
      <c r="D40" s="101" t="s">
        <v>72</v>
      </c>
      <c r="E40" s="255">
        <v>0</v>
      </c>
      <c r="F40" s="255">
        <v>0</v>
      </c>
    </row>
    <row r="41" spans="1:6">
      <c r="A41" s="9" t="s">
        <v>73</v>
      </c>
      <c r="B41" s="255">
        <v>0</v>
      </c>
      <c r="C41" s="255"/>
      <c r="D41" s="101" t="s">
        <v>74</v>
      </c>
      <c r="E41" s="255">
        <f>+E42+E43+E44</f>
        <v>0</v>
      </c>
      <c r="F41" s="255">
        <f>+F42+F43+F44</f>
        <v>0</v>
      </c>
    </row>
    <row r="42" spans="1:6" ht="22.5">
      <c r="A42" s="9" t="s">
        <v>75</v>
      </c>
      <c r="B42" s="255">
        <v>0</v>
      </c>
      <c r="C42" s="255"/>
      <c r="D42" s="101" t="s">
        <v>76</v>
      </c>
      <c r="E42" s="255">
        <v>0</v>
      </c>
      <c r="F42" s="255">
        <v>0</v>
      </c>
    </row>
    <row r="43" spans="1:6" ht="22.5">
      <c r="A43" s="9" t="s">
        <v>77</v>
      </c>
      <c r="B43" s="255">
        <v>0</v>
      </c>
      <c r="C43" s="268"/>
      <c r="D43" s="101" t="s">
        <v>78</v>
      </c>
      <c r="E43" s="255">
        <v>0</v>
      </c>
      <c r="F43" s="255">
        <v>0</v>
      </c>
    </row>
    <row r="44" spans="1:6">
      <c r="A44" s="9" t="s">
        <v>79</v>
      </c>
      <c r="B44" s="255">
        <v>0</v>
      </c>
      <c r="C44" s="268"/>
      <c r="D44" s="101" t="s">
        <v>80</v>
      </c>
      <c r="E44" s="255">
        <v>0</v>
      </c>
      <c r="F44" s="255">
        <v>0</v>
      </c>
    </row>
    <row r="45" spans="1:6">
      <c r="A45" s="9"/>
      <c r="B45" s="273"/>
      <c r="C45" s="268"/>
      <c r="D45" s="101"/>
      <c r="E45" s="255"/>
      <c r="F45" s="268"/>
    </row>
    <row r="46" spans="1:6" ht="22.5">
      <c r="A46" s="15" t="s">
        <v>81</v>
      </c>
      <c r="B46" s="254">
        <f>+B8+B16+B24+B30+B36+B37+B40</f>
        <v>19758872</v>
      </c>
      <c r="C46" s="254">
        <f>+C8+C16+C24+C30+C36+C37+C40</f>
        <v>27972195</v>
      </c>
      <c r="D46" s="102" t="s">
        <v>82</v>
      </c>
      <c r="E46" s="254">
        <f>+E8+E18+E22+E25+E26+E30+E37+E41</f>
        <v>1757302</v>
      </c>
      <c r="F46" s="254">
        <f>+F8+F18+F22+F25+F26+F30+F37+F41</f>
        <v>2706107</v>
      </c>
    </row>
    <row r="47" spans="1:6" ht="15.75" thickBot="1">
      <c r="A47" s="10"/>
      <c r="B47" s="269"/>
      <c r="C47" s="270"/>
      <c r="D47" s="103"/>
      <c r="E47" s="269"/>
      <c r="F47" s="270"/>
    </row>
    <row r="48" spans="1:6">
      <c r="A48" s="16" t="s">
        <v>83</v>
      </c>
      <c r="B48" s="271"/>
      <c r="C48" s="272"/>
      <c r="D48" s="17" t="s">
        <v>84</v>
      </c>
      <c r="E48" s="271"/>
      <c r="F48" s="272"/>
    </row>
    <row r="49" spans="1:6">
      <c r="A49" s="9" t="s">
        <v>85</v>
      </c>
      <c r="B49" s="255">
        <v>0</v>
      </c>
      <c r="C49" s="268"/>
      <c r="D49" s="101" t="s">
        <v>86</v>
      </c>
      <c r="E49" s="255">
        <v>0</v>
      </c>
      <c r="F49" s="255">
        <v>0</v>
      </c>
    </row>
    <row r="50" spans="1:6" ht="22.5">
      <c r="A50" s="9" t="s">
        <v>87</v>
      </c>
      <c r="B50" s="255">
        <v>0</v>
      </c>
      <c r="C50" s="268"/>
      <c r="D50" s="101" t="s">
        <v>88</v>
      </c>
      <c r="E50" s="255">
        <v>0</v>
      </c>
      <c r="F50" s="255">
        <v>0</v>
      </c>
    </row>
    <row r="51" spans="1:6" ht="22.5">
      <c r="A51" s="9" t="s">
        <v>89</v>
      </c>
      <c r="B51" s="255">
        <v>1405492</v>
      </c>
      <c r="C51" s="255">
        <v>1405492</v>
      </c>
      <c r="D51" s="101" t="s">
        <v>90</v>
      </c>
      <c r="E51" s="255">
        <v>0</v>
      </c>
      <c r="F51" s="255">
        <v>0</v>
      </c>
    </row>
    <row r="52" spans="1:6">
      <c r="A52" s="9" t="s">
        <v>91</v>
      </c>
      <c r="B52" s="255">
        <v>11342405</v>
      </c>
      <c r="C52" s="255">
        <v>11001921</v>
      </c>
      <c r="D52" s="101" t="s">
        <v>92</v>
      </c>
      <c r="E52" s="255">
        <v>0</v>
      </c>
      <c r="F52" s="255">
        <v>0</v>
      </c>
    </row>
    <row r="53" spans="1:6" ht="22.5">
      <c r="A53" s="9" t="s">
        <v>93</v>
      </c>
      <c r="B53" s="255">
        <v>545114</v>
      </c>
      <c r="C53" s="255">
        <v>545114</v>
      </c>
      <c r="D53" s="101" t="s">
        <v>94</v>
      </c>
      <c r="E53" s="255">
        <v>0</v>
      </c>
      <c r="F53" s="255">
        <v>0</v>
      </c>
    </row>
    <row r="54" spans="1:6" ht="22.5">
      <c r="A54" s="9" t="s">
        <v>95</v>
      </c>
      <c r="B54" s="255">
        <v>0</v>
      </c>
      <c r="C54" s="255"/>
      <c r="D54" s="101" t="s">
        <v>96</v>
      </c>
      <c r="E54" s="255">
        <v>0</v>
      </c>
      <c r="F54" s="255">
        <v>0</v>
      </c>
    </row>
    <row r="55" spans="1:6">
      <c r="A55" s="9" t="s">
        <v>97</v>
      </c>
      <c r="B55" s="255">
        <v>0</v>
      </c>
      <c r="C55" s="268"/>
      <c r="D55" s="102"/>
      <c r="E55" s="255"/>
      <c r="F55" s="255"/>
    </row>
    <row r="56" spans="1:6" ht="22.5">
      <c r="A56" s="9" t="s">
        <v>98</v>
      </c>
      <c r="B56" s="255">
        <v>0</v>
      </c>
      <c r="C56" s="268"/>
      <c r="D56" s="102" t="s">
        <v>99</v>
      </c>
      <c r="E56" s="255">
        <f>SUM(E49:E54)</f>
        <v>0</v>
      </c>
      <c r="F56" s="255">
        <f>SUM(F49:F54)</f>
        <v>0</v>
      </c>
    </row>
    <row r="57" spans="1:6">
      <c r="A57" s="9" t="s">
        <v>100</v>
      </c>
      <c r="B57" s="255">
        <v>0</v>
      </c>
      <c r="C57" s="268"/>
      <c r="D57" s="104"/>
      <c r="E57" s="273"/>
      <c r="F57" s="268"/>
    </row>
    <row r="58" spans="1:6">
      <c r="A58" s="9"/>
      <c r="B58" s="273"/>
      <c r="C58" s="268"/>
      <c r="D58" s="102" t="s">
        <v>101</v>
      </c>
      <c r="E58" s="254">
        <f>+E56+E46</f>
        <v>1757302</v>
      </c>
      <c r="F58" s="254">
        <f>+F56+F46</f>
        <v>2706107</v>
      </c>
    </row>
    <row r="59" spans="1:6" ht="22.5">
      <c r="A59" s="15" t="s">
        <v>102</v>
      </c>
      <c r="B59" s="254">
        <f>SUM(B49:B57)</f>
        <v>13293011</v>
      </c>
      <c r="C59" s="254">
        <f>SUM(C49:C57)</f>
        <v>12952527</v>
      </c>
      <c r="D59" s="101"/>
      <c r="E59" s="273"/>
      <c r="F59" s="268"/>
    </row>
    <row r="60" spans="1:6">
      <c r="A60" s="9"/>
      <c r="B60" s="273"/>
      <c r="C60" s="268"/>
      <c r="D60" s="102" t="s">
        <v>103</v>
      </c>
      <c r="E60" s="273"/>
      <c r="F60" s="268"/>
    </row>
    <row r="61" spans="1:6">
      <c r="A61" s="15" t="s">
        <v>104</v>
      </c>
      <c r="B61" s="254">
        <f>+B46+B59</f>
        <v>33051883</v>
      </c>
      <c r="C61" s="254">
        <f>+C46+C59</f>
        <v>40924722</v>
      </c>
      <c r="D61" s="102"/>
      <c r="E61" s="273"/>
      <c r="F61" s="268"/>
    </row>
    <row r="62" spans="1:6" ht="22.5">
      <c r="A62" s="9"/>
      <c r="B62" s="268"/>
      <c r="C62" s="268"/>
      <c r="D62" s="102" t="s">
        <v>105</v>
      </c>
      <c r="E62" s="254">
        <f>SUM(E63:E65)</f>
        <v>9392341</v>
      </c>
      <c r="F62" s="254">
        <f>SUM(F63:F65)</f>
        <v>9047430</v>
      </c>
    </row>
    <row r="63" spans="1:6">
      <c r="A63" s="9"/>
      <c r="B63" s="268"/>
      <c r="C63" s="268"/>
      <c r="D63" s="101" t="s">
        <v>106</v>
      </c>
      <c r="E63" s="273"/>
      <c r="F63" s="268"/>
    </row>
    <row r="64" spans="1:6">
      <c r="A64" s="9"/>
      <c r="B64" s="268"/>
      <c r="C64" s="268"/>
      <c r="D64" s="101" t="s">
        <v>107</v>
      </c>
      <c r="E64" s="255"/>
      <c r="F64" s="255"/>
    </row>
    <row r="65" spans="1:9">
      <c r="A65" s="9"/>
      <c r="B65" s="101"/>
      <c r="C65" s="101"/>
      <c r="D65" s="101" t="s">
        <v>108</v>
      </c>
      <c r="E65" s="255">
        <v>9392341</v>
      </c>
      <c r="F65" s="255">
        <v>9047430</v>
      </c>
    </row>
    <row r="66" spans="1:9">
      <c r="A66" s="9"/>
      <c r="B66" s="101"/>
      <c r="C66" s="101"/>
      <c r="D66" s="101"/>
      <c r="E66" s="255"/>
      <c r="F66" s="255"/>
    </row>
    <row r="67" spans="1:9" ht="22.5">
      <c r="A67" s="9"/>
      <c r="B67" s="101"/>
      <c r="C67" s="101"/>
      <c r="D67" s="102" t="s">
        <v>109</v>
      </c>
      <c r="E67" s="254">
        <f>SUM(E68:E72)</f>
        <v>21902240</v>
      </c>
      <c r="F67" s="254">
        <f>SUM(F68:F72)</f>
        <v>29171185</v>
      </c>
    </row>
    <row r="68" spans="1:9">
      <c r="A68" s="9"/>
      <c r="B68" s="101"/>
      <c r="C68" s="101"/>
      <c r="D68" s="101" t="s">
        <v>110</v>
      </c>
      <c r="E68" s="255">
        <v>2243980</v>
      </c>
      <c r="F68" s="255">
        <v>27929045</v>
      </c>
    </row>
    <row r="69" spans="1:9">
      <c r="A69" s="9"/>
      <c r="B69" s="101"/>
      <c r="C69" s="101"/>
      <c r="D69" s="101" t="s">
        <v>111</v>
      </c>
      <c r="E69" s="255">
        <v>19658260</v>
      </c>
      <c r="F69" s="255">
        <v>1242140</v>
      </c>
    </row>
    <row r="70" spans="1:9">
      <c r="A70" s="9"/>
      <c r="B70" s="101"/>
      <c r="C70" s="101"/>
      <c r="D70" s="101" t="s">
        <v>112</v>
      </c>
      <c r="E70" s="255">
        <v>0</v>
      </c>
      <c r="F70" s="268"/>
    </row>
    <row r="71" spans="1:9">
      <c r="A71" s="9"/>
      <c r="B71" s="101"/>
      <c r="C71" s="101"/>
      <c r="D71" s="101" t="s">
        <v>113</v>
      </c>
      <c r="E71" s="255">
        <v>0</v>
      </c>
      <c r="F71" s="268"/>
    </row>
    <row r="72" spans="1:9" ht="22.5">
      <c r="A72" s="9"/>
      <c r="B72" s="101"/>
      <c r="C72" s="101"/>
      <c r="D72" s="101" t="s">
        <v>114</v>
      </c>
      <c r="E72" s="255">
        <v>0</v>
      </c>
      <c r="F72" s="268"/>
    </row>
    <row r="73" spans="1:9">
      <c r="A73" s="9"/>
      <c r="B73" s="101"/>
      <c r="C73" s="101"/>
      <c r="D73" s="101"/>
      <c r="E73" s="255"/>
      <c r="F73" s="255"/>
    </row>
    <row r="74" spans="1:9" ht="22.5">
      <c r="A74" s="9"/>
      <c r="B74" s="101"/>
      <c r="C74" s="101"/>
      <c r="D74" s="102" t="s">
        <v>115</v>
      </c>
      <c r="E74" s="255">
        <f>SUM(E75:E76)</f>
        <v>0</v>
      </c>
      <c r="F74" s="255">
        <f>SUM(F75:F76)</f>
        <v>0</v>
      </c>
    </row>
    <row r="75" spans="1:9">
      <c r="A75" s="9"/>
      <c r="B75" s="101"/>
      <c r="C75" s="101"/>
      <c r="D75" s="101" t="s">
        <v>116</v>
      </c>
      <c r="E75" s="255">
        <v>0</v>
      </c>
      <c r="F75" s="255"/>
    </row>
    <row r="76" spans="1:9">
      <c r="A76" s="9"/>
      <c r="B76" s="101"/>
      <c r="C76" s="101"/>
      <c r="D76" s="101" t="s">
        <v>117</v>
      </c>
      <c r="E76" s="255">
        <v>0</v>
      </c>
      <c r="F76" s="268"/>
    </row>
    <row r="77" spans="1:9">
      <c r="A77" s="9"/>
      <c r="B77" s="101"/>
      <c r="C77" s="101"/>
      <c r="D77" s="101"/>
      <c r="E77" s="273"/>
      <c r="F77" s="268"/>
    </row>
    <row r="78" spans="1:9" ht="22.5">
      <c r="A78" s="9"/>
      <c r="B78" s="101"/>
      <c r="C78" s="101"/>
      <c r="D78" s="102" t="s">
        <v>118</v>
      </c>
      <c r="E78" s="254">
        <f>+E62+E67+E74</f>
        <v>31294581</v>
      </c>
      <c r="F78" s="254">
        <f>+F62+F67+F74</f>
        <v>38218615</v>
      </c>
    </row>
    <row r="79" spans="1:9">
      <c r="A79" s="9"/>
      <c r="B79" s="101"/>
      <c r="C79" s="101"/>
      <c r="D79" s="101"/>
      <c r="E79" s="274"/>
      <c r="F79" s="274"/>
    </row>
    <row r="80" spans="1:9" ht="22.5">
      <c r="A80" s="9"/>
      <c r="B80" s="101"/>
      <c r="C80" s="101"/>
      <c r="D80" s="102" t="s">
        <v>119</v>
      </c>
      <c r="E80" s="254">
        <f>+E78+E58</f>
        <v>33051883</v>
      </c>
      <c r="F80" s="254">
        <f>+F78+F58</f>
        <v>40924722</v>
      </c>
      <c r="G80" s="98"/>
      <c r="H80" s="112"/>
      <c r="I80" s="112"/>
    </row>
    <row r="81" spans="1:9">
      <c r="A81" s="9"/>
      <c r="B81" s="101"/>
      <c r="C81" s="101"/>
      <c r="D81" s="101"/>
      <c r="E81" s="101"/>
      <c r="F81" s="101"/>
      <c r="G81" s="98"/>
      <c r="H81" s="125"/>
      <c r="I81" s="125"/>
    </row>
    <row r="82" spans="1:9">
      <c r="A82" s="9"/>
      <c r="B82" s="101"/>
      <c r="C82" s="101"/>
      <c r="D82" s="101"/>
      <c r="E82" s="101"/>
      <c r="F82" s="101"/>
    </row>
    <row r="83" spans="1:9">
      <c r="A83" s="19"/>
      <c r="B83" s="20"/>
      <c r="C83" s="20"/>
      <c r="D83" s="20"/>
      <c r="E83" s="20"/>
      <c r="F83" s="20"/>
    </row>
    <row r="84" spans="1:9">
      <c r="A84" s="18"/>
      <c r="B84" s="18"/>
      <c r="C84" s="18"/>
      <c r="D84" s="18"/>
      <c r="E84" s="18"/>
      <c r="F84" s="18"/>
    </row>
    <row r="85" spans="1:9">
      <c r="E85" s="98"/>
      <c r="F85" s="98"/>
    </row>
    <row r="86" spans="1:9">
      <c r="F86" s="112"/>
      <c r="G86" s="112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workbookViewId="0">
      <selection activeCell="C5" sqref="C5:G6"/>
    </sheetView>
  </sheetViews>
  <sheetFormatPr baseColWidth="10" defaultRowHeight="15"/>
  <cols>
    <col min="1" max="1" width="53.140625" customWidth="1"/>
  </cols>
  <sheetData>
    <row r="1" spans="1:8">
      <c r="A1" s="379" t="s">
        <v>548</v>
      </c>
      <c r="B1" s="380"/>
      <c r="C1" s="380"/>
      <c r="D1" s="380"/>
      <c r="E1" s="380"/>
      <c r="F1" s="380"/>
      <c r="G1" s="380"/>
      <c r="H1" s="71"/>
    </row>
    <row r="2" spans="1:8">
      <c r="A2" s="327" t="s">
        <v>443</v>
      </c>
      <c r="B2" s="328"/>
      <c r="C2" s="328"/>
      <c r="D2" s="328"/>
      <c r="E2" s="328"/>
      <c r="F2" s="328"/>
      <c r="G2" s="328"/>
      <c r="H2" s="71"/>
    </row>
    <row r="3" spans="1:8">
      <c r="A3" s="327" t="s">
        <v>1</v>
      </c>
      <c r="B3" s="328"/>
      <c r="C3" s="328"/>
      <c r="D3" s="328"/>
      <c r="E3" s="328"/>
      <c r="F3" s="328"/>
      <c r="G3" s="328"/>
      <c r="H3" s="71"/>
    </row>
    <row r="4" spans="1:8" ht="15.75" thickBot="1">
      <c r="A4" s="329" t="s">
        <v>444</v>
      </c>
      <c r="B4" s="330"/>
      <c r="C4" s="330"/>
      <c r="D4" s="330"/>
      <c r="E4" s="330"/>
      <c r="F4" s="330"/>
      <c r="G4" s="330"/>
      <c r="H4" s="71"/>
    </row>
    <row r="5" spans="1:8">
      <c r="A5" s="325" t="s">
        <v>445</v>
      </c>
      <c r="B5" s="220">
        <v>2018</v>
      </c>
      <c r="C5" s="315">
        <v>2019</v>
      </c>
      <c r="D5" s="315">
        <v>2020</v>
      </c>
      <c r="E5" s="315">
        <v>2021</v>
      </c>
      <c r="F5" s="315">
        <v>2022</v>
      </c>
      <c r="G5" s="315">
        <v>2023</v>
      </c>
      <c r="H5" s="413"/>
    </row>
    <row r="6" spans="1:8" ht="15.75" thickBot="1">
      <c r="A6" s="326"/>
      <c r="B6" s="218"/>
      <c r="C6" s="316"/>
      <c r="D6" s="316"/>
      <c r="E6" s="316"/>
      <c r="F6" s="316"/>
      <c r="G6" s="316"/>
      <c r="H6" s="413"/>
    </row>
    <row r="7" spans="1:8" ht="15.75">
      <c r="A7" s="64"/>
      <c r="B7" s="65"/>
      <c r="C7" s="65"/>
      <c r="D7" s="65"/>
      <c r="E7" s="65"/>
      <c r="F7" s="65"/>
      <c r="G7" s="65"/>
      <c r="H7" s="63"/>
    </row>
    <row r="8" spans="1:8" ht="15.75">
      <c r="A8" s="72" t="s">
        <v>449</v>
      </c>
      <c r="B8" s="150">
        <f>SUM(B9:B20)</f>
        <v>179918616</v>
      </c>
      <c r="C8" s="150">
        <f t="shared" ref="C8:G8" si="0">SUM(C9:C20)</f>
        <v>0</v>
      </c>
      <c r="D8" s="150">
        <f t="shared" si="0"/>
        <v>0</v>
      </c>
      <c r="E8" s="150">
        <f t="shared" si="0"/>
        <v>0</v>
      </c>
      <c r="F8" s="150">
        <f t="shared" si="0"/>
        <v>0</v>
      </c>
      <c r="G8" s="150">
        <f t="shared" si="0"/>
        <v>0</v>
      </c>
      <c r="H8" s="63"/>
    </row>
    <row r="9" spans="1:8" ht="15.75">
      <c r="A9" s="73" t="s">
        <v>450</v>
      </c>
      <c r="B9" s="65"/>
      <c r="C9" s="65"/>
      <c r="D9" s="65"/>
      <c r="E9" s="65"/>
      <c r="F9" s="65"/>
      <c r="G9" s="65"/>
      <c r="H9" s="63"/>
    </row>
    <row r="10" spans="1:8" ht="15.75">
      <c r="A10" s="66" t="s">
        <v>451</v>
      </c>
      <c r="B10" s="65"/>
      <c r="C10" s="65"/>
      <c r="D10" s="65"/>
      <c r="E10" s="65"/>
      <c r="F10" s="65"/>
      <c r="G10" s="65"/>
      <c r="H10" s="63"/>
    </row>
    <row r="11" spans="1:8" ht="15.75">
      <c r="A11" s="73" t="s">
        <v>452</v>
      </c>
      <c r="B11" s="65"/>
      <c r="C11" s="65"/>
      <c r="D11" s="65"/>
      <c r="E11" s="65"/>
      <c r="F11" s="65"/>
      <c r="G11" s="65"/>
      <c r="H11" s="63"/>
    </row>
    <row r="12" spans="1:8" ht="15.75">
      <c r="A12" s="66" t="s">
        <v>453</v>
      </c>
      <c r="B12" s="65"/>
      <c r="C12" s="65"/>
      <c r="D12" s="65"/>
      <c r="E12" s="65"/>
      <c r="F12" s="65"/>
      <c r="G12" s="65"/>
      <c r="H12" s="63"/>
    </row>
    <row r="13" spans="1:8" ht="15.75">
      <c r="A13" s="73" t="s">
        <v>454</v>
      </c>
      <c r="B13" s="65"/>
      <c r="C13" s="65"/>
      <c r="D13" s="65"/>
      <c r="E13" s="65"/>
      <c r="F13" s="65"/>
      <c r="G13" s="65"/>
      <c r="H13" s="63"/>
    </row>
    <row r="14" spans="1:8" ht="15.75">
      <c r="A14" s="66" t="s">
        <v>455</v>
      </c>
      <c r="B14" s="148">
        <f>+EAID!F15</f>
        <v>240000</v>
      </c>
      <c r="C14" s="65"/>
      <c r="D14" s="65"/>
      <c r="E14" s="65"/>
      <c r="F14" s="65"/>
      <c r="G14" s="65"/>
      <c r="H14" s="63"/>
    </row>
    <row r="15" spans="1:8" ht="15.75">
      <c r="A15" s="73" t="s">
        <v>456</v>
      </c>
      <c r="B15" s="65"/>
      <c r="C15" s="65"/>
      <c r="D15" s="65"/>
      <c r="E15" s="65"/>
      <c r="F15" s="65"/>
      <c r="G15" s="65"/>
      <c r="H15" s="63"/>
    </row>
    <row r="16" spans="1:8" ht="15.75">
      <c r="A16" s="66" t="s">
        <v>457</v>
      </c>
      <c r="B16" s="148">
        <f>+EAID!F17</f>
        <v>179678616</v>
      </c>
      <c r="C16" s="65"/>
      <c r="D16" s="65"/>
      <c r="E16" s="65"/>
      <c r="F16" s="65"/>
      <c r="G16" s="65"/>
      <c r="H16" s="63"/>
    </row>
    <row r="17" spans="1:8" ht="15.75">
      <c r="A17" s="73" t="s">
        <v>458</v>
      </c>
      <c r="B17" s="65"/>
      <c r="C17" s="65"/>
      <c r="D17" s="65"/>
      <c r="E17" s="65"/>
      <c r="F17" s="65"/>
      <c r="G17" s="65"/>
      <c r="H17" s="63"/>
    </row>
    <row r="18" spans="1:8" ht="15.75">
      <c r="A18" s="66" t="s">
        <v>459</v>
      </c>
      <c r="B18" s="65"/>
      <c r="C18" s="65"/>
      <c r="D18" s="65"/>
      <c r="E18" s="65"/>
      <c r="F18" s="65"/>
      <c r="G18" s="65"/>
      <c r="H18" s="63"/>
    </row>
    <row r="19" spans="1:8" ht="15.75">
      <c r="A19" s="73" t="s">
        <v>460</v>
      </c>
      <c r="B19" s="65"/>
      <c r="C19" s="65"/>
      <c r="D19" s="65"/>
      <c r="E19" s="65"/>
      <c r="F19" s="65"/>
      <c r="G19" s="65"/>
      <c r="H19" s="63"/>
    </row>
    <row r="20" spans="1:8" ht="15.75">
      <c r="A20" s="66" t="s">
        <v>461</v>
      </c>
      <c r="B20" s="65"/>
      <c r="C20" s="65"/>
      <c r="D20" s="65"/>
      <c r="E20" s="65"/>
      <c r="F20" s="65"/>
      <c r="G20" s="65"/>
      <c r="H20" s="63"/>
    </row>
    <row r="21" spans="1:8" ht="15.75">
      <c r="A21" s="64"/>
      <c r="B21" s="65"/>
      <c r="C21" s="65"/>
      <c r="D21" s="65"/>
      <c r="E21" s="65"/>
      <c r="F21" s="65"/>
      <c r="G21" s="65"/>
      <c r="H21" s="63"/>
    </row>
    <row r="22" spans="1:8" ht="15.75">
      <c r="A22" s="72" t="s">
        <v>462</v>
      </c>
      <c r="B22" s="65"/>
      <c r="C22" s="65"/>
      <c r="D22" s="65"/>
      <c r="E22" s="65"/>
      <c r="F22" s="65"/>
      <c r="G22" s="65"/>
      <c r="H22" s="63"/>
    </row>
    <row r="23" spans="1:8" ht="15.75">
      <c r="A23" s="66" t="s">
        <v>463</v>
      </c>
      <c r="B23" s="65"/>
      <c r="C23" s="65"/>
      <c r="D23" s="65"/>
      <c r="E23" s="65"/>
      <c r="F23" s="65"/>
      <c r="G23" s="65"/>
      <c r="H23" s="63"/>
    </row>
    <row r="24" spans="1:8" ht="15.75">
      <c r="A24" s="73" t="s">
        <v>464</v>
      </c>
      <c r="B24" s="65"/>
      <c r="C24" s="65"/>
      <c r="D24" s="65"/>
      <c r="E24" s="65"/>
      <c r="F24" s="65"/>
      <c r="G24" s="65"/>
      <c r="H24" s="63"/>
    </row>
    <row r="25" spans="1:8" ht="15.75">
      <c r="A25" s="66" t="s">
        <v>465</v>
      </c>
      <c r="B25" s="65"/>
      <c r="C25" s="65"/>
      <c r="D25" s="65"/>
      <c r="E25" s="65"/>
      <c r="F25" s="65"/>
      <c r="G25" s="65"/>
      <c r="H25" s="63"/>
    </row>
    <row r="26" spans="1:8" ht="22.5">
      <c r="A26" s="66" t="s">
        <v>466</v>
      </c>
      <c r="B26" s="65"/>
      <c r="C26" s="65"/>
      <c r="D26" s="65"/>
      <c r="E26" s="65"/>
      <c r="F26" s="65"/>
      <c r="G26" s="65"/>
      <c r="H26" s="63"/>
    </row>
    <row r="27" spans="1:8" ht="15.75">
      <c r="A27" s="66" t="s">
        <v>467</v>
      </c>
      <c r="B27" s="65"/>
      <c r="C27" s="65"/>
      <c r="D27" s="65"/>
      <c r="E27" s="65"/>
      <c r="F27" s="65"/>
      <c r="G27" s="65"/>
      <c r="H27" s="63"/>
    </row>
    <row r="28" spans="1:8" ht="15.75">
      <c r="A28" s="64"/>
      <c r="B28" s="65"/>
      <c r="C28" s="65"/>
      <c r="D28" s="65"/>
      <c r="E28" s="65"/>
      <c r="F28" s="65"/>
      <c r="G28" s="65"/>
      <c r="H28" s="63"/>
    </row>
    <row r="29" spans="1:8" ht="15.75">
      <c r="A29" s="72" t="s">
        <v>468</v>
      </c>
      <c r="B29" s="65"/>
      <c r="C29" s="65"/>
      <c r="D29" s="65"/>
      <c r="E29" s="65"/>
      <c r="F29" s="65"/>
      <c r="G29" s="65"/>
      <c r="H29" s="63"/>
    </row>
    <row r="30" spans="1:8" ht="15.75">
      <c r="A30" s="66" t="s">
        <v>469</v>
      </c>
      <c r="B30" s="65"/>
      <c r="C30" s="65"/>
      <c r="D30" s="65"/>
      <c r="E30" s="65"/>
      <c r="F30" s="65"/>
      <c r="G30" s="65"/>
      <c r="H30" s="63"/>
    </row>
    <row r="31" spans="1:8" ht="15.75">
      <c r="A31" s="64"/>
      <c r="B31" s="65"/>
      <c r="C31" s="65"/>
      <c r="D31" s="65"/>
      <c r="E31" s="65"/>
      <c r="F31" s="65"/>
      <c r="G31" s="65"/>
      <c r="H31" s="63"/>
    </row>
    <row r="32" spans="1:8" ht="15.75">
      <c r="A32" s="72" t="s">
        <v>470</v>
      </c>
      <c r="B32" s="149">
        <f>+B29+B22+B8</f>
        <v>179918616</v>
      </c>
      <c r="C32" s="149">
        <f t="shared" ref="C32:G32" si="1">+C29+C22+C8</f>
        <v>0</v>
      </c>
      <c r="D32" s="149">
        <f t="shared" si="1"/>
        <v>0</v>
      </c>
      <c r="E32" s="149">
        <f t="shared" si="1"/>
        <v>0</v>
      </c>
      <c r="F32" s="149">
        <f t="shared" si="1"/>
        <v>0</v>
      </c>
      <c r="G32" s="149">
        <f t="shared" si="1"/>
        <v>0</v>
      </c>
      <c r="H32" s="63"/>
    </row>
    <row r="33" spans="1:8" ht="15.75">
      <c r="A33" s="64"/>
      <c r="B33" s="65"/>
      <c r="C33" s="65"/>
      <c r="D33" s="65"/>
      <c r="E33" s="65"/>
      <c r="F33" s="65"/>
      <c r="G33" s="65"/>
      <c r="H33" s="63"/>
    </row>
    <row r="34" spans="1:8" ht="15.75">
      <c r="A34" s="74" t="s">
        <v>294</v>
      </c>
      <c r="B34" s="65"/>
      <c r="C34" s="65"/>
      <c r="D34" s="65"/>
      <c r="E34" s="65"/>
      <c r="F34" s="65"/>
      <c r="G34" s="65"/>
      <c r="H34" s="63"/>
    </row>
    <row r="35" spans="1:8" ht="22.5">
      <c r="A35" s="68" t="s">
        <v>446</v>
      </c>
      <c r="B35" s="65"/>
      <c r="C35" s="65"/>
      <c r="D35" s="65"/>
      <c r="E35" s="65"/>
      <c r="F35" s="65"/>
      <c r="G35" s="65"/>
      <c r="H35" s="63"/>
    </row>
    <row r="36" spans="1:8" ht="22.5">
      <c r="A36" s="68" t="s">
        <v>447</v>
      </c>
      <c r="B36" s="65"/>
      <c r="C36" s="65"/>
      <c r="D36" s="65"/>
      <c r="E36" s="65"/>
      <c r="F36" s="65"/>
      <c r="G36" s="65"/>
      <c r="H36" s="63"/>
    </row>
    <row r="37" spans="1:8" ht="15.75">
      <c r="A37" s="67" t="s">
        <v>448</v>
      </c>
      <c r="B37" s="65"/>
      <c r="C37" s="65"/>
      <c r="D37" s="65"/>
      <c r="E37" s="65"/>
      <c r="F37" s="65"/>
      <c r="G37" s="65"/>
      <c r="H37" s="63"/>
    </row>
    <row r="38" spans="1:8" ht="16.5" thickBot="1">
      <c r="A38" s="69"/>
      <c r="B38" s="70"/>
      <c r="C38" s="70"/>
      <c r="D38" s="70"/>
      <c r="E38" s="70"/>
      <c r="F38" s="70"/>
      <c r="G38" s="70"/>
      <c r="H38" s="63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82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workbookViewId="0">
      <selection sqref="A1:G1"/>
    </sheetView>
  </sheetViews>
  <sheetFormatPr baseColWidth="10" defaultRowHeight="15"/>
  <cols>
    <col min="1" max="1" width="53.140625" customWidth="1"/>
    <col min="2" max="2" width="11.85546875" bestFit="1" customWidth="1"/>
  </cols>
  <sheetData>
    <row r="1" spans="1:8">
      <c r="A1" s="379" t="s">
        <v>548</v>
      </c>
      <c r="B1" s="380"/>
      <c r="C1" s="380"/>
      <c r="D1" s="380"/>
      <c r="E1" s="380"/>
      <c r="F1" s="380"/>
      <c r="G1" s="380"/>
      <c r="H1" s="78"/>
    </row>
    <row r="2" spans="1:8">
      <c r="A2" s="327" t="s">
        <v>471</v>
      </c>
      <c r="B2" s="328"/>
      <c r="C2" s="328"/>
      <c r="D2" s="328"/>
      <c r="E2" s="328"/>
      <c r="F2" s="328"/>
      <c r="G2" s="328"/>
      <c r="H2" s="78"/>
    </row>
    <row r="3" spans="1:8">
      <c r="A3" s="327" t="s">
        <v>1</v>
      </c>
      <c r="B3" s="328"/>
      <c r="C3" s="328"/>
      <c r="D3" s="328"/>
      <c r="E3" s="328"/>
      <c r="F3" s="328"/>
      <c r="G3" s="328"/>
      <c r="H3" s="78"/>
    </row>
    <row r="4" spans="1:8" ht="15.75" thickBot="1">
      <c r="A4" s="329" t="s">
        <v>472</v>
      </c>
      <c r="B4" s="330"/>
      <c r="C4" s="330"/>
      <c r="D4" s="330"/>
      <c r="E4" s="330"/>
      <c r="F4" s="330"/>
      <c r="G4" s="330"/>
      <c r="H4" s="78"/>
    </row>
    <row r="5" spans="1:8">
      <c r="A5" s="325" t="s">
        <v>445</v>
      </c>
      <c r="B5" s="220">
        <v>2018</v>
      </c>
      <c r="C5" s="315">
        <v>2019</v>
      </c>
      <c r="D5" s="315">
        <v>2020</v>
      </c>
      <c r="E5" s="315">
        <v>2021</v>
      </c>
      <c r="F5" s="315">
        <v>2022</v>
      </c>
      <c r="G5" s="315">
        <v>2023</v>
      </c>
      <c r="H5" s="414"/>
    </row>
    <row r="6" spans="1:8" ht="15.75" thickBot="1">
      <c r="A6" s="326"/>
      <c r="B6" s="218"/>
      <c r="C6" s="316"/>
      <c r="D6" s="316"/>
      <c r="E6" s="316"/>
      <c r="F6" s="316"/>
      <c r="G6" s="316"/>
      <c r="H6" s="414"/>
    </row>
    <row r="7" spans="1:8">
      <c r="A7" s="79" t="s">
        <v>473</v>
      </c>
      <c r="B7" s="111">
        <f>SUM(B8:B16)</f>
        <v>179918616</v>
      </c>
      <c r="C7" s="132">
        <f t="shared" ref="C7:G7" si="0">SUM(C8:C16)</f>
        <v>0</v>
      </c>
      <c r="D7" s="132">
        <f t="shared" si="0"/>
        <v>0</v>
      </c>
      <c r="E7" s="132">
        <f t="shared" si="0"/>
        <v>0</v>
      </c>
      <c r="F7" s="132">
        <f t="shared" si="0"/>
        <v>0</v>
      </c>
      <c r="G7" s="132">
        <f t="shared" si="0"/>
        <v>0</v>
      </c>
      <c r="H7" s="76"/>
    </row>
    <row r="8" spans="1:8">
      <c r="A8" s="80" t="s">
        <v>474</v>
      </c>
      <c r="B8" s="147">
        <f>+'EAEPED (a)'!E9</f>
        <v>97723182</v>
      </c>
      <c r="C8" s="7"/>
      <c r="D8" s="7"/>
      <c r="E8" s="7"/>
      <c r="F8" s="7"/>
      <c r="G8" s="7"/>
      <c r="H8" s="76"/>
    </row>
    <row r="9" spans="1:8">
      <c r="A9" s="77" t="s">
        <v>475</v>
      </c>
      <c r="B9" s="147">
        <f>+'EAEPED (a)'!E17</f>
        <v>17850576</v>
      </c>
      <c r="C9" s="7"/>
      <c r="D9" s="7"/>
      <c r="E9" s="7"/>
      <c r="F9" s="7"/>
      <c r="G9" s="7"/>
      <c r="H9" s="76"/>
    </row>
    <row r="10" spans="1:8">
      <c r="A10" s="80" t="s">
        <v>476</v>
      </c>
      <c r="B10" s="147">
        <f>+'EAEPED (a)'!E27</f>
        <v>22342192</v>
      </c>
      <c r="C10" s="7"/>
      <c r="D10" s="7"/>
      <c r="E10" s="7"/>
      <c r="F10" s="7"/>
      <c r="G10" s="7"/>
      <c r="H10" s="76"/>
    </row>
    <row r="11" spans="1:8">
      <c r="A11" s="77" t="s">
        <v>477</v>
      </c>
      <c r="B11" s="147">
        <f>+'EAEPED (a)'!E37</f>
        <v>41870321</v>
      </c>
      <c r="C11" s="7"/>
      <c r="D11" s="7"/>
      <c r="E11" s="7"/>
      <c r="F11" s="7"/>
      <c r="G11" s="7"/>
      <c r="H11" s="76"/>
    </row>
    <row r="12" spans="1:8">
      <c r="A12" s="80" t="s">
        <v>478</v>
      </c>
      <c r="B12" s="147">
        <f>+'EAEPED (a)'!E47</f>
        <v>132345</v>
      </c>
      <c r="C12" s="7"/>
      <c r="D12" s="7"/>
      <c r="E12" s="7"/>
      <c r="F12" s="7"/>
      <c r="G12" s="7"/>
      <c r="H12" s="76"/>
    </row>
    <row r="13" spans="1:8">
      <c r="A13" s="77" t="s">
        <v>479</v>
      </c>
      <c r="B13" s="147">
        <f>+'EAEPED (a)'!E57</f>
        <v>0</v>
      </c>
      <c r="C13" s="7"/>
      <c r="D13" s="7"/>
      <c r="E13" s="7"/>
      <c r="F13" s="7"/>
      <c r="G13" s="7"/>
      <c r="H13" s="76"/>
    </row>
    <row r="14" spans="1:8">
      <c r="A14" s="80" t="s">
        <v>480</v>
      </c>
      <c r="B14" s="147">
        <f>+'EAEPED (a)'!E61</f>
        <v>0</v>
      </c>
      <c r="C14" s="7"/>
      <c r="D14" s="7"/>
      <c r="E14" s="7"/>
      <c r="F14" s="7"/>
      <c r="G14" s="7"/>
      <c r="H14" s="76"/>
    </row>
    <row r="15" spans="1:8">
      <c r="A15" s="77" t="s">
        <v>481</v>
      </c>
      <c r="B15" s="147">
        <f>+'EAEPED (a)'!E70</f>
        <v>0</v>
      </c>
      <c r="C15" s="7"/>
      <c r="D15" s="7"/>
      <c r="E15" s="7"/>
      <c r="F15" s="7"/>
      <c r="G15" s="7"/>
      <c r="H15" s="76"/>
    </row>
    <row r="16" spans="1:8">
      <c r="A16" s="80" t="s">
        <v>482</v>
      </c>
      <c r="B16" s="147">
        <f>+'EAEPED (a)'!E74</f>
        <v>0</v>
      </c>
      <c r="C16" s="7"/>
      <c r="D16" s="7"/>
      <c r="E16" s="7"/>
      <c r="F16" s="7"/>
      <c r="G16" s="7"/>
      <c r="H16" s="76"/>
    </row>
    <row r="17" spans="1:8">
      <c r="A17" s="8"/>
      <c r="B17" s="7"/>
      <c r="C17" s="7"/>
      <c r="D17" s="7"/>
      <c r="E17" s="7"/>
      <c r="F17" s="7"/>
      <c r="G17" s="7"/>
      <c r="H17" s="76"/>
    </row>
    <row r="18" spans="1:8">
      <c r="A18" s="79" t="s">
        <v>483</v>
      </c>
      <c r="B18" s="7"/>
      <c r="C18" s="7"/>
      <c r="D18" s="7"/>
      <c r="E18" s="7"/>
      <c r="F18" s="7"/>
      <c r="G18" s="7"/>
      <c r="H18" s="76"/>
    </row>
    <row r="19" spans="1:8">
      <c r="A19" s="77" t="s">
        <v>474</v>
      </c>
      <c r="B19" s="7"/>
      <c r="C19" s="7"/>
      <c r="D19" s="7"/>
      <c r="E19" s="7"/>
      <c r="F19" s="7"/>
      <c r="G19" s="7"/>
      <c r="H19" s="76"/>
    </row>
    <row r="20" spans="1:8">
      <c r="A20" s="80" t="s">
        <v>475</v>
      </c>
      <c r="B20" s="7"/>
      <c r="C20" s="7"/>
      <c r="D20" s="7"/>
      <c r="E20" s="7"/>
      <c r="F20" s="7"/>
      <c r="G20" s="7"/>
      <c r="H20" s="76"/>
    </row>
    <row r="21" spans="1:8">
      <c r="A21" s="77" t="s">
        <v>476</v>
      </c>
      <c r="B21" s="7"/>
      <c r="C21" s="7"/>
      <c r="D21" s="7"/>
      <c r="E21" s="7"/>
      <c r="F21" s="7"/>
      <c r="G21" s="7"/>
      <c r="H21" s="76"/>
    </row>
    <row r="22" spans="1:8">
      <c r="A22" s="80" t="s">
        <v>477</v>
      </c>
      <c r="B22" s="7"/>
      <c r="C22" s="7"/>
      <c r="D22" s="7"/>
      <c r="E22" s="7"/>
      <c r="F22" s="7"/>
      <c r="G22" s="7"/>
      <c r="H22" s="76"/>
    </row>
    <row r="23" spans="1:8">
      <c r="A23" s="77" t="s">
        <v>478</v>
      </c>
      <c r="B23" s="7"/>
      <c r="C23" s="7"/>
      <c r="D23" s="7"/>
      <c r="E23" s="7"/>
      <c r="F23" s="7"/>
      <c r="G23" s="7"/>
      <c r="H23" s="76"/>
    </row>
    <row r="24" spans="1:8">
      <c r="A24" s="80" t="s">
        <v>479</v>
      </c>
      <c r="B24" s="7"/>
      <c r="C24" s="7"/>
      <c r="D24" s="7"/>
      <c r="E24" s="7"/>
      <c r="F24" s="7"/>
      <c r="G24" s="7"/>
      <c r="H24" s="76"/>
    </row>
    <row r="25" spans="1:8">
      <c r="A25" s="77" t="s">
        <v>480</v>
      </c>
      <c r="B25" s="7"/>
      <c r="C25" s="7"/>
      <c r="D25" s="7"/>
      <c r="E25" s="7"/>
      <c r="F25" s="7"/>
      <c r="G25" s="7"/>
      <c r="H25" s="76"/>
    </row>
    <row r="26" spans="1:8">
      <c r="A26" s="80" t="s">
        <v>484</v>
      </c>
      <c r="B26" s="7"/>
      <c r="C26" s="7"/>
      <c r="D26" s="7"/>
      <c r="E26" s="7"/>
      <c r="F26" s="7"/>
      <c r="G26" s="7"/>
      <c r="H26" s="76"/>
    </row>
    <row r="27" spans="1:8">
      <c r="A27" s="77" t="s">
        <v>482</v>
      </c>
      <c r="B27" s="7"/>
      <c r="C27" s="7"/>
      <c r="D27" s="7"/>
      <c r="E27" s="7"/>
      <c r="F27" s="7"/>
      <c r="G27" s="7"/>
      <c r="H27" s="76"/>
    </row>
    <row r="28" spans="1:8">
      <c r="A28" s="8"/>
      <c r="B28" s="7"/>
      <c r="C28" s="7"/>
      <c r="D28" s="7"/>
      <c r="E28" s="7"/>
      <c r="F28" s="7"/>
      <c r="G28" s="7"/>
      <c r="H28" s="76"/>
    </row>
    <row r="29" spans="1:8">
      <c r="A29" s="79" t="s">
        <v>485</v>
      </c>
      <c r="B29" s="111">
        <f>+B7+B18</f>
        <v>179918616</v>
      </c>
      <c r="C29" s="111">
        <f t="shared" ref="C29:G29" si="1">+C7+C18</f>
        <v>0</v>
      </c>
      <c r="D29" s="111">
        <f t="shared" si="1"/>
        <v>0</v>
      </c>
      <c r="E29" s="111">
        <f t="shared" si="1"/>
        <v>0</v>
      </c>
      <c r="F29" s="111">
        <f t="shared" si="1"/>
        <v>0</v>
      </c>
      <c r="G29" s="111">
        <f t="shared" si="1"/>
        <v>0</v>
      </c>
      <c r="H29" s="76"/>
    </row>
    <row r="30" spans="1:8" ht="15.75" thickBot="1">
      <c r="A30" s="14"/>
      <c r="B30" s="11"/>
      <c r="C30" s="11"/>
      <c r="D30" s="11"/>
      <c r="E30" s="11"/>
      <c r="F30" s="11"/>
      <c r="G30" s="11"/>
      <c r="H30" s="76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1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workbookViewId="0">
      <selection sqref="A1:G1"/>
    </sheetView>
  </sheetViews>
  <sheetFormatPr baseColWidth="10" defaultRowHeight="15"/>
  <cols>
    <col min="1" max="1" width="52.85546875" customWidth="1"/>
  </cols>
  <sheetData>
    <row r="1" spans="1:7">
      <c r="A1" s="379" t="s">
        <v>548</v>
      </c>
      <c r="B1" s="380"/>
      <c r="C1" s="380"/>
      <c r="D1" s="380"/>
      <c r="E1" s="380"/>
      <c r="F1" s="380"/>
      <c r="G1" s="381"/>
    </row>
    <row r="2" spans="1:7">
      <c r="A2" s="327" t="s">
        <v>486</v>
      </c>
      <c r="B2" s="328"/>
      <c r="C2" s="328"/>
      <c r="D2" s="328"/>
      <c r="E2" s="328"/>
      <c r="F2" s="328"/>
      <c r="G2" s="382"/>
    </row>
    <row r="3" spans="1:7" ht="15.75" thickBot="1">
      <c r="A3" s="329" t="s">
        <v>1</v>
      </c>
      <c r="B3" s="330"/>
      <c r="C3" s="330"/>
      <c r="D3" s="330"/>
      <c r="E3" s="330"/>
      <c r="F3" s="330"/>
      <c r="G3" s="383"/>
    </row>
    <row r="4" spans="1:7" ht="15.75" thickBot="1">
      <c r="A4" s="226" t="s">
        <v>445</v>
      </c>
      <c r="B4" s="221">
        <v>2013</v>
      </c>
      <c r="C4" s="221">
        <v>2014</v>
      </c>
      <c r="D4" s="248">
        <v>2015</v>
      </c>
      <c r="E4" s="248">
        <v>2016</v>
      </c>
      <c r="F4" s="248">
        <v>2017</v>
      </c>
      <c r="G4" s="221">
        <v>2018</v>
      </c>
    </row>
    <row r="5" spans="1:7">
      <c r="A5" s="64"/>
      <c r="B5" s="81"/>
      <c r="C5" s="81"/>
      <c r="D5" s="81"/>
      <c r="E5" s="81"/>
      <c r="F5" s="81"/>
      <c r="G5" s="81"/>
    </row>
    <row r="6" spans="1:7">
      <c r="A6" s="72" t="s">
        <v>487</v>
      </c>
      <c r="B6" s="150">
        <f>SUM(B7:B18)</f>
        <v>0</v>
      </c>
      <c r="C6" s="150">
        <f t="shared" ref="C6:G6" si="0">SUM(C7:C18)</f>
        <v>0</v>
      </c>
      <c r="D6" s="150">
        <f t="shared" si="0"/>
        <v>0</v>
      </c>
      <c r="E6" s="150">
        <f t="shared" si="0"/>
        <v>0</v>
      </c>
      <c r="F6" s="150">
        <f t="shared" si="0"/>
        <v>215251001.95999998</v>
      </c>
      <c r="G6" s="150">
        <f t="shared" si="0"/>
        <v>179918616</v>
      </c>
    </row>
    <row r="7" spans="1:7">
      <c r="A7" s="82" t="s">
        <v>488</v>
      </c>
      <c r="B7" s="65">
        <v>0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</row>
    <row r="8" spans="1:7">
      <c r="A8" s="85" t="s">
        <v>489</v>
      </c>
      <c r="B8" s="65">
        <v>0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</row>
    <row r="9" spans="1:7">
      <c r="A9" s="82" t="s">
        <v>452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</row>
    <row r="10" spans="1:7">
      <c r="A10" s="85" t="s">
        <v>453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</row>
    <row r="11" spans="1:7">
      <c r="A11" s="82" t="s">
        <v>490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</row>
    <row r="12" spans="1:7">
      <c r="A12" s="85" t="s">
        <v>491</v>
      </c>
      <c r="B12" s="65">
        <v>0</v>
      </c>
      <c r="C12" s="65">
        <v>0</v>
      </c>
      <c r="D12" s="65">
        <v>0</v>
      </c>
      <c r="E12" s="65">
        <v>0</v>
      </c>
      <c r="F12" s="148">
        <v>86247.7</v>
      </c>
      <c r="G12" s="148">
        <f>+'PRIE (a)'!B14</f>
        <v>240000</v>
      </c>
    </row>
    <row r="13" spans="1:7">
      <c r="A13" s="82" t="s">
        <v>456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148">
        <v>0</v>
      </c>
    </row>
    <row r="14" spans="1:7">
      <c r="A14" s="85" t="s">
        <v>457</v>
      </c>
      <c r="B14" s="65">
        <v>0</v>
      </c>
      <c r="C14" s="65">
        <v>0</v>
      </c>
      <c r="D14" s="65">
        <v>0</v>
      </c>
      <c r="E14" s="65">
        <v>0</v>
      </c>
      <c r="F14" s="148">
        <v>215164754.25999999</v>
      </c>
      <c r="G14" s="148">
        <f>+'PRIE (a)'!B16</f>
        <v>179678616</v>
      </c>
    </row>
    <row r="15" spans="1:7">
      <c r="A15" s="82" t="s">
        <v>492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7">
      <c r="A16" s="85" t="s">
        <v>493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7" spans="1:7">
      <c r="A17" s="82" t="s">
        <v>494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</row>
    <row r="18" spans="1:7">
      <c r="A18" s="85" t="s">
        <v>461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</row>
    <row r="19" spans="1:7">
      <c r="A19" s="68"/>
      <c r="B19" s="81"/>
      <c r="C19" s="81"/>
      <c r="D19" s="81"/>
      <c r="E19" s="81"/>
      <c r="F19" s="81"/>
      <c r="G19" s="81"/>
    </row>
    <row r="20" spans="1:7">
      <c r="A20" s="72" t="s">
        <v>495</v>
      </c>
      <c r="B20" s="150">
        <f>SUM(B21:B25)</f>
        <v>0</v>
      </c>
      <c r="C20" s="150">
        <f t="shared" ref="C20:G20" si="1">SUM(C21:C25)</f>
        <v>0</v>
      </c>
      <c r="D20" s="150">
        <f t="shared" si="1"/>
        <v>0</v>
      </c>
      <c r="E20" s="150">
        <f t="shared" si="1"/>
        <v>0</v>
      </c>
      <c r="F20" s="150">
        <f t="shared" si="1"/>
        <v>0</v>
      </c>
      <c r="G20" s="150">
        <f t="shared" si="1"/>
        <v>0</v>
      </c>
    </row>
    <row r="21" spans="1:7">
      <c r="A21" s="82" t="s">
        <v>496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7">
      <c r="A22" s="85" t="s">
        <v>464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7">
      <c r="A23" s="82" t="s">
        <v>465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7" ht="22.5">
      <c r="A24" s="82" t="s">
        <v>466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7">
      <c r="A25" s="82" t="s">
        <v>467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7">
      <c r="A26" s="68"/>
      <c r="B26" s="81"/>
      <c r="C26" s="81"/>
      <c r="D26" s="81"/>
      <c r="E26" s="81"/>
      <c r="F26" s="81"/>
      <c r="G26" s="81"/>
    </row>
    <row r="27" spans="1:7">
      <c r="A27" s="72" t="s">
        <v>497</v>
      </c>
      <c r="B27" s="150">
        <f t="shared" ref="B27:F27" si="2">SUM(B28)</f>
        <v>0</v>
      </c>
      <c r="C27" s="150">
        <f t="shared" si="2"/>
        <v>0</v>
      </c>
      <c r="D27" s="150">
        <f t="shared" si="2"/>
        <v>0</v>
      </c>
      <c r="E27" s="150">
        <f t="shared" si="2"/>
        <v>0</v>
      </c>
      <c r="F27" s="150">
        <f t="shared" si="2"/>
        <v>0</v>
      </c>
      <c r="G27" s="150">
        <f>SUM(G28)</f>
        <v>0</v>
      </c>
    </row>
    <row r="28" spans="1:7">
      <c r="A28" s="68" t="s">
        <v>292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</row>
    <row r="29" spans="1:7">
      <c r="A29" s="68"/>
      <c r="B29" s="65"/>
      <c r="C29" s="65"/>
      <c r="D29" s="65"/>
      <c r="E29" s="65"/>
      <c r="F29" s="65"/>
      <c r="G29" s="65"/>
    </row>
    <row r="30" spans="1:7">
      <c r="A30" s="72" t="s">
        <v>498</v>
      </c>
      <c r="B30" s="150">
        <f t="shared" ref="B30:F30" si="3">+B6+B20+B27</f>
        <v>0</v>
      </c>
      <c r="C30" s="150">
        <f t="shared" si="3"/>
        <v>0</v>
      </c>
      <c r="D30" s="150">
        <f t="shared" si="3"/>
        <v>0</v>
      </c>
      <c r="E30" s="150">
        <f t="shared" si="3"/>
        <v>0</v>
      </c>
      <c r="F30" s="150">
        <f t="shared" si="3"/>
        <v>215251001.95999998</v>
      </c>
      <c r="G30" s="150">
        <f>+G6+G20+G27</f>
        <v>179918616</v>
      </c>
    </row>
    <row r="31" spans="1:7">
      <c r="A31" s="68"/>
      <c r="B31" s="81"/>
      <c r="C31" s="81"/>
      <c r="D31" s="81"/>
      <c r="E31" s="81"/>
      <c r="F31" s="81"/>
      <c r="G31" s="81"/>
    </row>
    <row r="32" spans="1:7">
      <c r="A32" s="74" t="s">
        <v>294</v>
      </c>
      <c r="B32" s="81"/>
      <c r="C32" s="81"/>
      <c r="D32" s="81"/>
      <c r="E32" s="81"/>
      <c r="F32" s="81"/>
      <c r="G32" s="81"/>
    </row>
    <row r="33" spans="1:7" ht="22.5">
      <c r="A33" s="68" t="s">
        <v>446</v>
      </c>
      <c r="B33" s="81"/>
      <c r="C33" s="81"/>
      <c r="D33" s="81"/>
      <c r="E33" s="81"/>
      <c r="F33" s="81"/>
      <c r="G33" s="81"/>
    </row>
    <row r="34" spans="1:7" ht="22.5">
      <c r="A34" s="68" t="s">
        <v>447</v>
      </c>
      <c r="B34" s="81"/>
      <c r="C34" s="81"/>
      <c r="D34" s="81"/>
      <c r="E34" s="81"/>
      <c r="F34" s="81"/>
      <c r="G34" s="81"/>
    </row>
    <row r="35" spans="1:7">
      <c r="A35" s="67" t="s">
        <v>448</v>
      </c>
      <c r="B35" s="81"/>
      <c r="C35" s="81"/>
      <c r="D35" s="81"/>
      <c r="E35" s="81"/>
      <c r="F35" s="81"/>
      <c r="G35" s="81"/>
    </row>
    <row r="36" spans="1:7" ht="15.75" thickBot="1">
      <c r="A36" s="83"/>
      <c r="B36" s="84"/>
      <c r="C36" s="84"/>
      <c r="D36" s="84"/>
      <c r="E36" s="84"/>
      <c r="F36" s="84"/>
      <c r="G36" s="84"/>
    </row>
  </sheetData>
  <mergeCells count="3">
    <mergeCell ref="A1:G1"/>
    <mergeCell ref="A2:G2"/>
    <mergeCell ref="A3:G3"/>
  </mergeCells>
  <pageMargins left="0.7" right="0.7" top="0.75" bottom="0.75" header="0.3" footer="0.3"/>
  <pageSetup scale="88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topLeftCell="A16" workbookViewId="0">
      <selection activeCell="G5" sqref="G5"/>
    </sheetView>
  </sheetViews>
  <sheetFormatPr baseColWidth="10" defaultRowHeight="15"/>
  <cols>
    <col min="1" max="1" width="52.85546875" customWidth="1"/>
  </cols>
  <sheetData>
    <row r="1" spans="1:8">
      <c r="A1" s="379" t="s">
        <v>548</v>
      </c>
      <c r="B1" s="380"/>
      <c r="C1" s="380"/>
      <c r="D1" s="380"/>
      <c r="E1" s="380"/>
      <c r="F1" s="380"/>
      <c r="G1" s="380"/>
      <c r="H1" s="71"/>
    </row>
    <row r="2" spans="1:8">
      <c r="A2" s="327" t="s">
        <v>499</v>
      </c>
      <c r="B2" s="328"/>
      <c r="C2" s="328"/>
      <c r="D2" s="328"/>
      <c r="E2" s="328"/>
      <c r="F2" s="328"/>
      <c r="G2" s="328"/>
      <c r="H2" s="71"/>
    </row>
    <row r="3" spans="1:8" ht="15.75" thickBot="1">
      <c r="A3" s="329" t="s">
        <v>1</v>
      </c>
      <c r="B3" s="330"/>
      <c r="C3" s="330"/>
      <c r="D3" s="330"/>
      <c r="E3" s="330"/>
      <c r="F3" s="330"/>
      <c r="G3" s="330"/>
      <c r="H3" s="71"/>
    </row>
    <row r="4" spans="1:8" ht="16.5" thickBot="1">
      <c r="A4" s="226" t="s">
        <v>445</v>
      </c>
      <c r="B4" s="227">
        <v>2013</v>
      </c>
      <c r="C4" s="227">
        <v>2014</v>
      </c>
      <c r="D4" s="247">
        <v>2015</v>
      </c>
      <c r="E4" s="247">
        <v>2016</v>
      </c>
      <c r="F4" s="247">
        <v>2017</v>
      </c>
      <c r="G4" s="221">
        <v>2018</v>
      </c>
      <c r="H4" s="75"/>
    </row>
    <row r="5" spans="1:8" ht="15.75">
      <c r="A5" s="51" t="s">
        <v>473</v>
      </c>
      <c r="B5" s="133">
        <f>SUM(B6:B14)</f>
        <v>0</v>
      </c>
      <c r="C5" s="133">
        <f t="shared" ref="C5:G5" si="0">SUM(C6:C14)</f>
        <v>0</v>
      </c>
      <c r="D5" s="133">
        <f t="shared" si="0"/>
        <v>0</v>
      </c>
      <c r="E5" s="133">
        <f t="shared" si="0"/>
        <v>0</v>
      </c>
      <c r="F5" s="151">
        <f t="shared" si="0"/>
        <v>189640003.23000002</v>
      </c>
      <c r="G5" s="151">
        <f t="shared" si="0"/>
        <v>179918616</v>
      </c>
      <c r="H5" s="75"/>
    </row>
    <row r="6" spans="1:8" ht="15.75">
      <c r="A6" s="50" t="s">
        <v>474</v>
      </c>
      <c r="B6" s="131">
        <v>0</v>
      </c>
      <c r="C6" s="131">
        <v>0</v>
      </c>
      <c r="D6" s="131">
        <v>0</v>
      </c>
      <c r="E6" s="131">
        <v>0</v>
      </c>
      <c r="F6" s="108">
        <v>88498749.379999995</v>
      </c>
      <c r="G6" s="108">
        <f>+'PRIE (b)'!B8</f>
        <v>97723182</v>
      </c>
      <c r="H6" s="75"/>
    </row>
    <row r="7" spans="1:8" ht="15.75">
      <c r="A7" s="50" t="s">
        <v>475</v>
      </c>
      <c r="B7" s="131">
        <v>0</v>
      </c>
      <c r="C7" s="131">
        <v>0</v>
      </c>
      <c r="D7" s="131">
        <v>0</v>
      </c>
      <c r="E7" s="131">
        <v>0</v>
      </c>
      <c r="F7" s="108">
        <v>18992900.309999999</v>
      </c>
      <c r="G7" s="108">
        <f>+'PRIE (b)'!B9</f>
        <v>17850576</v>
      </c>
      <c r="H7" s="75"/>
    </row>
    <row r="8" spans="1:8" ht="15.75">
      <c r="A8" s="50" t="s">
        <v>476</v>
      </c>
      <c r="B8" s="131">
        <v>0</v>
      </c>
      <c r="C8" s="131">
        <v>0</v>
      </c>
      <c r="D8" s="131">
        <v>0</v>
      </c>
      <c r="E8" s="131">
        <v>0</v>
      </c>
      <c r="F8" s="108">
        <v>22464810.059999999</v>
      </c>
      <c r="G8" s="108">
        <f>+'PRIE (b)'!B10</f>
        <v>22342192</v>
      </c>
      <c r="H8" s="75"/>
    </row>
    <row r="9" spans="1:8" ht="15.75">
      <c r="A9" s="50" t="s">
        <v>477</v>
      </c>
      <c r="B9" s="131">
        <v>0</v>
      </c>
      <c r="C9" s="131">
        <v>0</v>
      </c>
      <c r="D9" s="131">
        <v>0</v>
      </c>
      <c r="E9" s="131">
        <v>0</v>
      </c>
      <c r="F9" s="108">
        <v>57365496.93</v>
      </c>
      <c r="G9" s="108">
        <f>+'PRIE (b)'!B11</f>
        <v>41870321</v>
      </c>
      <c r="H9" s="75"/>
    </row>
    <row r="10" spans="1:8" ht="15.75">
      <c r="A10" s="50" t="s">
        <v>478</v>
      </c>
      <c r="B10" s="131">
        <v>0</v>
      </c>
      <c r="C10" s="131">
        <v>0</v>
      </c>
      <c r="D10" s="131">
        <v>0</v>
      </c>
      <c r="E10" s="131">
        <v>0</v>
      </c>
      <c r="F10" s="108">
        <v>2318046.5499999998</v>
      </c>
      <c r="G10" s="108">
        <f>+'PRIE (b)'!B12</f>
        <v>132345</v>
      </c>
      <c r="H10" s="75"/>
    </row>
    <row r="11" spans="1:8" ht="15.75">
      <c r="A11" s="50" t="s">
        <v>479</v>
      </c>
      <c r="B11" s="131">
        <v>0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75"/>
    </row>
    <row r="12" spans="1:8" ht="15.75">
      <c r="A12" s="50" t="s">
        <v>480</v>
      </c>
      <c r="B12" s="131">
        <v>0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75"/>
    </row>
    <row r="13" spans="1:8" ht="15.75">
      <c r="A13" s="50" t="s">
        <v>481</v>
      </c>
      <c r="B13" s="131">
        <v>0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75"/>
    </row>
    <row r="14" spans="1:8" ht="15.75">
      <c r="A14" s="50" t="s">
        <v>482</v>
      </c>
      <c r="B14" s="131">
        <v>0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75"/>
    </row>
    <row r="15" spans="1:8" ht="15.75">
      <c r="A15" s="50"/>
      <c r="B15" s="86"/>
      <c r="C15" s="86"/>
      <c r="D15" s="86"/>
      <c r="E15" s="86"/>
      <c r="F15" s="86"/>
      <c r="G15" s="86"/>
      <c r="H15" s="75"/>
    </row>
    <row r="16" spans="1:8" ht="15.75">
      <c r="A16" s="51" t="s">
        <v>483</v>
      </c>
      <c r="B16" s="133">
        <f>SUM(B17:B25)</f>
        <v>0</v>
      </c>
      <c r="C16" s="133">
        <f t="shared" ref="C16:G16" si="1">SUM(C17:C25)</f>
        <v>0</v>
      </c>
      <c r="D16" s="133">
        <f t="shared" si="1"/>
        <v>0</v>
      </c>
      <c r="E16" s="133">
        <f t="shared" si="1"/>
        <v>0</v>
      </c>
      <c r="F16" s="133">
        <f t="shared" si="1"/>
        <v>0</v>
      </c>
      <c r="G16" s="133">
        <f t="shared" si="1"/>
        <v>0</v>
      </c>
      <c r="H16" s="75"/>
    </row>
    <row r="17" spans="1:8" ht="15.75">
      <c r="A17" s="50" t="s">
        <v>474</v>
      </c>
      <c r="B17" s="131">
        <v>0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75"/>
    </row>
    <row r="18" spans="1:8" ht="15.75">
      <c r="A18" s="50" t="s">
        <v>475</v>
      </c>
      <c r="B18" s="131">
        <v>0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75"/>
    </row>
    <row r="19" spans="1:8" ht="15.75">
      <c r="A19" s="50" t="s">
        <v>476</v>
      </c>
      <c r="B19" s="131">
        <v>0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75"/>
    </row>
    <row r="20" spans="1:8" ht="15.75">
      <c r="A20" s="50" t="s">
        <v>477</v>
      </c>
      <c r="B20" s="131">
        <v>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75"/>
    </row>
    <row r="21" spans="1:8" ht="15.75">
      <c r="A21" s="50" t="s">
        <v>478</v>
      </c>
      <c r="B21" s="131">
        <v>0</v>
      </c>
      <c r="C21" s="131">
        <v>0</v>
      </c>
      <c r="D21" s="131">
        <v>0</v>
      </c>
      <c r="E21" s="131">
        <v>0</v>
      </c>
      <c r="F21" s="131">
        <v>0</v>
      </c>
      <c r="G21" s="131">
        <v>0</v>
      </c>
      <c r="H21" s="75"/>
    </row>
    <row r="22" spans="1:8" ht="15.75">
      <c r="A22" s="50" t="s">
        <v>479</v>
      </c>
      <c r="B22" s="131">
        <v>0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75"/>
    </row>
    <row r="23" spans="1:8" ht="15.75">
      <c r="A23" s="50" t="s">
        <v>480</v>
      </c>
      <c r="B23" s="131">
        <v>0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  <c r="H23" s="75"/>
    </row>
    <row r="24" spans="1:8" ht="15.75">
      <c r="A24" s="50" t="s">
        <v>484</v>
      </c>
      <c r="B24" s="131">
        <v>0</v>
      </c>
      <c r="C24" s="131">
        <v>0</v>
      </c>
      <c r="D24" s="131">
        <v>0</v>
      </c>
      <c r="E24" s="131">
        <v>0</v>
      </c>
      <c r="F24" s="131">
        <v>0</v>
      </c>
      <c r="G24" s="131">
        <v>0</v>
      </c>
      <c r="H24" s="75"/>
    </row>
    <row r="25" spans="1:8" ht="15.75">
      <c r="A25" s="50" t="s">
        <v>482</v>
      </c>
      <c r="B25" s="131">
        <v>0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75"/>
    </row>
    <row r="26" spans="1:8" ht="15.75">
      <c r="A26" s="50"/>
      <c r="B26" s="86"/>
      <c r="C26" s="86"/>
      <c r="D26" s="86"/>
      <c r="E26" s="86"/>
      <c r="F26" s="86"/>
      <c r="G26" s="86"/>
      <c r="H26" s="75"/>
    </row>
    <row r="27" spans="1:8" ht="15.75">
      <c r="A27" s="51" t="s">
        <v>500</v>
      </c>
      <c r="B27" s="151">
        <f>+B5+B16</f>
        <v>0</v>
      </c>
      <c r="C27" s="151">
        <f t="shared" ref="C27:G27" si="2">+C5+C16</f>
        <v>0</v>
      </c>
      <c r="D27" s="151">
        <f t="shared" si="2"/>
        <v>0</v>
      </c>
      <c r="E27" s="151">
        <f t="shared" si="2"/>
        <v>0</v>
      </c>
      <c r="F27" s="151">
        <f t="shared" si="2"/>
        <v>189640003.23000002</v>
      </c>
      <c r="G27" s="151">
        <f t="shared" si="2"/>
        <v>179918616</v>
      </c>
      <c r="H27" s="75"/>
    </row>
    <row r="28" spans="1:8" ht="16.5" thickBot="1">
      <c r="A28" s="87"/>
      <c r="B28" s="88"/>
      <c r="C28" s="88"/>
      <c r="D28" s="88"/>
      <c r="E28" s="88"/>
      <c r="F28" s="88"/>
      <c r="G28" s="88"/>
      <c r="H28" s="75"/>
    </row>
  </sheetData>
  <mergeCells count="3">
    <mergeCell ref="A1:G1"/>
    <mergeCell ref="A2:G2"/>
    <mergeCell ref="A3:G3"/>
  </mergeCells>
  <pageMargins left="0.7" right="0.7" top="0.75" bottom="0.75" header="0.3" footer="0.3"/>
  <pageSetup scale="92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workbookViewId="0">
      <selection activeCell="A3" sqref="A3"/>
    </sheetView>
  </sheetViews>
  <sheetFormatPr baseColWidth="10" defaultRowHeight="15"/>
  <cols>
    <col min="1" max="1" width="65.140625" customWidth="1"/>
    <col min="2" max="2" width="11.42578125" customWidth="1"/>
  </cols>
  <sheetData>
    <row r="1" spans="1:6">
      <c r="A1" s="379" t="s">
        <v>548</v>
      </c>
      <c r="B1" s="380"/>
      <c r="C1" s="380"/>
      <c r="D1" s="380"/>
      <c r="E1" s="380"/>
      <c r="F1" s="397"/>
    </row>
    <row r="2" spans="1:6" ht="15.75" thickBot="1">
      <c r="A2" s="415" t="s">
        <v>501</v>
      </c>
      <c r="B2" s="416"/>
      <c r="C2" s="416"/>
      <c r="D2" s="416"/>
      <c r="E2" s="416"/>
      <c r="F2" s="417"/>
    </row>
    <row r="3" spans="1:6" ht="34.5" thickBot="1">
      <c r="A3" s="89"/>
      <c r="B3" s="91" t="s">
        <v>502</v>
      </c>
      <c r="C3" s="90" t="s">
        <v>503</v>
      </c>
      <c r="D3" s="91" t="s">
        <v>504</v>
      </c>
      <c r="E3" s="91" t="s">
        <v>505</v>
      </c>
      <c r="F3" s="91" t="s">
        <v>506</v>
      </c>
    </row>
    <row r="4" spans="1:6">
      <c r="A4" s="215" t="s">
        <v>507</v>
      </c>
      <c r="B4" s="114"/>
      <c r="C4" s="216"/>
      <c r="D4" s="114"/>
      <c r="E4" s="216"/>
      <c r="F4" s="114"/>
    </row>
    <row r="5" spans="1:6" ht="15" customHeight="1">
      <c r="A5" s="145" t="s">
        <v>508</v>
      </c>
      <c r="B5" s="115"/>
      <c r="C5" s="113"/>
      <c r="D5" s="115"/>
      <c r="E5" s="113"/>
      <c r="F5" s="115"/>
    </row>
    <row r="6" spans="1:6">
      <c r="A6" s="145" t="s">
        <v>509</v>
      </c>
      <c r="B6" s="115"/>
      <c r="C6" s="113"/>
      <c r="D6" s="115"/>
      <c r="E6" s="113"/>
      <c r="F6" s="115"/>
    </row>
    <row r="7" spans="1:6">
      <c r="A7" s="92"/>
      <c r="B7" s="115"/>
      <c r="C7" s="113"/>
      <c r="D7" s="115"/>
      <c r="E7" s="113"/>
      <c r="F7" s="115"/>
    </row>
    <row r="8" spans="1:6">
      <c r="A8" s="92" t="s">
        <v>510</v>
      </c>
      <c r="B8" s="94"/>
      <c r="C8" s="117"/>
      <c r="D8" s="94"/>
      <c r="E8" s="117"/>
      <c r="F8" s="94"/>
    </row>
    <row r="9" spans="1:6">
      <c r="A9" s="145" t="s">
        <v>511</v>
      </c>
      <c r="B9" s="94"/>
      <c r="C9" s="117"/>
      <c r="D9" s="94"/>
      <c r="E9" s="117"/>
      <c r="F9" s="94"/>
    </row>
    <row r="10" spans="1:6">
      <c r="A10" s="62" t="s">
        <v>512</v>
      </c>
      <c r="B10" s="94"/>
      <c r="C10" s="117"/>
      <c r="D10" s="94"/>
      <c r="E10" s="117"/>
      <c r="F10" s="94"/>
    </row>
    <row r="11" spans="1:6">
      <c r="A11" s="62" t="s">
        <v>513</v>
      </c>
      <c r="B11" s="94"/>
      <c r="C11" s="117"/>
      <c r="D11" s="94"/>
      <c r="E11" s="117"/>
      <c r="F11" s="94"/>
    </row>
    <row r="12" spans="1:6">
      <c r="A12" s="62" t="s">
        <v>514</v>
      </c>
      <c r="B12" s="94"/>
      <c r="C12" s="117"/>
      <c r="D12" s="94"/>
      <c r="E12" s="117"/>
      <c r="F12" s="94"/>
    </row>
    <row r="13" spans="1:6">
      <c r="A13" s="145" t="s">
        <v>515</v>
      </c>
      <c r="B13" s="94"/>
      <c r="C13" s="117"/>
      <c r="D13" s="94"/>
      <c r="E13" s="117"/>
      <c r="F13" s="94"/>
    </row>
    <row r="14" spans="1:6">
      <c r="A14" s="62" t="s">
        <v>512</v>
      </c>
      <c r="B14" s="94"/>
      <c r="C14" s="117"/>
      <c r="D14" s="94"/>
      <c r="E14" s="117"/>
      <c r="F14" s="94"/>
    </row>
    <row r="15" spans="1:6">
      <c r="A15" s="62" t="s">
        <v>513</v>
      </c>
      <c r="B15" s="94"/>
      <c r="C15" s="117"/>
      <c r="D15" s="94"/>
      <c r="E15" s="117"/>
      <c r="F15" s="94"/>
    </row>
    <row r="16" spans="1:6">
      <c r="A16" s="62" t="s">
        <v>514</v>
      </c>
      <c r="B16" s="94"/>
      <c r="C16" s="117"/>
      <c r="D16" s="94"/>
      <c r="E16" s="117"/>
      <c r="F16" s="94"/>
    </row>
    <row r="17" spans="1:6">
      <c r="A17" s="145" t="s">
        <v>516</v>
      </c>
      <c r="B17" s="94"/>
      <c r="C17" s="117"/>
      <c r="D17" s="94"/>
      <c r="E17" s="117"/>
      <c r="F17" s="94"/>
    </row>
    <row r="18" spans="1:6">
      <c r="A18" s="145" t="s">
        <v>517</v>
      </c>
      <c r="B18" s="94"/>
      <c r="C18" s="117"/>
      <c r="D18" s="94"/>
      <c r="E18" s="117"/>
      <c r="F18" s="94"/>
    </row>
    <row r="19" spans="1:6">
      <c r="A19" s="145" t="s">
        <v>518</v>
      </c>
      <c r="B19" s="94"/>
      <c r="C19" s="117"/>
      <c r="D19" s="94"/>
      <c r="E19" s="117"/>
      <c r="F19" s="94"/>
    </row>
    <row r="20" spans="1:6">
      <c r="A20" s="145" t="s">
        <v>519</v>
      </c>
      <c r="B20" s="94"/>
      <c r="C20" s="117"/>
      <c r="D20" s="94"/>
      <c r="E20" s="117"/>
      <c r="F20" s="94"/>
    </row>
    <row r="21" spans="1:6">
      <c r="A21" s="145" t="s">
        <v>520</v>
      </c>
      <c r="B21" s="94"/>
      <c r="C21" s="117"/>
      <c r="D21" s="94"/>
      <c r="E21" s="117"/>
      <c r="F21" s="94"/>
    </row>
    <row r="22" spans="1:6">
      <c r="A22" s="145" t="s">
        <v>521</v>
      </c>
      <c r="B22" s="94"/>
      <c r="C22" s="117"/>
      <c r="D22" s="94"/>
      <c r="E22" s="117"/>
      <c r="F22" s="94"/>
    </row>
    <row r="23" spans="1:6">
      <c r="A23" s="145" t="s">
        <v>522</v>
      </c>
      <c r="B23" s="94"/>
      <c r="C23" s="117"/>
      <c r="D23" s="94"/>
      <c r="E23" s="117"/>
      <c r="F23" s="94"/>
    </row>
    <row r="24" spans="1:6">
      <c r="A24" s="145" t="s">
        <v>523</v>
      </c>
      <c r="B24" s="94"/>
      <c r="C24" s="117"/>
      <c r="D24" s="94"/>
      <c r="E24" s="117"/>
      <c r="F24" s="94"/>
    </row>
    <row r="25" spans="1:6">
      <c r="A25" s="92"/>
      <c r="B25" s="93"/>
      <c r="C25" s="116"/>
      <c r="D25" s="93"/>
      <c r="E25" s="116"/>
      <c r="F25" s="93"/>
    </row>
    <row r="26" spans="1:6">
      <c r="A26" s="28" t="s">
        <v>524</v>
      </c>
      <c r="B26" s="94"/>
      <c r="C26" s="117"/>
      <c r="D26" s="94"/>
      <c r="E26" s="117"/>
      <c r="F26" s="94"/>
    </row>
    <row r="27" spans="1:6">
      <c r="A27" s="145" t="s">
        <v>525</v>
      </c>
      <c r="B27" s="94"/>
      <c r="C27" s="117"/>
      <c r="D27" s="94"/>
      <c r="E27" s="117"/>
      <c r="F27" s="94"/>
    </row>
    <row r="28" spans="1:6">
      <c r="A28" s="92"/>
      <c r="B28" s="93"/>
      <c r="C28" s="116"/>
      <c r="D28" s="93"/>
      <c r="E28" s="116"/>
      <c r="F28" s="93"/>
    </row>
    <row r="29" spans="1:6">
      <c r="A29" s="28" t="s">
        <v>526</v>
      </c>
      <c r="B29" s="94"/>
      <c r="C29" s="117"/>
      <c r="D29" s="94"/>
      <c r="E29" s="117"/>
      <c r="F29" s="94"/>
    </row>
    <row r="30" spans="1:6">
      <c r="A30" s="145" t="s">
        <v>511</v>
      </c>
      <c r="B30" s="94"/>
      <c r="C30" s="117"/>
      <c r="D30" s="94"/>
      <c r="E30" s="117"/>
      <c r="F30" s="94"/>
    </row>
    <row r="31" spans="1:6">
      <c r="A31" s="145" t="s">
        <v>515</v>
      </c>
      <c r="B31" s="94"/>
      <c r="C31" s="117"/>
      <c r="D31" s="94"/>
      <c r="E31" s="117"/>
      <c r="F31" s="94"/>
    </row>
    <row r="32" spans="1:6">
      <c r="A32" s="145" t="s">
        <v>527</v>
      </c>
      <c r="B32" s="94"/>
      <c r="C32" s="117"/>
      <c r="D32" s="94"/>
      <c r="E32" s="117"/>
      <c r="F32" s="94"/>
    </row>
    <row r="33" spans="1:6">
      <c r="A33" s="92"/>
      <c r="B33" s="93"/>
      <c r="C33" s="116"/>
      <c r="D33" s="93"/>
      <c r="E33" s="116"/>
      <c r="F33" s="93"/>
    </row>
    <row r="34" spans="1:6">
      <c r="A34" s="28" t="s">
        <v>528</v>
      </c>
      <c r="B34" s="94"/>
      <c r="C34" s="117"/>
      <c r="D34" s="94"/>
      <c r="E34" s="117"/>
      <c r="F34" s="94"/>
    </row>
    <row r="35" spans="1:6">
      <c r="A35" s="145" t="s">
        <v>529</v>
      </c>
      <c r="B35" s="94"/>
      <c r="C35" s="117"/>
      <c r="D35" s="94"/>
      <c r="E35" s="117"/>
      <c r="F35" s="94"/>
    </row>
    <row r="36" spans="1:6">
      <c r="A36" s="145" t="s">
        <v>530</v>
      </c>
      <c r="B36" s="94"/>
      <c r="C36" s="117"/>
      <c r="D36" s="94"/>
      <c r="E36" s="117"/>
      <c r="F36" s="94"/>
    </row>
    <row r="37" spans="1:6">
      <c r="A37" s="145" t="s">
        <v>531</v>
      </c>
      <c r="B37" s="94"/>
      <c r="C37" s="117"/>
      <c r="D37" s="94"/>
      <c r="E37" s="117"/>
      <c r="F37" s="94"/>
    </row>
    <row r="38" spans="1:6">
      <c r="A38" s="92"/>
      <c r="B38" s="93"/>
      <c r="C38" s="116"/>
      <c r="D38" s="93"/>
      <c r="E38" s="116"/>
      <c r="F38" s="93"/>
    </row>
    <row r="39" spans="1:6">
      <c r="A39" s="92" t="s">
        <v>532</v>
      </c>
      <c r="B39" s="94"/>
      <c r="C39" s="117"/>
      <c r="D39" s="94"/>
      <c r="E39" s="117"/>
      <c r="F39" s="94"/>
    </row>
    <row r="40" spans="1:6">
      <c r="A40" s="92"/>
      <c r="B40" s="93"/>
      <c r="C40" s="116"/>
      <c r="D40" s="93"/>
      <c r="E40" s="116"/>
      <c r="F40" s="93"/>
    </row>
    <row r="41" spans="1:6">
      <c r="A41" s="92" t="s">
        <v>533</v>
      </c>
      <c r="B41" s="94"/>
      <c r="C41" s="117"/>
      <c r="D41" s="94"/>
      <c r="E41" s="117"/>
      <c r="F41" s="94"/>
    </row>
    <row r="42" spans="1:6">
      <c r="A42" s="145" t="s">
        <v>534</v>
      </c>
      <c r="B42" s="94"/>
      <c r="C42" s="117"/>
      <c r="D42" s="94"/>
      <c r="E42" s="117"/>
      <c r="F42" s="94"/>
    </row>
    <row r="43" spans="1:6">
      <c r="A43" s="145" t="s">
        <v>535</v>
      </c>
      <c r="B43" s="94"/>
      <c r="C43" s="117"/>
      <c r="D43" s="94"/>
      <c r="E43" s="117"/>
      <c r="F43" s="94"/>
    </row>
    <row r="44" spans="1:6">
      <c r="A44" s="145" t="s">
        <v>536</v>
      </c>
      <c r="B44" s="94"/>
      <c r="C44" s="117"/>
      <c r="D44" s="94"/>
      <c r="E44" s="117"/>
      <c r="F44" s="94"/>
    </row>
    <row r="45" spans="1:6">
      <c r="A45" s="92"/>
      <c r="B45" s="93"/>
      <c r="C45" s="116"/>
      <c r="D45" s="93"/>
      <c r="E45" s="116"/>
      <c r="F45" s="93"/>
    </row>
    <row r="46" spans="1:6" ht="22.5">
      <c r="A46" s="97" t="s">
        <v>537</v>
      </c>
      <c r="B46" s="94"/>
      <c r="C46" s="117"/>
      <c r="D46" s="94"/>
      <c r="E46" s="117"/>
      <c r="F46" s="94"/>
    </row>
    <row r="47" spans="1:6">
      <c r="A47" s="145" t="s">
        <v>535</v>
      </c>
      <c r="B47" s="94"/>
      <c r="C47" s="117"/>
      <c r="D47" s="94"/>
      <c r="E47" s="117"/>
      <c r="F47" s="94"/>
    </row>
    <row r="48" spans="1:6">
      <c r="A48" s="145" t="s">
        <v>536</v>
      </c>
      <c r="B48" s="94"/>
      <c r="C48" s="117"/>
      <c r="D48" s="94"/>
      <c r="E48" s="117"/>
      <c r="F48" s="94"/>
    </row>
    <row r="49" spans="1:6">
      <c r="A49" s="92"/>
      <c r="B49" s="93"/>
      <c r="C49" s="116"/>
      <c r="D49" s="93"/>
      <c r="E49" s="116"/>
      <c r="F49" s="93"/>
    </row>
    <row r="50" spans="1:6">
      <c r="A50" s="92" t="s">
        <v>538</v>
      </c>
      <c r="B50" s="94"/>
      <c r="C50" s="117"/>
      <c r="D50" s="94"/>
      <c r="E50" s="117"/>
      <c r="F50" s="94"/>
    </row>
    <row r="51" spans="1:6">
      <c r="A51" s="145" t="s">
        <v>535</v>
      </c>
      <c r="B51" s="94"/>
      <c r="C51" s="117"/>
      <c r="D51" s="94"/>
      <c r="E51" s="117"/>
      <c r="F51" s="94"/>
    </row>
    <row r="52" spans="1:6">
      <c r="A52" s="145" t="s">
        <v>536</v>
      </c>
      <c r="B52" s="94"/>
      <c r="C52" s="117"/>
      <c r="D52" s="94"/>
      <c r="E52" s="117"/>
      <c r="F52" s="94"/>
    </row>
    <row r="53" spans="1:6">
      <c r="A53" s="145" t="s">
        <v>539</v>
      </c>
      <c r="B53" s="94"/>
      <c r="C53" s="117"/>
      <c r="D53" s="94"/>
      <c r="E53" s="117"/>
      <c r="F53" s="94"/>
    </row>
    <row r="54" spans="1:6">
      <c r="A54" s="92"/>
      <c r="B54" s="93"/>
      <c r="C54" s="116"/>
      <c r="D54" s="93"/>
      <c r="E54" s="116"/>
      <c r="F54" s="93"/>
    </row>
    <row r="55" spans="1:6">
      <c r="A55" s="92" t="s">
        <v>540</v>
      </c>
      <c r="B55" s="94"/>
      <c r="C55" s="117"/>
      <c r="D55" s="94"/>
      <c r="E55" s="117"/>
      <c r="F55" s="94"/>
    </row>
    <row r="56" spans="1:6">
      <c r="A56" s="145" t="s">
        <v>535</v>
      </c>
      <c r="B56" s="94"/>
      <c r="C56" s="117"/>
      <c r="D56" s="94"/>
      <c r="E56" s="117"/>
      <c r="F56" s="94"/>
    </row>
    <row r="57" spans="1:6">
      <c r="A57" s="145" t="s">
        <v>536</v>
      </c>
      <c r="B57" s="94"/>
      <c r="C57" s="117"/>
      <c r="D57" s="94"/>
      <c r="E57" s="117"/>
      <c r="F57" s="94"/>
    </row>
    <row r="58" spans="1:6">
      <c r="A58" s="92"/>
      <c r="B58" s="93"/>
      <c r="C58" s="116"/>
      <c r="D58" s="93"/>
      <c r="E58" s="116"/>
      <c r="F58" s="93"/>
    </row>
    <row r="59" spans="1:6">
      <c r="A59" s="92" t="s">
        <v>541</v>
      </c>
      <c r="B59" s="94"/>
      <c r="C59" s="117"/>
      <c r="D59" s="94"/>
      <c r="E59" s="117"/>
      <c r="F59" s="94"/>
    </row>
    <row r="60" spans="1:6">
      <c r="A60" s="145" t="s">
        <v>542</v>
      </c>
      <c r="B60" s="94"/>
      <c r="C60" s="117"/>
      <c r="D60" s="94"/>
      <c r="E60" s="117"/>
      <c r="F60" s="94"/>
    </row>
    <row r="61" spans="1:6">
      <c r="A61" s="145" t="s">
        <v>543</v>
      </c>
      <c r="B61" s="94"/>
      <c r="C61" s="117"/>
      <c r="D61" s="94"/>
      <c r="E61" s="117"/>
      <c r="F61" s="94"/>
    </row>
    <row r="62" spans="1:6">
      <c r="A62" s="92"/>
      <c r="B62" s="93"/>
      <c r="C62" s="116"/>
      <c r="D62" s="93"/>
      <c r="E62" s="116"/>
      <c r="F62" s="93"/>
    </row>
    <row r="63" spans="1:6">
      <c r="A63" s="92" t="s">
        <v>544</v>
      </c>
      <c r="B63" s="94"/>
      <c r="C63" s="117"/>
      <c r="D63" s="94"/>
      <c r="E63" s="117"/>
      <c r="F63" s="94"/>
    </row>
    <row r="64" spans="1:6">
      <c r="A64" s="145" t="s">
        <v>545</v>
      </c>
      <c r="B64" s="94"/>
      <c r="C64" s="117"/>
      <c r="D64" s="94"/>
      <c r="E64" s="117"/>
      <c r="F64" s="94"/>
    </row>
    <row r="65" spans="1:6">
      <c r="A65" s="145" t="s">
        <v>546</v>
      </c>
      <c r="B65" s="94"/>
      <c r="C65" s="117"/>
      <c r="D65" s="94"/>
      <c r="E65" s="117"/>
      <c r="F65" s="94"/>
    </row>
    <row r="66" spans="1:6" ht="15.75" thickBot="1">
      <c r="A66" s="95"/>
      <c r="B66" s="96"/>
      <c r="C66" s="118"/>
      <c r="D66" s="96"/>
      <c r="E66" s="118"/>
      <c r="F66" s="96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scale="64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1"/>
  <sheetViews>
    <sheetView workbookViewId="0">
      <selection activeCell="H15" sqref="H15"/>
    </sheetView>
  </sheetViews>
  <sheetFormatPr baseColWidth="10" defaultRowHeight="15"/>
  <cols>
    <col min="1" max="1" width="2" bestFit="1" customWidth="1"/>
    <col min="3" max="3" width="59" customWidth="1"/>
    <col min="4" max="4" width="5" customWidth="1"/>
    <col min="5" max="5" width="25.5703125" bestFit="1" customWidth="1"/>
    <col min="6" max="6" width="5" customWidth="1"/>
    <col min="7" max="7" width="15.5703125" customWidth="1"/>
    <col min="8" max="8" width="13.28515625" bestFit="1" customWidth="1"/>
    <col min="9" max="9" width="13.140625" bestFit="1" customWidth="1"/>
    <col min="10" max="10" width="23.140625" customWidth="1"/>
    <col min="11" max="11" width="13.42578125" bestFit="1" customWidth="1"/>
  </cols>
  <sheetData>
    <row r="1" spans="1:11">
      <c r="A1" s="153"/>
    </row>
    <row r="2" spans="1:11">
      <c r="A2" s="154"/>
    </row>
    <row r="3" spans="1:11">
      <c r="A3" s="154"/>
    </row>
    <row r="4" spans="1:11">
      <c r="A4" s="474"/>
      <c r="B4" s="475"/>
      <c r="C4" s="475"/>
      <c r="D4" s="475"/>
      <c r="E4" s="475"/>
      <c r="F4" s="475"/>
      <c r="G4" s="475"/>
      <c r="H4" s="475"/>
      <c r="I4" s="475"/>
      <c r="J4" s="475"/>
      <c r="K4" s="476"/>
    </row>
    <row r="5" spans="1:11">
      <c r="A5" s="477" t="s">
        <v>547</v>
      </c>
      <c r="B5" s="478"/>
      <c r="C5" s="478"/>
      <c r="D5" s="478"/>
      <c r="E5" s="478"/>
      <c r="F5" s="478"/>
      <c r="G5" s="478"/>
      <c r="H5" s="478"/>
      <c r="I5" s="478"/>
      <c r="J5" s="478"/>
      <c r="K5" s="479"/>
    </row>
    <row r="6" spans="1:11">
      <c r="A6" s="477" t="s">
        <v>550</v>
      </c>
      <c r="B6" s="478"/>
      <c r="C6" s="478"/>
      <c r="D6" s="478"/>
      <c r="E6" s="478"/>
      <c r="F6" s="478"/>
      <c r="G6" s="478"/>
      <c r="H6" s="478"/>
      <c r="I6" s="478"/>
      <c r="J6" s="478"/>
      <c r="K6" s="479"/>
    </row>
    <row r="7" spans="1:11">
      <c r="A7" s="477" t="s">
        <v>677</v>
      </c>
      <c r="B7" s="478"/>
      <c r="C7" s="478"/>
      <c r="D7" s="478"/>
      <c r="E7" s="478"/>
      <c r="F7" s="478"/>
      <c r="G7" s="478"/>
      <c r="H7" s="478"/>
      <c r="I7" s="478"/>
      <c r="J7" s="478"/>
      <c r="K7" s="479"/>
    </row>
    <row r="8" spans="1:11">
      <c r="A8" s="480"/>
      <c r="B8" s="481"/>
      <c r="C8" s="481"/>
      <c r="D8" s="481"/>
      <c r="E8" s="481"/>
      <c r="F8" s="481"/>
      <c r="G8" s="481"/>
      <c r="H8" s="481"/>
      <c r="I8" s="481"/>
      <c r="J8" s="481"/>
      <c r="K8" s="482"/>
    </row>
    <row r="9" spans="1:11">
      <c r="A9" s="483" t="s">
        <v>551</v>
      </c>
      <c r="B9" s="484"/>
      <c r="C9" s="485"/>
      <c r="D9" s="468" t="s">
        <v>552</v>
      </c>
      <c r="E9" s="492"/>
      <c r="F9" s="492"/>
      <c r="G9" s="469"/>
      <c r="H9" s="468" t="s">
        <v>553</v>
      </c>
      <c r="I9" s="469"/>
      <c r="J9" s="470" t="s">
        <v>554</v>
      </c>
      <c r="K9" s="470" t="s">
        <v>555</v>
      </c>
    </row>
    <row r="10" spans="1:11">
      <c r="A10" s="486"/>
      <c r="B10" s="487"/>
      <c r="C10" s="488"/>
      <c r="D10" s="468" t="s">
        <v>556</v>
      </c>
      <c r="E10" s="469"/>
      <c r="F10" s="468" t="s">
        <v>557</v>
      </c>
      <c r="G10" s="469"/>
      <c r="H10" s="228"/>
      <c r="I10" s="228"/>
      <c r="J10" s="493"/>
      <c r="K10" s="493"/>
    </row>
    <row r="11" spans="1:11">
      <c r="A11" s="486"/>
      <c r="B11" s="487"/>
      <c r="C11" s="488"/>
      <c r="D11" s="470"/>
      <c r="E11" s="229" t="s">
        <v>558</v>
      </c>
      <c r="F11" s="472"/>
      <c r="G11" s="229" t="s">
        <v>559</v>
      </c>
      <c r="H11" s="472" t="s">
        <v>560</v>
      </c>
      <c r="I11" s="230" t="s">
        <v>561</v>
      </c>
      <c r="J11" s="493"/>
      <c r="K11" s="493"/>
    </row>
    <row r="12" spans="1:11">
      <c r="A12" s="489"/>
      <c r="B12" s="490"/>
      <c r="C12" s="491"/>
      <c r="D12" s="471"/>
      <c r="E12" s="231" t="s">
        <v>562</v>
      </c>
      <c r="F12" s="473"/>
      <c r="G12" s="231" t="s">
        <v>563</v>
      </c>
      <c r="H12" s="473"/>
      <c r="I12" s="232" t="s">
        <v>564</v>
      </c>
      <c r="J12" s="471"/>
      <c r="K12" s="471"/>
    </row>
    <row r="13" spans="1:11">
      <c r="A13" s="418" t="s">
        <v>565</v>
      </c>
      <c r="B13" s="419"/>
      <c r="C13" s="419"/>
      <c r="D13" s="419"/>
      <c r="E13" s="419"/>
      <c r="F13" s="419"/>
      <c r="G13" s="419"/>
      <c r="H13" s="233"/>
      <c r="I13" s="233"/>
      <c r="J13" s="233"/>
      <c r="K13" s="234"/>
    </row>
    <row r="14" spans="1:11">
      <c r="A14" s="418" t="s">
        <v>566</v>
      </c>
      <c r="B14" s="419"/>
      <c r="C14" s="419"/>
      <c r="D14" s="419"/>
      <c r="E14" s="419"/>
      <c r="F14" s="419"/>
      <c r="G14" s="419"/>
      <c r="H14" s="235"/>
      <c r="I14" s="235"/>
      <c r="J14" s="235"/>
      <c r="K14" s="236"/>
    </row>
    <row r="15" spans="1:11">
      <c r="A15" s="155">
        <v>1</v>
      </c>
      <c r="B15" s="204" t="s">
        <v>567</v>
      </c>
      <c r="C15" s="204"/>
      <c r="D15" s="156"/>
      <c r="E15" s="157"/>
      <c r="F15" s="156"/>
      <c r="G15" s="157"/>
      <c r="H15" s="156"/>
      <c r="I15" s="156"/>
      <c r="J15" s="156"/>
      <c r="K15" s="158"/>
    </row>
    <row r="16" spans="1:11">
      <c r="A16" s="435"/>
      <c r="B16" s="446" t="s">
        <v>568</v>
      </c>
      <c r="C16" s="460" t="s">
        <v>569</v>
      </c>
      <c r="D16" s="428"/>
      <c r="E16" s="159" t="s">
        <v>570</v>
      </c>
      <c r="F16" s="428"/>
      <c r="G16" s="443"/>
      <c r="H16" s="463">
        <f>+BP!C8</f>
        <v>178740000</v>
      </c>
      <c r="I16" s="428" t="s">
        <v>571</v>
      </c>
      <c r="J16" s="428" t="s">
        <v>572</v>
      </c>
      <c r="K16" s="428"/>
    </row>
    <row r="17" spans="1:11">
      <c r="A17" s="436"/>
      <c r="B17" s="451"/>
      <c r="C17" s="462"/>
      <c r="D17" s="429"/>
      <c r="E17" s="159" t="s">
        <v>573</v>
      </c>
      <c r="F17" s="429"/>
      <c r="G17" s="444"/>
      <c r="H17" s="429"/>
      <c r="I17" s="429"/>
      <c r="J17" s="429"/>
      <c r="K17" s="429"/>
    </row>
    <row r="18" spans="1:11">
      <c r="A18" s="437"/>
      <c r="B18" s="447"/>
      <c r="C18" s="461"/>
      <c r="D18" s="430"/>
      <c r="E18" s="159" t="s">
        <v>574</v>
      </c>
      <c r="F18" s="430"/>
      <c r="G18" s="445"/>
      <c r="H18" s="430"/>
      <c r="I18" s="430"/>
      <c r="J18" s="430"/>
      <c r="K18" s="430"/>
    </row>
    <row r="19" spans="1:11">
      <c r="A19" s="435"/>
      <c r="B19" s="446" t="s">
        <v>575</v>
      </c>
      <c r="C19" s="460" t="s">
        <v>203</v>
      </c>
      <c r="D19" s="428"/>
      <c r="E19" s="160" t="s">
        <v>576</v>
      </c>
      <c r="F19" s="428"/>
      <c r="G19" s="443"/>
      <c r="H19" s="463">
        <f>+H16</f>
        <v>178740000</v>
      </c>
      <c r="I19" s="428" t="s">
        <v>571</v>
      </c>
      <c r="J19" s="428" t="s">
        <v>572</v>
      </c>
      <c r="K19" s="428"/>
    </row>
    <row r="20" spans="1:11">
      <c r="A20" s="437"/>
      <c r="B20" s="447"/>
      <c r="C20" s="461"/>
      <c r="D20" s="430"/>
      <c r="E20" s="159" t="s">
        <v>577</v>
      </c>
      <c r="F20" s="430"/>
      <c r="G20" s="445"/>
      <c r="H20" s="464"/>
      <c r="I20" s="430"/>
      <c r="J20" s="430"/>
      <c r="K20" s="430"/>
    </row>
    <row r="21" spans="1:11">
      <c r="A21" s="435"/>
      <c r="B21" s="446" t="s">
        <v>578</v>
      </c>
      <c r="C21" s="460" t="s">
        <v>579</v>
      </c>
      <c r="D21" s="428"/>
      <c r="E21" s="160" t="s">
        <v>580</v>
      </c>
      <c r="F21" s="428"/>
      <c r="G21" s="443"/>
      <c r="H21" s="463">
        <f>+BP!E14</f>
        <v>72338669.159999996</v>
      </c>
      <c r="I21" s="428" t="s">
        <v>571</v>
      </c>
      <c r="J21" s="428" t="s">
        <v>572</v>
      </c>
      <c r="K21" s="428"/>
    </row>
    <row r="22" spans="1:11">
      <c r="A22" s="437"/>
      <c r="B22" s="447"/>
      <c r="C22" s="461"/>
      <c r="D22" s="430"/>
      <c r="E22" s="159" t="s">
        <v>581</v>
      </c>
      <c r="F22" s="430"/>
      <c r="G22" s="445"/>
      <c r="H22" s="464"/>
      <c r="I22" s="430"/>
      <c r="J22" s="430"/>
      <c r="K22" s="430"/>
    </row>
    <row r="23" spans="1:11">
      <c r="A23" s="155">
        <v>2</v>
      </c>
      <c r="B23" s="204" t="s">
        <v>582</v>
      </c>
      <c r="C23" s="204"/>
      <c r="D23" s="161"/>
      <c r="E23" s="161"/>
      <c r="F23" s="161"/>
      <c r="G23" s="162"/>
      <c r="H23" s="161"/>
      <c r="I23" s="161"/>
      <c r="J23" s="163"/>
      <c r="K23" s="164"/>
    </row>
    <row r="24" spans="1:11">
      <c r="A24" s="435"/>
      <c r="B24" s="446" t="s">
        <v>568</v>
      </c>
      <c r="C24" s="460" t="s">
        <v>569</v>
      </c>
      <c r="D24" s="428"/>
      <c r="E24" s="159" t="s">
        <v>570</v>
      </c>
      <c r="F24" s="428"/>
      <c r="G24" s="443"/>
      <c r="H24" s="465">
        <f>+H16</f>
        <v>178740000</v>
      </c>
      <c r="I24" s="428" t="s">
        <v>571</v>
      </c>
      <c r="J24" s="428" t="s">
        <v>572</v>
      </c>
      <c r="K24" s="428"/>
    </row>
    <row r="25" spans="1:11">
      <c r="A25" s="436"/>
      <c r="B25" s="451"/>
      <c r="C25" s="462"/>
      <c r="D25" s="429"/>
      <c r="E25" s="159" t="s">
        <v>573</v>
      </c>
      <c r="F25" s="429"/>
      <c r="G25" s="444"/>
      <c r="H25" s="466"/>
      <c r="I25" s="429"/>
      <c r="J25" s="429"/>
      <c r="K25" s="429"/>
    </row>
    <row r="26" spans="1:11">
      <c r="A26" s="437"/>
      <c r="B26" s="447"/>
      <c r="C26" s="461"/>
      <c r="D26" s="430"/>
      <c r="E26" s="159" t="s">
        <v>574</v>
      </c>
      <c r="F26" s="430"/>
      <c r="G26" s="445"/>
      <c r="H26" s="467"/>
      <c r="I26" s="430"/>
      <c r="J26" s="430"/>
      <c r="K26" s="430"/>
    </row>
    <row r="27" spans="1:11">
      <c r="A27" s="435"/>
      <c r="B27" s="446" t="s">
        <v>575</v>
      </c>
      <c r="C27" s="460" t="s">
        <v>203</v>
      </c>
      <c r="D27" s="428"/>
      <c r="E27" s="160" t="s">
        <v>576</v>
      </c>
      <c r="F27" s="428"/>
      <c r="G27" s="443"/>
      <c r="H27" s="463">
        <f>+H19</f>
        <v>178740000</v>
      </c>
      <c r="I27" s="428" t="s">
        <v>571</v>
      </c>
      <c r="J27" s="428" t="s">
        <v>572</v>
      </c>
      <c r="K27" s="428"/>
    </row>
    <row r="28" spans="1:11">
      <c r="A28" s="437"/>
      <c r="B28" s="447"/>
      <c r="C28" s="461"/>
      <c r="D28" s="430"/>
      <c r="E28" s="159" t="s">
        <v>577</v>
      </c>
      <c r="F28" s="430"/>
      <c r="G28" s="445"/>
      <c r="H28" s="464"/>
      <c r="I28" s="430"/>
      <c r="J28" s="430"/>
      <c r="K28" s="430"/>
    </row>
    <row r="29" spans="1:11">
      <c r="A29" s="435"/>
      <c r="B29" s="446" t="s">
        <v>578</v>
      </c>
      <c r="C29" s="460" t="s">
        <v>579</v>
      </c>
      <c r="D29" s="428"/>
      <c r="E29" s="160" t="s">
        <v>580</v>
      </c>
      <c r="F29" s="428"/>
      <c r="G29" s="443"/>
      <c r="H29" s="463">
        <f>+H21</f>
        <v>72338669.159999996</v>
      </c>
      <c r="I29" s="428" t="s">
        <v>571</v>
      </c>
      <c r="J29" s="428" t="s">
        <v>572</v>
      </c>
      <c r="K29" s="428"/>
    </row>
    <row r="30" spans="1:11">
      <c r="A30" s="437"/>
      <c r="B30" s="447"/>
      <c r="C30" s="461"/>
      <c r="D30" s="430"/>
      <c r="E30" s="159" t="s">
        <v>581</v>
      </c>
      <c r="F30" s="430"/>
      <c r="G30" s="445"/>
      <c r="H30" s="464"/>
      <c r="I30" s="430"/>
      <c r="J30" s="430"/>
      <c r="K30" s="430"/>
    </row>
    <row r="31" spans="1:11">
      <c r="A31" s="155">
        <v>3</v>
      </c>
      <c r="B31" s="204" t="s">
        <v>583</v>
      </c>
      <c r="C31" s="204"/>
      <c r="D31" s="161"/>
      <c r="E31" s="161"/>
      <c r="F31" s="161"/>
      <c r="G31" s="162"/>
      <c r="H31" s="161"/>
      <c r="I31" s="161"/>
      <c r="J31" s="163"/>
      <c r="K31" s="164"/>
    </row>
    <row r="32" spans="1:11">
      <c r="A32" s="165"/>
      <c r="B32" s="166" t="s">
        <v>568</v>
      </c>
      <c r="C32" s="167" t="s">
        <v>569</v>
      </c>
      <c r="D32" s="209"/>
      <c r="E32" s="159" t="s">
        <v>570</v>
      </c>
      <c r="F32" s="159"/>
      <c r="G32" s="169"/>
      <c r="H32" s="170">
        <v>0</v>
      </c>
      <c r="I32" s="168" t="s">
        <v>571</v>
      </c>
      <c r="J32" s="159" t="s">
        <v>584</v>
      </c>
      <c r="K32" s="159" t="s">
        <v>585</v>
      </c>
    </row>
    <row r="33" spans="1:11">
      <c r="A33" s="165"/>
      <c r="B33" s="166" t="s">
        <v>575</v>
      </c>
      <c r="C33" s="167" t="s">
        <v>203</v>
      </c>
      <c r="D33" s="213"/>
      <c r="E33" s="160" t="s">
        <v>586</v>
      </c>
      <c r="F33" s="160"/>
      <c r="G33" s="172"/>
      <c r="H33" s="173">
        <v>0</v>
      </c>
      <c r="I33" s="171" t="s">
        <v>571</v>
      </c>
      <c r="J33" s="160" t="s">
        <v>584</v>
      </c>
      <c r="K33" s="160" t="s">
        <v>585</v>
      </c>
    </row>
    <row r="34" spans="1:11">
      <c r="A34" s="435"/>
      <c r="B34" s="446" t="s">
        <v>578</v>
      </c>
      <c r="C34" s="460" t="s">
        <v>579</v>
      </c>
      <c r="D34" s="440"/>
      <c r="E34" s="160" t="s">
        <v>580</v>
      </c>
      <c r="F34" s="428"/>
      <c r="G34" s="443"/>
      <c r="H34" s="428">
        <v>0</v>
      </c>
      <c r="I34" s="428" t="s">
        <v>571</v>
      </c>
      <c r="J34" s="428" t="s">
        <v>584</v>
      </c>
      <c r="K34" s="428" t="s">
        <v>585</v>
      </c>
    </row>
    <row r="35" spans="1:11">
      <c r="A35" s="437"/>
      <c r="B35" s="447"/>
      <c r="C35" s="461"/>
      <c r="D35" s="442"/>
      <c r="E35" s="159" t="s">
        <v>581</v>
      </c>
      <c r="F35" s="430"/>
      <c r="G35" s="445"/>
      <c r="H35" s="430"/>
      <c r="I35" s="430"/>
      <c r="J35" s="430"/>
      <c r="K35" s="430"/>
    </row>
    <row r="36" spans="1:11">
      <c r="A36" s="155">
        <v>4</v>
      </c>
      <c r="B36" s="204" t="s">
        <v>587</v>
      </c>
      <c r="C36" s="204"/>
      <c r="D36" s="210"/>
      <c r="E36" s="174"/>
      <c r="F36" s="174"/>
      <c r="G36" s="175"/>
      <c r="H36" s="174"/>
      <c r="I36" s="174"/>
      <c r="J36" s="156"/>
      <c r="K36" s="176"/>
    </row>
    <row r="37" spans="1:11">
      <c r="A37" s="177"/>
      <c r="B37" s="178" t="s">
        <v>568</v>
      </c>
      <c r="C37" s="179" t="s">
        <v>588</v>
      </c>
      <c r="D37" s="214"/>
      <c r="E37" s="156"/>
      <c r="F37" s="156"/>
      <c r="G37" s="157"/>
      <c r="H37" s="156"/>
      <c r="I37" s="156"/>
      <c r="J37" s="156"/>
      <c r="K37" s="158"/>
    </row>
    <row r="38" spans="1:11">
      <c r="A38" s="165"/>
      <c r="B38" s="166"/>
      <c r="C38" s="167" t="s">
        <v>589</v>
      </c>
      <c r="D38" s="209"/>
      <c r="E38" s="159" t="s">
        <v>590</v>
      </c>
      <c r="F38" s="159"/>
      <c r="G38" s="169"/>
      <c r="H38" s="170">
        <v>0</v>
      </c>
      <c r="I38" s="168" t="s">
        <v>571</v>
      </c>
      <c r="J38" s="159" t="s">
        <v>591</v>
      </c>
      <c r="K38" s="159" t="s">
        <v>585</v>
      </c>
    </row>
    <row r="39" spans="1:11">
      <c r="A39" s="435"/>
      <c r="B39" s="446"/>
      <c r="C39" s="460" t="s">
        <v>592</v>
      </c>
      <c r="D39" s="440"/>
      <c r="E39" s="160" t="s">
        <v>593</v>
      </c>
      <c r="F39" s="428"/>
      <c r="G39" s="443"/>
      <c r="H39" s="428">
        <v>0</v>
      </c>
      <c r="I39" s="428" t="s">
        <v>571</v>
      </c>
      <c r="J39" s="428" t="s">
        <v>591</v>
      </c>
      <c r="K39" s="428" t="s">
        <v>585</v>
      </c>
    </row>
    <row r="40" spans="1:11">
      <c r="A40" s="437"/>
      <c r="B40" s="447"/>
      <c r="C40" s="461"/>
      <c r="D40" s="442"/>
      <c r="E40" s="159" t="s">
        <v>594</v>
      </c>
      <c r="F40" s="430"/>
      <c r="G40" s="445"/>
      <c r="H40" s="430"/>
      <c r="I40" s="430"/>
      <c r="J40" s="430"/>
      <c r="K40" s="430"/>
    </row>
    <row r="41" spans="1:11">
      <c r="A41" s="448"/>
      <c r="B41" s="446" t="s">
        <v>575</v>
      </c>
      <c r="C41" s="180" t="s">
        <v>595</v>
      </c>
      <c r="D41" s="440"/>
      <c r="E41" s="160" t="s">
        <v>596</v>
      </c>
      <c r="F41" s="425"/>
      <c r="G41" s="443"/>
      <c r="H41" s="428">
        <v>0</v>
      </c>
      <c r="I41" s="428" t="s">
        <v>571</v>
      </c>
      <c r="J41" s="428" t="s">
        <v>591</v>
      </c>
      <c r="K41" s="428" t="s">
        <v>585</v>
      </c>
    </row>
    <row r="42" spans="1:11">
      <c r="A42" s="449"/>
      <c r="B42" s="447"/>
      <c r="C42" s="167" t="s">
        <v>597</v>
      </c>
      <c r="D42" s="442"/>
      <c r="E42" s="159" t="s">
        <v>598</v>
      </c>
      <c r="F42" s="427"/>
      <c r="G42" s="445"/>
      <c r="H42" s="430"/>
      <c r="I42" s="430"/>
      <c r="J42" s="430"/>
      <c r="K42" s="430"/>
    </row>
    <row r="43" spans="1:11">
      <c r="A43" s="448"/>
      <c r="B43" s="446" t="s">
        <v>578</v>
      </c>
      <c r="C43" s="460" t="s">
        <v>599</v>
      </c>
      <c r="D43" s="440"/>
      <c r="E43" s="160" t="s">
        <v>600</v>
      </c>
      <c r="F43" s="425"/>
      <c r="G43" s="443"/>
      <c r="H43" s="428">
        <v>0</v>
      </c>
      <c r="I43" s="428" t="s">
        <v>571</v>
      </c>
      <c r="J43" s="428" t="s">
        <v>591</v>
      </c>
      <c r="K43" s="428" t="s">
        <v>585</v>
      </c>
    </row>
    <row r="44" spans="1:11">
      <c r="A44" s="449"/>
      <c r="B44" s="447"/>
      <c r="C44" s="461"/>
      <c r="D44" s="442"/>
      <c r="E44" s="181" t="s">
        <v>601</v>
      </c>
      <c r="F44" s="427"/>
      <c r="G44" s="445"/>
      <c r="H44" s="430"/>
      <c r="I44" s="430"/>
      <c r="J44" s="430"/>
      <c r="K44" s="430"/>
    </row>
    <row r="45" spans="1:11">
      <c r="A45" s="448"/>
      <c r="B45" s="446" t="s">
        <v>602</v>
      </c>
      <c r="C45" s="182" t="s">
        <v>603</v>
      </c>
      <c r="D45" s="440"/>
      <c r="E45" s="160" t="s">
        <v>596</v>
      </c>
      <c r="F45" s="425"/>
      <c r="G45" s="443"/>
      <c r="H45" s="428">
        <v>0</v>
      </c>
      <c r="I45" s="428" t="s">
        <v>571</v>
      </c>
      <c r="J45" s="428" t="s">
        <v>591</v>
      </c>
      <c r="K45" s="428" t="s">
        <v>585</v>
      </c>
    </row>
    <row r="46" spans="1:11">
      <c r="A46" s="449"/>
      <c r="B46" s="447"/>
      <c r="C46" s="167" t="s">
        <v>604</v>
      </c>
      <c r="D46" s="442"/>
      <c r="E46" s="181" t="s">
        <v>598</v>
      </c>
      <c r="F46" s="427"/>
      <c r="G46" s="445"/>
      <c r="H46" s="430"/>
      <c r="I46" s="430"/>
      <c r="J46" s="430"/>
      <c r="K46" s="430"/>
    </row>
    <row r="47" spans="1:11">
      <c r="A47" s="183"/>
      <c r="B47" s="184"/>
      <c r="C47" s="184"/>
      <c r="D47" s="184"/>
      <c r="E47" s="184"/>
      <c r="F47" s="184"/>
      <c r="G47" s="184"/>
      <c r="H47" s="184"/>
      <c r="I47" s="184"/>
      <c r="J47" s="184"/>
      <c r="K47" s="184"/>
    </row>
    <row r="48" spans="1:11">
      <c r="A48" s="185">
        <v>5</v>
      </c>
      <c r="B48" s="204" t="s">
        <v>605</v>
      </c>
      <c r="C48" s="204"/>
      <c r="D48" s="161"/>
      <c r="E48" s="161"/>
      <c r="F48" s="161"/>
      <c r="G48" s="162"/>
      <c r="H48" s="161"/>
      <c r="I48" s="161"/>
      <c r="J48" s="161"/>
      <c r="K48" s="164"/>
    </row>
    <row r="49" spans="1:11">
      <c r="A49" s="165"/>
      <c r="B49" s="166" t="s">
        <v>568</v>
      </c>
      <c r="C49" s="167" t="s">
        <v>606</v>
      </c>
      <c r="D49" s="168"/>
      <c r="E49" s="159" t="s">
        <v>607</v>
      </c>
      <c r="F49" s="159"/>
      <c r="G49" s="169"/>
      <c r="H49" s="211">
        <f>+'EAEPED (d)'!D9</f>
        <v>97723182</v>
      </c>
      <c r="I49" s="168" t="s">
        <v>571</v>
      </c>
      <c r="J49" s="159" t="s">
        <v>608</v>
      </c>
      <c r="K49" s="159"/>
    </row>
    <row r="50" spans="1:11">
      <c r="A50" s="165"/>
      <c r="B50" s="166" t="s">
        <v>575</v>
      </c>
      <c r="C50" s="167" t="s">
        <v>579</v>
      </c>
      <c r="D50" s="171"/>
      <c r="E50" s="160" t="s">
        <v>607</v>
      </c>
      <c r="F50" s="160"/>
      <c r="G50" s="172"/>
      <c r="H50" s="212">
        <f>+'EAEPED (d)'!E9</f>
        <v>22656847</v>
      </c>
      <c r="I50" s="171" t="s">
        <v>571</v>
      </c>
      <c r="J50" s="187" t="s">
        <v>609</v>
      </c>
      <c r="K50" s="160"/>
    </row>
    <row r="51" spans="1:11">
      <c r="A51" s="155">
        <v>6</v>
      </c>
      <c r="B51" s="204" t="s">
        <v>610</v>
      </c>
      <c r="C51" s="204"/>
      <c r="D51" s="174"/>
      <c r="E51" s="174"/>
      <c r="F51" s="174"/>
      <c r="G51" s="175"/>
      <c r="H51" s="174"/>
      <c r="I51" s="174"/>
      <c r="J51" s="156"/>
      <c r="K51" s="176"/>
    </row>
    <row r="52" spans="1:11">
      <c r="A52" s="165"/>
      <c r="B52" s="166" t="s">
        <v>568</v>
      </c>
      <c r="C52" s="167" t="s">
        <v>606</v>
      </c>
      <c r="D52" s="209"/>
      <c r="E52" s="159" t="s">
        <v>577</v>
      </c>
      <c r="F52" s="159"/>
      <c r="G52" s="169"/>
      <c r="H52" s="170">
        <v>0</v>
      </c>
      <c r="I52" s="168" t="s">
        <v>571</v>
      </c>
      <c r="J52" s="181" t="s">
        <v>611</v>
      </c>
      <c r="K52" s="159" t="s">
        <v>585</v>
      </c>
    </row>
    <row r="53" spans="1:11">
      <c r="A53" s="155">
        <v>7</v>
      </c>
      <c r="B53" s="204" t="s">
        <v>612</v>
      </c>
      <c r="C53" s="204"/>
      <c r="D53" s="210"/>
      <c r="E53" s="174"/>
      <c r="F53" s="174"/>
      <c r="G53" s="175"/>
      <c r="H53" s="174"/>
      <c r="I53" s="174"/>
      <c r="J53" s="156"/>
      <c r="K53" s="176"/>
    </row>
    <row r="54" spans="1:11">
      <c r="A54" s="435"/>
      <c r="B54" s="446" t="s">
        <v>568</v>
      </c>
      <c r="C54" s="460" t="s">
        <v>569</v>
      </c>
      <c r="D54" s="440"/>
      <c r="E54" s="159" t="s">
        <v>613</v>
      </c>
      <c r="F54" s="428"/>
      <c r="G54" s="443"/>
      <c r="H54" s="428">
        <v>0</v>
      </c>
      <c r="I54" s="428" t="s">
        <v>571</v>
      </c>
      <c r="J54" s="428" t="s">
        <v>614</v>
      </c>
      <c r="K54" s="428" t="s">
        <v>585</v>
      </c>
    </row>
    <row r="55" spans="1:11">
      <c r="A55" s="437"/>
      <c r="B55" s="447"/>
      <c r="C55" s="461"/>
      <c r="D55" s="442"/>
      <c r="E55" s="181" t="s">
        <v>300</v>
      </c>
      <c r="F55" s="430"/>
      <c r="G55" s="445"/>
      <c r="H55" s="430"/>
      <c r="I55" s="430"/>
      <c r="J55" s="430"/>
      <c r="K55" s="430"/>
    </row>
    <row r="56" spans="1:11">
      <c r="A56" s="165"/>
      <c r="B56" s="166" t="s">
        <v>575</v>
      </c>
      <c r="C56" s="167" t="s">
        <v>203</v>
      </c>
      <c r="D56" s="209"/>
      <c r="E56" s="159" t="s">
        <v>590</v>
      </c>
      <c r="F56" s="159"/>
      <c r="G56" s="169"/>
      <c r="H56" s="173">
        <v>0</v>
      </c>
      <c r="I56" s="168" t="s">
        <v>571</v>
      </c>
      <c r="J56" s="160" t="s">
        <v>614</v>
      </c>
      <c r="K56" s="160" t="s">
        <v>585</v>
      </c>
    </row>
    <row r="57" spans="1:11">
      <c r="A57" s="435"/>
      <c r="B57" s="446" t="s">
        <v>578</v>
      </c>
      <c r="C57" s="460" t="s">
        <v>579</v>
      </c>
      <c r="D57" s="440"/>
      <c r="E57" s="160" t="s">
        <v>593</v>
      </c>
      <c r="F57" s="428"/>
      <c r="G57" s="443"/>
      <c r="H57" s="173">
        <v>0</v>
      </c>
      <c r="I57" s="428" t="s">
        <v>571</v>
      </c>
      <c r="J57" s="428" t="s">
        <v>614</v>
      </c>
      <c r="K57" s="428" t="s">
        <v>585</v>
      </c>
    </row>
    <row r="58" spans="1:11">
      <c r="A58" s="437"/>
      <c r="B58" s="447"/>
      <c r="C58" s="461"/>
      <c r="D58" s="442"/>
      <c r="E58" s="181" t="s">
        <v>594</v>
      </c>
      <c r="F58" s="430"/>
      <c r="G58" s="445"/>
      <c r="H58" s="173"/>
      <c r="I58" s="430"/>
      <c r="J58" s="430"/>
      <c r="K58" s="430"/>
    </row>
    <row r="59" spans="1:11">
      <c r="A59" s="418" t="s">
        <v>615</v>
      </c>
      <c r="B59" s="419"/>
      <c r="C59" s="419"/>
      <c r="D59" s="419"/>
      <c r="E59" s="419"/>
      <c r="F59" s="419"/>
      <c r="G59" s="419"/>
      <c r="H59" s="235"/>
      <c r="I59" s="235"/>
      <c r="J59" s="235"/>
      <c r="K59" s="236"/>
    </row>
    <row r="60" spans="1:11">
      <c r="A60" s="155">
        <v>1</v>
      </c>
      <c r="B60" s="204" t="s">
        <v>616</v>
      </c>
      <c r="C60" s="204"/>
      <c r="D60" s="163"/>
      <c r="E60" s="188"/>
      <c r="F60" s="163"/>
      <c r="G60" s="188"/>
      <c r="H60" s="163"/>
      <c r="I60" s="163"/>
      <c r="J60" s="163"/>
      <c r="K60" s="189"/>
    </row>
    <row r="61" spans="1:11">
      <c r="A61" s="448"/>
      <c r="B61" s="446" t="s">
        <v>568</v>
      </c>
      <c r="C61" s="460" t="s">
        <v>617</v>
      </c>
      <c r="D61" s="440"/>
      <c r="E61" s="159" t="s">
        <v>618</v>
      </c>
      <c r="F61" s="428"/>
      <c r="G61" s="443"/>
      <c r="H61" s="425"/>
      <c r="I61" s="425"/>
      <c r="J61" s="428" t="s">
        <v>619</v>
      </c>
      <c r="K61" s="428"/>
    </row>
    <row r="62" spans="1:11">
      <c r="A62" s="450"/>
      <c r="B62" s="451"/>
      <c r="C62" s="462"/>
      <c r="D62" s="441"/>
      <c r="E62" s="159" t="s">
        <v>613</v>
      </c>
      <c r="F62" s="429"/>
      <c r="G62" s="444"/>
      <c r="H62" s="426"/>
      <c r="I62" s="426"/>
      <c r="J62" s="429"/>
      <c r="K62" s="429"/>
    </row>
    <row r="63" spans="1:11">
      <c r="A63" s="449"/>
      <c r="B63" s="447"/>
      <c r="C63" s="461"/>
      <c r="D63" s="442"/>
      <c r="E63" s="181" t="s">
        <v>300</v>
      </c>
      <c r="F63" s="430"/>
      <c r="G63" s="445"/>
      <c r="H63" s="427"/>
      <c r="I63" s="427"/>
      <c r="J63" s="430"/>
      <c r="K63" s="430"/>
    </row>
    <row r="64" spans="1:11">
      <c r="A64" s="448"/>
      <c r="B64" s="446" t="s">
        <v>575</v>
      </c>
      <c r="C64" s="460" t="s">
        <v>620</v>
      </c>
      <c r="D64" s="440"/>
      <c r="E64" s="159" t="s">
        <v>618</v>
      </c>
      <c r="F64" s="428"/>
      <c r="G64" s="443"/>
      <c r="H64" s="425"/>
      <c r="I64" s="425"/>
      <c r="J64" s="428" t="s">
        <v>619</v>
      </c>
      <c r="K64" s="428" t="s">
        <v>585</v>
      </c>
    </row>
    <row r="65" spans="1:11">
      <c r="A65" s="450"/>
      <c r="B65" s="451"/>
      <c r="C65" s="462"/>
      <c r="D65" s="441"/>
      <c r="E65" s="159" t="s">
        <v>613</v>
      </c>
      <c r="F65" s="429"/>
      <c r="G65" s="444"/>
      <c r="H65" s="426"/>
      <c r="I65" s="426"/>
      <c r="J65" s="429"/>
      <c r="K65" s="429"/>
    </row>
    <row r="66" spans="1:11">
      <c r="A66" s="449"/>
      <c r="B66" s="447"/>
      <c r="C66" s="461"/>
      <c r="D66" s="442"/>
      <c r="E66" s="181" t="s">
        <v>621</v>
      </c>
      <c r="F66" s="430"/>
      <c r="G66" s="445"/>
      <c r="H66" s="427"/>
      <c r="I66" s="427"/>
      <c r="J66" s="430"/>
      <c r="K66" s="430"/>
    </row>
    <row r="67" spans="1:11">
      <c r="A67" s="448"/>
      <c r="B67" s="446" t="s">
        <v>578</v>
      </c>
      <c r="C67" s="180" t="s">
        <v>622</v>
      </c>
      <c r="D67" s="440"/>
      <c r="E67" s="159" t="s">
        <v>618</v>
      </c>
      <c r="F67" s="428"/>
      <c r="G67" s="443"/>
      <c r="H67" s="425"/>
      <c r="I67" s="425"/>
      <c r="J67" s="428" t="s">
        <v>619</v>
      </c>
      <c r="K67" s="428" t="s">
        <v>585</v>
      </c>
    </row>
    <row r="68" spans="1:11">
      <c r="A68" s="450"/>
      <c r="B68" s="451"/>
      <c r="C68" s="180" t="s">
        <v>623</v>
      </c>
      <c r="D68" s="441"/>
      <c r="E68" s="159" t="s">
        <v>613</v>
      </c>
      <c r="F68" s="429"/>
      <c r="G68" s="444"/>
      <c r="H68" s="426"/>
      <c r="I68" s="426"/>
      <c r="J68" s="429"/>
      <c r="K68" s="429"/>
    </row>
    <row r="69" spans="1:11">
      <c r="A69" s="449"/>
      <c r="B69" s="447"/>
      <c r="C69" s="190"/>
      <c r="D69" s="442"/>
      <c r="E69" s="181" t="s">
        <v>300</v>
      </c>
      <c r="F69" s="430"/>
      <c r="G69" s="445"/>
      <c r="H69" s="427"/>
      <c r="I69" s="427"/>
      <c r="J69" s="430"/>
      <c r="K69" s="430"/>
    </row>
    <row r="70" spans="1:11">
      <c r="A70" s="448"/>
      <c r="B70" s="446" t="s">
        <v>602</v>
      </c>
      <c r="C70" s="180" t="s">
        <v>624</v>
      </c>
      <c r="D70" s="440"/>
      <c r="E70" s="159" t="s">
        <v>618</v>
      </c>
      <c r="F70" s="428"/>
      <c r="G70" s="443"/>
      <c r="H70" s="425"/>
      <c r="I70" s="425"/>
      <c r="J70" s="428" t="s">
        <v>619</v>
      </c>
      <c r="K70" s="428" t="s">
        <v>585</v>
      </c>
    </row>
    <row r="71" spans="1:11">
      <c r="A71" s="450"/>
      <c r="B71" s="451"/>
      <c r="C71" s="180" t="s">
        <v>625</v>
      </c>
      <c r="D71" s="441"/>
      <c r="E71" s="159" t="s">
        <v>613</v>
      </c>
      <c r="F71" s="429"/>
      <c r="G71" s="444"/>
      <c r="H71" s="426"/>
      <c r="I71" s="426"/>
      <c r="J71" s="429"/>
      <c r="K71" s="429"/>
    </row>
    <row r="72" spans="1:11">
      <c r="A72" s="449"/>
      <c r="B72" s="447"/>
      <c r="C72" s="190"/>
      <c r="D72" s="442"/>
      <c r="E72" s="181" t="s">
        <v>626</v>
      </c>
      <c r="F72" s="430"/>
      <c r="G72" s="445"/>
      <c r="H72" s="427"/>
      <c r="I72" s="427"/>
      <c r="J72" s="430"/>
      <c r="K72" s="430"/>
    </row>
    <row r="73" spans="1:11">
      <c r="A73" s="448"/>
      <c r="B73" s="446" t="s">
        <v>627</v>
      </c>
      <c r="C73" s="460" t="s">
        <v>628</v>
      </c>
      <c r="D73" s="440"/>
      <c r="E73" s="159" t="s">
        <v>613</v>
      </c>
      <c r="F73" s="428"/>
      <c r="G73" s="443"/>
      <c r="H73" s="425"/>
      <c r="I73" s="425"/>
      <c r="J73" s="428" t="s">
        <v>619</v>
      </c>
      <c r="K73" s="428" t="s">
        <v>585</v>
      </c>
    </row>
    <row r="74" spans="1:11">
      <c r="A74" s="449"/>
      <c r="B74" s="447"/>
      <c r="C74" s="461"/>
      <c r="D74" s="442"/>
      <c r="E74" s="181" t="s">
        <v>629</v>
      </c>
      <c r="F74" s="430"/>
      <c r="G74" s="445"/>
      <c r="H74" s="427"/>
      <c r="I74" s="427"/>
      <c r="J74" s="430"/>
      <c r="K74" s="430"/>
    </row>
    <row r="75" spans="1:11">
      <c r="A75" s="452">
        <v>2</v>
      </c>
      <c r="B75" s="205" t="s">
        <v>630</v>
      </c>
      <c r="C75" s="205"/>
      <c r="D75" s="454"/>
      <c r="E75" s="456"/>
      <c r="F75" s="454"/>
      <c r="G75" s="456"/>
      <c r="H75" s="454"/>
      <c r="I75" s="454"/>
      <c r="J75" s="454"/>
      <c r="K75" s="458"/>
    </row>
    <row r="76" spans="1:11">
      <c r="A76" s="453"/>
      <c r="B76" s="206" t="s">
        <v>631</v>
      </c>
      <c r="C76" s="206"/>
      <c r="D76" s="455"/>
      <c r="E76" s="457"/>
      <c r="F76" s="455"/>
      <c r="G76" s="457"/>
      <c r="H76" s="455"/>
      <c r="I76" s="455"/>
      <c r="J76" s="455"/>
      <c r="K76" s="459"/>
    </row>
    <row r="77" spans="1:11">
      <c r="A77" s="448"/>
      <c r="B77" s="446" t="s">
        <v>568</v>
      </c>
      <c r="C77" s="180" t="s">
        <v>632</v>
      </c>
      <c r="D77" s="440"/>
      <c r="E77" s="159" t="s">
        <v>633</v>
      </c>
      <c r="F77" s="428"/>
      <c r="G77" s="443"/>
      <c r="H77" s="425"/>
      <c r="I77" s="425"/>
      <c r="J77" s="428" t="s">
        <v>572</v>
      </c>
      <c r="K77" s="428" t="s">
        <v>585</v>
      </c>
    </row>
    <row r="78" spans="1:11">
      <c r="A78" s="450"/>
      <c r="B78" s="451"/>
      <c r="C78" s="180" t="s">
        <v>634</v>
      </c>
      <c r="D78" s="441"/>
      <c r="E78" s="159" t="s">
        <v>613</v>
      </c>
      <c r="F78" s="429"/>
      <c r="G78" s="444"/>
      <c r="H78" s="426"/>
      <c r="I78" s="426"/>
      <c r="J78" s="429"/>
      <c r="K78" s="429"/>
    </row>
    <row r="79" spans="1:11">
      <c r="A79" s="449"/>
      <c r="B79" s="447"/>
      <c r="C79" s="190"/>
      <c r="D79" s="442"/>
      <c r="E79" s="181" t="s">
        <v>300</v>
      </c>
      <c r="F79" s="430"/>
      <c r="G79" s="445"/>
      <c r="H79" s="427"/>
      <c r="I79" s="427"/>
      <c r="J79" s="430"/>
      <c r="K79" s="430"/>
    </row>
    <row r="80" spans="1:11">
      <c r="A80" s="448"/>
      <c r="B80" s="446" t="s">
        <v>575</v>
      </c>
      <c r="C80" s="180" t="s">
        <v>635</v>
      </c>
      <c r="D80" s="440"/>
      <c r="E80" s="159" t="s">
        <v>633</v>
      </c>
      <c r="F80" s="428"/>
      <c r="G80" s="443"/>
      <c r="H80" s="425"/>
      <c r="I80" s="425"/>
      <c r="J80" s="428" t="s">
        <v>572</v>
      </c>
      <c r="K80" s="428" t="s">
        <v>585</v>
      </c>
    </row>
    <row r="81" spans="1:11">
      <c r="A81" s="450"/>
      <c r="B81" s="451"/>
      <c r="C81" s="180" t="s">
        <v>636</v>
      </c>
      <c r="D81" s="441"/>
      <c r="E81" s="159" t="s">
        <v>613</v>
      </c>
      <c r="F81" s="429"/>
      <c r="G81" s="444"/>
      <c r="H81" s="426"/>
      <c r="I81" s="426"/>
      <c r="J81" s="429"/>
      <c r="K81" s="429"/>
    </row>
    <row r="82" spans="1:11">
      <c r="A82" s="449"/>
      <c r="B82" s="447"/>
      <c r="C82" s="190"/>
      <c r="D82" s="442"/>
      <c r="E82" s="181" t="s">
        <v>300</v>
      </c>
      <c r="F82" s="430"/>
      <c r="G82" s="445"/>
      <c r="H82" s="427"/>
      <c r="I82" s="427"/>
      <c r="J82" s="430"/>
      <c r="K82" s="430"/>
    </row>
    <row r="83" spans="1:11">
      <c r="A83" s="448"/>
      <c r="B83" s="446" t="s">
        <v>578</v>
      </c>
      <c r="C83" s="180" t="s">
        <v>637</v>
      </c>
      <c r="D83" s="440"/>
      <c r="E83" s="159" t="s">
        <v>633</v>
      </c>
      <c r="F83" s="428"/>
      <c r="G83" s="443"/>
      <c r="H83" s="425"/>
      <c r="I83" s="425"/>
      <c r="J83" s="428" t="s">
        <v>572</v>
      </c>
      <c r="K83" s="428" t="s">
        <v>585</v>
      </c>
    </row>
    <row r="84" spans="1:11">
      <c r="A84" s="450"/>
      <c r="B84" s="451"/>
      <c r="C84" s="180" t="s">
        <v>638</v>
      </c>
      <c r="D84" s="441"/>
      <c r="E84" s="159" t="s">
        <v>613</v>
      </c>
      <c r="F84" s="429"/>
      <c r="G84" s="444"/>
      <c r="H84" s="426"/>
      <c r="I84" s="426"/>
      <c r="J84" s="429"/>
      <c r="K84" s="429"/>
    </row>
    <row r="85" spans="1:11">
      <c r="A85" s="449"/>
      <c r="B85" s="447"/>
      <c r="C85" s="190"/>
      <c r="D85" s="442"/>
      <c r="E85" s="181" t="s">
        <v>300</v>
      </c>
      <c r="F85" s="430"/>
      <c r="G85" s="445"/>
      <c r="H85" s="427"/>
      <c r="I85" s="427"/>
      <c r="J85" s="430"/>
      <c r="K85" s="430"/>
    </row>
    <row r="86" spans="1:11">
      <c r="A86" s="448"/>
      <c r="B86" s="446" t="s">
        <v>602</v>
      </c>
      <c r="C86" s="182" t="s">
        <v>639</v>
      </c>
      <c r="D86" s="440"/>
      <c r="E86" s="428" t="s">
        <v>640</v>
      </c>
      <c r="F86" s="428"/>
      <c r="G86" s="443"/>
      <c r="H86" s="425"/>
      <c r="I86" s="425"/>
      <c r="J86" s="428" t="s">
        <v>572</v>
      </c>
      <c r="K86" s="428" t="s">
        <v>585</v>
      </c>
    </row>
    <row r="87" spans="1:11">
      <c r="A87" s="449"/>
      <c r="B87" s="447"/>
      <c r="C87" s="167" t="s">
        <v>641</v>
      </c>
      <c r="D87" s="442"/>
      <c r="E87" s="430"/>
      <c r="F87" s="430"/>
      <c r="G87" s="445"/>
      <c r="H87" s="427"/>
      <c r="I87" s="427"/>
      <c r="J87" s="430"/>
      <c r="K87" s="430"/>
    </row>
    <row r="88" spans="1:11">
      <c r="A88" s="183"/>
      <c r="B88" s="184"/>
      <c r="C88" s="184"/>
      <c r="D88" s="184"/>
      <c r="E88" s="184"/>
      <c r="F88" s="184"/>
      <c r="G88" s="184"/>
      <c r="H88" s="184"/>
      <c r="I88" s="184"/>
      <c r="J88" s="184"/>
      <c r="K88" s="184"/>
    </row>
    <row r="89" spans="1:11">
      <c r="A89" s="184"/>
      <c r="B89" s="184"/>
      <c r="C89" s="184"/>
      <c r="D89" s="184"/>
      <c r="E89" s="184"/>
      <c r="F89" s="184"/>
      <c r="G89" s="184"/>
      <c r="H89" s="184"/>
      <c r="I89" s="184"/>
      <c r="J89" s="184"/>
      <c r="K89" s="184"/>
    </row>
    <row r="90" spans="1:11">
      <c r="A90" s="185">
        <v>3</v>
      </c>
      <c r="B90" s="424" t="s">
        <v>642</v>
      </c>
      <c r="C90" s="424"/>
      <c r="D90" s="161"/>
      <c r="E90" s="162"/>
      <c r="F90" s="161"/>
      <c r="G90" s="162"/>
      <c r="H90" s="161"/>
      <c r="I90" s="161"/>
      <c r="J90" s="161"/>
      <c r="K90" s="164"/>
    </row>
    <row r="91" spans="1:11">
      <c r="A91" s="191"/>
      <c r="B91" s="166" t="s">
        <v>568</v>
      </c>
      <c r="C91" s="167" t="s">
        <v>643</v>
      </c>
      <c r="D91" s="208"/>
      <c r="E91" s="181" t="s">
        <v>644</v>
      </c>
      <c r="F91" s="181"/>
      <c r="G91" s="192"/>
      <c r="H91" s="193"/>
      <c r="I91" s="194"/>
      <c r="J91" s="159" t="s">
        <v>608</v>
      </c>
      <c r="K91" s="159" t="s">
        <v>585</v>
      </c>
    </row>
    <row r="92" spans="1:11">
      <c r="A92" s="448"/>
      <c r="B92" s="446" t="s">
        <v>575</v>
      </c>
      <c r="C92" s="180" t="s">
        <v>645</v>
      </c>
      <c r="D92" s="440"/>
      <c r="E92" s="428" t="s">
        <v>644</v>
      </c>
      <c r="F92" s="428"/>
      <c r="G92" s="443"/>
      <c r="H92" s="425"/>
      <c r="I92" s="425"/>
      <c r="J92" s="428" t="s">
        <v>608</v>
      </c>
      <c r="K92" s="428" t="s">
        <v>585</v>
      </c>
    </row>
    <row r="93" spans="1:11">
      <c r="A93" s="449"/>
      <c r="B93" s="447"/>
      <c r="C93" s="167" t="s">
        <v>646</v>
      </c>
      <c r="D93" s="442"/>
      <c r="E93" s="430"/>
      <c r="F93" s="430"/>
      <c r="G93" s="445"/>
      <c r="H93" s="427"/>
      <c r="I93" s="427"/>
      <c r="J93" s="430"/>
      <c r="K93" s="430"/>
    </row>
    <row r="94" spans="1:11">
      <c r="A94" s="195"/>
      <c r="B94" s="196"/>
      <c r="C94" s="196"/>
      <c r="D94" s="196"/>
      <c r="E94" s="196"/>
      <c r="F94" s="196"/>
      <c r="G94" s="196"/>
      <c r="H94" s="196"/>
      <c r="I94" s="196"/>
      <c r="J94" s="196"/>
      <c r="K94" s="197"/>
    </row>
    <row r="95" spans="1:11">
      <c r="A95" s="418" t="s">
        <v>647</v>
      </c>
      <c r="B95" s="419"/>
      <c r="C95" s="419"/>
      <c r="D95" s="419"/>
      <c r="E95" s="419"/>
      <c r="F95" s="419"/>
      <c r="G95" s="419"/>
      <c r="H95" s="233"/>
      <c r="I95" s="233"/>
      <c r="J95" s="233"/>
      <c r="K95" s="234"/>
    </row>
    <row r="96" spans="1:11">
      <c r="A96" s="418" t="s">
        <v>566</v>
      </c>
      <c r="B96" s="419"/>
      <c r="C96" s="419"/>
      <c r="D96" s="419"/>
      <c r="E96" s="419"/>
      <c r="F96" s="419"/>
      <c r="G96" s="419"/>
      <c r="H96" s="235"/>
      <c r="I96" s="235"/>
      <c r="J96" s="235"/>
      <c r="K96" s="236"/>
    </row>
    <row r="97" spans="1:11">
      <c r="A97" s="155">
        <v>1</v>
      </c>
      <c r="B97" s="424" t="s">
        <v>648</v>
      </c>
      <c r="C97" s="424"/>
      <c r="D97" s="163"/>
      <c r="E97" s="188"/>
      <c r="F97" s="163"/>
      <c r="G97" s="188"/>
      <c r="H97" s="163"/>
      <c r="I97" s="163"/>
      <c r="J97" s="163"/>
      <c r="K97" s="189"/>
    </row>
    <row r="98" spans="1:11">
      <c r="A98" s="165"/>
      <c r="B98" s="166" t="s">
        <v>568</v>
      </c>
      <c r="C98" s="167" t="s">
        <v>649</v>
      </c>
      <c r="D98" s="168"/>
      <c r="E98" s="159" t="s">
        <v>650</v>
      </c>
      <c r="F98" s="159"/>
      <c r="G98" s="169"/>
      <c r="H98" s="186">
        <f>+EAID!I73</f>
        <v>-104338104</v>
      </c>
      <c r="I98" s="168" t="s">
        <v>571</v>
      </c>
      <c r="J98" s="159" t="s">
        <v>651</v>
      </c>
      <c r="K98" s="159"/>
    </row>
    <row r="99" spans="1:11">
      <c r="A99" s="435"/>
      <c r="B99" s="446" t="s">
        <v>575</v>
      </c>
      <c r="C99" s="180" t="s">
        <v>652</v>
      </c>
      <c r="D99" s="428"/>
      <c r="E99" s="428" t="s">
        <v>653</v>
      </c>
      <c r="F99" s="428"/>
      <c r="G99" s="443"/>
      <c r="H99" s="428">
        <v>0</v>
      </c>
      <c r="I99" s="428" t="s">
        <v>571</v>
      </c>
      <c r="J99" s="428" t="s">
        <v>651</v>
      </c>
      <c r="K99" s="428" t="s">
        <v>585</v>
      </c>
    </row>
    <row r="100" spans="1:11">
      <c r="A100" s="437"/>
      <c r="B100" s="447"/>
      <c r="C100" s="167" t="s">
        <v>654</v>
      </c>
      <c r="D100" s="430"/>
      <c r="E100" s="430"/>
      <c r="F100" s="430"/>
      <c r="G100" s="445"/>
      <c r="H100" s="430"/>
      <c r="I100" s="430"/>
      <c r="J100" s="430"/>
      <c r="K100" s="430"/>
    </row>
    <row r="101" spans="1:11">
      <c r="A101" s="435"/>
      <c r="B101" s="446" t="s">
        <v>578</v>
      </c>
      <c r="C101" s="180" t="s">
        <v>652</v>
      </c>
      <c r="D101" s="428"/>
      <c r="E101" s="428" t="s">
        <v>653</v>
      </c>
      <c r="F101" s="428"/>
      <c r="G101" s="443"/>
      <c r="H101" s="428">
        <v>0</v>
      </c>
      <c r="I101" s="428" t="s">
        <v>571</v>
      </c>
      <c r="J101" s="428" t="s">
        <v>651</v>
      </c>
      <c r="K101" s="428" t="s">
        <v>585</v>
      </c>
    </row>
    <row r="102" spans="1:11">
      <c r="A102" s="437"/>
      <c r="B102" s="447"/>
      <c r="C102" s="167" t="s">
        <v>655</v>
      </c>
      <c r="D102" s="430"/>
      <c r="E102" s="430"/>
      <c r="F102" s="430"/>
      <c r="G102" s="445"/>
      <c r="H102" s="430"/>
      <c r="I102" s="430"/>
      <c r="J102" s="430"/>
      <c r="K102" s="430"/>
    </row>
    <row r="103" spans="1:11">
      <c r="A103" s="435"/>
      <c r="B103" s="446" t="s">
        <v>602</v>
      </c>
      <c r="C103" s="180" t="s">
        <v>652</v>
      </c>
      <c r="D103" s="428"/>
      <c r="E103" s="428" t="s">
        <v>653</v>
      </c>
      <c r="F103" s="428"/>
      <c r="G103" s="443"/>
      <c r="H103" s="428">
        <v>0</v>
      </c>
      <c r="I103" s="428" t="s">
        <v>571</v>
      </c>
      <c r="J103" s="428" t="s">
        <v>651</v>
      </c>
      <c r="K103" s="428" t="s">
        <v>585</v>
      </c>
    </row>
    <row r="104" spans="1:11">
      <c r="A104" s="437"/>
      <c r="B104" s="447"/>
      <c r="C104" s="167" t="s">
        <v>656</v>
      </c>
      <c r="D104" s="430"/>
      <c r="E104" s="430"/>
      <c r="F104" s="430"/>
      <c r="G104" s="445"/>
      <c r="H104" s="430"/>
      <c r="I104" s="430"/>
      <c r="J104" s="430"/>
      <c r="K104" s="430"/>
    </row>
    <row r="105" spans="1:11">
      <c r="A105" s="435"/>
      <c r="B105" s="446" t="s">
        <v>627</v>
      </c>
      <c r="C105" s="180" t="s">
        <v>652</v>
      </c>
      <c r="D105" s="428"/>
      <c r="E105" s="428"/>
      <c r="F105" s="428"/>
      <c r="G105" s="443"/>
      <c r="H105" s="428">
        <v>0</v>
      </c>
      <c r="I105" s="428" t="s">
        <v>571</v>
      </c>
      <c r="J105" s="160" t="s">
        <v>657</v>
      </c>
      <c r="K105" s="428"/>
    </row>
    <row r="106" spans="1:11">
      <c r="A106" s="437"/>
      <c r="B106" s="447"/>
      <c r="C106" s="167" t="s">
        <v>658</v>
      </c>
      <c r="D106" s="430"/>
      <c r="E106" s="430"/>
      <c r="F106" s="430"/>
      <c r="G106" s="445"/>
      <c r="H106" s="430"/>
      <c r="I106" s="430"/>
      <c r="J106" s="181" t="s">
        <v>581</v>
      </c>
      <c r="K106" s="430"/>
    </row>
    <row r="107" spans="1:11">
      <c r="A107" s="418" t="s">
        <v>615</v>
      </c>
      <c r="B107" s="419"/>
      <c r="C107" s="419"/>
      <c r="D107" s="419"/>
      <c r="E107" s="419"/>
      <c r="F107" s="419"/>
      <c r="G107" s="419"/>
      <c r="H107" s="235"/>
      <c r="I107" s="235"/>
      <c r="J107" s="235"/>
      <c r="K107" s="236"/>
    </row>
    <row r="108" spans="1:11">
      <c r="A108" s="435">
        <v>1</v>
      </c>
      <c r="B108" s="438" t="s">
        <v>659</v>
      </c>
      <c r="C108" s="439"/>
      <c r="D108" s="440"/>
      <c r="E108" s="159" t="s">
        <v>660</v>
      </c>
      <c r="F108" s="428"/>
      <c r="G108" s="443"/>
      <c r="H108" s="425">
        <v>0</v>
      </c>
      <c r="I108" s="425"/>
      <c r="J108" s="428" t="s">
        <v>661</v>
      </c>
      <c r="K108" s="428" t="s">
        <v>585</v>
      </c>
    </row>
    <row r="109" spans="1:11">
      <c r="A109" s="436"/>
      <c r="B109" s="431" t="s">
        <v>662</v>
      </c>
      <c r="C109" s="432"/>
      <c r="D109" s="441"/>
      <c r="E109" s="159" t="s">
        <v>663</v>
      </c>
      <c r="F109" s="429"/>
      <c r="G109" s="444"/>
      <c r="H109" s="426"/>
      <c r="I109" s="426"/>
      <c r="J109" s="429"/>
      <c r="K109" s="429"/>
    </row>
    <row r="110" spans="1:11">
      <c r="A110" s="437"/>
      <c r="B110" s="433"/>
      <c r="C110" s="434"/>
      <c r="D110" s="442"/>
      <c r="E110" s="159" t="s">
        <v>664</v>
      </c>
      <c r="F110" s="430"/>
      <c r="G110" s="445"/>
      <c r="H110" s="427"/>
      <c r="I110" s="427"/>
      <c r="J110" s="430"/>
      <c r="K110" s="430"/>
    </row>
    <row r="111" spans="1:11">
      <c r="A111" s="435">
        <v>2</v>
      </c>
      <c r="B111" s="438" t="s">
        <v>665</v>
      </c>
      <c r="C111" s="439"/>
      <c r="D111" s="440"/>
      <c r="E111" s="160" t="s">
        <v>660</v>
      </c>
      <c r="F111" s="428"/>
      <c r="G111" s="443"/>
      <c r="H111" s="425">
        <v>0</v>
      </c>
      <c r="I111" s="425"/>
      <c r="J111" s="428" t="s">
        <v>661</v>
      </c>
      <c r="K111" s="428" t="s">
        <v>585</v>
      </c>
    </row>
    <row r="112" spans="1:11">
      <c r="A112" s="436"/>
      <c r="B112" s="431" t="s">
        <v>666</v>
      </c>
      <c r="C112" s="432"/>
      <c r="D112" s="441"/>
      <c r="E112" s="159" t="s">
        <v>663</v>
      </c>
      <c r="F112" s="429"/>
      <c r="G112" s="444"/>
      <c r="H112" s="426"/>
      <c r="I112" s="426"/>
      <c r="J112" s="429"/>
      <c r="K112" s="429"/>
    </row>
    <row r="113" spans="1:11">
      <c r="A113" s="437"/>
      <c r="B113" s="433"/>
      <c r="C113" s="434"/>
      <c r="D113" s="442"/>
      <c r="E113" s="159" t="s">
        <v>664</v>
      </c>
      <c r="F113" s="430"/>
      <c r="G113" s="445"/>
      <c r="H113" s="427"/>
      <c r="I113" s="427"/>
      <c r="J113" s="430"/>
      <c r="K113" s="430"/>
    </row>
    <row r="114" spans="1:11">
      <c r="A114" s="435">
        <v>3</v>
      </c>
      <c r="B114" s="438" t="s">
        <v>667</v>
      </c>
      <c r="C114" s="439"/>
      <c r="D114" s="440"/>
      <c r="E114" s="160" t="s">
        <v>660</v>
      </c>
      <c r="F114" s="428"/>
      <c r="G114" s="443"/>
      <c r="H114" s="425">
        <v>0</v>
      </c>
      <c r="I114" s="425"/>
      <c r="J114" s="428" t="s">
        <v>668</v>
      </c>
      <c r="K114" s="428" t="s">
        <v>585</v>
      </c>
    </row>
    <row r="115" spans="1:11">
      <c r="A115" s="436"/>
      <c r="B115" s="431" t="s">
        <v>669</v>
      </c>
      <c r="C115" s="432"/>
      <c r="D115" s="441"/>
      <c r="E115" s="159" t="s">
        <v>663</v>
      </c>
      <c r="F115" s="429"/>
      <c r="G115" s="444"/>
      <c r="H115" s="426"/>
      <c r="I115" s="426"/>
      <c r="J115" s="429"/>
      <c r="K115" s="429"/>
    </row>
    <row r="116" spans="1:11">
      <c r="A116" s="437"/>
      <c r="B116" s="433"/>
      <c r="C116" s="434"/>
      <c r="D116" s="442"/>
      <c r="E116" s="181" t="s">
        <v>664</v>
      </c>
      <c r="F116" s="430"/>
      <c r="G116" s="445"/>
      <c r="H116" s="427"/>
      <c r="I116" s="427"/>
      <c r="J116" s="430"/>
      <c r="K116" s="430"/>
    </row>
    <row r="117" spans="1:11">
      <c r="A117" s="418" t="s">
        <v>670</v>
      </c>
      <c r="B117" s="419"/>
      <c r="C117" s="419"/>
      <c r="D117" s="419"/>
      <c r="E117" s="419"/>
      <c r="F117" s="419"/>
      <c r="G117" s="420"/>
      <c r="H117" s="237"/>
      <c r="I117" s="237"/>
      <c r="J117" s="237"/>
      <c r="K117" s="237"/>
    </row>
    <row r="118" spans="1:11">
      <c r="A118" s="421" t="s">
        <v>566</v>
      </c>
      <c r="B118" s="422"/>
      <c r="C118" s="422"/>
      <c r="D118" s="422"/>
      <c r="E118" s="422"/>
      <c r="F118" s="422"/>
      <c r="G118" s="422"/>
      <c r="H118" s="422"/>
      <c r="I118" s="422"/>
      <c r="J118" s="422"/>
      <c r="K118" s="423"/>
    </row>
    <row r="119" spans="1:11">
      <c r="A119" s="185">
        <v>1</v>
      </c>
      <c r="B119" s="424" t="s">
        <v>671</v>
      </c>
      <c r="C119" s="424"/>
      <c r="D119" s="161"/>
      <c r="E119" s="162"/>
      <c r="F119" s="161"/>
      <c r="G119" s="162"/>
      <c r="H119" s="161"/>
      <c r="I119" s="161"/>
      <c r="J119" s="161"/>
      <c r="K119" s="164"/>
    </row>
    <row r="120" spans="1:11">
      <c r="A120" s="198"/>
      <c r="B120" s="199" t="s">
        <v>568</v>
      </c>
      <c r="C120" s="200" t="s">
        <v>672</v>
      </c>
      <c r="D120" s="207"/>
      <c r="E120" s="202"/>
      <c r="F120" s="201"/>
      <c r="G120" s="203"/>
      <c r="H120" s="201">
        <v>0</v>
      </c>
      <c r="I120" s="201" t="s">
        <v>571</v>
      </c>
      <c r="J120" s="201" t="s">
        <v>673</v>
      </c>
      <c r="K120" s="201" t="s">
        <v>585</v>
      </c>
    </row>
    <row r="121" spans="1:11">
      <c r="A121" s="198"/>
      <c r="B121" s="199" t="s">
        <v>575</v>
      </c>
      <c r="C121" s="200" t="s">
        <v>674</v>
      </c>
      <c r="D121" s="207"/>
      <c r="E121" s="202"/>
      <c r="F121" s="201"/>
      <c r="G121" s="203"/>
      <c r="H121" s="201">
        <v>0</v>
      </c>
      <c r="I121" s="201" t="s">
        <v>571</v>
      </c>
      <c r="J121" s="201" t="s">
        <v>673</v>
      </c>
      <c r="K121" s="201" t="s">
        <v>585</v>
      </c>
    </row>
  </sheetData>
  <mergeCells count="329">
    <mergeCell ref="H11:H12"/>
    <mergeCell ref="A13:G13"/>
    <mergeCell ref="A4:K4"/>
    <mergeCell ref="A5:K5"/>
    <mergeCell ref="A6:K6"/>
    <mergeCell ref="A7:K7"/>
    <mergeCell ref="A8:K8"/>
    <mergeCell ref="A9:C12"/>
    <mergeCell ref="D9:G9"/>
    <mergeCell ref="H9:I9"/>
    <mergeCell ref="J9:J12"/>
    <mergeCell ref="K9:K12"/>
    <mergeCell ref="A14:G14"/>
    <mergeCell ref="A16:A18"/>
    <mergeCell ref="B16:B18"/>
    <mergeCell ref="C16:C18"/>
    <mergeCell ref="D16:D18"/>
    <mergeCell ref="F16:F18"/>
    <mergeCell ref="G16:G18"/>
    <mergeCell ref="D10:E10"/>
    <mergeCell ref="F10:G10"/>
    <mergeCell ref="D11:D12"/>
    <mergeCell ref="F11:F12"/>
    <mergeCell ref="I24:I26"/>
    <mergeCell ref="J24:J26"/>
    <mergeCell ref="H16:H18"/>
    <mergeCell ref="I16:I18"/>
    <mergeCell ref="J16:J18"/>
    <mergeCell ref="K16:K18"/>
    <mergeCell ref="A19:A20"/>
    <mergeCell ref="B19:B20"/>
    <mergeCell ref="C19:C20"/>
    <mergeCell ref="D19:D20"/>
    <mergeCell ref="F19:F20"/>
    <mergeCell ref="G19:G20"/>
    <mergeCell ref="H19:H20"/>
    <mergeCell ref="I19:I20"/>
    <mergeCell ref="J19:J20"/>
    <mergeCell ref="K19:K20"/>
    <mergeCell ref="J29:J30"/>
    <mergeCell ref="A21:A22"/>
    <mergeCell ref="B21:B22"/>
    <mergeCell ref="C21:C22"/>
    <mergeCell ref="D21:D22"/>
    <mergeCell ref="F21:F22"/>
    <mergeCell ref="G21:G22"/>
    <mergeCell ref="K24:K26"/>
    <mergeCell ref="A27:A28"/>
    <mergeCell ref="B27:B28"/>
    <mergeCell ref="C27:C28"/>
    <mergeCell ref="D27:D28"/>
    <mergeCell ref="F27:F28"/>
    <mergeCell ref="H21:H22"/>
    <mergeCell ref="I21:I22"/>
    <mergeCell ref="J21:J22"/>
    <mergeCell ref="K21:K22"/>
    <mergeCell ref="A24:A26"/>
    <mergeCell ref="B24:B26"/>
    <mergeCell ref="C24:C26"/>
    <mergeCell ref="D24:D26"/>
    <mergeCell ref="F24:F26"/>
    <mergeCell ref="G24:G26"/>
    <mergeCell ref="H24:H26"/>
    <mergeCell ref="A34:A35"/>
    <mergeCell ref="B34:B35"/>
    <mergeCell ref="C34:C35"/>
    <mergeCell ref="D34:D35"/>
    <mergeCell ref="F34:F35"/>
    <mergeCell ref="K29:K30"/>
    <mergeCell ref="G27:G28"/>
    <mergeCell ref="H27:H28"/>
    <mergeCell ref="I27:I28"/>
    <mergeCell ref="J27:J28"/>
    <mergeCell ref="K27:K28"/>
    <mergeCell ref="H34:H35"/>
    <mergeCell ref="I34:I35"/>
    <mergeCell ref="J34:J35"/>
    <mergeCell ref="K34:K35"/>
    <mergeCell ref="G34:G35"/>
    <mergeCell ref="A29:A30"/>
    <mergeCell ref="B29:B30"/>
    <mergeCell ref="C29:C30"/>
    <mergeCell ref="D29:D30"/>
    <mergeCell ref="F29:F30"/>
    <mergeCell ref="G29:G30"/>
    <mergeCell ref="H29:H30"/>
    <mergeCell ref="I29:I30"/>
    <mergeCell ref="G39:G40"/>
    <mergeCell ref="H39:H40"/>
    <mergeCell ref="I39:I40"/>
    <mergeCell ref="J39:J40"/>
    <mergeCell ref="K39:K40"/>
    <mergeCell ref="A41:A42"/>
    <mergeCell ref="B41:B42"/>
    <mergeCell ref="D41:D42"/>
    <mergeCell ref="F41:F42"/>
    <mergeCell ref="G41:G42"/>
    <mergeCell ref="H41:H42"/>
    <mergeCell ref="I41:I42"/>
    <mergeCell ref="J41:J42"/>
    <mergeCell ref="K41:K42"/>
    <mergeCell ref="A39:A40"/>
    <mergeCell ref="B39:B40"/>
    <mergeCell ref="C39:C40"/>
    <mergeCell ref="D39:D40"/>
    <mergeCell ref="F39:F40"/>
    <mergeCell ref="A43:A44"/>
    <mergeCell ref="B43:B44"/>
    <mergeCell ref="C43:C44"/>
    <mergeCell ref="D43:D44"/>
    <mergeCell ref="F43:F44"/>
    <mergeCell ref="G43:G44"/>
    <mergeCell ref="I45:I46"/>
    <mergeCell ref="J45:J46"/>
    <mergeCell ref="K45:K46"/>
    <mergeCell ref="H43:H44"/>
    <mergeCell ref="I43:I44"/>
    <mergeCell ref="J43:J44"/>
    <mergeCell ref="K43:K44"/>
    <mergeCell ref="A45:A46"/>
    <mergeCell ref="B45:B46"/>
    <mergeCell ref="D45:D46"/>
    <mergeCell ref="F45:F46"/>
    <mergeCell ref="G45:G46"/>
    <mergeCell ref="H45:H46"/>
    <mergeCell ref="H54:H55"/>
    <mergeCell ref="I54:I55"/>
    <mergeCell ref="J54:J55"/>
    <mergeCell ref="K54:K55"/>
    <mergeCell ref="A57:A58"/>
    <mergeCell ref="B57:B58"/>
    <mergeCell ref="C57:C58"/>
    <mergeCell ref="D57:D58"/>
    <mergeCell ref="F57:F58"/>
    <mergeCell ref="G57:G58"/>
    <mergeCell ref="A54:A55"/>
    <mergeCell ref="B54:B55"/>
    <mergeCell ref="C54:C55"/>
    <mergeCell ref="D54:D55"/>
    <mergeCell ref="F54:F55"/>
    <mergeCell ref="G54:G55"/>
    <mergeCell ref="I57:I58"/>
    <mergeCell ref="J57:J58"/>
    <mergeCell ref="K57:K58"/>
    <mergeCell ref="A59:G59"/>
    <mergeCell ref="A61:A63"/>
    <mergeCell ref="B61:B63"/>
    <mergeCell ref="C61:C63"/>
    <mergeCell ref="D61:D63"/>
    <mergeCell ref="F61:F63"/>
    <mergeCell ref="G61:G63"/>
    <mergeCell ref="H61:H63"/>
    <mergeCell ref="I61:I63"/>
    <mergeCell ref="J61:J63"/>
    <mergeCell ref="K61:K63"/>
    <mergeCell ref="A64:A66"/>
    <mergeCell ref="B64:B66"/>
    <mergeCell ref="C64:C66"/>
    <mergeCell ref="D64:D66"/>
    <mergeCell ref="F64:F66"/>
    <mergeCell ref="G64:G66"/>
    <mergeCell ref="H64:H66"/>
    <mergeCell ref="I64:I66"/>
    <mergeCell ref="J64:J66"/>
    <mergeCell ref="K64:K66"/>
    <mergeCell ref="A67:A69"/>
    <mergeCell ref="B67:B69"/>
    <mergeCell ref="D67:D69"/>
    <mergeCell ref="F67:F69"/>
    <mergeCell ref="G67:G69"/>
    <mergeCell ref="H67:H69"/>
    <mergeCell ref="I67:I69"/>
    <mergeCell ref="J67:J69"/>
    <mergeCell ref="K67:K69"/>
    <mergeCell ref="A70:A72"/>
    <mergeCell ref="B70:B72"/>
    <mergeCell ref="D70:D72"/>
    <mergeCell ref="F70:F72"/>
    <mergeCell ref="G70:G72"/>
    <mergeCell ref="H70:H72"/>
    <mergeCell ref="I70:I72"/>
    <mergeCell ref="J70:J72"/>
    <mergeCell ref="K70:K72"/>
    <mergeCell ref="K73:K74"/>
    <mergeCell ref="A75:A76"/>
    <mergeCell ref="D75:D76"/>
    <mergeCell ref="E75:E76"/>
    <mergeCell ref="F75:F76"/>
    <mergeCell ref="G75:G76"/>
    <mergeCell ref="H75:H76"/>
    <mergeCell ref="I75:I76"/>
    <mergeCell ref="J75:J76"/>
    <mergeCell ref="K75:K76"/>
    <mergeCell ref="A73:A74"/>
    <mergeCell ref="B73:B74"/>
    <mergeCell ref="C73:C74"/>
    <mergeCell ref="D73:D74"/>
    <mergeCell ref="F73:F74"/>
    <mergeCell ref="G73:G74"/>
    <mergeCell ref="H73:H74"/>
    <mergeCell ref="I73:I74"/>
    <mergeCell ref="J73:J74"/>
    <mergeCell ref="A77:A79"/>
    <mergeCell ref="B77:B79"/>
    <mergeCell ref="D77:D79"/>
    <mergeCell ref="F77:F79"/>
    <mergeCell ref="G77:G79"/>
    <mergeCell ref="H77:H79"/>
    <mergeCell ref="I77:I79"/>
    <mergeCell ref="J77:J79"/>
    <mergeCell ref="K77:K79"/>
    <mergeCell ref="A80:A82"/>
    <mergeCell ref="B80:B82"/>
    <mergeCell ref="D80:D82"/>
    <mergeCell ref="F80:F82"/>
    <mergeCell ref="G80:G82"/>
    <mergeCell ref="H80:H82"/>
    <mergeCell ref="I80:I82"/>
    <mergeCell ref="J80:J82"/>
    <mergeCell ref="K80:K82"/>
    <mergeCell ref="A83:A85"/>
    <mergeCell ref="B83:B85"/>
    <mergeCell ref="D83:D85"/>
    <mergeCell ref="F83:F85"/>
    <mergeCell ref="G83:G85"/>
    <mergeCell ref="H83:H85"/>
    <mergeCell ref="I83:I85"/>
    <mergeCell ref="J83:J85"/>
    <mergeCell ref="K83:K85"/>
    <mergeCell ref="K86:K87"/>
    <mergeCell ref="B90:C90"/>
    <mergeCell ref="A92:A93"/>
    <mergeCell ref="B92:B93"/>
    <mergeCell ref="D92:D93"/>
    <mergeCell ref="E92:E93"/>
    <mergeCell ref="F92:F93"/>
    <mergeCell ref="G92:G93"/>
    <mergeCell ref="H92:H93"/>
    <mergeCell ref="I92:I93"/>
    <mergeCell ref="J92:J93"/>
    <mergeCell ref="K92:K93"/>
    <mergeCell ref="A86:A87"/>
    <mergeCell ref="B86:B87"/>
    <mergeCell ref="D86:D87"/>
    <mergeCell ref="E86:E87"/>
    <mergeCell ref="F86:F87"/>
    <mergeCell ref="G86:G87"/>
    <mergeCell ref="H86:H87"/>
    <mergeCell ref="I86:I87"/>
    <mergeCell ref="J86:J87"/>
    <mergeCell ref="A95:G95"/>
    <mergeCell ref="A96:G96"/>
    <mergeCell ref="B97:C97"/>
    <mergeCell ref="A99:A100"/>
    <mergeCell ref="B99:B100"/>
    <mergeCell ref="D99:D100"/>
    <mergeCell ref="E99:E100"/>
    <mergeCell ref="F99:F100"/>
    <mergeCell ref="G99:G100"/>
    <mergeCell ref="K99:K100"/>
    <mergeCell ref="A101:A102"/>
    <mergeCell ref="B101:B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D103:D104"/>
    <mergeCell ref="E103:E104"/>
    <mergeCell ref="F103:F104"/>
    <mergeCell ref="G103:G104"/>
    <mergeCell ref="H103:H104"/>
    <mergeCell ref="I103:I104"/>
    <mergeCell ref="J103:J104"/>
    <mergeCell ref="H99:H100"/>
    <mergeCell ref="I99:I100"/>
    <mergeCell ref="J99:J100"/>
    <mergeCell ref="K103:K104"/>
    <mergeCell ref="A105:A106"/>
    <mergeCell ref="B105:B106"/>
    <mergeCell ref="D105:D106"/>
    <mergeCell ref="E105:E106"/>
    <mergeCell ref="F105:F106"/>
    <mergeCell ref="H108:H110"/>
    <mergeCell ref="I108:I110"/>
    <mergeCell ref="J108:J110"/>
    <mergeCell ref="K108:K110"/>
    <mergeCell ref="B109:C109"/>
    <mergeCell ref="B110:C110"/>
    <mergeCell ref="G105:G106"/>
    <mergeCell ref="H105:H106"/>
    <mergeCell ref="I105:I106"/>
    <mergeCell ref="K105:K106"/>
    <mergeCell ref="A107:G107"/>
    <mergeCell ref="A108:A110"/>
    <mergeCell ref="B108:C108"/>
    <mergeCell ref="D108:D110"/>
    <mergeCell ref="F108:F110"/>
    <mergeCell ref="G108:G110"/>
    <mergeCell ref="A103:A104"/>
    <mergeCell ref="B103:B104"/>
    <mergeCell ref="I111:I113"/>
    <mergeCell ref="J111:J113"/>
    <mergeCell ref="K111:K113"/>
    <mergeCell ref="B112:C112"/>
    <mergeCell ref="B113:C113"/>
    <mergeCell ref="A114:A116"/>
    <mergeCell ref="B114:C114"/>
    <mergeCell ref="D114:D116"/>
    <mergeCell ref="F114:F116"/>
    <mergeCell ref="G114:G116"/>
    <mergeCell ref="A111:A113"/>
    <mergeCell ref="B111:C111"/>
    <mergeCell ref="D111:D113"/>
    <mergeCell ref="F111:F113"/>
    <mergeCell ref="G111:G113"/>
    <mergeCell ref="H111:H113"/>
    <mergeCell ref="A117:G117"/>
    <mergeCell ref="A118:K118"/>
    <mergeCell ref="B119:C119"/>
    <mergeCell ref="H114:H116"/>
    <mergeCell ref="I114:I116"/>
    <mergeCell ref="J114:J116"/>
    <mergeCell ref="K114:K116"/>
    <mergeCell ref="B115:C115"/>
    <mergeCell ref="B116:C116"/>
  </mergeCells>
  <pageMargins left="0.7" right="0.7" top="0.75" bottom="0.75" header="0.3" footer="0.3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7" workbookViewId="0">
      <selection activeCell="G17" sqref="G17"/>
    </sheetView>
  </sheetViews>
  <sheetFormatPr baseColWidth="10" defaultRowHeight="15"/>
  <cols>
    <col min="2" max="2" width="15.5703125" customWidth="1"/>
  </cols>
  <sheetData>
    <row r="1" spans="1:9" ht="15.75" thickBot="1">
      <c r="A1" s="305" t="s">
        <v>547</v>
      </c>
      <c r="B1" s="306"/>
      <c r="C1" s="306"/>
      <c r="D1" s="306"/>
      <c r="E1" s="306"/>
      <c r="F1" s="306"/>
      <c r="G1" s="306"/>
      <c r="H1" s="306"/>
      <c r="I1" s="307"/>
    </row>
    <row r="2" spans="1:9" ht="15.75" thickBot="1">
      <c r="A2" s="308" t="s">
        <v>120</v>
      </c>
      <c r="B2" s="309"/>
      <c r="C2" s="309"/>
      <c r="D2" s="309"/>
      <c r="E2" s="309"/>
      <c r="F2" s="309"/>
      <c r="G2" s="309"/>
      <c r="H2" s="309"/>
      <c r="I2" s="310"/>
    </row>
    <row r="3" spans="1:9" ht="15.75" thickBot="1">
      <c r="A3" s="308" t="s">
        <v>681</v>
      </c>
      <c r="B3" s="309"/>
      <c r="C3" s="309"/>
      <c r="D3" s="309"/>
      <c r="E3" s="309"/>
      <c r="F3" s="309"/>
      <c r="G3" s="309"/>
      <c r="H3" s="309"/>
      <c r="I3" s="310"/>
    </row>
    <row r="4" spans="1:9" ht="15.75" thickBot="1">
      <c r="A4" s="308" t="s">
        <v>1</v>
      </c>
      <c r="B4" s="309"/>
      <c r="C4" s="309"/>
      <c r="D4" s="309"/>
      <c r="E4" s="309"/>
      <c r="F4" s="309"/>
      <c r="G4" s="309"/>
      <c r="H4" s="309"/>
      <c r="I4" s="310"/>
    </row>
    <row r="5" spans="1:9" ht="39" customHeight="1">
      <c r="A5" s="311" t="s">
        <v>121</v>
      </c>
      <c r="B5" s="312"/>
      <c r="C5" s="217" t="s">
        <v>122</v>
      </c>
      <c r="D5" s="315" t="s">
        <v>123</v>
      </c>
      <c r="E5" s="315" t="s">
        <v>124</v>
      </c>
      <c r="F5" s="315" t="s">
        <v>125</v>
      </c>
      <c r="G5" s="217" t="s">
        <v>126</v>
      </c>
      <c r="H5" s="315" t="s">
        <v>128</v>
      </c>
      <c r="I5" s="315" t="s">
        <v>129</v>
      </c>
    </row>
    <row r="6" spans="1:9" ht="36.75" customHeight="1" thickBot="1">
      <c r="A6" s="313"/>
      <c r="B6" s="314"/>
      <c r="C6" s="218" t="s">
        <v>682</v>
      </c>
      <c r="D6" s="316"/>
      <c r="E6" s="316"/>
      <c r="F6" s="316"/>
      <c r="G6" s="218" t="s">
        <v>127</v>
      </c>
      <c r="H6" s="316"/>
      <c r="I6" s="316"/>
    </row>
    <row r="7" spans="1:9">
      <c r="A7" s="303"/>
      <c r="B7" s="304"/>
      <c r="C7" s="6"/>
      <c r="D7" s="6"/>
      <c r="E7" s="6"/>
      <c r="F7" s="6"/>
      <c r="G7" s="6"/>
      <c r="H7" s="6"/>
      <c r="I7" s="6"/>
    </row>
    <row r="8" spans="1:9">
      <c r="A8" s="294" t="s">
        <v>130</v>
      </c>
      <c r="B8" s="295"/>
      <c r="C8" s="264">
        <f>SUM(C9,C13,)</f>
        <v>0</v>
      </c>
      <c r="D8" s="264">
        <v>0</v>
      </c>
      <c r="E8" s="264">
        <v>0</v>
      </c>
      <c r="F8" s="264">
        <v>0</v>
      </c>
      <c r="G8" s="264">
        <f>D8+C8+E8+F8</f>
        <v>0</v>
      </c>
      <c r="H8" s="264">
        <v>0</v>
      </c>
      <c r="I8" s="264">
        <v>0</v>
      </c>
    </row>
    <row r="9" spans="1:9">
      <c r="A9" s="294" t="s">
        <v>131</v>
      </c>
      <c r="B9" s="295"/>
      <c r="C9" s="249">
        <f>SUM(C10:C12)</f>
        <v>0</v>
      </c>
      <c r="D9" s="249">
        <f t="shared" ref="D9:I9" si="0">SUM(D10:D12)</f>
        <v>0</v>
      </c>
      <c r="E9" s="249">
        <f t="shared" si="0"/>
        <v>0</v>
      </c>
      <c r="F9" s="249">
        <f t="shared" si="0"/>
        <v>0</v>
      </c>
      <c r="G9" s="264">
        <f>D9+C9+E9+F9</f>
        <v>0</v>
      </c>
      <c r="H9" s="249">
        <f t="shared" si="0"/>
        <v>0</v>
      </c>
      <c r="I9" s="249">
        <f t="shared" si="0"/>
        <v>0</v>
      </c>
    </row>
    <row r="10" spans="1:9">
      <c r="A10" s="296" t="s">
        <v>132</v>
      </c>
      <c r="B10" s="297"/>
      <c r="C10" s="249"/>
      <c r="D10" s="249"/>
      <c r="E10" s="249"/>
      <c r="F10" s="249"/>
      <c r="G10" s="264"/>
      <c r="H10" s="249"/>
      <c r="I10" s="249"/>
    </row>
    <row r="11" spans="1:9">
      <c r="A11" s="296" t="s">
        <v>133</v>
      </c>
      <c r="B11" s="297"/>
      <c r="C11" s="250"/>
      <c r="D11" s="250"/>
      <c r="E11" s="250"/>
      <c r="F11" s="250"/>
      <c r="G11" s="264"/>
      <c r="H11" s="250"/>
      <c r="I11" s="250"/>
    </row>
    <row r="12" spans="1:9">
      <c r="A12" s="296" t="s">
        <v>134</v>
      </c>
      <c r="B12" s="297"/>
      <c r="C12" s="250"/>
      <c r="D12" s="250"/>
      <c r="E12" s="250"/>
      <c r="F12" s="250"/>
      <c r="G12" s="264"/>
      <c r="H12" s="250"/>
      <c r="I12" s="250"/>
    </row>
    <row r="13" spans="1:9">
      <c r="A13" s="294" t="s">
        <v>135</v>
      </c>
      <c r="B13" s="295"/>
      <c r="C13" s="249">
        <f>SUM(C14:C16)</f>
        <v>0</v>
      </c>
      <c r="D13" s="249">
        <f t="shared" ref="D13:I13" si="1">SUM(D14:D16)</f>
        <v>0</v>
      </c>
      <c r="E13" s="249">
        <f t="shared" si="1"/>
        <v>0</v>
      </c>
      <c r="F13" s="249">
        <f t="shared" si="1"/>
        <v>0</v>
      </c>
      <c r="G13" s="264">
        <f t="shared" ref="G13:G26" si="2">D13+C13+E13+F13</f>
        <v>0</v>
      </c>
      <c r="H13" s="249">
        <f t="shared" si="1"/>
        <v>0</v>
      </c>
      <c r="I13" s="249">
        <f t="shared" si="1"/>
        <v>0</v>
      </c>
    </row>
    <row r="14" spans="1:9">
      <c r="A14" s="296" t="s">
        <v>136</v>
      </c>
      <c r="B14" s="297"/>
      <c r="C14" s="249"/>
      <c r="D14" s="249"/>
      <c r="E14" s="249"/>
      <c r="F14" s="249"/>
      <c r="G14" s="264"/>
      <c r="H14" s="249"/>
      <c r="I14" s="249"/>
    </row>
    <row r="15" spans="1:9">
      <c r="A15" s="296" t="s">
        <v>137</v>
      </c>
      <c r="B15" s="297"/>
      <c r="C15" s="250"/>
      <c r="D15" s="250"/>
      <c r="E15" s="250"/>
      <c r="F15" s="250"/>
      <c r="G15" s="264"/>
      <c r="H15" s="250"/>
      <c r="I15" s="250"/>
    </row>
    <row r="16" spans="1:9">
      <c r="A16" s="296" t="s">
        <v>138</v>
      </c>
      <c r="B16" s="297"/>
      <c r="C16" s="250"/>
      <c r="D16" s="250"/>
      <c r="E16" s="250"/>
      <c r="F16" s="250"/>
      <c r="G16" s="264"/>
      <c r="H16" s="250"/>
      <c r="I16" s="250"/>
    </row>
    <row r="17" spans="1:9">
      <c r="A17" s="294" t="s">
        <v>139</v>
      </c>
      <c r="B17" s="295"/>
      <c r="C17" s="255">
        <v>2706107</v>
      </c>
      <c r="D17" s="250">
        <v>0</v>
      </c>
      <c r="E17" s="250">
        <v>0</v>
      </c>
      <c r="F17" s="250">
        <v>0</v>
      </c>
      <c r="G17" s="255">
        <v>1757301.97</v>
      </c>
      <c r="H17" s="250">
        <v>0</v>
      </c>
      <c r="I17" s="250">
        <v>0</v>
      </c>
    </row>
    <row r="18" spans="1:9">
      <c r="A18" s="296"/>
      <c r="B18" s="297"/>
      <c r="C18" s="250"/>
      <c r="D18" s="250"/>
      <c r="E18" s="250"/>
      <c r="F18" s="250"/>
      <c r="G18" s="265">
        <f t="shared" si="2"/>
        <v>0</v>
      </c>
      <c r="H18" s="250"/>
      <c r="I18" s="250"/>
    </row>
    <row r="19" spans="1:9" ht="21.75" customHeight="1">
      <c r="A19" s="294" t="s">
        <v>140</v>
      </c>
      <c r="B19" s="295"/>
      <c r="C19" s="254">
        <f>C8+C17</f>
        <v>2706107</v>
      </c>
      <c r="D19" s="249">
        <f t="shared" ref="D19:I19" si="3">D8+D17</f>
        <v>0</v>
      </c>
      <c r="E19" s="249">
        <f t="shared" si="3"/>
        <v>0</v>
      </c>
      <c r="F19" s="249">
        <f t="shared" si="3"/>
        <v>0</v>
      </c>
      <c r="G19" s="254">
        <f t="shared" si="3"/>
        <v>1757301.97</v>
      </c>
      <c r="H19" s="249">
        <v>0</v>
      </c>
      <c r="I19" s="249">
        <f t="shared" si="3"/>
        <v>0</v>
      </c>
    </row>
    <row r="20" spans="1:9">
      <c r="A20" s="294"/>
      <c r="B20" s="295"/>
      <c r="C20" s="249"/>
      <c r="D20" s="249"/>
      <c r="E20" s="249"/>
      <c r="F20" s="249"/>
      <c r="G20" s="264"/>
      <c r="H20" s="249"/>
      <c r="I20" s="249"/>
    </row>
    <row r="21" spans="1:9" ht="23.25" customHeight="1">
      <c r="A21" s="294" t="s">
        <v>148</v>
      </c>
      <c r="B21" s="295"/>
      <c r="C21" s="249">
        <f>SUM(C22:C24)</f>
        <v>0</v>
      </c>
      <c r="D21" s="249">
        <f t="shared" ref="D21:I21" si="4">SUM(D22:D24)</f>
        <v>0</v>
      </c>
      <c r="E21" s="249">
        <f t="shared" si="4"/>
        <v>0</v>
      </c>
      <c r="F21" s="249">
        <f t="shared" si="4"/>
        <v>0</v>
      </c>
      <c r="G21" s="264">
        <f t="shared" si="2"/>
        <v>0</v>
      </c>
      <c r="H21" s="249">
        <f t="shared" si="4"/>
        <v>0</v>
      </c>
      <c r="I21" s="249">
        <f t="shared" si="4"/>
        <v>0</v>
      </c>
    </row>
    <row r="22" spans="1:9">
      <c r="A22" s="296" t="s">
        <v>141</v>
      </c>
      <c r="B22" s="297"/>
      <c r="C22" s="264"/>
      <c r="D22" s="264"/>
      <c r="E22" s="264"/>
      <c r="F22" s="264"/>
      <c r="G22" s="264"/>
      <c r="H22" s="264"/>
      <c r="I22" s="264"/>
    </row>
    <row r="23" spans="1:9">
      <c r="A23" s="296" t="s">
        <v>142</v>
      </c>
      <c r="B23" s="297"/>
      <c r="C23" s="264"/>
      <c r="D23" s="264"/>
      <c r="E23" s="264"/>
      <c r="F23" s="264"/>
      <c r="G23" s="264"/>
      <c r="H23" s="264"/>
      <c r="I23" s="264"/>
    </row>
    <row r="24" spans="1:9">
      <c r="A24" s="296" t="s">
        <v>143</v>
      </c>
      <c r="B24" s="297"/>
      <c r="C24" s="264"/>
      <c r="D24" s="264"/>
      <c r="E24" s="264"/>
      <c r="F24" s="264"/>
      <c r="G24" s="264"/>
      <c r="H24" s="264"/>
      <c r="I24" s="264"/>
    </row>
    <row r="25" spans="1:9">
      <c r="A25" s="292"/>
      <c r="B25" s="293"/>
      <c r="C25" s="264"/>
      <c r="D25" s="264"/>
      <c r="E25" s="264"/>
      <c r="F25" s="264"/>
      <c r="G25" s="264"/>
      <c r="H25" s="264"/>
      <c r="I25" s="264"/>
    </row>
    <row r="26" spans="1:9" ht="21.75" customHeight="1">
      <c r="A26" s="294" t="s">
        <v>144</v>
      </c>
      <c r="B26" s="295"/>
      <c r="C26" s="264">
        <f>SUM(C27:C29)</f>
        <v>0</v>
      </c>
      <c r="D26" s="264">
        <f t="shared" ref="D26:I26" si="5">SUM(D27:D29)</f>
        <v>0</v>
      </c>
      <c r="E26" s="264">
        <f t="shared" si="5"/>
        <v>0</v>
      </c>
      <c r="F26" s="264">
        <f t="shared" si="5"/>
        <v>0</v>
      </c>
      <c r="G26" s="264">
        <f t="shared" si="2"/>
        <v>0</v>
      </c>
      <c r="H26" s="264">
        <f t="shared" si="5"/>
        <v>0</v>
      </c>
      <c r="I26" s="264">
        <f t="shared" si="5"/>
        <v>0</v>
      </c>
    </row>
    <row r="27" spans="1:9" ht="16.5" customHeight="1">
      <c r="A27" s="296" t="s">
        <v>145</v>
      </c>
      <c r="B27" s="297"/>
      <c r="C27" s="13"/>
      <c r="D27" s="13"/>
      <c r="E27" s="13"/>
      <c r="F27" s="13"/>
      <c r="G27" s="13"/>
      <c r="H27" s="13"/>
      <c r="I27" s="13"/>
    </row>
    <row r="28" spans="1:9">
      <c r="A28" s="296" t="s">
        <v>146</v>
      </c>
      <c r="B28" s="297"/>
      <c r="C28" s="13"/>
      <c r="D28" s="13"/>
      <c r="E28" s="13"/>
      <c r="F28" s="13"/>
      <c r="G28" s="13"/>
      <c r="H28" s="13"/>
      <c r="I28" s="13"/>
    </row>
    <row r="29" spans="1:9">
      <c r="A29" s="296" t="s">
        <v>147</v>
      </c>
      <c r="B29" s="297"/>
      <c r="C29" s="13"/>
      <c r="D29" s="13"/>
      <c r="E29" s="13"/>
      <c r="F29" s="13"/>
      <c r="G29" s="13"/>
      <c r="H29" s="13"/>
      <c r="I29" s="13"/>
    </row>
    <row r="30" spans="1:9" ht="15.75" thickBot="1">
      <c r="A30" s="301"/>
      <c r="B30" s="302"/>
      <c r="C30" s="12"/>
      <c r="D30" s="12"/>
      <c r="E30" s="12"/>
      <c r="F30" s="12"/>
      <c r="G30" s="12"/>
      <c r="H30" s="12"/>
      <c r="I30" s="12"/>
    </row>
    <row r="31" spans="1:9" ht="15.75" thickBot="1"/>
    <row r="32" spans="1:9" ht="22.5">
      <c r="A32" s="298" t="s">
        <v>149</v>
      </c>
      <c r="B32" s="122" t="s">
        <v>150</v>
      </c>
      <c r="C32" s="122" t="s">
        <v>152</v>
      </c>
      <c r="D32" s="122" t="s">
        <v>155</v>
      </c>
      <c r="E32" s="298" t="s">
        <v>157</v>
      </c>
      <c r="F32" s="122" t="s">
        <v>158</v>
      </c>
    </row>
    <row r="33" spans="1:6">
      <c r="A33" s="299"/>
      <c r="B33" s="121" t="s">
        <v>151</v>
      </c>
      <c r="C33" s="121" t="s">
        <v>153</v>
      </c>
      <c r="D33" s="121" t="s">
        <v>156</v>
      </c>
      <c r="E33" s="299"/>
      <c r="F33" s="121" t="s">
        <v>159</v>
      </c>
    </row>
    <row r="34" spans="1:6" ht="15.75" thickBot="1">
      <c r="A34" s="300"/>
      <c r="B34" s="123"/>
      <c r="C34" s="120" t="s">
        <v>154</v>
      </c>
      <c r="D34" s="123"/>
      <c r="E34" s="300"/>
      <c r="F34" s="123"/>
    </row>
    <row r="35" spans="1:6" ht="45">
      <c r="A35" s="15" t="s">
        <v>160</v>
      </c>
      <c r="B35" s="7">
        <f>SUM(B37:B38)</f>
        <v>0</v>
      </c>
      <c r="C35" s="7"/>
      <c r="D35" s="7"/>
      <c r="E35" s="7"/>
      <c r="F35" s="7"/>
    </row>
    <row r="36" spans="1:6">
      <c r="A36" s="8" t="s">
        <v>161</v>
      </c>
      <c r="B36" s="7"/>
      <c r="C36" s="7"/>
      <c r="D36" s="7"/>
      <c r="E36" s="7"/>
      <c r="F36" s="7"/>
    </row>
    <row r="37" spans="1:6">
      <c r="A37" s="8" t="s">
        <v>162</v>
      </c>
      <c r="B37" s="7"/>
      <c r="C37" s="7"/>
      <c r="D37" s="7"/>
      <c r="E37" s="7"/>
      <c r="F37" s="7"/>
    </row>
    <row r="38" spans="1:6" ht="15.75" thickBot="1">
      <c r="A38" s="14" t="s">
        <v>163</v>
      </c>
      <c r="B38" s="11"/>
      <c r="C38" s="11"/>
      <c r="D38" s="11"/>
      <c r="E38" s="11"/>
      <c r="F38" s="11"/>
    </row>
  </sheetData>
  <mergeCells count="36"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workbookViewId="0">
      <selection activeCell="A26" sqref="A26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305" t="s">
        <v>547</v>
      </c>
      <c r="B1" s="306"/>
      <c r="C1" s="306"/>
      <c r="D1" s="306"/>
      <c r="E1" s="306"/>
      <c r="F1" s="306"/>
      <c r="G1" s="306"/>
      <c r="H1" s="306"/>
      <c r="I1" s="306"/>
      <c r="J1" s="306"/>
      <c r="K1" s="307"/>
    </row>
    <row r="2" spans="1:11" ht="15.75" thickBot="1">
      <c r="A2" s="308" t="s">
        <v>164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1" ht="15.75" thickBot="1">
      <c r="A3" s="308" t="s">
        <v>680</v>
      </c>
      <c r="B3" s="309"/>
      <c r="C3" s="309"/>
      <c r="D3" s="309"/>
      <c r="E3" s="309"/>
      <c r="F3" s="309"/>
      <c r="G3" s="309"/>
      <c r="H3" s="309"/>
      <c r="I3" s="309"/>
      <c r="J3" s="309"/>
      <c r="K3" s="310"/>
    </row>
    <row r="4" spans="1:11" ht="15.75" thickBot="1">
      <c r="A4" s="308" t="s">
        <v>1</v>
      </c>
      <c r="B4" s="309"/>
      <c r="C4" s="309"/>
      <c r="D4" s="309"/>
      <c r="E4" s="309"/>
      <c r="F4" s="309"/>
      <c r="G4" s="309"/>
      <c r="H4" s="309"/>
      <c r="I4" s="309"/>
      <c r="J4" s="309"/>
      <c r="K4" s="310"/>
    </row>
    <row r="5" spans="1:11" ht="113.25" thickBot="1">
      <c r="A5" s="219" t="s">
        <v>165</v>
      </c>
      <c r="B5" s="218" t="s">
        <v>166</v>
      </c>
      <c r="C5" s="218" t="s">
        <v>167</v>
      </c>
      <c r="D5" s="218" t="s">
        <v>168</v>
      </c>
      <c r="E5" s="218" t="s">
        <v>169</v>
      </c>
      <c r="F5" s="218" t="s">
        <v>170</v>
      </c>
      <c r="G5" s="218" t="s">
        <v>171</v>
      </c>
      <c r="H5" s="218" t="s">
        <v>172</v>
      </c>
      <c r="I5" s="218" t="s">
        <v>683</v>
      </c>
      <c r="J5" s="218" t="s">
        <v>684</v>
      </c>
      <c r="K5" s="218" t="s">
        <v>685</v>
      </c>
    </row>
    <row r="6" spans="1:11">
      <c r="A6" s="5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67.5">
      <c r="A7" s="15" t="s">
        <v>173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>
      <c r="A8" s="22" t="s">
        <v>174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22" t="s">
        <v>175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22" t="s">
        <v>176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22" t="s">
        <v>177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9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45">
      <c r="A13" s="15" t="s">
        <v>178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33.75">
      <c r="A14" s="22" t="s">
        <v>179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33.75">
      <c r="A15" s="22" t="s">
        <v>180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33.75">
      <c r="A16" s="22" t="s">
        <v>181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33.75">
      <c r="A17" s="22" t="s">
        <v>182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9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67.5">
      <c r="A19" s="15" t="s">
        <v>183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ht="15.75" thickBot="1">
      <c r="A20" s="14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2" spans="1:11">
      <c r="A22" s="119"/>
      <c r="B22" s="119"/>
      <c r="C22" s="119"/>
      <c r="D22" s="119"/>
      <c r="E22" s="119"/>
      <c r="F22" s="119"/>
      <c r="G22" s="119"/>
    </row>
    <row r="23" spans="1:11">
      <c r="A23" s="119"/>
      <c r="B23" s="119"/>
      <c r="C23" s="119"/>
      <c r="D23" s="119"/>
      <c r="E23" s="119"/>
      <c r="F23" s="119"/>
      <c r="G23" s="119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4"/>
  <sheetViews>
    <sheetView workbookViewId="0">
      <selection activeCell="A17" sqref="A17:B17"/>
    </sheetView>
  </sheetViews>
  <sheetFormatPr baseColWidth="10" defaultRowHeight="15"/>
  <cols>
    <col min="1" max="1" width="36.28515625" customWidth="1"/>
    <col min="2" max="2" width="39" customWidth="1"/>
    <col min="3" max="3" width="12.85546875" bestFit="1" customWidth="1"/>
    <col min="4" max="4" width="13.140625" bestFit="1" customWidth="1"/>
    <col min="5" max="5" width="13.28515625" bestFit="1" customWidth="1"/>
  </cols>
  <sheetData>
    <row r="1" spans="1:7">
      <c r="A1" s="327" t="s">
        <v>547</v>
      </c>
      <c r="B1" s="328"/>
      <c r="C1" s="328"/>
      <c r="D1" s="328"/>
      <c r="E1" s="328"/>
    </row>
    <row r="2" spans="1:7">
      <c r="A2" s="327" t="s">
        <v>184</v>
      </c>
      <c r="B2" s="328"/>
      <c r="C2" s="328"/>
      <c r="D2" s="328"/>
      <c r="E2" s="328"/>
    </row>
    <row r="3" spans="1:7">
      <c r="A3" s="327" t="s">
        <v>677</v>
      </c>
      <c r="B3" s="328"/>
      <c r="C3" s="328"/>
      <c r="D3" s="328"/>
      <c r="E3" s="328"/>
    </row>
    <row r="4" spans="1:7" ht="15.75" thickBot="1">
      <c r="A4" s="329" t="s">
        <v>1</v>
      </c>
      <c r="B4" s="330"/>
      <c r="C4" s="330"/>
      <c r="D4" s="330"/>
      <c r="E4" s="330"/>
    </row>
    <row r="5" spans="1:7">
      <c r="A5" s="335" t="s">
        <v>2</v>
      </c>
      <c r="B5" s="336"/>
      <c r="C5" s="220" t="s">
        <v>185</v>
      </c>
      <c r="D5" s="315" t="s">
        <v>187</v>
      </c>
      <c r="E5" s="220" t="s">
        <v>188</v>
      </c>
    </row>
    <row r="6" spans="1:7" ht="15.75" thickBot="1">
      <c r="A6" s="337"/>
      <c r="B6" s="338"/>
      <c r="C6" s="218" t="s">
        <v>186</v>
      </c>
      <c r="D6" s="316"/>
      <c r="E6" s="218" t="s">
        <v>189</v>
      </c>
    </row>
    <row r="7" spans="1:7">
      <c r="A7" s="349"/>
      <c r="B7" s="350"/>
      <c r="C7" s="24"/>
      <c r="D7" s="24"/>
      <c r="E7" s="24"/>
    </row>
    <row r="8" spans="1:7">
      <c r="A8" s="321" t="s">
        <v>190</v>
      </c>
      <c r="B8" s="322"/>
      <c r="C8" s="134">
        <f>SUM(C9:C11)</f>
        <v>178740000</v>
      </c>
      <c r="D8" s="134">
        <f t="shared" ref="D8:E8" si="0">SUM(D9:D11)</f>
        <v>74401896</v>
      </c>
      <c r="E8" s="134">
        <f t="shared" si="0"/>
        <v>74401896</v>
      </c>
    </row>
    <row r="9" spans="1:7">
      <c r="A9" s="333" t="s">
        <v>191</v>
      </c>
      <c r="B9" s="334"/>
      <c r="C9" s="140">
        <v>178740000</v>
      </c>
      <c r="D9" s="140">
        <v>74401896</v>
      </c>
      <c r="E9" s="140">
        <f>+D9</f>
        <v>74401896</v>
      </c>
    </row>
    <row r="10" spans="1:7">
      <c r="A10" s="333" t="s">
        <v>192</v>
      </c>
      <c r="B10" s="334"/>
      <c r="C10" s="140"/>
      <c r="D10" s="140"/>
      <c r="E10" s="140"/>
    </row>
    <row r="11" spans="1:7">
      <c r="A11" s="333" t="s">
        <v>193</v>
      </c>
      <c r="B11" s="334"/>
      <c r="C11" s="140"/>
      <c r="D11" s="140"/>
      <c r="E11" s="140"/>
      <c r="G11" s="107"/>
    </row>
    <row r="12" spans="1:7">
      <c r="A12" s="333"/>
      <c r="B12" s="334"/>
      <c r="C12" s="140"/>
      <c r="D12" s="140"/>
      <c r="E12" s="140"/>
    </row>
    <row r="13" spans="1:7">
      <c r="A13" s="321" t="s">
        <v>225</v>
      </c>
      <c r="B13" s="322"/>
      <c r="C13" s="134">
        <f>SUM(C14:C15)</f>
        <v>178740000</v>
      </c>
      <c r="D13" s="134">
        <f t="shared" ref="D13:E13" si="1">SUM(D14:D15)</f>
        <v>72498399.560000002</v>
      </c>
      <c r="E13" s="134">
        <f t="shared" si="1"/>
        <v>72338669.159999996</v>
      </c>
    </row>
    <row r="14" spans="1:7">
      <c r="A14" s="333" t="s">
        <v>194</v>
      </c>
      <c r="B14" s="334"/>
      <c r="C14" s="140">
        <v>178740000</v>
      </c>
      <c r="D14" s="238">
        <v>72498399.560000002</v>
      </c>
      <c r="E14" s="238">
        <v>72338669.159999996</v>
      </c>
      <c r="G14" s="107"/>
    </row>
    <row r="15" spans="1:7">
      <c r="A15" s="333" t="s">
        <v>195</v>
      </c>
      <c r="B15" s="334"/>
      <c r="C15" s="24"/>
      <c r="D15" s="24"/>
      <c r="E15" s="24"/>
    </row>
    <row r="16" spans="1:7">
      <c r="A16" s="333"/>
      <c r="B16" s="334"/>
      <c r="C16" s="24"/>
      <c r="D16" s="24"/>
      <c r="E16" s="24"/>
    </row>
    <row r="17" spans="1:7">
      <c r="A17" s="321" t="s">
        <v>196</v>
      </c>
      <c r="B17" s="322"/>
      <c r="C17" s="134">
        <f>SUM(C18:C19)</f>
        <v>0</v>
      </c>
      <c r="D17" s="134">
        <f t="shared" ref="D17:E17" si="2">SUM(D18:D19)</f>
        <v>0</v>
      </c>
      <c r="E17" s="134">
        <f t="shared" si="2"/>
        <v>0</v>
      </c>
    </row>
    <row r="18" spans="1:7">
      <c r="A18" s="333" t="s">
        <v>197</v>
      </c>
      <c r="B18" s="334"/>
      <c r="C18" s="257">
        <v>0</v>
      </c>
      <c r="D18" s="258">
        <v>0</v>
      </c>
      <c r="E18" s="257">
        <v>0</v>
      </c>
    </row>
    <row r="19" spans="1:7">
      <c r="A19" s="333" t="s">
        <v>198</v>
      </c>
      <c r="B19" s="334"/>
      <c r="C19" s="106"/>
      <c r="D19" s="106"/>
      <c r="E19" s="106"/>
    </row>
    <row r="20" spans="1:7">
      <c r="A20" s="333"/>
      <c r="B20" s="334"/>
      <c r="C20" s="24"/>
      <c r="D20" s="126"/>
      <c r="E20" s="126"/>
    </row>
    <row r="21" spans="1:7">
      <c r="A21" s="321" t="s">
        <v>199</v>
      </c>
      <c r="B21" s="322"/>
      <c r="C21" s="134">
        <f>C8-C13+C17</f>
        <v>0</v>
      </c>
      <c r="D21" s="134">
        <f t="shared" ref="D21:E21" si="3">D8-D13+D17</f>
        <v>1903496.4399999976</v>
      </c>
      <c r="E21" s="244">
        <f t="shared" si="3"/>
        <v>2063226.8400000036</v>
      </c>
      <c r="F21" s="107"/>
      <c r="G21" s="107"/>
    </row>
    <row r="22" spans="1:7">
      <c r="A22" s="321" t="s">
        <v>200</v>
      </c>
      <c r="B22" s="322"/>
      <c r="C22" s="134">
        <f>C21-C11</f>
        <v>0</v>
      </c>
      <c r="D22" s="134">
        <f t="shared" ref="D22:E22" si="4">D21-D11</f>
        <v>1903496.4399999976</v>
      </c>
      <c r="E22" s="134">
        <f t="shared" si="4"/>
        <v>2063226.8400000036</v>
      </c>
    </row>
    <row r="23" spans="1:7" ht="15" customHeight="1">
      <c r="A23" s="321" t="s">
        <v>201</v>
      </c>
      <c r="B23" s="322"/>
      <c r="C23" s="331">
        <f>C22-C17</f>
        <v>0</v>
      </c>
      <c r="D23" s="134">
        <f t="shared" ref="D23:E23" si="5">D22-D17</f>
        <v>1903496.4399999976</v>
      </c>
      <c r="E23" s="134">
        <f t="shared" si="5"/>
        <v>2063226.8400000036</v>
      </c>
      <c r="F23" s="107"/>
    </row>
    <row r="24" spans="1:7" ht="15.75" thickBot="1">
      <c r="A24" s="323"/>
      <c r="B24" s="324"/>
      <c r="C24" s="332"/>
      <c r="D24" s="140"/>
      <c r="E24" s="140"/>
    </row>
    <row r="25" spans="1:7" ht="15.75" thickBot="1">
      <c r="A25" s="347" t="s">
        <v>202</v>
      </c>
      <c r="B25" s="348"/>
      <c r="C25" s="221" t="s">
        <v>203</v>
      </c>
      <c r="D25" s="221" t="s">
        <v>187</v>
      </c>
      <c r="E25" s="221" t="s">
        <v>204</v>
      </c>
    </row>
    <row r="26" spans="1:7">
      <c r="A26" s="349"/>
      <c r="B26" s="350"/>
      <c r="C26" s="24"/>
      <c r="D26" s="24"/>
      <c r="E26" s="24"/>
    </row>
    <row r="27" spans="1:7">
      <c r="A27" s="321" t="s">
        <v>205</v>
      </c>
      <c r="B27" s="322"/>
      <c r="C27" s="243">
        <f>SUM(C28:C29)</f>
        <v>0</v>
      </c>
      <c r="D27" s="243">
        <f t="shared" ref="D27:E27" si="6">SUM(D28:D29)</f>
        <v>0</v>
      </c>
      <c r="E27" s="243">
        <f t="shared" si="6"/>
        <v>0</v>
      </c>
    </row>
    <row r="28" spans="1:7">
      <c r="A28" s="333" t="s">
        <v>206</v>
      </c>
      <c r="B28" s="334"/>
      <c r="C28" s="243"/>
      <c r="D28" s="243"/>
      <c r="E28" s="243"/>
    </row>
    <row r="29" spans="1:7">
      <c r="A29" s="333" t="s">
        <v>207</v>
      </c>
      <c r="B29" s="334"/>
      <c r="C29" s="243"/>
      <c r="D29" s="243"/>
      <c r="E29" s="243"/>
    </row>
    <row r="30" spans="1:7">
      <c r="A30" s="333"/>
      <c r="B30" s="334"/>
      <c r="C30" s="243"/>
      <c r="D30" s="243"/>
      <c r="E30" s="243"/>
    </row>
    <row r="31" spans="1:7">
      <c r="A31" s="321" t="s">
        <v>208</v>
      </c>
      <c r="B31" s="322"/>
      <c r="C31" s="241">
        <f>C23+C27</f>
        <v>0</v>
      </c>
      <c r="D31" s="254">
        <f t="shared" ref="D31" si="7">D23+D27</f>
        <v>1903496.4399999976</v>
      </c>
      <c r="E31" s="254">
        <f>E23+E27</f>
        <v>2063226.8400000036</v>
      </c>
    </row>
    <row r="32" spans="1:7" ht="15.75" thickBot="1">
      <c r="A32" s="343"/>
      <c r="B32" s="344"/>
      <c r="C32" s="25"/>
      <c r="D32" s="127"/>
      <c r="E32" s="127"/>
    </row>
    <row r="33" spans="1:5">
      <c r="A33" s="335" t="s">
        <v>202</v>
      </c>
      <c r="B33" s="336"/>
      <c r="C33" s="315" t="s">
        <v>209</v>
      </c>
      <c r="D33" s="325" t="s">
        <v>187</v>
      </c>
      <c r="E33" s="222" t="s">
        <v>188</v>
      </c>
    </row>
    <row r="34" spans="1:5" ht="15.75" thickBot="1">
      <c r="A34" s="337"/>
      <c r="B34" s="338"/>
      <c r="C34" s="316"/>
      <c r="D34" s="326"/>
      <c r="E34" s="223" t="s">
        <v>204</v>
      </c>
    </row>
    <row r="35" spans="1:5">
      <c r="A35" s="26"/>
      <c r="B35" s="27"/>
      <c r="C35" s="27"/>
      <c r="D35" s="27"/>
      <c r="E35" s="27"/>
    </row>
    <row r="36" spans="1:5">
      <c r="A36" s="319" t="s">
        <v>210</v>
      </c>
      <c r="B36" s="320"/>
      <c r="C36" s="243">
        <f>SUM(C37:C38)</f>
        <v>0</v>
      </c>
      <c r="D36" s="243">
        <f t="shared" ref="D36:E36" si="8">SUM(D37:D38)</f>
        <v>0</v>
      </c>
      <c r="E36" s="243">
        <f t="shared" si="8"/>
        <v>0</v>
      </c>
    </row>
    <row r="37" spans="1:5">
      <c r="A37" s="317" t="s">
        <v>211</v>
      </c>
      <c r="B37" s="318"/>
      <c r="C37" s="243"/>
      <c r="D37" s="243"/>
      <c r="E37" s="243"/>
    </row>
    <row r="38" spans="1:5">
      <c r="A38" s="317" t="s">
        <v>212</v>
      </c>
      <c r="B38" s="318"/>
      <c r="C38" s="243"/>
      <c r="D38" s="243"/>
      <c r="E38" s="243"/>
    </row>
    <row r="39" spans="1:5">
      <c r="A39" s="319" t="s">
        <v>213</v>
      </c>
      <c r="B39" s="320"/>
      <c r="C39" s="243">
        <f>SUM(C40:C41)</f>
        <v>0</v>
      </c>
      <c r="D39" s="243">
        <f t="shared" ref="D39:E39" si="9">SUM(D40:D41)</f>
        <v>0</v>
      </c>
      <c r="E39" s="243">
        <f t="shared" si="9"/>
        <v>0</v>
      </c>
    </row>
    <row r="40" spans="1:5">
      <c r="A40" s="317" t="s">
        <v>214</v>
      </c>
      <c r="B40" s="318"/>
      <c r="C40" s="243"/>
      <c r="D40" s="243"/>
      <c r="E40" s="243"/>
    </row>
    <row r="41" spans="1:5">
      <c r="A41" s="317" t="s">
        <v>215</v>
      </c>
      <c r="B41" s="318"/>
      <c r="C41" s="243"/>
      <c r="D41" s="243"/>
      <c r="E41" s="243"/>
    </row>
    <row r="42" spans="1:5">
      <c r="A42" s="317"/>
      <c r="B42" s="318"/>
      <c r="C42" s="243"/>
      <c r="D42" s="243"/>
      <c r="E42" s="243"/>
    </row>
    <row r="43" spans="1:5">
      <c r="A43" s="319" t="s">
        <v>216</v>
      </c>
      <c r="B43" s="320"/>
      <c r="C43" s="245">
        <f>C36-C39</f>
        <v>0</v>
      </c>
      <c r="D43" s="245">
        <f t="shared" ref="D43:E43" si="10">D36-D39</f>
        <v>0</v>
      </c>
      <c r="E43" s="245">
        <f t="shared" si="10"/>
        <v>0</v>
      </c>
    </row>
    <row r="44" spans="1:5" ht="15.75" thickBot="1">
      <c r="A44" s="339"/>
      <c r="B44" s="340"/>
      <c r="C44" s="60"/>
      <c r="D44" s="60"/>
      <c r="E44" s="60"/>
    </row>
    <row r="45" spans="1:5">
      <c r="A45" s="335" t="s">
        <v>202</v>
      </c>
      <c r="B45" s="336"/>
      <c r="C45" s="222" t="s">
        <v>185</v>
      </c>
      <c r="D45" s="325" t="s">
        <v>187</v>
      </c>
      <c r="E45" s="222" t="s">
        <v>188</v>
      </c>
    </row>
    <row r="46" spans="1:5" ht="15.75" thickBot="1">
      <c r="A46" s="337"/>
      <c r="B46" s="338"/>
      <c r="C46" s="223" t="s">
        <v>203</v>
      </c>
      <c r="D46" s="326"/>
      <c r="E46" s="223" t="s">
        <v>204</v>
      </c>
    </row>
    <row r="47" spans="1:5">
      <c r="A47" s="341"/>
      <c r="B47" s="342"/>
      <c r="C47" s="27"/>
      <c r="D47" s="27"/>
      <c r="E47" s="27"/>
    </row>
    <row r="48" spans="1:5">
      <c r="A48" s="317" t="s">
        <v>217</v>
      </c>
      <c r="B48" s="318"/>
      <c r="C48" s="140">
        <f>C9</f>
        <v>178740000</v>
      </c>
      <c r="D48" s="140">
        <f t="shared" ref="D48:E48" si="11">D9</f>
        <v>74401896</v>
      </c>
      <c r="E48" s="140">
        <f t="shared" si="11"/>
        <v>74401896</v>
      </c>
    </row>
    <row r="49" spans="1:5">
      <c r="A49" s="317" t="s">
        <v>218</v>
      </c>
      <c r="B49" s="318"/>
      <c r="C49" s="140">
        <f>C37-C40</f>
        <v>0</v>
      </c>
      <c r="D49" s="140">
        <f t="shared" ref="D49:E49" si="12">D37-D40</f>
        <v>0</v>
      </c>
      <c r="E49" s="140">
        <f t="shared" si="12"/>
        <v>0</v>
      </c>
    </row>
    <row r="50" spans="1:5">
      <c r="A50" s="317" t="s">
        <v>211</v>
      </c>
      <c r="B50" s="318"/>
      <c r="C50" s="140">
        <f>C37</f>
        <v>0</v>
      </c>
      <c r="D50" s="140">
        <f t="shared" ref="D50:E50" si="13">D37</f>
        <v>0</v>
      </c>
      <c r="E50" s="140">
        <f t="shared" si="13"/>
        <v>0</v>
      </c>
    </row>
    <row r="51" spans="1:5">
      <c r="A51" s="317" t="s">
        <v>214</v>
      </c>
      <c r="B51" s="318"/>
      <c r="C51" s="140">
        <f>C40</f>
        <v>0</v>
      </c>
      <c r="D51" s="140">
        <f t="shared" ref="D51:E51" si="14">D40</f>
        <v>0</v>
      </c>
      <c r="E51" s="140">
        <f t="shared" si="14"/>
        <v>0</v>
      </c>
    </row>
    <row r="52" spans="1:5">
      <c r="A52" s="317"/>
      <c r="B52" s="318"/>
      <c r="C52" s="140"/>
      <c r="D52" s="140"/>
      <c r="E52" s="140"/>
    </row>
    <row r="53" spans="1:5">
      <c r="A53" s="317" t="s">
        <v>194</v>
      </c>
      <c r="B53" s="318"/>
      <c r="C53" s="242">
        <f>C14</f>
        <v>178740000</v>
      </c>
      <c r="D53" s="260">
        <f t="shared" ref="D53:E53" si="15">D14</f>
        <v>72498399.560000002</v>
      </c>
      <c r="E53" s="260">
        <f t="shared" si="15"/>
        <v>72338669.159999996</v>
      </c>
    </row>
    <row r="54" spans="1:5">
      <c r="A54" s="317"/>
      <c r="B54" s="318"/>
      <c r="C54" s="243"/>
      <c r="D54" s="243"/>
      <c r="E54" s="243"/>
    </row>
    <row r="55" spans="1:5">
      <c r="A55" s="317" t="s">
        <v>197</v>
      </c>
      <c r="B55" s="318"/>
      <c r="C55" s="261">
        <f>C18</f>
        <v>0</v>
      </c>
      <c r="D55" s="261">
        <f>D18</f>
        <v>0</v>
      </c>
      <c r="E55" s="261">
        <f t="shared" ref="E55" si="16">E18</f>
        <v>0</v>
      </c>
    </row>
    <row r="56" spans="1:5">
      <c r="A56" s="317"/>
      <c r="B56" s="318"/>
      <c r="C56" s="243"/>
      <c r="D56" s="243"/>
      <c r="E56" s="243"/>
    </row>
    <row r="57" spans="1:5">
      <c r="A57" s="319" t="s">
        <v>219</v>
      </c>
      <c r="B57" s="320"/>
      <c r="C57" s="241">
        <f>C48+C49-C53-C55</f>
        <v>0</v>
      </c>
      <c r="D57" s="246">
        <f t="shared" ref="D57:E57" si="17">D48+D49-D53-D55</f>
        <v>1903496.4399999976</v>
      </c>
      <c r="E57" s="246">
        <f t="shared" si="17"/>
        <v>2063226.8400000036</v>
      </c>
    </row>
    <row r="58" spans="1:5">
      <c r="A58" s="321" t="s">
        <v>220</v>
      </c>
      <c r="B58" s="322"/>
      <c r="C58" s="245">
        <f>C57-C49</f>
        <v>0</v>
      </c>
      <c r="D58" s="262">
        <f t="shared" ref="D58:E58" si="18">D57-D49</f>
        <v>1903496.4399999976</v>
      </c>
      <c r="E58" s="262">
        <f t="shared" si="18"/>
        <v>2063226.8400000036</v>
      </c>
    </row>
    <row r="59" spans="1:5" ht="15.75" thickBot="1">
      <c r="A59" s="323"/>
      <c r="B59" s="324"/>
      <c r="C59" s="60"/>
      <c r="D59" s="263"/>
      <c r="E59" s="263"/>
    </row>
    <row r="60" spans="1:5">
      <c r="A60" s="335" t="s">
        <v>202</v>
      </c>
      <c r="B60" s="336"/>
      <c r="C60" s="315" t="s">
        <v>209</v>
      </c>
      <c r="D60" s="325" t="s">
        <v>187</v>
      </c>
      <c r="E60" s="222" t="s">
        <v>188</v>
      </c>
    </row>
    <row r="61" spans="1:5" ht="15.75" thickBot="1">
      <c r="A61" s="337"/>
      <c r="B61" s="338"/>
      <c r="C61" s="316"/>
      <c r="D61" s="326"/>
      <c r="E61" s="223" t="s">
        <v>204</v>
      </c>
    </row>
    <row r="62" spans="1:5">
      <c r="A62" s="341"/>
      <c r="B62" s="342"/>
      <c r="C62" s="27"/>
      <c r="D62" s="27"/>
      <c r="E62" s="27"/>
    </row>
    <row r="63" spans="1:5">
      <c r="A63" s="317" t="s">
        <v>192</v>
      </c>
      <c r="B63" s="318"/>
      <c r="C63" s="140">
        <f>C10</f>
        <v>0</v>
      </c>
      <c r="D63" s="140">
        <f t="shared" ref="D63:E63" si="19">D10</f>
        <v>0</v>
      </c>
      <c r="E63" s="140">
        <f t="shared" si="19"/>
        <v>0</v>
      </c>
    </row>
    <row r="64" spans="1:5">
      <c r="A64" s="317" t="s">
        <v>221</v>
      </c>
      <c r="B64" s="318"/>
      <c r="C64" s="140">
        <f>C38-C41</f>
        <v>0</v>
      </c>
      <c r="D64" s="140">
        <f t="shared" ref="D64:E64" si="20">D38-D41</f>
        <v>0</v>
      </c>
      <c r="E64" s="140">
        <f t="shared" si="20"/>
        <v>0</v>
      </c>
    </row>
    <row r="65" spans="1:5">
      <c r="A65" s="317" t="s">
        <v>212</v>
      </c>
      <c r="B65" s="318"/>
      <c r="C65" s="140">
        <f>C38</f>
        <v>0</v>
      </c>
      <c r="D65" s="140">
        <f t="shared" ref="D65:E65" si="21">D38</f>
        <v>0</v>
      </c>
      <c r="E65" s="140">
        <f t="shared" si="21"/>
        <v>0</v>
      </c>
    </row>
    <row r="66" spans="1:5">
      <c r="A66" s="317" t="s">
        <v>215</v>
      </c>
      <c r="B66" s="318"/>
      <c r="C66" s="140">
        <f>C41</f>
        <v>0</v>
      </c>
      <c r="D66" s="140">
        <f t="shared" ref="D66:E66" si="22">D41</f>
        <v>0</v>
      </c>
      <c r="E66" s="140">
        <f t="shared" si="22"/>
        <v>0</v>
      </c>
    </row>
    <row r="67" spans="1:5">
      <c r="A67" s="317"/>
      <c r="B67" s="318"/>
      <c r="C67" s="140"/>
      <c r="D67" s="140"/>
      <c r="E67" s="140"/>
    </row>
    <row r="68" spans="1:5">
      <c r="A68" s="317" t="s">
        <v>222</v>
      </c>
      <c r="B68" s="318"/>
      <c r="C68" s="140">
        <f>C15</f>
        <v>0</v>
      </c>
      <c r="D68" s="140">
        <f t="shared" ref="D68:E68" si="23">D15</f>
        <v>0</v>
      </c>
      <c r="E68" s="140">
        <f t="shared" si="23"/>
        <v>0</v>
      </c>
    </row>
    <row r="69" spans="1:5">
      <c r="A69" s="317"/>
      <c r="B69" s="318"/>
      <c r="C69" s="27"/>
      <c r="D69" s="100"/>
      <c r="E69" s="100"/>
    </row>
    <row r="70" spans="1:5">
      <c r="A70" s="317" t="s">
        <v>198</v>
      </c>
      <c r="B70" s="318"/>
      <c r="C70" s="259">
        <f>C19</f>
        <v>0</v>
      </c>
      <c r="D70" s="259">
        <f>D19</f>
        <v>0</v>
      </c>
      <c r="E70" s="259">
        <f t="shared" ref="E70" si="24">E19</f>
        <v>0</v>
      </c>
    </row>
    <row r="71" spans="1:5">
      <c r="A71" s="317"/>
      <c r="B71" s="318"/>
      <c r="C71" s="239"/>
      <c r="D71" s="239"/>
      <c r="E71" s="239"/>
    </row>
    <row r="72" spans="1:5">
      <c r="A72" s="319" t="s">
        <v>223</v>
      </c>
      <c r="B72" s="320"/>
      <c r="C72" s="240">
        <f>C63+C64-C68+C70</f>
        <v>0</v>
      </c>
      <c r="D72" s="240">
        <f t="shared" ref="D72" si="25">D63+D64-D68+D70</f>
        <v>0</v>
      </c>
      <c r="E72" s="240">
        <f>E63+E64-E68+E70</f>
        <v>0</v>
      </c>
    </row>
    <row r="73" spans="1:5">
      <c r="A73" s="319" t="s">
        <v>224</v>
      </c>
      <c r="B73" s="320"/>
      <c r="C73" s="345">
        <f>C72-C64</f>
        <v>0</v>
      </c>
      <c r="D73" s="345">
        <f t="shared" ref="D73" si="26">D72-D64</f>
        <v>0</v>
      </c>
      <c r="E73" s="345">
        <f>E72-E64</f>
        <v>0</v>
      </c>
    </row>
    <row r="74" spans="1:5" ht="15.75" thickBot="1">
      <c r="A74" s="339"/>
      <c r="B74" s="340"/>
      <c r="C74" s="346"/>
      <c r="D74" s="346"/>
      <c r="E74" s="346"/>
    </row>
  </sheetData>
  <mergeCells count="75"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A26:B26"/>
    <mergeCell ref="A27:B27"/>
    <mergeCell ref="A20:B20"/>
    <mergeCell ref="A28:B28"/>
    <mergeCell ref="A29:B29"/>
    <mergeCell ref="E73:E74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69:B69"/>
    <mergeCell ref="A70:B70"/>
    <mergeCell ref="A71:B71"/>
    <mergeCell ref="A21:B21"/>
    <mergeCell ref="A22:B22"/>
    <mergeCell ref="A5:B6"/>
    <mergeCell ref="D5:D6"/>
    <mergeCell ref="A48:B48"/>
    <mergeCell ref="A40:B40"/>
    <mergeCell ref="A42:B42"/>
    <mergeCell ref="A43:B44"/>
    <mergeCell ref="A47:B47"/>
    <mergeCell ref="A45:B46"/>
    <mergeCell ref="A30:B30"/>
    <mergeCell ref="A31:B31"/>
    <mergeCell ref="A41:B41"/>
    <mergeCell ref="A32:B32"/>
    <mergeCell ref="A36:B36"/>
    <mergeCell ref="A37:B37"/>
    <mergeCell ref="D45:D46"/>
    <mergeCell ref="A52:B52"/>
    <mergeCell ref="A50:B50"/>
    <mergeCell ref="A51:B51"/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63:B63"/>
    <mergeCell ref="A64:B64"/>
    <mergeCell ref="A57:B57"/>
    <mergeCell ref="A58:B59"/>
    <mergeCell ref="A38:B38"/>
    <mergeCell ref="A39:B39"/>
    <mergeCell ref="A54:B54"/>
    <mergeCell ref="A55:B55"/>
    <mergeCell ref="A56:B56"/>
    <mergeCell ref="A53:B53"/>
    <mergeCell ref="A49:B49"/>
  </mergeCells>
  <pageMargins left="0.70866141732283472" right="0.70866141732283472" top="0.74803149606299213" bottom="0.74803149606299213" header="0.31496062992125984" footer="0.31496062992125984"/>
  <pageSetup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9"/>
  <sheetViews>
    <sheetView topLeftCell="A76" workbookViewId="0">
      <selection activeCell="E16" sqref="E16"/>
    </sheetView>
  </sheetViews>
  <sheetFormatPr baseColWidth="10" defaultRowHeight="15"/>
  <cols>
    <col min="1" max="1" width="11.42578125" customWidth="1"/>
    <col min="3" max="3" width="29.85546875" customWidth="1"/>
    <col min="4" max="4" width="12.85546875" bestFit="1" customWidth="1"/>
    <col min="5" max="5" width="12.28515625" customWidth="1"/>
    <col min="6" max="8" width="12.85546875" bestFit="1" customWidth="1"/>
    <col min="9" max="9" width="12" bestFit="1" customWidth="1"/>
  </cols>
  <sheetData>
    <row r="1" spans="1:9">
      <c r="A1" s="379" t="s">
        <v>547</v>
      </c>
      <c r="B1" s="380"/>
      <c r="C1" s="380"/>
      <c r="D1" s="380"/>
      <c r="E1" s="380"/>
      <c r="F1" s="380"/>
      <c r="G1" s="380"/>
      <c r="H1" s="380"/>
      <c r="I1" s="381"/>
    </row>
    <row r="2" spans="1:9">
      <c r="A2" s="327" t="s">
        <v>226</v>
      </c>
      <c r="B2" s="328"/>
      <c r="C2" s="328"/>
      <c r="D2" s="328"/>
      <c r="E2" s="328"/>
      <c r="F2" s="328"/>
      <c r="G2" s="328"/>
      <c r="H2" s="328"/>
      <c r="I2" s="382"/>
    </row>
    <row r="3" spans="1:9">
      <c r="A3" s="327" t="s">
        <v>677</v>
      </c>
      <c r="B3" s="328"/>
      <c r="C3" s="328"/>
      <c r="D3" s="328"/>
      <c r="E3" s="328"/>
      <c r="F3" s="328"/>
      <c r="G3" s="328"/>
      <c r="H3" s="328"/>
      <c r="I3" s="382"/>
    </row>
    <row r="4" spans="1:9" ht="15.75" thickBot="1">
      <c r="A4" s="329" t="s">
        <v>1</v>
      </c>
      <c r="B4" s="330"/>
      <c r="C4" s="330"/>
      <c r="D4" s="330"/>
      <c r="E4" s="330"/>
      <c r="F4" s="330"/>
      <c r="G4" s="330"/>
      <c r="H4" s="330"/>
      <c r="I4" s="383"/>
    </row>
    <row r="5" spans="1:9" ht="15.75" thickBot="1">
      <c r="A5" s="379"/>
      <c r="B5" s="380"/>
      <c r="C5" s="381"/>
      <c r="D5" s="305" t="s">
        <v>227</v>
      </c>
      <c r="E5" s="306"/>
      <c r="F5" s="306"/>
      <c r="G5" s="306"/>
      <c r="H5" s="307"/>
      <c r="I5" s="325" t="s">
        <v>228</v>
      </c>
    </row>
    <row r="6" spans="1:9">
      <c r="A6" s="327" t="s">
        <v>202</v>
      </c>
      <c r="B6" s="328"/>
      <c r="C6" s="382"/>
      <c r="D6" s="325" t="s">
        <v>230</v>
      </c>
      <c r="E6" s="315" t="s">
        <v>231</v>
      </c>
      <c r="F6" s="325" t="s">
        <v>232</v>
      </c>
      <c r="G6" s="325" t="s">
        <v>187</v>
      </c>
      <c r="H6" s="325" t="s">
        <v>233</v>
      </c>
      <c r="I6" s="384"/>
    </row>
    <row r="7" spans="1:9" ht="15.75" thickBot="1">
      <c r="A7" s="329" t="s">
        <v>229</v>
      </c>
      <c r="B7" s="330"/>
      <c r="C7" s="383"/>
      <c r="D7" s="326"/>
      <c r="E7" s="316"/>
      <c r="F7" s="326"/>
      <c r="G7" s="326"/>
      <c r="H7" s="326"/>
      <c r="I7" s="326"/>
    </row>
    <row r="8" spans="1:9">
      <c r="A8" s="375"/>
      <c r="B8" s="376"/>
      <c r="C8" s="377"/>
      <c r="D8" s="31"/>
      <c r="E8" s="31"/>
      <c r="F8" s="31"/>
      <c r="G8" s="31"/>
      <c r="H8" s="31"/>
      <c r="I8" s="31"/>
    </row>
    <row r="9" spans="1:9">
      <c r="A9" s="356" t="s">
        <v>234</v>
      </c>
      <c r="B9" s="357"/>
      <c r="C9" s="378"/>
      <c r="D9" s="31"/>
      <c r="E9" s="31"/>
      <c r="F9" s="31"/>
      <c r="G9" s="31"/>
      <c r="H9" s="31"/>
      <c r="I9" s="31"/>
    </row>
    <row r="10" spans="1:9">
      <c r="A10" s="362" t="s">
        <v>235</v>
      </c>
      <c r="B10" s="374"/>
      <c r="C10" s="364"/>
      <c r="D10" s="31"/>
      <c r="E10" s="31"/>
      <c r="F10" s="31"/>
      <c r="G10" s="31"/>
      <c r="H10" s="31"/>
      <c r="I10" s="31"/>
    </row>
    <row r="11" spans="1:9">
      <c r="A11" s="362" t="s">
        <v>236</v>
      </c>
      <c r="B11" s="374"/>
      <c r="C11" s="364"/>
      <c r="D11" s="31"/>
      <c r="E11" s="31"/>
      <c r="F11" s="31"/>
      <c r="G11" s="31"/>
      <c r="H11" s="31"/>
      <c r="I11" s="31"/>
    </row>
    <row r="12" spans="1:9">
      <c r="A12" s="362" t="s">
        <v>237</v>
      </c>
      <c r="B12" s="374"/>
      <c r="C12" s="364"/>
      <c r="D12" s="31"/>
      <c r="E12" s="31"/>
      <c r="F12" s="31"/>
      <c r="G12" s="31"/>
      <c r="H12" s="31"/>
      <c r="I12" s="31"/>
    </row>
    <row r="13" spans="1:9">
      <c r="A13" s="362" t="s">
        <v>238</v>
      </c>
      <c r="B13" s="374"/>
      <c r="C13" s="364"/>
      <c r="D13" s="31"/>
      <c r="E13" s="31"/>
      <c r="F13" s="31"/>
      <c r="G13" s="31"/>
      <c r="H13" s="31"/>
      <c r="I13" s="31"/>
    </row>
    <row r="14" spans="1:9">
      <c r="A14" s="362" t="s">
        <v>239</v>
      </c>
      <c r="B14" s="374"/>
      <c r="C14" s="364"/>
      <c r="D14" s="31"/>
      <c r="E14" s="31"/>
      <c r="F14" s="31"/>
      <c r="G14" s="31"/>
      <c r="H14" s="31"/>
      <c r="I14" s="31"/>
    </row>
    <row r="15" spans="1:9">
      <c r="A15" s="362" t="s">
        <v>240</v>
      </c>
      <c r="B15" s="374"/>
      <c r="C15" s="364"/>
      <c r="D15" s="31">
        <v>240000</v>
      </c>
      <c r="E15" s="108">
        <v>0</v>
      </c>
      <c r="F15" s="108">
        <f>+D15+E15</f>
        <v>240000</v>
      </c>
      <c r="G15" s="108">
        <v>38280</v>
      </c>
      <c r="H15" s="108">
        <f>+G15</f>
        <v>38280</v>
      </c>
      <c r="I15" s="108">
        <f>G15-D15</f>
        <v>-201720</v>
      </c>
    </row>
    <row r="16" spans="1:9">
      <c r="A16" s="362" t="s">
        <v>241</v>
      </c>
      <c r="B16" s="374"/>
      <c r="C16" s="364"/>
      <c r="D16" s="31"/>
      <c r="E16" s="31"/>
      <c r="F16" s="31"/>
      <c r="G16" s="31"/>
      <c r="H16" s="31"/>
      <c r="I16" s="31"/>
    </row>
    <row r="17" spans="1:9">
      <c r="A17" s="362" t="s">
        <v>242</v>
      </c>
      <c r="B17" s="363"/>
      <c r="C17" s="364"/>
      <c r="D17" s="131">
        <f>+D19</f>
        <v>178500000</v>
      </c>
      <c r="E17" s="108">
        <f t="shared" ref="E17:I17" si="0">+E19</f>
        <v>1178616</v>
      </c>
      <c r="F17" s="108">
        <f t="shared" si="0"/>
        <v>179678616</v>
      </c>
      <c r="G17" s="108">
        <f t="shared" si="0"/>
        <v>74363616</v>
      </c>
      <c r="H17" s="108">
        <f t="shared" si="0"/>
        <v>74363616</v>
      </c>
      <c r="I17" s="108">
        <f t="shared" si="0"/>
        <v>-104136384</v>
      </c>
    </row>
    <row r="18" spans="1:9">
      <c r="A18" s="26" t="s">
        <v>243</v>
      </c>
      <c r="B18" s="42"/>
      <c r="C18" s="43"/>
      <c r="D18" s="128"/>
      <c r="E18" s="129"/>
      <c r="F18" s="129"/>
      <c r="G18" s="129"/>
      <c r="H18" s="129"/>
      <c r="I18" s="129"/>
    </row>
    <row r="19" spans="1:9" ht="14.45" customHeight="1">
      <c r="A19" s="35"/>
      <c r="B19" s="354" t="s">
        <v>244</v>
      </c>
      <c r="C19" s="355"/>
      <c r="D19" s="131">
        <v>178500000</v>
      </c>
      <c r="E19" s="108">
        <v>1178616</v>
      </c>
      <c r="F19" s="108">
        <f>D19+E19</f>
        <v>179678616</v>
      </c>
      <c r="G19" s="108">
        <v>74363616</v>
      </c>
      <c r="H19" s="108">
        <f>+G19</f>
        <v>74363616</v>
      </c>
      <c r="I19" s="108">
        <f>G19-D19</f>
        <v>-104136384</v>
      </c>
    </row>
    <row r="20" spans="1:9">
      <c r="A20" s="35"/>
      <c r="B20" s="354" t="s">
        <v>245</v>
      </c>
      <c r="C20" s="355"/>
      <c r="D20" s="31"/>
      <c r="E20" s="31"/>
      <c r="F20" s="31"/>
      <c r="G20" s="31"/>
      <c r="H20" s="31"/>
      <c r="I20" s="31"/>
    </row>
    <row r="21" spans="1:9">
      <c r="A21" s="35"/>
      <c r="B21" s="354" t="s">
        <v>246</v>
      </c>
      <c r="C21" s="355"/>
      <c r="D21" s="31"/>
      <c r="E21" s="31"/>
      <c r="F21" s="31"/>
      <c r="G21" s="31"/>
      <c r="H21" s="31"/>
      <c r="I21" s="31"/>
    </row>
    <row r="22" spans="1:9">
      <c r="A22" s="35"/>
      <c r="B22" s="354" t="s">
        <v>247</v>
      </c>
      <c r="C22" s="355"/>
      <c r="D22" s="31"/>
      <c r="E22" s="31"/>
      <c r="F22" s="31"/>
      <c r="G22" s="31"/>
      <c r="H22" s="31"/>
      <c r="I22" s="31"/>
    </row>
    <row r="23" spans="1:9">
      <c r="A23" s="35"/>
      <c r="B23" s="354" t="s">
        <v>248</v>
      </c>
      <c r="C23" s="355"/>
      <c r="D23" s="31"/>
      <c r="E23" s="31"/>
      <c r="F23" s="31"/>
      <c r="G23" s="31"/>
      <c r="H23" s="31"/>
      <c r="I23" s="31"/>
    </row>
    <row r="24" spans="1:9">
      <c r="A24" s="35"/>
      <c r="B24" s="354" t="s">
        <v>249</v>
      </c>
      <c r="C24" s="355"/>
      <c r="D24" s="31"/>
      <c r="E24" s="31"/>
      <c r="F24" s="31"/>
      <c r="G24" s="31"/>
      <c r="H24" s="31"/>
      <c r="I24" s="31"/>
    </row>
    <row r="25" spans="1:9">
      <c r="A25" s="35"/>
      <c r="B25" s="354" t="s">
        <v>250</v>
      </c>
      <c r="C25" s="355"/>
      <c r="D25" s="31"/>
      <c r="E25" s="31"/>
      <c r="F25" s="31"/>
      <c r="G25" s="31"/>
      <c r="H25" s="31"/>
      <c r="I25" s="31"/>
    </row>
    <row r="26" spans="1:9">
      <c r="A26" s="35"/>
      <c r="B26" s="354" t="s">
        <v>251</v>
      </c>
      <c r="C26" s="355"/>
      <c r="D26" s="31"/>
      <c r="E26" s="31"/>
      <c r="F26" s="31"/>
      <c r="G26" s="31"/>
      <c r="H26" s="31"/>
      <c r="I26" s="31"/>
    </row>
    <row r="27" spans="1:9">
      <c r="A27" s="35"/>
      <c r="B27" s="354" t="s">
        <v>252</v>
      </c>
      <c r="C27" s="355"/>
      <c r="D27" s="31"/>
      <c r="E27" s="31"/>
      <c r="F27" s="31"/>
      <c r="G27" s="31"/>
      <c r="H27" s="31"/>
      <c r="I27" s="31"/>
    </row>
    <row r="28" spans="1:9">
      <c r="A28" s="35"/>
      <c r="B28" s="354" t="s">
        <v>253</v>
      </c>
      <c r="C28" s="355"/>
      <c r="D28" s="31"/>
      <c r="E28" s="31"/>
      <c r="F28" s="31"/>
      <c r="G28" s="31"/>
      <c r="H28" s="31"/>
      <c r="I28" s="31"/>
    </row>
    <row r="29" spans="1:9">
      <c r="A29" s="35"/>
      <c r="B29" s="354" t="s">
        <v>254</v>
      </c>
      <c r="C29" s="355"/>
      <c r="D29" s="31"/>
      <c r="E29" s="31"/>
      <c r="F29" s="31"/>
      <c r="G29" s="31"/>
      <c r="H29" s="31"/>
      <c r="I29" s="31"/>
    </row>
    <row r="30" spans="1:9">
      <c r="A30" s="353" t="s">
        <v>255</v>
      </c>
      <c r="B30" s="359"/>
      <c r="C30" s="355"/>
      <c r="D30" s="31"/>
      <c r="E30" s="31"/>
      <c r="F30" s="31"/>
      <c r="G30" s="31"/>
      <c r="H30" s="31"/>
      <c r="I30" s="31"/>
    </row>
    <row r="31" spans="1:9">
      <c r="A31" s="35"/>
      <c r="B31" s="354" t="s">
        <v>256</v>
      </c>
      <c r="C31" s="355"/>
      <c r="D31" s="31"/>
      <c r="E31" s="31"/>
      <c r="F31" s="31"/>
      <c r="G31" s="31"/>
      <c r="H31" s="31"/>
      <c r="I31" s="31"/>
    </row>
    <row r="32" spans="1:9">
      <c r="A32" s="35"/>
      <c r="B32" s="354" t="s">
        <v>257</v>
      </c>
      <c r="C32" s="355"/>
      <c r="D32" s="31"/>
      <c r="E32" s="31"/>
      <c r="F32" s="31"/>
      <c r="G32" s="31"/>
      <c r="H32" s="31"/>
      <c r="I32" s="31"/>
    </row>
    <row r="33" spans="1:9">
      <c r="A33" s="35"/>
      <c r="B33" s="354" t="s">
        <v>258</v>
      </c>
      <c r="C33" s="355"/>
      <c r="D33" s="31"/>
      <c r="E33" s="31"/>
      <c r="F33" s="31"/>
      <c r="G33" s="31"/>
      <c r="H33" s="31"/>
      <c r="I33" s="31"/>
    </row>
    <row r="34" spans="1:9">
      <c r="A34" s="35"/>
      <c r="B34" s="354" t="s">
        <v>259</v>
      </c>
      <c r="C34" s="355"/>
      <c r="D34" s="31"/>
      <c r="E34" s="31"/>
      <c r="F34" s="31"/>
      <c r="G34" s="31"/>
      <c r="H34" s="31"/>
      <c r="I34" s="31"/>
    </row>
    <row r="35" spans="1:9">
      <c r="A35" s="35"/>
      <c r="B35" s="354" t="s">
        <v>260</v>
      </c>
      <c r="C35" s="355"/>
      <c r="D35" s="31"/>
      <c r="E35" s="31"/>
      <c r="F35" s="31"/>
      <c r="G35" s="31"/>
      <c r="H35" s="31"/>
      <c r="I35" s="31"/>
    </row>
    <row r="36" spans="1:9">
      <c r="A36" s="353" t="s">
        <v>261</v>
      </c>
      <c r="B36" s="354"/>
      <c r="C36" s="355"/>
      <c r="D36" s="31"/>
      <c r="E36" s="31"/>
      <c r="F36" s="31"/>
      <c r="G36" s="31"/>
      <c r="H36" s="31"/>
      <c r="I36" s="31"/>
    </row>
    <row r="37" spans="1:9">
      <c r="A37" s="353" t="s">
        <v>262</v>
      </c>
      <c r="B37" s="359"/>
      <c r="C37" s="355"/>
      <c r="D37" s="31"/>
      <c r="E37" s="31"/>
      <c r="F37" s="31"/>
      <c r="G37" s="31"/>
      <c r="H37" s="31"/>
      <c r="I37" s="31"/>
    </row>
    <row r="38" spans="1:9">
      <c r="A38" s="35"/>
      <c r="B38" s="354" t="s">
        <v>263</v>
      </c>
      <c r="C38" s="355"/>
      <c r="D38" s="31"/>
      <c r="E38" s="31"/>
      <c r="F38" s="31"/>
      <c r="G38" s="31"/>
      <c r="H38" s="31"/>
      <c r="I38" s="31"/>
    </row>
    <row r="39" spans="1:9">
      <c r="A39" s="353" t="s">
        <v>264</v>
      </c>
      <c r="B39" s="359"/>
      <c r="C39" s="355"/>
      <c r="D39" s="31"/>
      <c r="E39" s="31"/>
      <c r="F39" s="31"/>
      <c r="G39" s="31"/>
      <c r="H39" s="31"/>
      <c r="I39" s="31"/>
    </row>
    <row r="40" spans="1:9">
      <c r="A40" s="35"/>
      <c r="B40" s="354" t="s">
        <v>265</v>
      </c>
      <c r="C40" s="355"/>
      <c r="D40" s="31"/>
      <c r="E40" s="31"/>
      <c r="F40" s="31"/>
      <c r="G40" s="31"/>
      <c r="H40" s="31"/>
      <c r="I40" s="31"/>
    </row>
    <row r="41" spans="1:9">
      <c r="A41" s="35"/>
      <c r="B41" s="354" t="s">
        <v>266</v>
      </c>
      <c r="C41" s="355"/>
      <c r="D41" s="31"/>
      <c r="E41" s="31"/>
      <c r="F41" s="31"/>
      <c r="G41" s="31"/>
      <c r="H41" s="31"/>
      <c r="I41" s="31"/>
    </row>
    <row r="42" spans="1:9">
      <c r="A42" s="37"/>
      <c r="B42" s="38"/>
      <c r="C42" s="39"/>
      <c r="D42" s="31"/>
      <c r="E42" s="31"/>
      <c r="F42" s="31"/>
      <c r="G42" s="31"/>
      <c r="H42" s="31"/>
      <c r="I42" s="31"/>
    </row>
    <row r="43" spans="1:9">
      <c r="A43" s="28" t="s">
        <v>267</v>
      </c>
      <c r="B43" s="44"/>
      <c r="C43" s="45"/>
      <c r="D43" s="373">
        <f>SUM(D39,D36,D30,D17,D10:D16)</f>
        <v>178740000</v>
      </c>
      <c r="E43" s="373">
        <f t="shared" ref="E43:I43" si="1">SUM(E39,E36,E30,E17,E10:E16)</f>
        <v>1178616</v>
      </c>
      <c r="F43" s="371">
        <f t="shared" si="1"/>
        <v>179918616</v>
      </c>
      <c r="G43" s="372">
        <f t="shared" si="1"/>
        <v>74401896</v>
      </c>
      <c r="H43" s="372">
        <f t="shared" si="1"/>
        <v>74401896</v>
      </c>
      <c r="I43" s="372">
        <f t="shared" si="1"/>
        <v>-104338104</v>
      </c>
    </row>
    <row r="44" spans="1:9">
      <c r="A44" s="28" t="s">
        <v>268</v>
      </c>
      <c r="B44" s="44"/>
      <c r="C44" s="45"/>
      <c r="D44" s="373"/>
      <c r="E44" s="373"/>
      <c r="F44" s="371"/>
      <c r="G44" s="372"/>
      <c r="H44" s="372"/>
      <c r="I44" s="372"/>
    </row>
    <row r="45" spans="1:9">
      <c r="A45" s="356" t="s">
        <v>269</v>
      </c>
      <c r="B45" s="357"/>
      <c r="C45" s="358"/>
      <c r="D45" s="130"/>
      <c r="E45" s="130"/>
      <c r="F45" s="130"/>
      <c r="G45" s="130"/>
      <c r="H45" s="130"/>
      <c r="I45" s="146"/>
    </row>
    <row r="46" spans="1:9">
      <c r="A46" s="37"/>
      <c r="B46" s="38"/>
      <c r="C46" s="39"/>
      <c r="D46" s="131"/>
      <c r="E46" s="131"/>
      <c r="F46" s="131"/>
      <c r="G46" s="131"/>
      <c r="H46" s="131"/>
      <c r="I46" s="131"/>
    </row>
    <row r="47" spans="1:9">
      <c r="A47" s="356" t="s">
        <v>270</v>
      </c>
      <c r="B47" s="357"/>
      <c r="C47" s="358"/>
      <c r="D47" s="131"/>
      <c r="E47" s="131"/>
      <c r="F47" s="131"/>
      <c r="G47" s="131"/>
      <c r="H47" s="131"/>
      <c r="I47" s="131"/>
    </row>
    <row r="48" spans="1:9">
      <c r="A48" s="317" t="s">
        <v>271</v>
      </c>
      <c r="B48" s="351"/>
      <c r="C48" s="352"/>
      <c r="D48" s="31"/>
      <c r="E48" s="31"/>
      <c r="F48" s="31"/>
      <c r="G48" s="31"/>
      <c r="H48" s="31"/>
      <c r="I48" s="31"/>
    </row>
    <row r="49" spans="1:9">
      <c r="A49" s="362" t="s">
        <v>272</v>
      </c>
      <c r="B49" s="363"/>
      <c r="C49" s="364"/>
      <c r="D49" s="31"/>
      <c r="E49" s="31"/>
      <c r="F49" s="31"/>
      <c r="G49" s="31"/>
      <c r="H49" s="31"/>
      <c r="I49" s="31"/>
    </row>
    <row r="50" spans="1:9">
      <c r="A50" s="362" t="s">
        <v>273</v>
      </c>
      <c r="B50" s="363"/>
      <c r="C50" s="364"/>
      <c r="D50" s="31"/>
      <c r="E50" s="31"/>
      <c r="F50" s="31"/>
      <c r="G50" s="31"/>
      <c r="H50" s="31"/>
      <c r="I50" s="31"/>
    </row>
    <row r="51" spans="1:9">
      <c r="A51" s="362" t="s">
        <v>274</v>
      </c>
      <c r="B51" s="363"/>
      <c r="C51" s="364"/>
      <c r="D51" s="31"/>
      <c r="E51" s="31"/>
      <c r="F51" s="31"/>
      <c r="G51" s="31"/>
      <c r="H51" s="31"/>
      <c r="I51" s="31"/>
    </row>
    <row r="52" spans="1:9">
      <c r="A52" s="362" t="s">
        <v>275</v>
      </c>
      <c r="B52" s="363"/>
      <c r="C52" s="364"/>
      <c r="D52" s="31"/>
      <c r="E52" s="31"/>
      <c r="F52" s="31"/>
      <c r="G52" s="31"/>
      <c r="H52" s="31"/>
      <c r="I52" s="31"/>
    </row>
    <row r="53" spans="1:9">
      <c r="A53" s="362" t="s">
        <v>276</v>
      </c>
      <c r="B53" s="363"/>
      <c r="C53" s="364"/>
      <c r="D53" s="31"/>
      <c r="E53" s="31"/>
      <c r="F53" s="31"/>
      <c r="G53" s="31"/>
      <c r="H53" s="31"/>
      <c r="I53" s="31"/>
    </row>
    <row r="54" spans="1:9">
      <c r="A54" s="362" t="s">
        <v>277</v>
      </c>
      <c r="B54" s="363"/>
      <c r="C54" s="364"/>
      <c r="D54" s="31"/>
      <c r="E54" s="31"/>
      <c r="F54" s="31"/>
      <c r="G54" s="31"/>
      <c r="H54" s="31"/>
      <c r="I54" s="31"/>
    </row>
    <row r="55" spans="1:9">
      <c r="A55" s="362" t="s">
        <v>278</v>
      </c>
      <c r="B55" s="363"/>
      <c r="C55" s="364"/>
      <c r="D55" s="31"/>
      <c r="E55" s="31"/>
      <c r="F55" s="31"/>
      <c r="G55" s="31"/>
      <c r="H55" s="31"/>
      <c r="I55" s="31"/>
    </row>
    <row r="56" spans="1:9">
      <c r="A56" s="362" t="s">
        <v>279</v>
      </c>
      <c r="B56" s="363"/>
      <c r="C56" s="365"/>
      <c r="D56" s="31"/>
      <c r="E56" s="31"/>
      <c r="F56" s="31"/>
      <c r="G56" s="31"/>
      <c r="H56" s="31"/>
      <c r="I56" s="31"/>
    </row>
    <row r="57" spans="1:9">
      <c r="A57" s="317" t="s">
        <v>280</v>
      </c>
      <c r="B57" s="351"/>
      <c r="C57" s="352"/>
      <c r="D57" s="31"/>
      <c r="E57" s="31"/>
      <c r="F57" s="31"/>
      <c r="G57" s="31"/>
      <c r="H57" s="31"/>
      <c r="I57" s="31"/>
    </row>
    <row r="58" spans="1:9">
      <c r="A58" s="353" t="s">
        <v>281</v>
      </c>
      <c r="B58" s="354"/>
      <c r="C58" s="355"/>
      <c r="D58" s="31"/>
      <c r="E58" s="31"/>
      <c r="F58" s="31"/>
      <c r="G58" s="31"/>
      <c r="H58" s="31"/>
      <c r="I58" s="31"/>
    </row>
    <row r="59" spans="1:9">
      <c r="A59" s="353" t="s">
        <v>282</v>
      </c>
      <c r="B59" s="354"/>
      <c r="C59" s="355"/>
      <c r="D59" s="31"/>
      <c r="E59" s="31"/>
      <c r="F59" s="31"/>
      <c r="G59" s="31"/>
      <c r="H59" s="31"/>
      <c r="I59" s="31"/>
    </row>
    <row r="60" spans="1:9">
      <c r="A60" s="353" t="s">
        <v>283</v>
      </c>
      <c r="B60" s="354"/>
      <c r="C60" s="355"/>
      <c r="D60" s="31"/>
      <c r="E60" s="31"/>
      <c r="F60" s="31"/>
      <c r="G60" s="31"/>
      <c r="H60" s="31"/>
      <c r="I60" s="31"/>
    </row>
    <row r="61" spans="1:9">
      <c r="A61" s="353" t="s">
        <v>284</v>
      </c>
      <c r="B61" s="354"/>
      <c r="C61" s="355"/>
      <c r="D61" s="31"/>
      <c r="E61" s="31"/>
      <c r="F61" s="31"/>
      <c r="G61" s="31"/>
      <c r="H61" s="31"/>
      <c r="I61" s="31"/>
    </row>
    <row r="62" spans="1:9">
      <c r="A62" s="317" t="s">
        <v>285</v>
      </c>
      <c r="B62" s="351"/>
      <c r="C62" s="352"/>
      <c r="D62" s="31"/>
      <c r="E62" s="31"/>
      <c r="F62" s="31"/>
      <c r="G62" s="31"/>
      <c r="H62" s="31"/>
      <c r="I62" s="31"/>
    </row>
    <row r="63" spans="1:9">
      <c r="A63" s="353" t="s">
        <v>286</v>
      </c>
      <c r="B63" s="354"/>
      <c r="C63" s="355"/>
      <c r="D63" s="31"/>
      <c r="E63" s="31"/>
      <c r="F63" s="31"/>
      <c r="G63" s="31"/>
      <c r="H63" s="31"/>
      <c r="I63" s="31"/>
    </row>
    <row r="64" spans="1:9">
      <c r="A64" s="353" t="s">
        <v>287</v>
      </c>
      <c r="B64" s="354"/>
      <c r="C64" s="355"/>
      <c r="D64" s="31"/>
      <c r="E64" s="31"/>
      <c r="F64" s="31"/>
      <c r="G64" s="31"/>
      <c r="H64" s="31"/>
      <c r="I64" s="31"/>
    </row>
    <row r="65" spans="1:9">
      <c r="A65" s="317" t="s">
        <v>288</v>
      </c>
      <c r="B65" s="351"/>
      <c r="C65" s="352"/>
      <c r="D65" s="31"/>
      <c r="E65" s="31"/>
      <c r="F65" s="31"/>
      <c r="G65" s="31"/>
      <c r="H65" s="31"/>
      <c r="I65" s="31"/>
    </row>
    <row r="66" spans="1:9">
      <c r="A66" s="317" t="s">
        <v>289</v>
      </c>
      <c r="B66" s="351"/>
      <c r="C66" s="352"/>
      <c r="D66" s="31"/>
      <c r="E66" s="31"/>
      <c r="F66" s="31"/>
      <c r="G66" s="31"/>
      <c r="H66" s="31"/>
      <c r="I66" s="31"/>
    </row>
    <row r="67" spans="1:9">
      <c r="A67" s="37"/>
      <c r="B67" s="360"/>
      <c r="C67" s="361"/>
      <c r="D67" s="31"/>
      <c r="E67" s="31"/>
      <c r="F67" s="31"/>
      <c r="G67" s="31"/>
      <c r="H67" s="31"/>
      <c r="I67" s="31"/>
    </row>
    <row r="68" spans="1:9">
      <c r="A68" s="356" t="s">
        <v>290</v>
      </c>
      <c r="B68" s="357"/>
      <c r="C68" s="358"/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</row>
    <row r="69" spans="1:9">
      <c r="A69" s="37"/>
      <c r="B69" s="360"/>
      <c r="C69" s="361"/>
      <c r="D69" s="31"/>
      <c r="E69" s="31"/>
      <c r="F69" s="31"/>
      <c r="G69" s="31"/>
      <c r="H69" s="31"/>
      <c r="I69" s="31"/>
    </row>
    <row r="70" spans="1:9">
      <c r="A70" s="356" t="s">
        <v>291</v>
      </c>
      <c r="B70" s="357"/>
      <c r="C70" s="358"/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</row>
    <row r="71" spans="1:9">
      <c r="A71" s="317" t="s">
        <v>292</v>
      </c>
      <c r="B71" s="351"/>
      <c r="C71" s="352"/>
      <c r="D71" s="31"/>
      <c r="E71" s="31"/>
      <c r="F71" s="31"/>
      <c r="G71" s="31"/>
      <c r="H71" s="31"/>
      <c r="I71" s="31"/>
    </row>
    <row r="72" spans="1:9">
      <c r="A72" s="37"/>
      <c r="B72" s="360"/>
      <c r="C72" s="361"/>
      <c r="D72" s="31"/>
      <c r="E72" s="31"/>
      <c r="F72" s="31"/>
      <c r="G72" s="31"/>
      <c r="H72" s="140"/>
      <c r="I72" s="31"/>
    </row>
    <row r="73" spans="1:9">
      <c r="A73" s="356" t="s">
        <v>293</v>
      </c>
      <c r="B73" s="357"/>
      <c r="C73" s="358"/>
      <c r="D73" s="134">
        <f>SUM(D70+D68+D43)</f>
        <v>178740000</v>
      </c>
      <c r="E73" s="134">
        <f t="shared" ref="E73:I73" si="2">SUM(E70+E68+E43)</f>
        <v>1178616</v>
      </c>
      <c r="F73" s="134">
        <f t="shared" si="2"/>
        <v>179918616</v>
      </c>
      <c r="G73" s="134">
        <f t="shared" si="2"/>
        <v>74401896</v>
      </c>
      <c r="H73" s="134">
        <f t="shared" si="2"/>
        <v>74401896</v>
      </c>
      <c r="I73" s="134">
        <f t="shared" si="2"/>
        <v>-104338104</v>
      </c>
    </row>
    <row r="74" spans="1:9">
      <c r="A74" s="37"/>
      <c r="B74" s="360"/>
      <c r="C74" s="361"/>
      <c r="D74" s="31"/>
      <c r="E74" s="31"/>
      <c r="F74" s="31"/>
      <c r="G74" s="31"/>
      <c r="H74" s="31"/>
      <c r="I74" s="31"/>
    </row>
    <row r="75" spans="1:9">
      <c r="A75" s="319" t="s">
        <v>294</v>
      </c>
      <c r="B75" s="369"/>
      <c r="C75" s="370"/>
      <c r="D75" s="31"/>
      <c r="E75" s="31"/>
      <c r="F75" s="31"/>
      <c r="G75" s="31"/>
      <c r="H75" s="31"/>
      <c r="I75" s="31"/>
    </row>
    <row r="76" spans="1:9">
      <c r="A76" s="353" t="s">
        <v>295</v>
      </c>
      <c r="B76" s="359"/>
      <c r="C76" s="35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</row>
    <row r="77" spans="1:9">
      <c r="A77" s="353" t="s">
        <v>296</v>
      </c>
      <c r="B77" s="359"/>
      <c r="C77" s="355"/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</row>
    <row r="78" spans="1:9">
      <c r="A78" s="356" t="s">
        <v>297</v>
      </c>
      <c r="B78" s="368"/>
      <c r="C78" s="358"/>
      <c r="D78" s="31">
        <f>D76+D77</f>
        <v>0</v>
      </c>
      <c r="E78" s="99">
        <f t="shared" ref="E78:I78" si="3">E76+E77</f>
        <v>0</v>
      </c>
      <c r="F78" s="99">
        <f t="shared" si="3"/>
        <v>0</v>
      </c>
      <c r="G78" s="99">
        <f t="shared" si="3"/>
        <v>0</v>
      </c>
      <c r="H78" s="99">
        <f t="shared" si="3"/>
        <v>0</v>
      </c>
      <c r="I78" s="99">
        <f t="shared" si="3"/>
        <v>0</v>
      </c>
    </row>
    <row r="79" spans="1:9" ht="15.75" thickBot="1">
      <c r="A79" s="41"/>
      <c r="B79" s="366"/>
      <c r="C79" s="367"/>
      <c r="D79" s="33"/>
      <c r="E79" s="33"/>
      <c r="F79" s="33"/>
      <c r="G79" s="33"/>
      <c r="H79" s="33"/>
      <c r="I79" s="33"/>
    </row>
  </sheetData>
  <mergeCells count="8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F43:F44"/>
    <mergeCell ref="G43:G44"/>
    <mergeCell ref="H43:H44"/>
    <mergeCell ref="I43:I44"/>
    <mergeCell ref="D43:D44"/>
    <mergeCell ref="E43:E4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A76:C76"/>
    <mergeCell ref="A75:C75"/>
    <mergeCell ref="A71:C71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A62:C62"/>
    <mergeCell ref="A63:C63"/>
    <mergeCell ref="A64:C64"/>
    <mergeCell ref="A65:C65"/>
    <mergeCell ref="A66:C66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5"/>
  <sheetViews>
    <sheetView workbookViewId="0">
      <selection activeCell="A170" sqref="A170"/>
    </sheetView>
  </sheetViews>
  <sheetFormatPr baseColWidth="10" defaultRowHeight="15"/>
  <cols>
    <col min="2" max="2" width="41.5703125" customWidth="1"/>
    <col min="3" max="3" width="15.140625" style="107" bestFit="1" customWidth="1"/>
    <col min="4" max="4" width="12.140625" customWidth="1"/>
    <col min="5" max="5" width="15.140625" style="107" bestFit="1" customWidth="1"/>
    <col min="6" max="7" width="14.140625" bestFit="1" customWidth="1"/>
    <col min="8" max="8" width="15.140625" bestFit="1" customWidth="1"/>
  </cols>
  <sheetData>
    <row r="1" spans="1:8">
      <c r="A1" s="379" t="s">
        <v>547</v>
      </c>
      <c r="B1" s="380"/>
      <c r="C1" s="380"/>
      <c r="D1" s="380"/>
      <c r="E1" s="380"/>
      <c r="F1" s="380"/>
      <c r="G1" s="380"/>
      <c r="H1" s="397"/>
    </row>
    <row r="2" spans="1:8">
      <c r="A2" s="327" t="s">
        <v>298</v>
      </c>
      <c r="B2" s="328"/>
      <c r="C2" s="328"/>
      <c r="D2" s="328"/>
      <c r="E2" s="328"/>
      <c r="F2" s="328"/>
      <c r="G2" s="328"/>
      <c r="H2" s="398"/>
    </row>
    <row r="3" spans="1:8">
      <c r="A3" s="327" t="s">
        <v>299</v>
      </c>
      <c r="B3" s="328"/>
      <c r="C3" s="328"/>
      <c r="D3" s="328"/>
      <c r="E3" s="328"/>
      <c r="F3" s="328"/>
      <c r="G3" s="328"/>
      <c r="H3" s="398"/>
    </row>
    <row r="4" spans="1:8">
      <c r="A4" s="327" t="s">
        <v>679</v>
      </c>
      <c r="B4" s="328"/>
      <c r="C4" s="328"/>
      <c r="D4" s="328"/>
      <c r="E4" s="328"/>
      <c r="F4" s="328"/>
      <c r="G4" s="328"/>
      <c r="H4" s="398"/>
    </row>
    <row r="5" spans="1:8" ht="15.75" thickBot="1">
      <c r="A5" s="329" t="s">
        <v>1</v>
      </c>
      <c r="B5" s="330"/>
      <c r="C5" s="330"/>
      <c r="D5" s="330"/>
      <c r="E5" s="330"/>
      <c r="F5" s="330"/>
      <c r="G5" s="330"/>
      <c r="H5" s="399"/>
    </row>
    <row r="6" spans="1:8" ht="15.75" thickBot="1">
      <c r="A6" s="379" t="s">
        <v>2</v>
      </c>
      <c r="B6" s="381"/>
      <c r="C6" s="305" t="s">
        <v>300</v>
      </c>
      <c r="D6" s="306"/>
      <c r="E6" s="306"/>
      <c r="F6" s="306"/>
      <c r="G6" s="307"/>
      <c r="H6" s="315" t="s">
        <v>301</v>
      </c>
    </row>
    <row r="7" spans="1:8" ht="34.5" thickBot="1">
      <c r="A7" s="329"/>
      <c r="B7" s="383"/>
      <c r="C7" s="224" t="s">
        <v>186</v>
      </c>
      <c r="D7" s="218" t="s">
        <v>302</v>
      </c>
      <c r="E7" s="225" t="s">
        <v>303</v>
      </c>
      <c r="F7" s="223" t="s">
        <v>187</v>
      </c>
      <c r="G7" s="223" t="s">
        <v>189</v>
      </c>
      <c r="H7" s="316"/>
    </row>
    <row r="8" spans="1:8">
      <c r="A8" s="388" t="s">
        <v>304</v>
      </c>
      <c r="B8" s="389"/>
      <c r="C8" s="137">
        <f>SUM(C9,C17,C27,C37,C47,C57,C61,C70,C74,)</f>
        <v>178740000</v>
      </c>
      <c r="D8" s="253">
        <f>SUM(D9,D17,D27,D37,D47,D57,D61,D70,D74,)</f>
        <v>1178616</v>
      </c>
      <c r="E8" s="142">
        <f>SUM(C8:D8)</f>
        <v>179918616</v>
      </c>
      <c r="F8" s="252">
        <f t="shared" ref="F8:G8" si="0">SUM(F9,F17,F27,F37,F47,F57,F61,F70,F74,)</f>
        <v>72498400</v>
      </c>
      <c r="G8" s="141">
        <f t="shared" si="0"/>
        <v>72338669</v>
      </c>
      <c r="H8" s="253">
        <f>SUM(H9,H17,H27,H37,H47,H57,H61,H70,H74,)</f>
        <v>107420216</v>
      </c>
    </row>
    <row r="9" spans="1:8" s="109" customFormat="1">
      <c r="A9" s="319" t="s">
        <v>305</v>
      </c>
      <c r="B9" s="320"/>
      <c r="C9" s="137">
        <f>SUM(C10:C16)</f>
        <v>97723182</v>
      </c>
      <c r="D9" s="254">
        <f t="shared" ref="D9:H9" si="1">SUM(D10:D16)</f>
        <v>0</v>
      </c>
      <c r="E9" s="142">
        <f>SUM(E10:E16)</f>
        <v>97723182</v>
      </c>
      <c r="F9" s="254">
        <f t="shared" si="1"/>
        <v>22656847</v>
      </c>
      <c r="G9" s="142">
        <f t="shared" si="1"/>
        <v>22550230</v>
      </c>
      <c r="H9" s="254">
        <f t="shared" si="1"/>
        <v>75066335</v>
      </c>
    </row>
    <row r="10" spans="1:8">
      <c r="A10" s="353" t="s">
        <v>306</v>
      </c>
      <c r="B10" s="385"/>
      <c r="C10" s="275">
        <v>45870622</v>
      </c>
      <c r="D10" s="278">
        <v>0</v>
      </c>
      <c r="E10" s="280">
        <f t="shared" ref="E10:E16" si="2">+C10+D10</f>
        <v>45870622</v>
      </c>
      <c r="F10" s="278">
        <v>13056743</v>
      </c>
      <c r="G10" s="280">
        <v>13056743</v>
      </c>
      <c r="H10" s="278">
        <f t="shared" ref="H10:H16" si="3">+E10-F10</f>
        <v>32813879</v>
      </c>
    </row>
    <row r="11" spans="1:8">
      <c r="A11" s="353" t="s">
        <v>307</v>
      </c>
      <c r="B11" s="385"/>
      <c r="C11" s="275">
        <v>14468605</v>
      </c>
      <c r="D11" s="278">
        <v>0</v>
      </c>
      <c r="E11" s="280">
        <f t="shared" si="2"/>
        <v>14468605</v>
      </c>
      <c r="F11" s="278">
        <v>3753920</v>
      </c>
      <c r="G11" s="280">
        <v>3753920</v>
      </c>
      <c r="H11" s="278">
        <f t="shared" si="3"/>
        <v>10714685</v>
      </c>
    </row>
    <row r="12" spans="1:8">
      <c r="A12" s="353" t="s">
        <v>308</v>
      </c>
      <c r="B12" s="385"/>
      <c r="C12" s="275">
        <v>11327192</v>
      </c>
      <c r="D12" s="278">
        <v>0</v>
      </c>
      <c r="E12" s="280">
        <f t="shared" si="2"/>
        <v>11327192</v>
      </c>
      <c r="F12" s="278">
        <v>503921</v>
      </c>
      <c r="G12" s="280">
        <v>503921</v>
      </c>
      <c r="H12" s="278">
        <f t="shared" si="3"/>
        <v>10823271</v>
      </c>
    </row>
    <row r="13" spans="1:8">
      <c r="A13" s="353" t="s">
        <v>309</v>
      </c>
      <c r="B13" s="385"/>
      <c r="C13" s="275">
        <v>140000</v>
      </c>
      <c r="D13" s="278">
        <v>0</v>
      </c>
      <c r="E13" s="280">
        <f t="shared" si="2"/>
        <v>140000</v>
      </c>
      <c r="F13" s="278">
        <v>0</v>
      </c>
      <c r="G13" s="280">
        <v>0</v>
      </c>
      <c r="H13" s="278">
        <f t="shared" si="3"/>
        <v>140000</v>
      </c>
    </row>
    <row r="14" spans="1:8">
      <c r="A14" s="353" t="s">
        <v>310</v>
      </c>
      <c r="B14" s="385"/>
      <c r="C14" s="275">
        <v>25916763</v>
      </c>
      <c r="D14" s="278">
        <v>0</v>
      </c>
      <c r="E14" s="280">
        <f t="shared" si="2"/>
        <v>25916763</v>
      </c>
      <c r="F14" s="278">
        <v>5342263</v>
      </c>
      <c r="G14" s="280">
        <v>5235646</v>
      </c>
      <c r="H14" s="278">
        <f t="shared" si="3"/>
        <v>20574500</v>
      </c>
    </row>
    <row r="15" spans="1:8">
      <c r="A15" s="353" t="s">
        <v>311</v>
      </c>
      <c r="B15" s="385"/>
      <c r="C15" s="275">
        <v>0</v>
      </c>
      <c r="D15" s="278">
        <v>0</v>
      </c>
      <c r="E15" s="280">
        <f t="shared" si="2"/>
        <v>0</v>
      </c>
      <c r="F15" s="278">
        <v>0</v>
      </c>
      <c r="G15" s="280">
        <v>0</v>
      </c>
      <c r="H15" s="278">
        <f t="shared" si="3"/>
        <v>0</v>
      </c>
    </row>
    <row r="16" spans="1:8">
      <c r="A16" s="353" t="s">
        <v>312</v>
      </c>
      <c r="B16" s="385"/>
      <c r="C16" s="275">
        <v>0</v>
      </c>
      <c r="D16" s="278">
        <v>0</v>
      </c>
      <c r="E16" s="280">
        <f t="shared" si="2"/>
        <v>0</v>
      </c>
      <c r="F16" s="278">
        <v>0</v>
      </c>
      <c r="G16" s="280">
        <v>0</v>
      </c>
      <c r="H16" s="278">
        <f t="shared" si="3"/>
        <v>0</v>
      </c>
    </row>
    <row r="17" spans="1:8" s="109" customFormat="1">
      <c r="A17" s="319" t="s">
        <v>313</v>
      </c>
      <c r="B17" s="320"/>
      <c r="C17" s="137">
        <f>SUM(C18:C26)</f>
        <v>17850576</v>
      </c>
      <c r="D17" s="254">
        <f t="shared" ref="D17:G17" si="4">SUM(D18:D26)</f>
        <v>0</v>
      </c>
      <c r="E17" s="142">
        <f t="shared" si="4"/>
        <v>17850576</v>
      </c>
      <c r="F17" s="254">
        <f t="shared" si="4"/>
        <v>8408068</v>
      </c>
      <c r="G17" s="142">
        <f t="shared" si="4"/>
        <v>8408068</v>
      </c>
      <c r="H17" s="254">
        <f>SUM(H18:H26)</f>
        <v>9442508</v>
      </c>
    </row>
    <row r="18" spans="1:8">
      <c r="A18" s="353" t="s">
        <v>314</v>
      </c>
      <c r="B18" s="385"/>
      <c r="C18" s="275">
        <v>11450076</v>
      </c>
      <c r="D18" s="278">
        <v>-730002.89</v>
      </c>
      <c r="E18" s="280">
        <f t="shared" ref="E18:E26" si="5">+C18+D18</f>
        <v>10720073.109999999</v>
      </c>
      <c r="F18" s="278">
        <v>6052915</v>
      </c>
      <c r="G18" s="280">
        <v>6052915</v>
      </c>
      <c r="H18" s="278">
        <f t="shared" ref="H18:H26" si="6">+E18-F18</f>
        <v>4667158.1099999994</v>
      </c>
    </row>
    <row r="19" spans="1:8">
      <c r="A19" s="353" t="s">
        <v>315</v>
      </c>
      <c r="B19" s="385"/>
      <c r="C19" s="275">
        <v>2750000</v>
      </c>
      <c r="D19" s="278">
        <v>730002.89</v>
      </c>
      <c r="E19" s="280">
        <f t="shared" si="5"/>
        <v>3480002.89</v>
      </c>
      <c r="F19" s="278">
        <v>1463636</v>
      </c>
      <c r="G19" s="280">
        <v>1463636</v>
      </c>
      <c r="H19" s="278">
        <f t="shared" si="6"/>
        <v>2016366.8900000001</v>
      </c>
    </row>
    <row r="20" spans="1:8">
      <c r="A20" s="353" t="s">
        <v>316</v>
      </c>
      <c r="B20" s="385"/>
      <c r="C20" s="275">
        <v>0</v>
      </c>
      <c r="D20" s="278">
        <v>0</v>
      </c>
      <c r="E20" s="280">
        <f t="shared" si="5"/>
        <v>0</v>
      </c>
      <c r="F20" s="278">
        <v>0</v>
      </c>
      <c r="G20" s="280">
        <v>0</v>
      </c>
      <c r="H20" s="278">
        <f t="shared" si="6"/>
        <v>0</v>
      </c>
    </row>
    <row r="21" spans="1:8">
      <c r="A21" s="353" t="s">
        <v>317</v>
      </c>
      <c r="B21" s="385"/>
      <c r="C21" s="275">
        <v>40000</v>
      </c>
      <c r="D21" s="278">
        <v>0</v>
      </c>
      <c r="E21" s="280">
        <f t="shared" si="5"/>
        <v>40000</v>
      </c>
      <c r="F21" s="278">
        <v>23380</v>
      </c>
      <c r="G21" s="280">
        <v>23380</v>
      </c>
      <c r="H21" s="278">
        <f t="shared" si="6"/>
        <v>16620</v>
      </c>
    </row>
    <row r="22" spans="1:8">
      <c r="A22" s="353" t="s">
        <v>318</v>
      </c>
      <c r="B22" s="385"/>
      <c r="C22" s="275">
        <v>0</v>
      </c>
      <c r="D22" s="278">
        <v>0</v>
      </c>
      <c r="E22" s="280">
        <f t="shared" si="5"/>
        <v>0</v>
      </c>
      <c r="F22" s="278">
        <v>0</v>
      </c>
      <c r="G22" s="280">
        <v>0</v>
      </c>
      <c r="H22" s="278">
        <f t="shared" si="6"/>
        <v>0</v>
      </c>
    </row>
    <row r="23" spans="1:8">
      <c r="A23" s="353" t="s">
        <v>319</v>
      </c>
      <c r="B23" s="385"/>
      <c r="C23" s="275">
        <v>3500000</v>
      </c>
      <c r="D23" s="278">
        <v>0</v>
      </c>
      <c r="E23" s="280">
        <f t="shared" si="5"/>
        <v>3500000</v>
      </c>
      <c r="F23" s="278">
        <v>821049</v>
      </c>
      <c r="G23" s="280">
        <v>821049</v>
      </c>
      <c r="H23" s="278">
        <f t="shared" si="6"/>
        <v>2678951</v>
      </c>
    </row>
    <row r="24" spans="1:8">
      <c r="A24" s="353" t="s">
        <v>320</v>
      </c>
      <c r="B24" s="385"/>
      <c r="C24" s="275">
        <v>0</v>
      </c>
      <c r="D24" s="278">
        <v>0</v>
      </c>
      <c r="E24" s="280">
        <f t="shared" si="5"/>
        <v>0</v>
      </c>
      <c r="F24" s="278">
        <v>11461</v>
      </c>
      <c r="G24" s="280">
        <v>11461</v>
      </c>
      <c r="H24" s="278">
        <f t="shared" si="6"/>
        <v>-11461</v>
      </c>
    </row>
    <row r="25" spans="1:8">
      <c r="A25" s="353" t="s">
        <v>321</v>
      </c>
      <c r="B25" s="385"/>
      <c r="C25" s="275">
        <v>0</v>
      </c>
      <c r="D25" s="278">
        <v>0</v>
      </c>
      <c r="E25" s="280">
        <f t="shared" si="5"/>
        <v>0</v>
      </c>
      <c r="F25" s="278">
        <v>0</v>
      </c>
      <c r="G25" s="280">
        <v>0</v>
      </c>
      <c r="H25" s="278">
        <f t="shared" si="6"/>
        <v>0</v>
      </c>
    </row>
    <row r="26" spans="1:8">
      <c r="A26" s="353" t="s">
        <v>322</v>
      </c>
      <c r="B26" s="385"/>
      <c r="C26" s="275">
        <v>110500</v>
      </c>
      <c r="D26" s="278">
        <v>0</v>
      </c>
      <c r="E26" s="280">
        <f t="shared" si="5"/>
        <v>110500</v>
      </c>
      <c r="F26" s="278">
        <v>35627</v>
      </c>
      <c r="G26" s="280">
        <v>35627</v>
      </c>
      <c r="H26" s="278">
        <f t="shared" si="6"/>
        <v>74873</v>
      </c>
    </row>
    <row r="27" spans="1:8" s="109" customFormat="1">
      <c r="A27" s="319" t="s">
        <v>323</v>
      </c>
      <c r="B27" s="320"/>
      <c r="C27" s="137">
        <f>SUM(C28:C36)</f>
        <v>21163576</v>
      </c>
      <c r="D27" s="254">
        <f t="shared" ref="D27:H27" si="7">SUM(D28:D36)</f>
        <v>1178616</v>
      </c>
      <c r="E27" s="142">
        <f t="shared" si="7"/>
        <v>22342192</v>
      </c>
      <c r="F27" s="254">
        <f t="shared" si="7"/>
        <v>23742858</v>
      </c>
      <c r="G27" s="142">
        <f t="shared" si="7"/>
        <v>23689744</v>
      </c>
      <c r="H27" s="254">
        <f t="shared" si="7"/>
        <v>-1400666</v>
      </c>
    </row>
    <row r="28" spans="1:8">
      <c r="A28" s="353" t="s">
        <v>324</v>
      </c>
      <c r="B28" s="385"/>
      <c r="C28" s="275">
        <v>1575500</v>
      </c>
      <c r="D28" s="278">
        <v>0</v>
      </c>
      <c r="E28" s="280">
        <f t="shared" ref="E28:E36" si="8">+C28+D28</f>
        <v>1575500</v>
      </c>
      <c r="F28" s="278">
        <v>470090</v>
      </c>
      <c r="G28" s="280">
        <v>470090</v>
      </c>
      <c r="H28" s="278">
        <f t="shared" ref="H28:H36" si="9">+E28-F28</f>
        <v>1105410</v>
      </c>
    </row>
    <row r="29" spans="1:8">
      <c r="A29" s="353" t="s">
        <v>325</v>
      </c>
      <c r="B29" s="385"/>
      <c r="C29" s="275">
        <v>462000</v>
      </c>
      <c r="D29" s="278">
        <v>0</v>
      </c>
      <c r="E29" s="280">
        <f t="shared" si="8"/>
        <v>462000</v>
      </c>
      <c r="F29" s="278">
        <v>330660</v>
      </c>
      <c r="G29" s="280">
        <v>330660</v>
      </c>
      <c r="H29" s="278">
        <f t="shared" si="9"/>
        <v>131340</v>
      </c>
    </row>
    <row r="30" spans="1:8">
      <c r="A30" s="353" t="s">
        <v>326</v>
      </c>
      <c r="B30" s="385"/>
      <c r="C30" s="275">
        <v>75000</v>
      </c>
      <c r="D30" s="278">
        <v>0</v>
      </c>
      <c r="E30" s="280">
        <f t="shared" si="8"/>
        <v>75000</v>
      </c>
      <c r="F30" s="278">
        <v>2226477</v>
      </c>
      <c r="G30" s="280">
        <v>2226477</v>
      </c>
      <c r="H30" s="278">
        <f t="shared" si="9"/>
        <v>-2151477</v>
      </c>
    </row>
    <row r="31" spans="1:8">
      <c r="A31" s="353" t="s">
        <v>327</v>
      </c>
      <c r="B31" s="385"/>
      <c r="C31" s="275">
        <v>145500</v>
      </c>
      <c r="D31" s="278">
        <v>0</v>
      </c>
      <c r="E31" s="280">
        <f t="shared" si="8"/>
        <v>145500</v>
      </c>
      <c r="F31" s="278">
        <v>384</v>
      </c>
      <c r="G31" s="280">
        <v>384</v>
      </c>
      <c r="H31" s="278">
        <f t="shared" si="9"/>
        <v>145116</v>
      </c>
    </row>
    <row r="32" spans="1:8">
      <c r="A32" s="353" t="s">
        <v>328</v>
      </c>
      <c r="B32" s="385"/>
      <c r="C32" s="275">
        <v>1304000</v>
      </c>
      <c r="D32" s="278">
        <v>0</v>
      </c>
      <c r="E32" s="280">
        <f t="shared" si="8"/>
        <v>1304000</v>
      </c>
      <c r="F32" s="278">
        <v>1143035</v>
      </c>
      <c r="G32" s="280">
        <v>1143035</v>
      </c>
      <c r="H32" s="278">
        <f t="shared" si="9"/>
        <v>160965</v>
      </c>
    </row>
    <row r="33" spans="1:8">
      <c r="A33" s="353" t="s">
        <v>329</v>
      </c>
      <c r="B33" s="385"/>
      <c r="C33" s="275">
        <v>1650000</v>
      </c>
      <c r="D33" s="278">
        <v>0</v>
      </c>
      <c r="E33" s="280">
        <f t="shared" si="8"/>
        <v>1650000</v>
      </c>
      <c r="F33" s="278">
        <v>317733</v>
      </c>
      <c r="G33" s="280">
        <v>317733</v>
      </c>
      <c r="H33" s="278">
        <f t="shared" si="9"/>
        <v>1332267</v>
      </c>
    </row>
    <row r="34" spans="1:8">
      <c r="A34" s="353" t="s">
        <v>330</v>
      </c>
      <c r="B34" s="385"/>
      <c r="C34" s="275">
        <v>448500</v>
      </c>
      <c r="D34" s="278">
        <v>0</v>
      </c>
      <c r="E34" s="280">
        <f t="shared" si="8"/>
        <v>448500</v>
      </c>
      <c r="F34" s="278">
        <v>218749</v>
      </c>
      <c r="G34" s="280">
        <v>218749</v>
      </c>
      <c r="H34" s="278">
        <f t="shared" si="9"/>
        <v>229751</v>
      </c>
    </row>
    <row r="35" spans="1:8">
      <c r="A35" s="353" t="s">
        <v>331</v>
      </c>
      <c r="B35" s="385"/>
      <c r="C35" s="275">
        <v>600000</v>
      </c>
      <c r="D35" s="278">
        <v>0</v>
      </c>
      <c r="E35" s="280">
        <f t="shared" si="8"/>
        <v>600000</v>
      </c>
      <c r="F35" s="278">
        <v>141313</v>
      </c>
      <c r="G35" s="280">
        <v>141313</v>
      </c>
      <c r="H35" s="278">
        <f t="shared" si="9"/>
        <v>458687</v>
      </c>
    </row>
    <row r="36" spans="1:8">
      <c r="A36" s="353" t="s">
        <v>332</v>
      </c>
      <c r="B36" s="385"/>
      <c r="C36" s="275">
        <v>14903076</v>
      </c>
      <c r="D36" s="278">
        <v>1178616</v>
      </c>
      <c r="E36" s="280">
        <f t="shared" si="8"/>
        <v>16081692</v>
      </c>
      <c r="F36" s="278">
        <v>18894417</v>
      </c>
      <c r="G36" s="280">
        <v>18841303</v>
      </c>
      <c r="H36" s="278">
        <f t="shared" si="9"/>
        <v>-2812725</v>
      </c>
    </row>
    <row r="37" spans="1:8" s="109" customFormat="1">
      <c r="A37" s="356" t="s">
        <v>333</v>
      </c>
      <c r="B37" s="378"/>
      <c r="C37" s="137">
        <f>SUM(C38:C46)</f>
        <v>41870321</v>
      </c>
      <c r="D37" s="254">
        <f t="shared" ref="D37:H37" si="10">SUM(D38:D46)</f>
        <v>0</v>
      </c>
      <c r="E37" s="142">
        <f t="shared" si="10"/>
        <v>41870321</v>
      </c>
      <c r="F37" s="254">
        <f t="shared" si="10"/>
        <v>17350143</v>
      </c>
      <c r="G37" s="142">
        <f t="shared" si="10"/>
        <v>17350143</v>
      </c>
      <c r="H37" s="254">
        <f t="shared" si="10"/>
        <v>24520178</v>
      </c>
    </row>
    <row r="38" spans="1:8">
      <c r="A38" s="353" t="s">
        <v>334</v>
      </c>
      <c r="B38" s="385"/>
      <c r="C38" s="275"/>
      <c r="D38" s="278"/>
      <c r="E38" s="280">
        <f t="shared" ref="E38:E46" si="11">+C38+D38</f>
        <v>0</v>
      </c>
      <c r="F38" s="278"/>
      <c r="G38" s="280"/>
      <c r="H38" s="278">
        <f t="shared" ref="H38:H46" si="12">+E38-F38</f>
        <v>0</v>
      </c>
    </row>
    <row r="39" spans="1:8">
      <c r="A39" s="353" t="s">
        <v>335</v>
      </c>
      <c r="B39" s="385"/>
      <c r="C39" s="275"/>
      <c r="D39" s="278"/>
      <c r="E39" s="280">
        <f t="shared" si="11"/>
        <v>0</v>
      </c>
      <c r="F39" s="278"/>
      <c r="G39" s="280"/>
      <c r="H39" s="278">
        <f t="shared" si="12"/>
        <v>0</v>
      </c>
    </row>
    <row r="40" spans="1:8">
      <c r="A40" s="353" t="s">
        <v>336</v>
      </c>
      <c r="B40" s="385"/>
      <c r="C40" s="275"/>
      <c r="D40" s="278"/>
      <c r="E40" s="280">
        <f t="shared" si="11"/>
        <v>0</v>
      </c>
      <c r="F40" s="278"/>
      <c r="G40" s="280"/>
      <c r="H40" s="278">
        <f t="shared" si="12"/>
        <v>0</v>
      </c>
    </row>
    <row r="41" spans="1:8">
      <c r="A41" s="353" t="s">
        <v>337</v>
      </c>
      <c r="B41" s="385"/>
      <c r="C41" s="275">
        <v>41870321</v>
      </c>
      <c r="D41" s="278">
        <v>0</v>
      </c>
      <c r="E41" s="280">
        <f t="shared" si="11"/>
        <v>41870321</v>
      </c>
      <c r="F41" s="278">
        <v>17350143</v>
      </c>
      <c r="G41" s="280">
        <v>17350143</v>
      </c>
      <c r="H41" s="278">
        <f t="shared" si="12"/>
        <v>24520178</v>
      </c>
    </row>
    <row r="42" spans="1:8">
      <c r="A42" s="353" t="s">
        <v>338</v>
      </c>
      <c r="B42" s="385"/>
      <c r="C42" s="275"/>
      <c r="D42" s="278"/>
      <c r="E42" s="280">
        <f t="shared" si="11"/>
        <v>0</v>
      </c>
      <c r="F42" s="278"/>
      <c r="G42" s="280"/>
      <c r="H42" s="278">
        <f t="shared" si="12"/>
        <v>0</v>
      </c>
    </row>
    <row r="43" spans="1:8">
      <c r="A43" s="353" t="s">
        <v>339</v>
      </c>
      <c r="B43" s="385"/>
      <c r="C43" s="275"/>
      <c r="D43" s="278"/>
      <c r="E43" s="280">
        <f t="shared" si="11"/>
        <v>0</v>
      </c>
      <c r="F43" s="278"/>
      <c r="G43" s="280"/>
      <c r="H43" s="278">
        <f t="shared" si="12"/>
        <v>0</v>
      </c>
    </row>
    <row r="44" spans="1:8">
      <c r="A44" s="353" t="s">
        <v>340</v>
      </c>
      <c r="B44" s="385"/>
      <c r="C44" s="275"/>
      <c r="D44" s="278"/>
      <c r="E44" s="280">
        <f t="shared" si="11"/>
        <v>0</v>
      </c>
      <c r="F44" s="278"/>
      <c r="G44" s="280"/>
      <c r="H44" s="278">
        <f t="shared" si="12"/>
        <v>0</v>
      </c>
    </row>
    <row r="45" spans="1:8">
      <c r="A45" s="353" t="s">
        <v>341</v>
      </c>
      <c r="B45" s="385"/>
      <c r="C45" s="275"/>
      <c r="D45" s="278"/>
      <c r="E45" s="280">
        <f t="shared" si="11"/>
        <v>0</v>
      </c>
      <c r="F45" s="278"/>
      <c r="G45" s="280"/>
      <c r="H45" s="278">
        <f t="shared" si="12"/>
        <v>0</v>
      </c>
    </row>
    <row r="46" spans="1:8">
      <c r="A46" s="353" t="s">
        <v>342</v>
      </c>
      <c r="B46" s="385"/>
      <c r="C46" s="275"/>
      <c r="D46" s="278"/>
      <c r="E46" s="280">
        <f t="shared" si="11"/>
        <v>0</v>
      </c>
      <c r="F46" s="278"/>
      <c r="G46" s="280"/>
      <c r="H46" s="278">
        <f t="shared" si="12"/>
        <v>0</v>
      </c>
    </row>
    <row r="47" spans="1:8" s="109" customFormat="1">
      <c r="A47" s="356" t="s">
        <v>343</v>
      </c>
      <c r="B47" s="378"/>
      <c r="C47" s="137">
        <f>SUM(C48:C56)</f>
        <v>132345</v>
      </c>
      <c r="D47" s="254">
        <f>SUM(D48:D56)</f>
        <v>0</v>
      </c>
      <c r="E47" s="142">
        <f>SUM(E48:E56)</f>
        <v>132345</v>
      </c>
      <c r="F47" s="254">
        <f t="shared" ref="F47:H47" si="13">SUM(F48:F56)</f>
        <v>340484</v>
      </c>
      <c r="G47" s="142">
        <f t="shared" si="13"/>
        <v>340484</v>
      </c>
      <c r="H47" s="254">
        <f t="shared" si="13"/>
        <v>-208139</v>
      </c>
    </row>
    <row r="48" spans="1:8">
      <c r="A48" s="353" t="s">
        <v>344</v>
      </c>
      <c r="B48" s="385"/>
      <c r="C48" s="275">
        <v>132345</v>
      </c>
      <c r="D48" s="278">
        <v>0</v>
      </c>
      <c r="E48" s="280">
        <f t="shared" ref="E48:E56" si="14">+C48+D48</f>
        <v>132345</v>
      </c>
      <c r="F48" s="278">
        <v>320996</v>
      </c>
      <c r="G48" s="280">
        <v>320996</v>
      </c>
      <c r="H48" s="278">
        <f t="shared" ref="H48:H56" si="15">+E48-F48</f>
        <v>-188651</v>
      </c>
    </row>
    <row r="49" spans="1:8">
      <c r="A49" s="353" t="s">
        <v>345</v>
      </c>
      <c r="B49" s="385"/>
      <c r="C49" s="275"/>
      <c r="D49" s="278">
        <v>0</v>
      </c>
      <c r="E49" s="280">
        <f t="shared" si="14"/>
        <v>0</v>
      </c>
      <c r="F49" s="278">
        <v>0</v>
      </c>
      <c r="G49" s="280">
        <v>0</v>
      </c>
      <c r="H49" s="278">
        <f t="shared" si="15"/>
        <v>0</v>
      </c>
    </row>
    <row r="50" spans="1:8">
      <c r="A50" s="353" t="s">
        <v>346</v>
      </c>
      <c r="B50" s="385"/>
      <c r="C50" s="275"/>
      <c r="D50" s="278">
        <v>0</v>
      </c>
      <c r="E50" s="280">
        <f t="shared" si="14"/>
        <v>0</v>
      </c>
      <c r="F50" s="278">
        <v>0</v>
      </c>
      <c r="G50" s="280">
        <v>0</v>
      </c>
      <c r="H50" s="278">
        <f t="shared" si="15"/>
        <v>0</v>
      </c>
    </row>
    <row r="51" spans="1:8">
      <c r="A51" s="353" t="s">
        <v>347</v>
      </c>
      <c r="B51" s="385"/>
      <c r="C51" s="275"/>
      <c r="D51" s="278">
        <v>0</v>
      </c>
      <c r="E51" s="280">
        <f t="shared" si="14"/>
        <v>0</v>
      </c>
      <c r="F51" s="278">
        <v>0</v>
      </c>
      <c r="G51" s="280">
        <v>0</v>
      </c>
      <c r="H51" s="278">
        <f t="shared" si="15"/>
        <v>0</v>
      </c>
    </row>
    <row r="52" spans="1:8">
      <c r="A52" s="353" t="s">
        <v>348</v>
      </c>
      <c r="B52" s="385"/>
      <c r="C52" s="275"/>
      <c r="D52" s="278">
        <v>0</v>
      </c>
      <c r="E52" s="280">
        <f t="shared" si="14"/>
        <v>0</v>
      </c>
      <c r="F52" s="278">
        <v>0</v>
      </c>
      <c r="G52" s="280">
        <v>0</v>
      </c>
      <c r="H52" s="278">
        <f t="shared" si="15"/>
        <v>0</v>
      </c>
    </row>
    <row r="53" spans="1:8">
      <c r="A53" s="353" t="s">
        <v>349</v>
      </c>
      <c r="B53" s="385"/>
      <c r="C53" s="275"/>
      <c r="D53" s="278">
        <v>0</v>
      </c>
      <c r="E53" s="280">
        <f t="shared" si="14"/>
        <v>0</v>
      </c>
      <c r="F53" s="278">
        <v>19488</v>
      </c>
      <c r="G53" s="280">
        <v>19488</v>
      </c>
      <c r="H53" s="278">
        <f t="shared" si="15"/>
        <v>-19488</v>
      </c>
    </row>
    <row r="54" spans="1:8">
      <c r="A54" s="353" t="s">
        <v>350</v>
      </c>
      <c r="B54" s="385"/>
      <c r="C54" s="275"/>
      <c r="D54" s="278">
        <v>0</v>
      </c>
      <c r="E54" s="280">
        <f t="shared" si="14"/>
        <v>0</v>
      </c>
      <c r="F54" s="278">
        <v>0</v>
      </c>
      <c r="G54" s="280">
        <v>0</v>
      </c>
      <c r="H54" s="278">
        <f t="shared" si="15"/>
        <v>0</v>
      </c>
    </row>
    <row r="55" spans="1:8">
      <c r="A55" s="353" t="s">
        <v>351</v>
      </c>
      <c r="B55" s="385"/>
      <c r="C55" s="275"/>
      <c r="D55" s="278">
        <v>0</v>
      </c>
      <c r="E55" s="280">
        <f t="shared" si="14"/>
        <v>0</v>
      </c>
      <c r="F55" s="278">
        <v>0</v>
      </c>
      <c r="G55" s="280">
        <v>0</v>
      </c>
      <c r="H55" s="278">
        <f t="shared" si="15"/>
        <v>0</v>
      </c>
    </row>
    <row r="56" spans="1:8">
      <c r="A56" s="353" t="s">
        <v>352</v>
      </c>
      <c r="B56" s="385"/>
      <c r="C56" s="275"/>
      <c r="D56" s="278">
        <v>0</v>
      </c>
      <c r="E56" s="280">
        <f t="shared" si="14"/>
        <v>0</v>
      </c>
      <c r="F56" s="278">
        <v>0</v>
      </c>
      <c r="G56" s="280">
        <v>0</v>
      </c>
      <c r="H56" s="278">
        <f t="shared" si="15"/>
        <v>0</v>
      </c>
    </row>
    <row r="57" spans="1:8">
      <c r="A57" s="317" t="s">
        <v>353</v>
      </c>
      <c r="B57" s="318"/>
      <c r="C57" s="138">
        <f>SUM(C58:C60)</f>
        <v>0</v>
      </c>
      <c r="D57" s="255">
        <f t="shared" ref="D57:H57" si="16">SUM(D58:D60)</f>
        <v>0</v>
      </c>
      <c r="E57" s="277">
        <f t="shared" si="16"/>
        <v>0</v>
      </c>
      <c r="F57" s="255">
        <f t="shared" si="16"/>
        <v>0</v>
      </c>
      <c r="G57" s="277">
        <f t="shared" si="16"/>
        <v>0</v>
      </c>
      <c r="H57" s="255">
        <f t="shared" si="16"/>
        <v>0</v>
      </c>
    </row>
    <row r="58" spans="1:8">
      <c r="A58" s="353" t="s">
        <v>354</v>
      </c>
      <c r="B58" s="385"/>
      <c r="C58" s="138"/>
      <c r="D58" s="140"/>
      <c r="E58" s="277"/>
      <c r="F58" s="140"/>
      <c r="G58" s="143"/>
      <c r="H58" s="140"/>
    </row>
    <row r="59" spans="1:8">
      <c r="A59" s="353" t="s">
        <v>355</v>
      </c>
      <c r="B59" s="385"/>
      <c r="C59" s="138"/>
      <c r="D59" s="140"/>
      <c r="E59" s="277"/>
      <c r="F59" s="140"/>
      <c r="G59" s="143"/>
      <c r="H59" s="140"/>
    </row>
    <row r="60" spans="1:8">
      <c r="A60" s="353" t="s">
        <v>356</v>
      </c>
      <c r="B60" s="385"/>
      <c r="C60" s="138"/>
      <c r="D60" s="140"/>
      <c r="E60" s="277"/>
      <c r="F60" s="140"/>
      <c r="G60" s="143"/>
      <c r="H60" s="140"/>
    </row>
    <row r="61" spans="1:8">
      <c r="A61" s="353" t="s">
        <v>357</v>
      </c>
      <c r="B61" s="385"/>
      <c r="C61" s="138">
        <f>SUM(C62:C69)</f>
        <v>0</v>
      </c>
      <c r="D61" s="255">
        <f t="shared" ref="D61:H61" si="17">SUM(D62:D69)</f>
        <v>0</v>
      </c>
      <c r="E61" s="277">
        <f t="shared" si="17"/>
        <v>0</v>
      </c>
      <c r="F61" s="255">
        <f t="shared" si="17"/>
        <v>0</v>
      </c>
      <c r="G61" s="277">
        <f t="shared" si="17"/>
        <v>0</v>
      </c>
      <c r="H61" s="255">
        <f t="shared" si="17"/>
        <v>0</v>
      </c>
    </row>
    <row r="62" spans="1:8">
      <c r="A62" s="353" t="s">
        <v>358</v>
      </c>
      <c r="B62" s="385"/>
      <c r="C62" s="138"/>
      <c r="D62" s="140"/>
      <c r="E62" s="277"/>
      <c r="F62" s="140"/>
      <c r="G62" s="143"/>
      <c r="H62" s="140"/>
    </row>
    <row r="63" spans="1:8">
      <c r="A63" s="353" t="s">
        <v>359</v>
      </c>
      <c r="B63" s="385"/>
      <c r="C63" s="138"/>
      <c r="D63" s="140"/>
      <c r="E63" s="277"/>
      <c r="F63" s="140"/>
      <c r="G63" s="143"/>
      <c r="H63" s="140"/>
    </row>
    <row r="64" spans="1:8">
      <c r="A64" s="353" t="s">
        <v>360</v>
      </c>
      <c r="B64" s="385"/>
      <c r="C64" s="138"/>
      <c r="D64" s="140"/>
      <c r="E64" s="277"/>
      <c r="F64" s="140"/>
      <c r="G64" s="143"/>
      <c r="H64" s="140"/>
    </row>
    <row r="65" spans="1:8">
      <c r="A65" s="353" t="s">
        <v>361</v>
      </c>
      <c r="B65" s="385"/>
      <c r="C65" s="138"/>
      <c r="D65" s="140"/>
      <c r="E65" s="277"/>
      <c r="F65" s="140"/>
      <c r="G65" s="143"/>
      <c r="H65" s="140"/>
    </row>
    <row r="66" spans="1:8">
      <c r="A66" s="353" t="s">
        <v>362</v>
      </c>
      <c r="B66" s="385"/>
      <c r="C66" s="138"/>
      <c r="D66" s="140"/>
      <c r="E66" s="277"/>
      <c r="F66" s="140"/>
      <c r="G66" s="143"/>
      <c r="H66" s="140"/>
    </row>
    <row r="67" spans="1:8">
      <c r="A67" s="353" t="s">
        <v>363</v>
      </c>
      <c r="B67" s="385"/>
      <c r="C67" s="138"/>
      <c r="D67" s="140"/>
      <c r="E67" s="277"/>
      <c r="F67" s="140"/>
      <c r="G67" s="143"/>
      <c r="H67" s="140"/>
    </row>
    <row r="68" spans="1:8">
      <c r="A68" s="353" t="s">
        <v>364</v>
      </c>
      <c r="B68" s="385"/>
      <c r="C68" s="138"/>
      <c r="D68" s="140"/>
      <c r="E68" s="277"/>
      <c r="F68" s="140"/>
      <c r="G68" s="143"/>
      <c r="H68" s="140"/>
    </row>
    <row r="69" spans="1:8">
      <c r="A69" s="353" t="s">
        <v>365</v>
      </c>
      <c r="B69" s="385"/>
      <c r="C69" s="138"/>
      <c r="D69" s="140"/>
      <c r="E69" s="277"/>
      <c r="F69" s="140"/>
      <c r="G69" s="143"/>
      <c r="H69" s="140"/>
    </row>
    <row r="70" spans="1:8">
      <c r="A70" s="317" t="s">
        <v>366</v>
      </c>
      <c r="B70" s="318"/>
      <c r="C70" s="138">
        <f>SUM(C71:C73)</f>
        <v>0</v>
      </c>
      <c r="D70" s="255">
        <f t="shared" ref="D70:H70" si="18">SUM(D71:D73)</f>
        <v>0</v>
      </c>
      <c r="E70" s="277">
        <f t="shared" si="18"/>
        <v>0</v>
      </c>
      <c r="F70" s="255">
        <f t="shared" si="18"/>
        <v>0</v>
      </c>
      <c r="G70" s="277">
        <f t="shared" si="18"/>
        <v>0</v>
      </c>
      <c r="H70" s="255">
        <f t="shared" si="18"/>
        <v>0</v>
      </c>
    </row>
    <row r="71" spans="1:8">
      <c r="A71" s="353" t="s">
        <v>367</v>
      </c>
      <c r="B71" s="385"/>
      <c r="C71" s="138"/>
      <c r="D71" s="140"/>
      <c r="E71" s="277"/>
      <c r="F71" s="140"/>
      <c r="G71" s="143"/>
      <c r="H71" s="140"/>
    </row>
    <row r="72" spans="1:8">
      <c r="A72" s="353" t="s">
        <v>368</v>
      </c>
      <c r="B72" s="385"/>
      <c r="C72" s="138"/>
      <c r="D72" s="140"/>
      <c r="E72" s="277"/>
      <c r="F72" s="140"/>
      <c r="G72" s="143"/>
      <c r="H72" s="140"/>
    </row>
    <row r="73" spans="1:8">
      <c r="A73" s="353" t="s">
        <v>369</v>
      </c>
      <c r="B73" s="385"/>
      <c r="C73" s="138"/>
      <c r="D73" s="140"/>
      <c r="E73" s="277"/>
      <c r="F73" s="140"/>
      <c r="G73" s="143"/>
      <c r="H73" s="140"/>
    </row>
    <row r="74" spans="1:8">
      <c r="A74" s="317" t="s">
        <v>370</v>
      </c>
      <c r="B74" s="318"/>
      <c r="C74" s="138">
        <f>SUM(C75:C81)</f>
        <v>0</v>
      </c>
      <c r="D74" s="255">
        <f t="shared" ref="D74:H74" si="19">SUM(D75:D81)</f>
        <v>0</v>
      </c>
      <c r="E74" s="277">
        <f t="shared" si="19"/>
        <v>0</v>
      </c>
      <c r="F74" s="255">
        <f t="shared" si="19"/>
        <v>0</v>
      </c>
      <c r="G74" s="277">
        <f t="shared" si="19"/>
        <v>0</v>
      </c>
      <c r="H74" s="255">
        <f t="shared" si="19"/>
        <v>0</v>
      </c>
    </row>
    <row r="75" spans="1:8">
      <c r="A75" s="353" t="s">
        <v>371</v>
      </c>
      <c r="B75" s="385"/>
      <c r="C75" s="138"/>
      <c r="D75" s="140"/>
      <c r="E75" s="277"/>
      <c r="F75" s="140"/>
      <c r="G75" s="143"/>
      <c r="H75" s="140"/>
    </row>
    <row r="76" spans="1:8">
      <c r="A76" s="353" t="s">
        <v>372</v>
      </c>
      <c r="B76" s="385"/>
      <c r="C76" s="138"/>
      <c r="D76" s="140"/>
      <c r="E76" s="277"/>
      <c r="F76" s="140"/>
      <c r="G76" s="143"/>
      <c r="H76" s="140"/>
    </row>
    <row r="77" spans="1:8">
      <c r="A77" s="353" t="s">
        <v>373</v>
      </c>
      <c r="B77" s="385"/>
      <c r="C77" s="138"/>
      <c r="D77" s="140"/>
      <c r="E77" s="277"/>
      <c r="F77" s="140"/>
      <c r="G77" s="143"/>
      <c r="H77" s="140"/>
    </row>
    <row r="78" spans="1:8">
      <c r="A78" s="353" t="s">
        <v>374</v>
      </c>
      <c r="B78" s="385"/>
      <c r="C78" s="138"/>
      <c r="D78" s="140"/>
      <c r="E78" s="277"/>
      <c r="F78" s="140"/>
      <c r="G78" s="143"/>
      <c r="H78" s="140"/>
    </row>
    <row r="79" spans="1:8">
      <c r="A79" s="353" t="s">
        <v>375</v>
      </c>
      <c r="B79" s="385"/>
      <c r="C79" s="138"/>
      <c r="D79" s="140"/>
      <c r="E79" s="277"/>
      <c r="F79" s="140"/>
      <c r="G79" s="143"/>
      <c r="H79" s="140"/>
    </row>
    <row r="80" spans="1:8">
      <c r="A80" s="353" t="s">
        <v>376</v>
      </c>
      <c r="B80" s="385"/>
      <c r="C80" s="138"/>
      <c r="D80" s="140"/>
      <c r="E80" s="277"/>
      <c r="F80" s="140"/>
      <c r="G80" s="143"/>
      <c r="H80" s="140"/>
    </row>
    <row r="81" spans="1:8">
      <c r="A81" s="353" t="s">
        <v>377</v>
      </c>
      <c r="B81" s="385"/>
      <c r="C81" s="138"/>
      <c r="D81" s="140"/>
      <c r="E81" s="277"/>
      <c r="F81" s="140"/>
      <c r="G81" s="143"/>
      <c r="H81" s="140"/>
    </row>
    <row r="82" spans="1:8" ht="15.75" thickBot="1">
      <c r="A82" s="386"/>
      <c r="B82" s="387"/>
      <c r="C82" s="139"/>
      <c r="D82" s="251"/>
      <c r="E82" s="277"/>
      <c r="F82" s="251"/>
      <c r="G82" s="144"/>
      <c r="H82" s="251"/>
    </row>
    <row r="83" spans="1:8">
      <c r="A83" s="388"/>
      <c r="B83" s="389"/>
      <c r="C83" s="391">
        <f>SUM(C85,C93,C103,C113,C123,C133,C137,C146,C150,)</f>
        <v>0</v>
      </c>
      <c r="D83" s="390">
        <f t="shared" ref="D83:H83" si="20">SUM(D85,D93,D103,D113,D123,D133,D137,D146,D150,)</f>
        <v>0</v>
      </c>
      <c r="E83" s="393">
        <f t="shared" si="20"/>
        <v>0</v>
      </c>
      <c r="F83" s="390">
        <f t="shared" si="20"/>
        <v>0</v>
      </c>
      <c r="G83" s="395">
        <f t="shared" si="20"/>
        <v>0</v>
      </c>
      <c r="H83" s="390">
        <f t="shared" si="20"/>
        <v>0</v>
      </c>
    </row>
    <row r="84" spans="1:8">
      <c r="A84" s="319" t="s">
        <v>378</v>
      </c>
      <c r="B84" s="320"/>
      <c r="C84" s="392"/>
      <c r="D84" s="345"/>
      <c r="E84" s="394"/>
      <c r="F84" s="345"/>
      <c r="G84" s="396"/>
      <c r="H84" s="345"/>
    </row>
    <row r="85" spans="1:8">
      <c r="A85" s="317" t="s">
        <v>305</v>
      </c>
      <c r="B85" s="318"/>
      <c r="C85" s="138">
        <v>0</v>
      </c>
      <c r="D85" s="255">
        <v>0</v>
      </c>
      <c r="E85" s="277">
        <v>0</v>
      </c>
      <c r="F85" s="255">
        <v>0</v>
      </c>
      <c r="G85" s="277">
        <v>0</v>
      </c>
      <c r="H85" s="255">
        <v>0</v>
      </c>
    </row>
    <row r="86" spans="1:8">
      <c r="A86" s="353" t="s">
        <v>306</v>
      </c>
      <c r="B86" s="385"/>
      <c r="C86" s="138"/>
      <c r="D86" s="140"/>
      <c r="E86" s="277"/>
      <c r="F86" s="140"/>
      <c r="G86" s="143"/>
      <c r="H86" s="140"/>
    </row>
    <row r="87" spans="1:8">
      <c r="A87" s="353" t="s">
        <v>307</v>
      </c>
      <c r="B87" s="385"/>
      <c r="C87" s="138"/>
      <c r="D87" s="140"/>
      <c r="E87" s="277"/>
      <c r="F87" s="140"/>
      <c r="G87" s="143"/>
      <c r="H87" s="140"/>
    </row>
    <row r="88" spans="1:8">
      <c r="A88" s="353" t="s">
        <v>308</v>
      </c>
      <c r="B88" s="385"/>
      <c r="C88" s="138"/>
      <c r="D88" s="140"/>
      <c r="E88" s="277"/>
      <c r="F88" s="140"/>
      <c r="G88" s="143"/>
      <c r="H88" s="140"/>
    </row>
    <row r="89" spans="1:8">
      <c r="A89" s="353" t="s">
        <v>309</v>
      </c>
      <c r="B89" s="385"/>
      <c r="C89" s="138"/>
      <c r="D89" s="140"/>
      <c r="E89" s="277"/>
      <c r="F89" s="140"/>
      <c r="G89" s="143"/>
      <c r="H89" s="140"/>
    </row>
    <row r="90" spans="1:8">
      <c r="A90" s="353" t="s">
        <v>310</v>
      </c>
      <c r="B90" s="385"/>
      <c r="C90" s="138"/>
      <c r="D90" s="140"/>
      <c r="E90" s="277"/>
      <c r="F90" s="140"/>
      <c r="G90" s="143"/>
      <c r="H90" s="140"/>
    </row>
    <row r="91" spans="1:8">
      <c r="A91" s="353" t="s">
        <v>311</v>
      </c>
      <c r="B91" s="385"/>
      <c r="C91" s="138"/>
      <c r="D91" s="140"/>
      <c r="E91" s="277"/>
      <c r="F91" s="140"/>
      <c r="G91" s="143"/>
      <c r="H91" s="140"/>
    </row>
    <row r="92" spans="1:8">
      <c r="A92" s="353" t="s">
        <v>312</v>
      </c>
      <c r="B92" s="385"/>
      <c r="C92" s="138"/>
      <c r="D92" s="140"/>
      <c r="E92" s="277"/>
      <c r="F92" s="140"/>
      <c r="G92" s="143"/>
      <c r="H92" s="140"/>
    </row>
    <row r="93" spans="1:8">
      <c r="A93" s="317" t="s">
        <v>313</v>
      </c>
      <c r="B93" s="318"/>
      <c r="C93" s="138">
        <v>0</v>
      </c>
      <c r="D93" s="255">
        <v>0</v>
      </c>
      <c r="E93" s="277">
        <v>0</v>
      </c>
      <c r="F93" s="255">
        <v>0</v>
      </c>
      <c r="G93" s="277">
        <v>0</v>
      </c>
      <c r="H93" s="255">
        <v>0</v>
      </c>
    </row>
    <row r="94" spans="1:8">
      <c r="A94" s="353" t="s">
        <v>314</v>
      </c>
      <c r="B94" s="385"/>
      <c r="C94" s="138"/>
      <c r="D94" s="140"/>
      <c r="E94" s="277"/>
      <c r="F94" s="140"/>
      <c r="G94" s="143"/>
      <c r="H94" s="140"/>
    </row>
    <row r="95" spans="1:8">
      <c r="A95" s="353" t="s">
        <v>315</v>
      </c>
      <c r="B95" s="385"/>
      <c r="C95" s="138"/>
      <c r="D95" s="140"/>
      <c r="E95" s="277"/>
      <c r="F95" s="140"/>
      <c r="G95" s="143"/>
      <c r="H95" s="140"/>
    </row>
    <row r="96" spans="1:8">
      <c r="A96" s="353" t="s">
        <v>316</v>
      </c>
      <c r="B96" s="385"/>
      <c r="C96" s="138"/>
      <c r="D96" s="140"/>
      <c r="E96" s="277"/>
      <c r="F96" s="140"/>
      <c r="G96" s="143"/>
      <c r="H96" s="140"/>
    </row>
    <row r="97" spans="1:8">
      <c r="A97" s="353" t="s">
        <v>317</v>
      </c>
      <c r="B97" s="385"/>
      <c r="C97" s="138"/>
      <c r="D97" s="140"/>
      <c r="E97" s="277"/>
      <c r="F97" s="140"/>
      <c r="G97" s="143"/>
      <c r="H97" s="140"/>
    </row>
    <row r="98" spans="1:8">
      <c r="A98" s="353" t="s">
        <v>318</v>
      </c>
      <c r="B98" s="385"/>
      <c r="C98" s="138"/>
      <c r="D98" s="140"/>
      <c r="E98" s="277"/>
      <c r="F98" s="140"/>
      <c r="G98" s="143"/>
      <c r="H98" s="140"/>
    </row>
    <row r="99" spans="1:8">
      <c r="A99" s="353" t="s">
        <v>319</v>
      </c>
      <c r="B99" s="385"/>
      <c r="C99" s="138"/>
      <c r="D99" s="140"/>
      <c r="E99" s="277"/>
      <c r="F99" s="140"/>
      <c r="G99" s="143"/>
      <c r="H99" s="140"/>
    </row>
    <row r="100" spans="1:8">
      <c r="A100" s="353" t="s">
        <v>320</v>
      </c>
      <c r="B100" s="385"/>
      <c r="C100" s="138"/>
      <c r="D100" s="140"/>
      <c r="E100" s="277"/>
      <c r="F100" s="140"/>
      <c r="G100" s="143"/>
      <c r="H100" s="140"/>
    </row>
    <row r="101" spans="1:8">
      <c r="A101" s="353" t="s">
        <v>321</v>
      </c>
      <c r="B101" s="385"/>
      <c r="C101" s="138"/>
      <c r="D101" s="140"/>
      <c r="E101" s="277"/>
      <c r="F101" s="140"/>
      <c r="G101" s="143"/>
      <c r="H101" s="140"/>
    </row>
    <row r="102" spans="1:8">
      <c r="A102" s="353" t="s">
        <v>322</v>
      </c>
      <c r="B102" s="385"/>
      <c r="C102" s="138"/>
      <c r="D102" s="140"/>
      <c r="E102" s="277"/>
      <c r="F102" s="140"/>
      <c r="G102" s="143"/>
      <c r="H102" s="140"/>
    </row>
    <row r="103" spans="1:8">
      <c r="A103" s="317" t="s">
        <v>323</v>
      </c>
      <c r="B103" s="318"/>
      <c r="C103" s="138">
        <v>0</v>
      </c>
      <c r="D103" s="255">
        <v>0</v>
      </c>
      <c r="E103" s="277">
        <v>0</v>
      </c>
      <c r="F103" s="255">
        <v>0</v>
      </c>
      <c r="G103" s="277">
        <v>0</v>
      </c>
      <c r="H103" s="255">
        <v>0</v>
      </c>
    </row>
    <row r="104" spans="1:8">
      <c r="A104" s="353" t="s">
        <v>324</v>
      </c>
      <c r="B104" s="385"/>
      <c r="C104" s="138"/>
      <c r="D104" s="140"/>
      <c r="E104" s="277"/>
      <c r="F104" s="140"/>
      <c r="G104" s="143"/>
      <c r="H104" s="140"/>
    </row>
    <row r="105" spans="1:8">
      <c r="A105" s="353" t="s">
        <v>325</v>
      </c>
      <c r="B105" s="385"/>
      <c r="C105" s="138"/>
      <c r="D105" s="140"/>
      <c r="E105" s="277"/>
      <c r="F105" s="140"/>
      <c r="G105" s="143"/>
      <c r="H105" s="140"/>
    </row>
    <row r="106" spans="1:8">
      <c r="A106" s="353" t="s">
        <v>326</v>
      </c>
      <c r="B106" s="385"/>
      <c r="C106" s="138"/>
      <c r="D106" s="140"/>
      <c r="E106" s="277"/>
      <c r="F106" s="140"/>
      <c r="G106" s="143"/>
      <c r="H106" s="140"/>
    </row>
    <row r="107" spans="1:8">
      <c r="A107" s="353" t="s">
        <v>327</v>
      </c>
      <c r="B107" s="385"/>
      <c r="C107" s="138"/>
      <c r="D107" s="140"/>
      <c r="E107" s="277"/>
      <c r="F107" s="140"/>
      <c r="G107" s="143"/>
      <c r="H107" s="140"/>
    </row>
    <row r="108" spans="1:8">
      <c r="A108" s="353" t="s">
        <v>328</v>
      </c>
      <c r="B108" s="385"/>
      <c r="C108" s="138"/>
      <c r="D108" s="140"/>
      <c r="E108" s="277"/>
      <c r="F108" s="140"/>
      <c r="G108" s="143"/>
      <c r="H108" s="140"/>
    </row>
    <row r="109" spans="1:8">
      <c r="A109" s="353" t="s">
        <v>329</v>
      </c>
      <c r="B109" s="385"/>
      <c r="C109" s="138"/>
      <c r="D109" s="140"/>
      <c r="E109" s="277"/>
      <c r="F109" s="140"/>
      <c r="G109" s="143"/>
      <c r="H109" s="140"/>
    </row>
    <row r="110" spans="1:8">
      <c r="A110" s="353" t="s">
        <v>330</v>
      </c>
      <c r="B110" s="385"/>
      <c r="C110" s="138"/>
      <c r="D110" s="140"/>
      <c r="E110" s="277"/>
      <c r="F110" s="140"/>
      <c r="G110" s="143"/>
      <c r="H110" s="140"/>
    </row>
    <row r="111" spans="1:8">
      <c r="A111" s="353" t="s">
        <v>331</v>
      </c>
      <c r="B111" s="385"/>
      <c r="C111" s="138"/>
      <c r="D111" s="140"/>
      <c r="E111" s="277"/>
      <c r="F111" s="140"/>
      <c r="G111" s="143"/>
      <c r="H111" s="140"/>
    </row>
    <row r="112" spans="1:8">
      <c r="A112" s="353" t="s">
        <v>332</v>
      </c>
      <c r="B112" s="385"/>
      <c r="C112" s="138"/>
      <c r="D112" s="140"/>
      <c r="E112" s="277"/>
      <c r="F112" s="140"/>
      <c r="G112" s="143"/>
      <c r="H112" s="140"/>
    </row>
    <row r="113" spans="1:8">
      <c r="A113" s="353" t="s">
        <v>333</v>
      </c>
      <c r="B113" s="385"/>
      <c r="C113" s="138">
        <v>0</v>
      </c>
      <c r="D113" s="255">
        <v>0</v>
      </c>
      <c r="E113" s="277">
        <v>0</v>
      </c>
      <c r="F113" s="255">
        <v>0</v>
      </c>
      <c r="G113" s="277">
        <v>0</v>
      </c>
      <c r="H113" s="255">
        <v>0</v>
      </c>
    </row>
    <row r="114" spans="1:8">
      <c r="A114" s="353" t="s">
        <v>334</v>
      </c>
      <c r="B114" s="385"/>
      <c r="C114" s="138"/>
      <c r="D114" s="140"/>
      <c r="E114" s="277"/>
      <c r="F114" s="140"/>
      <c r="G114" s="143"/>
      <c r="H114" s="140"/>
    </row>
    <row r="115" spans="1:8">
      <c r="A115" s="353" t="s">
        <v>335</v>
      </c>
      <c r="B115" s="385"/>
      <c r="C115" s="138"/>
      <c r="D115" s="140"/>
      <c r="E115" s="277"/>
      <c r="F115" s="140"/>
      <c r="G115" s="143"/>
      <c r="H115" s="140"/>
    </row>
    <row r="116" spans="1:8">
      <c r="A116" s="353" t="s">
        <v>336</v>
      </c>
      <c r="B116" s="385"/>
      <c r="C116" s="138"/>
      <c r="D116" s="140"/>
      <c r="E116" s="277"/>
      <c r="F116" s="140"/>
      <c r="G116" s="143"/>
      <c r="H116" s="140"/>
    </row>
    <row r="117" spans="1:8">
      <c r="A117" s="353" t="s">
        <v>337</v>
      </c>
      <c r="B117" s="385"/>
      <c r="C117" s="138"/>
      <c r="D117" s="140"/>
      <c r="E117" s="277"/>
      <c r="F117" s="140"/>
      <c r="G117" s="143"/>
      <c r="H117" s="140"/>
    </row>
    <row r="118" spans="1:8">
      <c r="A118" s="353" t="s">
        <v>338</v>
      </c>
      <c r="B118" s="385"/>
      <c r="C118" s="138"/>
      <c r="D118" s="140"/>
      <c r="E118" s="277"/>
      <c r="F118" s="140"/>
      <c r="G118" s="143"/>
      <c r="H118" s="140"/>
    </row>
    <row r="119" spans="1:8">
      <c r="A119" s="353" t="s">
        <v>339</v>
      </c>
      <c r="B119" s="385"/>
      <c r="C119" s="138"/>
      <c r="D119" s="140"/>
      <c r="E119" s="277"/>
      <c r="F119" s="140"/>
      <c r="G119" s="143"/>
      <c r="H119" s="140"/>
    </row>
    <row r="120" spans="1:8">
      <c r="A120" s="353" t="s">
        <v>340</v>
      </c>
      <c r="B120" s="385"/>
      <c r="C120" s="138"/>
      <c r="D120" s="140"/>
      <c r="E120" s="277"/>
      <c r="F120" s="140"/>
      <c r="G120" s="143"/>
      <c r="H120" s="140"/>
    </row>
    <row r="121" spans="1:8">
      <c r="A121" s="353" t="s">
        <v>341</v>
      </c>
      <c r="B121" s="385"/>
      <c r="C121" s="138"/>
      <c r="D121" s="140"/>
      <c r="E121" s="277"/>
      <c r="F121" s="140"/>
      <c r="G121" s="143"/>
      <c r="H121" s="140"/>
    </row>
    <row r="122" spans="1:8">
      <c r="A122" s="353" t="s">
        <v>342</v>
      </c>
      <c r="B122" s="385"/>
      <c r="C122" s="138"/>
      <c r="D122" s="140"/>
      <c r="E122" s="277"/>
      <c r="F122" s="140"/>
      <c r="G122" s="143"/>
      <c r="H122" s="140"/>
    </row>
    <row r="123" spans="1:8">
      <c r="A123" s="353" t="s">
        <v>343</v>
      </c>
      <c r="B123" s="385"/>
      <c r="C123" s="138">
        <v>0</v>
      </c>
      <c r="D123" s="255">
        <v>0</v>
      </c>
      <c r="E123" s="277">
        <v>0</v>
      </c>
      <c r="F123" s="255">
        <v>0</v>
      </c>
      <c r="G123" s="277">
        <v>0</v>
      </c>
      <c r="H123" s="255">
        <v>0</v>
      </c>
    </row>
    <row r="124" spans="1:8">
      <c r="A124" s="353" t="s">
        <v>344</v>
      </c>
      <c r="B124" s="385"/>
      <c r="C124" s="138"/>
      <c r="D124" s="140"/>
      <c r="E124" s="277"/>
      <c r="F124" s="140"/>
      <c r="G124" s="143"/>
      <c r="H124" s="140"/>
    </row>
    <row r="125" spans="1:8">
      <c r="A125" s="353" t="s">
        <v>345</v>
      </c>
      <c r="B125" s="385"/>
      <c r="C125" s="138"/>
      <c r="D125" s="140"/>
      <c r="E125" s="277"/>
      <c r="F125" s="140"/>
      <c r="G125" s="143"/>
      <c r="H125" s="140"/>
    </row>
    <row r="126" spans="1:8">
      <c r="A126" s="353" t="s">
        <v>346</v>
      </c>
      <c r="B126" s="385"/>
      <c r="C126" s="138"/>
      <c r="D126" s="140"/>
      <c r="E126" s="277"/>
      <c r="F126" s="140"/>
      <c r="G126" s="143"/>
      <c r="H126" s="140"/>
    </row>
    <row r="127" spans="1:8">
      <c r="A127" s="353" t="s">
        <v>347</v>
      </c>
      <c r="B127" s="385"/>
      <c r="C127" s="138"/>
      <c r="D127" s="140"/>
      <c r="E127" s="277"/>
      <c r="F127" s="140"/>
      <c r="G127" s="143"/>
      <c r="H127" s="140"/>
    </row>
    <row r="128" spans="1:8">
      <c r="A128" s="353" t="s">
        <v>348</v>
      </c>
      <c r="B128" s="385"/>
      <c r="C128" s="138"/>
      <c r="D128" s="140"/>
      <c r="E128" s="277"/>
      <c r="F128" s="140"/>
      <c r="G128" s="143"/>
      <c r="H128" s="140"/>
    </row>
    <row r="129" spans="1:8">
      <c r="A129" s="353" t="s">
        <v>349</v>
      </c>
      <c r="B129" s="385"/>
      <c r="C129" s="138"/>
      <c r="D129" s="140"/>
      <c r="E129" s="277"/>
      <c r="F129" s="140"/>
      <c r="G129" s="143"/>
      <c r="H129" s="140"/>
    </row>
    <row r="130" spans="1:8">
      <c r="A130" s="353" t="s">
        <v>350</v>
      </c>
      <c r="B130" s="385"/>
      <c r="C130" s="138"/>
      <c r="D130" s="140"/>
      <c r="E130" s="277"/>
      <c r="F130" s="140"/>
      <c r="G130" s="143"/>
      <c r="H130" s="140"/>
    </row>
    <row r="131" spans="1:8">
      <c r="A131" s="353" t="s">
        <v>351</v>
      </c>
      <c r="B131" s="385"/>
      <c r="C131" s="138"/>
      <c r="D131" s="140"/>
      <c r="E131" s="277"/>
      <c r="F131" s="140"/>
      <c r="G131" s="143"/>
      <c r="H131" s="140"/>
    </row>
    <row r="132" spans="1:8">
      <c r="A132" s="353" t="s">
        <v>352</v>
      </c>
      <c r="B132" s="385"/>
      <c r="C132" s="138"/>
      <c r="D132" s="140"/>
      <c r="E132" s="277"/>
      <c r="F132" s="140"/>
      <c r="G132" s="143"/>
      <c r="H132" s="140"/>
    </row>
    <row r="133" spans="1:8">
      <c r="A133" s="317" t="s">
        <v>353</v>
      </c>
      <c r="B133" s="318"/>
      <c r="C133" s="138">
        <v>0</v>
      </c>
      <c r="D133" s="255">
        <v>0</v>
      </c>
      <c r="E133" s="277">
        <v>0</v>
      </c>
      <c r="F133" s="255">
        <v>0</v>
      </c>
      <c r="G133" s="277">
        <v>0</v>
      </c>
      <c r="H133" s="255">
        <v>0</v>
      </c>
    </row>
    <row r="134" spans="1:8">
      <c r="A134" s="353" t="s">
        <v>354</v>
      </c>
      <c r="B134" s="385"/>
      <c r="C134" s="138"/>
      <c r="D134" s="140"/>
      <c r="E134" s="277"/>
      <c r="F134" s="140"/>
      <c r="G134" s="143"/>
      <c r="H134" s="140"/>
    </row>
    <row r="135" spans="1:8">
      <c r="A135" s="353" t="s">
        <v>355</v>
      </c>
      <c r="B135" s="385"/>
      <c r="C135" s="138"/>
      <c r="D135" s="140"/>
      <c r="E135" s="277"/>
      <c r="F135" s="140"/>
      <c r="G135" s="143"/>
      <c r="H135" s="140"/>
    </row>
    <row r="136" spans="1:8">
      <c r="A136" s="353" t="s">
        <v>356</v>
      </c>
      <c r="B136" s="385"/>
      <c r="C136" s="138"/>
      <c r="D136" s="140"/>
      <c r="E136" s="277"/>
      <c r="F136" s="140"/>
      <c r="G136" s="143"/>
      <c r="H136" s="140"/>
    </row>
    <row r="137" spans="1:8">
      <c r="A137" s="353" t="s">
        <v>357</v>
      </c>
      <c r="B137" s="385"/>
      <c r="C137" s="138">
        <v>0</v>
      </c>
      <c r="D137" s="255">
        <v>0</v>
      </c>
      <c r="E137" s="277">
        <v>0</v>
      </c>
      <c r="F137" s="255">
        <v>0</v>
      </c>
      <c r="G137" s="277">
        <v>0</v>
      </c>
      <c r="H137" s="255">
        <v>0</v>
      </c>
    </row>
    <row r="138" spans="1:8">
      <c r="A138" s="353" t="s">
        <v>358</v>
      </c>
      <c r="B138" s="385"/>
      <c r="C138" s="138"/>
      <c r="D138" s="140"/>
      <c r="E138" s="277"/>
      <c r="F138" s="140"/>
      <c r="G138" s="143"/>
      <c r="H138" s="140"/>
    </row>
    <row r="139" spans="1:8">
      <c r="A139" s="353" t="s">
        <v>359</v>
      </c>
      <c r="B139" s="385"/>
      <c r="C139" s="138"/>
      <c r="D139" s="140"/>
      <c r="E139" s="277"/>
      <c r="F139" s="140"/>
      <c r="G139" s="143"/>
      <c r="H139" s="140"/>
    </row>
    <row r="140" spans="1:8">
      <c r="A140" s="353" t="s">
        <v>360</v>
      </c>
      <c r="B140" s="385"/>
      <c r="C140" s="138"/>
      <c r="D140" s="140"/>
      <c r="E140" s="277"/>
      <c r="F140" s="140"/>
      <c r="G140" s="143"/>
      <c r="H140" s="140"/>
    </row>
    <row r="141" spans="1:8">
      <c r="A141" s="353" t="s">
        <v>361</v>
      </c>
      <c r="B141" s="385"/>
      <c r="C141" s="138"/>
      <c r="D141" s="140"/>
      <c r="E141" s="277"/>
      <c r="F141" s="140"/>
      <c r="G141" s="143"/>
      <c r="H141" s="140"/>
    </row>
    <row r="142" spans="1:8">
      <c r="A142" s="353" t="s">
        <v>362</v>
      </c>
      <c r="B142" s="385"/>
      <c r="C142" s="138"/>
      <c r="D142" s="140"/>
      <c r="E142" s="277"/>
      <c r="F142" s="140"/>
      <c r="G142" s="143"/>
      <c r="H142" s="140"/>
    </row>
    <row r="143" spans="1:8">
      <c r="A143" s="353" t="s">
        <v>363</v>
      </c>
      <c r="B143" s="385"/>
      <c r="C143" s="138"/>
      <c r="D143" s="140"/>
      <c r="E143" s="277"/>
      <c r="F143" s="140"/>
      <c r="G143" s="143"/>
      <c r="H143" s="140"/>
    </row>
    <row r="144" spans="1:8">
      <c r="A144" s="353" t="s">
        <v>364</v>
      </c>
      <c r="B144" s="385"/>
      <c r="C144" s="138"/>
      <c r="D144" s="140"/>
      <c r="E144" s="277"/>
      <c r="F144" s="140"/>
      <c r="G144" s="143"/>
      <c r="H144" s="140"/>
    </row>
    <row r="145" spans="1:8">
      <c r="A145" s="353" t="s">
        <v>365</v>
      </c>
      <c r="B145" s="385"/>
      <c r="C145" s="138"/>
      <c r="D145" s="140"/>
      <c r="E145" s="277"/>
      <c r="F145" s="140"/>
      <c r="G145" s="143"/>
      <c r="H145" s="140"/>
    </row>
    <row r="146" spans="1:8">
      <c r="A146" s="317" t="s">
        <v>366</v>
      </c>
      <c r="B146" s="318"/>
      <c r="C146" s="138">
        <v>0</v>
      </c>
      <c r="D146" s="255">
        <v>0</v>
      </c>
      <c r="E146" s="277">
        <v>0</v>
      </c>
      <c r="F146" s="255">
        <v>0</v>
      </c>
      <c r="G146" s="277">
        <v>0</v>
      </c>
      <c r="H146" s="255">
        <v>0</v>
      </c>
    </row>
    <row r="147" spans="1:8">
      <c r="A147" s="353" t="s">
        <v>367</v>
      </c>
      <c r="B147" s="385"/>
      <c r="C147" s="138"/>
      <c r="D147" s="140"/>
      <c r="E147" s="277"/>
      <c r="F147" s="140"/>
      <c r="G147" s="143"/>
      <c r="H147" s="140"/>
    </row>
    <row r="148" spans="1:8">
      <c r="A148" s="353" t="s">
        <v>368</v>
      </c>
      <c r="B148" s="385"/>
      <c r="C148" s="138"/>
      <c r="D148" s="140"/>
      <c r="E148" s="277"/>
      <c r="F148" s="140"/>
      <c r="G148" s="143"/>
      <c r="H148" s="140"/>
    </row>
    <row r="149" spans="1:8">
      <c r="A149" s="353" t="s">
        <v>369</v>
      </c>
      <c r="B149" s="385"/>
      <c r="C149" s="138"/>
      <c r="D149" s="140"/>
      <c r="E149" s="277"/>
      <c r="F149" s="140"/>
      <c r="G149" s="143"/>
      <c r="H149" s="140"/>
    </row>
    <row r="150" spans="1:8">
      <c r="A150" s="317" t="s">
        <v>370</v>
      </c>
      <c r="B150" s="318"/>
      <c r="C150" s="138">
        <v>0</v>
      </c>
      <c r="D150" s="255">
        <v>0</v>
      </c>
      <c r="E150" s="277">
        <v>0</v>
      </c>
      <c r="F150" s="255">
        <v>0</v>
      </c>
      <c r="G150" s="277">
        <v>0</v>
      </c>
      <c r="H150" s="255">
        <v>0</v>
      </c>
    </row>
    <row r="151" spans="1:8">
      <c r="A151" s="353" t="s">
        <v>371</v>
      </c>
      <c r="B151" s="385"/>
      <c r="C151" s="138"/>
      <c r="D151" s="140"/>
      <c r="E151" s="277"/>
      <c r="F151" s="140"/>
      <c r="G151" s="143"/>
      <c r="H151" s="140"/>
    </row>
    <row r="152" spans="1:8">
      <c r="A152" s="353" t="s">
        <v>372</v>
      </c>
      <c r="B152" s="385"/>
      <c r="C152" s="138"/>
      <c r="D152" s="140"/>
      <c r="E152" s="277"/>
      <c r="F152" s="140"/>
      <c r="G152" s="143"/>
      <c r="H152" s="140"/>
    </row>
    <row r="153" spans="1:8">
      <c r="A153" s="353" t="s">
        <v>373</v>
      </c>
      <c r="B153" s="385"/>
      <c r="C153" s="138"/>
      <c r="D153" s="140"/>
      <c r="E153" s="277"/>
      <c r="F153" s="140"/>
      <c r="G153" s="143"/>
      <c r="H153" s="140"/>
    </row>
    <row r="154" spans="1:8">
      <c r="A154" s="353" t="s">
        <v>374</v>
      </c>
      <c r="B154" s="385"/>
      <c r="C154" s="138"/>
      <c r="D154" s="140"/>
      <c r="E154" s="277"/>
      <c r="F154" s="140"/>
      <c r="G154" s="143"/>
      <c r="H154" s="140"/>
    </row>
    <row r="155" spans="1:8">
      <c r="A155" s="353" t="s">
        <v>375</v>
      </c>
      <c r="B155" s="385"/>
      <c r="C155" s="138"/>
      <c r="D155" s="140"/>
      <c r="E155" s="277"/>
      <c r="F155" s="140"/>
      <c r="G155" s="143"/>
      <c r="H155" s="140"/>
    </row>
    <row r="156" spans="1:8">
      <c r="A156" s="353" t="s">
        <v>376</v>
      </c>
      <c r="B156" s="385"/>
      <c r="C156" s="138"/>
      <c r="D156" s="140"/>
      <c r="E156" s="277"/>
      <c r="F156" s="140"/>
      <c r="G156" s="143"/>
      <c r="H156" s="140"/>
    </row>
    <row r="157" spans="1:8">
      <c r="A157" s="353" t="s">
        <v>377</v>
      </c>
      <c r="B157" s="385"/>
      <c r="C157" s="138"/>
      <c r="D157" s="140"/>
      <c r="E157" s="277"/>
      <c r="F157" s="140"/>
      <c r="G157" s="143"/>
      <c r="H157" s="140"/>
    </row>
    <row r="158" spans="1:8">
      <c r="A158" s="35"/>
      <c r="B158" s="36"/>
      <c r="C158" s="138"/>
      <c r="D158" s="140"/>
      <c r="E158" s="277"/>
      <c r="F158" s="140"/>
      <c r="G158" s="143"/>
      <c r="H158" s="140"/>
    </row>
    <row r="159" spans="1:8">
      <c r="A159" s="319" t="s">
        <v>379</v>
      </c>
      <c r="B159" s="320"/>
      <c r="C159" s="137">
        <f>SUM(C83,C8)</f>
        <v>178740000</v>
      </c>
      <c r="D159" s="254">
        <f t="shared" ref="D159:H159" si="21">SUM(D83,D8)</f>
        <v>1178616</v>
      </c>
      <c r="E159" s="142">
        <f t="shared" si="21"/>
        <v>179918616</v>
      </c>
      <c r="F159" s="254">
        <f t="shared" si="21"/>
        <v>72498400</v>
      </c>
      <c r="G159" s="142">
        <f t="shared" si="21"/>
        <v>72338669</v>
      </c>
      <c r="H159" s="254">
        <f t="shared" si="21"/>
        <v>107420216</v>
      </c>
    </row>
    <row r="160" spans="1:8" ht="15.75" thickBot="1">
      <c r="A160" s="46"/>
      <c r="B160" s="47"/>
      <c r="C160" s="276"/>
      <c r="D160" s="279"/>
      <c r="E160" s="281"/>
      <c r="F160" s="279"/>
      <c r="G160" s="282"/>
      <c r="H160" s="279"/>
    </row>
    <row r="162" spans="3:8">
      <c r="C162" s="112"/>
      <c r="D162" s="112"/>
      <c r="E162" s="112"/>
      <c r="F162" s="136"/>
      <c r="G162" s="136"/>
      <c r="H162" s="112"/>
    </row>
    <row r="163" spans="3:8">
      <c r="F163" s="112"/>
      <c r="G163" s="112"/>
    </row>
    <row r="164" spans="3:8">
      <c r="F164" s="112"/>
      <c r="G164" s="112"/>
    </row>
    <row r="165" spans="3:8">
      <c r="F165" s="112"/>
      <c r="G165" s="112"/>
    </row>
  </sheetData>
  <mergeCells count="16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30:B30"/>
    <mergeCell ref="A31:B31"/>
    <mergeCell ref="A32:B32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workbookViewId="0">
      <selection activeCell="D14" sqref="D14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311" t="s">
        <v>547</v>
      </c>
      <c r="B1" s="404"/>
      <c r="C1" s="404"/>
      <c r="D1" s="404"/>
      <c r="E1" s="404"/>
      <c r="F1" s="404"/>
      <c r="G1" s="312"/>
    </row>
    <row r="2" spans="1:7">
      <c r="A2" s="405" t="s">
        <v>298</v>
      </c>
      <c r="B2" s="406"/>
      <c r="C2" s="406"/>
      <c r="D2" s="406"/>
      <c r="E2" s="406"/>
      <c r="F2" s="406"/>
      <c r="G2" s="407"/>
    </row>
    <row r="3" spans="1:7">
      <c r="A3" s="405" t="s">
        <v>380</v>
      </c>
      <c r="B3" s="406"/>
      <c r="C3" s="406"/>
      <c r="D3" s="406"/>
      <c r="E3" s="406"/>
      <c r="F3" s="406"/>
      <c r="G3" s="407"/>
    </row>
    <row r="4" spans="1:7">
      <c r="A4" s="405" t="s">
        <v>677</v>
      </c>
      <c r="B4" s="406"/>
      <c r="C4" s="406"/>
      <c r="D4" s="406"/>
      <c r="E4" s="406"/>
      <c r="F4" s="406"/>
      <c r="G4" s="407"/>
    </row>
    <row r="5" spans="1:7" ht="15.75" thickBot="1">
      <c r="A5" s="313" t="s">
        <v>1</v>
      </c>
      <c r="B5" s="408"/>
      <c r="C5" s="408"/>
      <c r="D5" s="408"/>
      <c r="E5" s="408"/>
      <c r="F5" s="408"/>
      <c r="G5" s="314"/>
    </row>
    <row r="6" spans="1:7" ht="15.75" thickBot="1">
      <c r="A6" s="315" t="s">
        <v>2</v>
      </c>
      <c r="B6" s="308" t="s">
        <v>300</v>
      </c>
      <c r="C6" s="309"/>
      <c r="D6" s="309"/>
      <c r="E6" s="309"/>
      <c r="F6" s="310"/>
      <c r="G6" s="315" t="s">
        <v>301</v>
      </c>
    </row>
    <row r="7" spans="1:7" ht="45.75" thickBot="1">
      <c r="A7" s="316"/>
      <c r="B7" s="218" t="s">
        <v>186</v>
      </c>
      <c r="C7" s="218" t="s">
        <v>231</v>
      </c>
      <c r="D7" s="218" t="s">
        <v>232</v>
      </c>
      <c r="E7" s="218" t="s">
        <v>187</v>
      </c>
      <c r="F7" s="218" t="s">
        <v>204</v>
      </c>
      <c r="G7" s="316"/>
    </row>
    <row r="8" spans="1:7">
      <c r="A8" s="5" t="s">
        <v>381</v>
      </c>
      <c r="B8" s="400">
        <f>SUM(B10:B17)</f>
        <v>178740000</v>
      </c>
      <c r="C8" s="402">
        <f t="shared" ref="C8:G8" si="0">SUM(C10:C17)</f>
        <v>1178616</v>
      </c>
      <c r="D8" s="402">
        <f t="shared" si="0"/>
        <v>179918616</v>
      </c>
      <c r="E8" s="402">
        <f t="shared" si="0"/>
        <v>72498400</v>
      </c>
      <c r="F8" s="402">
        <f t="shared" si="0"/>
        <v>72338669</v>
      </c>
      <c r="G8" s="402">
        <f t="shared" si="0"/>
        <v>107420216</v>
      </c>
    </row>
    <row r="9" spans="1:7">
      <c r="A9" s="5" t="s">
        <v>382</v>
      </c>
      <c r="B9" s="401"/>
      <c r="C9" s="403"/>
      <c r="D9" s="403"/>
      <c r="E9" s="403"/>
      <c r="F9" s="403"/>
      <c r="G9" s="403"/>
    </row>
    <row r="10" spans="1:7">
      <c r="A10" s="9" t="s">
        <v>383</v>
      </c>
      <c r="B10" s="21">
        <v>178740000</v>
      </c>
      <c r="C10" s="135">
        <f>+'EAEPED (a)'!D159</f>
        <v>1178616</v>
      </c>
      <c r="D10" s="135">
        <f>B10+C10</f>
        <v>179918616</v>
      </c>
      <c r="E10" s="135">
        <f>+'EAEPED (a)'!F159</f>
        <v>72498400</v>
      </c>
      <c r="F10" s="135">
        <f>+'EAEPED (a)'!G159</f>
        <v>72338669</v>
      </c>
      <c r="G10" s="135">
        <f>D10-E10</f>
        <v>107420216</v>
      </c>
    </row>
    <row r="11" spans="1:7">
      <c r="A11" s="9" t="s">
        <v>384</v>
      </c>
      <c r="B11" s="21"/>
      <c r="C11" s="21"/>
      <c r="D11" s="21"/>
      <c r="E11" s="21"/>
      <c r="F11" s="21"/>
      <c r="G11" s="21"/>
    </row>
    <row r="12" spans="1:7">
      <c r="A12" s="48" t="s">
        <v>385</v>
      </c>
      <c r="B12" s="21"/>
      <c r="C12" s="21"/>
      <c r="D12" s="21"/>
      <c r="E12" s="21"/>
      <c r="F12" s="21"/>
      <c r="G12" s="21"/>
    </row>
    <row r="13" spans="1:7">
      <c r="A13" s="9" t="s">
        <v>386</v>
      </c>
      <c r="B13" s="21"/>
      <c r="C13" s="21"/>
      <c r="D13" s="21"/>
      <c r="E13" s="21"/>
      <c r="F13" s="21"/>
      <c r="G13" s="21"/>
    </row>
    <row r="14" spans="1:7">
      <c r="A14" s="48" t="s">
        <v>387</v>
      </c>
      <c r="B14" s="21"/>
      <c r="C14" s="21"/>
      <c r="D14" s="21"/>
      <c r="E14" s="21"/>
      <c r="F14" s="21"/>
      <c r="G14" s="21"/>
    </row>
    <row r="15" spans="1:7">
      <c r="A15" s="9" t="s">
        <v>388</v>
      </c>
      <c r="B15" s="21"/>
      <c r="C15" s="21"/>
      <c r="D15" s="21"/>
      <c r="E15" s="21"/>
      <c r="F15" s="21"/>
      <c r="G15" s="21"/>
    </row>
    <row r="16" spans="1:7">
      <c r="A16" s="48" t="s">
        <v>389</v>
      </c>
      <c r="B16" s="21"/>
      <c r="C16" s="21"/>
      <c r="D16" s="21"/>
      <c r="E16" s="21"/>
      <c r="F16" s="21"/>
      <c r="G16" s="21"/>
    </row>
    <row r="17" spans="1:7">
      <c r="A17" s="9" t="s">
        <v>390</v>
      </c>
      <c r="B17" s="21"/>
      <c r="C17" s="21"/>
      <c r="D17" s="21"/>
      <c r="E17" s="21"/>
      <c r="F17" s="21"/>
      <c r="G17" s="21"/>
    </row>
    <row r="18" spans="1:7">
      <c r="A18" s="48"/>
      <c r="B18" s="21"/>
      <c r="C18" s="21"/>
      <c r="D18" s="21"/>
      <c r="E18" s="21"/>
      <c r="F18" s="21"/>
      <c r="G18" s="21"/>
    </row>
    <row r="19" spans="1:7">
      <c r="A19" s="49" t="s">
        <v>391</v>
      </c>
      <c r="B19" s="331">
        <f>SUM(B21:B28)</f>
        <v>0</v>
      </c>
      <c r="C19" s="331">
        <f t="shared" ref="C19:G19" si="1">SUM(C21:C28)</f>
        <v>0</v>
      </c>
      <c r="D19" s="331">
        <f t="shared" si="1"/>
        <v>0</v>
      </c>
      <c r="E19" s="331">
        <f t="shared" si="1"/>
        <v>0</v>
      </c>
      <c r="F19" s="331">
        <f t="shared" si="1"/>
        <v>0</v>
      </c>
      <c r="G19" s="331">
        <f t="shared" si="1"/>
        <v>0</v>
      </c>
    </row>
    <row r="20" spans="1:7">
      <c r="A20" s="15" t="s">
        <v>392</v>
      </c>
      <c r="B20" s="331"/>
      <c r="C20" s="331"/>
      <c r="D20" s="331"/>
      <c r="E20" s="331"/>
      <c r="F20" s="331"/>
      <c r="G20" s="331"/>
    </row>
    <row r="21" spans="1:7">
      <c r="A21" s="48" t="s">
        <v>383</v>
      </c>
      <c r="B21" s="21"/>
      <c r="C21" s="21"/>
      <c r="D21" s="21"/>
      <c r="E21" s="21"/>
      <c r="F21" s="21"/>
      <c r="G21" s="21"/>
    </row>
    <row r="22" spans="1:7">
      <c r="A22" s="9" t="s">
        <v>384</v>
      </c>
      <c r="B22" s="21"/>
      <c r="C22" s="21"/>
      <c r="D22" s="21"/>
      <c r="E22" s="21"/>
      <c r="F22" s="21"/>
      <c r="G22" s="21"/>
    </row>
    <row r="23" spans="1:7">
      <c r="A23" s="48" t="s">
        <v>385</v>
      </c>
      <c r="B23" s="21"/>
      <c r="C23" s="21"/>
      <c r="D23" s="21"/>
      <c r="E23" s="21"/>
      <c r="F23" s="21"/>
      <c r="G23" s="21"/>
    </row>
    <row r="24" spans="1:7">
      <c r="A24" s="9" t="s">
        <v>386</v>
      </c>
      <c r="B24" s="21"/>
      <c r="C24" s="21"/>
      <c r="D24" s="21"/>
      <c r="E24" s="21"/>
      <c r="F24" s="21"/>
      <c r="G24" s="21"/>
    </row>
    <row r="25" spans="1:7">
      <c r="A25" s="48" t="s">
        <v>387</v>
      </c>
      <c r="B25" s="21"/>
      <c r="C25" s="21"/>
      <c r="D25" s="21"/>
      <c r="E25" s="21"/>
      <c r="F25" s="21"/>
      <c r="G25" s="21"/>
    </row>
    <row r="26" spans="1:7">
      <c r="A26" s="9" t="s">
        <v>388</v>
      </c>
      <c r="B26" s="21"/>
      <c r="C26" s="21"/>
      <c r="D26" s="21"/>
      <c r="E26" s="21"/>
      <c r="F26" s="21"/>
      <c r="G26" s="21"/>
    </row>
    <row r="27" spans="1:7">
      <c r="A27" s="48" t="s">
        <v>389</v>
      </c>
      <c r="B27" s="21"/>
      <c r="C27" s="21"/>
      <c r="D27" s="21"/>
      <c r="E27" s="21"/>
      <c r="F27" s="21"/>
      <c r="G27" s="21"/>
    </row>
    <row r="28" spans="1:7">
      <c r="A28" s="9" t="s">
        <v>390</v>
      </c>
      <c r="B28" s="21"/>
      <c r="C28" s="21"/>
      <c r="D28" s="21"/>
      <c r="E28" s="21"/>
      <c r="F28" s="21"/>
      <c r="G28" s="21"/>
    </row>
    <row r="29" spans="1:7">
      <c r="A29" s="50"/>
      <c r="B29" s="21"/>
      <c r="C29" s="21"/>
      <c r="D29" s="21"/>
      <c r="E29" s="21"/>
      <c r="F29" s="21"/>
      <c r="G29" s="21"/>
    </row>
    <row r="30" spans="1:7">
      <c r="A30" s="51" t="s">
        <v>379</v>
      </c>
      <c r="B30" s="132">
        <f>SUM(B19,B8)</f>
        <v>178740000</v>
      </c>
      <c r="C30" s="111">
        <f t="shared" ref="C30:F30" si="2">SUM(C19,C8)</f>
        <v>1178616</v>
      </c>
      <c r="D30" s="111">
        <f t="shared" si="2"/>
        <v>179918616</v>
      </c>
      <c r="E30" s="111">
        <f t="shared" si="2"/>
        <v>72498400</v>
      </c>
      <c r="F30" s="111">
        <f t="shared" si="2"/>
        <v>72338669</v>
      </c>
      <c r="G30" s="111">
        <f>SUM(G19,G8)</f>
        <v>107420216</v>
      </c>
    </row>
    <row r="31" spans="1:7" ht="15.75" thickBot="1">
      <c r="A31" s="14"/>
      <c r="B31" s="30"/>
      <c r="C31" s="30"/>
      <c r="D31" s="30"/>
      <c r="E31" s="30"/>
      <c r="F31" s="30"/>
      <c r="G31" s="30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4"/>
  <sheetViews>
    <sheetView topLeftCell="A72" workbookViewId="0">
      <selection activeCell="D84" sqref="D84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379" t="s">
        <v>547</v>
      </c>
      <c r="B1" s="380"/>
      <c r="C1" s="380"/>
      <c r="D1" s="380"/>
      <c r="E1" s="380"/>
      <c r="F1" s="380"/>
      <c r="G1" s="380"/>
      <c r="H1" s="397"/>
    </row>
    <row r="2" spans="1:8">
      <c r="A2" s="327" t="s">
        <v>298</v>
      </c>
      <c r="B2" s="328"/>
      <c r="C2" s="328"/>
      <c r="D2" s="328"/>
      <c r="E2" s="328"/>
      <c r="F2" s="328"/>
      <c r="G2" s="328"/>
      <c r="H2" s="398"/>
    </row>
    <row r="3" spans="1:8">
      <c r="A3" s="327" t="s">
        <v>393</v>
      </c>
      <c r="B3" s="328"/>
      <c r="C3" s="328"/>
      <c r="D3" s="328"/>
      <c r="E3" s="328"/>
      <c r="F3" s="328"/>
      <c r="G3" s="328"/>
      <c r="H3" s="398"/>
    </row>
    <row r="4" spans="1:8">
      <c r="A4" s="327" t="s">
        <v>678</v>
      </c>
      <c r="B4" s="328"/>
      <c r="C4" s="328"/>
      <c r="D4" s="328"/>
      <c r="E4" s="328"/>
      <c r="F4" s="328"/>
      <c r="G4" s="328"/>
      <c r="H4" s="398"/>
    </row>
    <row r="5" spans="1:8" ht="15.75" thickBot="1">
      <c r="A5" s="329" t="s">
        <v>1</v>
      </c>
      <c r="B5" s="330"/>
      <c r="C5" s="330"/>
      <c r="D5" s="330"/>
      <c r="E5" s="330"/>
      <c r="F5" s="330"/>
      <c r="G5" s="330"/>
      <c r="H5" s="399"/>
    </row>
    <row r="6" spans="1:8" ht="15.75" thickBot="1">
      <c r="A6" s="379" t="s">
        <v>2</v>
      </c>
      <c r="B6" s="381"/>
      <c r="C6" s="308" t="s">
        <v>300</v>
      </c>
      <c r="D6" s="309"/>
      <c r="E6" s="309"/>
      <c r="F6" s="309"/>
      <c r="G6" s="310"/>
      <c r="H6" s="315" t="s">
        <v>301</v>
      </c>
    </row>
    <row r="7" spans="1:8" ht="23.25" thickBot="1">
      <c r="A7" s="329"/>
      <c r="B7" s="383"/>
      <c r="C7" s="218" t="s">
        <v>186</v>
      </c>
      <c r="D7" s="218" t="s">
        <v>302</v>
      </c>
      <c r="E7" s="218" t="s">
        <v>303</v>
      </c>
      <c r="F7" s="218" t="s">
        <v>187</v>
      </c>
      <c r="G7" s="218" t="s">
        <v>204</v>
      </c>
      <c r="H7" s="316"/>
    </row>
    <row r="8" spans="1:8">
      <c r="A8" s="303"/>
      <c r="B8" s="409"/>
      <c r="C8" s="21"/>
      <c r="D8" s="21"/>
      <c r="E8" s="21"/>
      <c r="F8" s="21"/>
      <c r="G8" s="21"/>
      <c r="H8" s="21"/>
    </row>
    <row r="9" spans="1:8" ht="16.5" customHeight="1">
      <c r="A9" s="294" t="s">
        <v>394</v>
      </c>
      <c r="B9" s="410"/>
      <c r="C9" s="21">
        <f>SUM(C10,C20,C29,C40)</f>
        <v>178740000</v>
      </c>
      <c r="D9" s="147">
        <f t="shared" ref="D9:H9" si="0">SUM(D10,D20,D29,D40)</f>
        <v>1178616</v>
      </c>
      <c r="E9" s="147">
        <f t="shared" si="0"/>
        <v>179918616</v>
      </c>
      <c r="F9" s="147">
        <f t="shared" si="0"/>
        <v>72498400</v>
      </c>
      <c r="G9" s="147">
        <f t="shared" si="0"/>
        <v>72338669</v>
      </c>
      <c r="H9" s="147">
        <f t="shared" si="0"/>
        <v>107420216</v>
      </c>
    </row>
    <row r="10" spans="1:8">
      <c r="A10" s="356" t="s">
        <v>395</v>
      </c>
      <c r="B10" s="378"/>
      <c r="C10" s="31">
        <f>SUM(C11:C18)</f>
        <v>178740000</v>
      </c>
      <c r="D10" s="108">
        <f t="shared" ref="D10:H10" si="1">SUM(D11:D18)</f>
        <v>1178616</v>
      </c>
      <c r="E10" s="108">
        <f t="shared" si="1"/>
        <v>179918616</v>
      </c>
      <c r="F10" s="108">
        <f t="shared" si="1"/>
        <v>72498400</v>
      </c>
      <c r="G10" s="108">
        <f t="shared" si="1"/>
        <v>72338669</v>
      </c>
      <c r="H10" s="108">
        <f t="shared" si="1"/>
        <v>107420216</v>
      </c>
    </row>
    <row r="11" spans="1:8">
      <c r="A11" s="35"/>
      <c r="B11" s="40" t="s">
        <v>396</v>
      </c>
      <c r="C11" s="31">
        <v>178740000</v>
      </c>
      <c r="D11" s="108">
        <f>+'EAEPED (b)'!C10</f>
        <v>1178616</v>
      </c>
      <c r="E11" s="108">
        <f>+C11+D11</f>
        <v>179918616</v>
      </c>
      <c r="F11" s="108">
        <f>+'EAEPED (b)'!E10</f>
        <v>72498400</v>
      </c>
      <c r="G11" s="108">
        <f>+'EAEPED (b)'!F10</f>
        <v>72338669</v>
      </c>
      <c r="H11" s="108">
        <f>E11-F11</f>
        <v>107420216</v>
      </c>
    </row>
    <row r="12" spans="1:8">
      <c r="A12" s="35"/>
      <c r="B12" s="40" t="s">
        <v>397</v>
      </c>
      <c r="C12" s="31"/>
      <c r="D12" s="31"/>
      <c r="E12" s="31"/>
      <c r="F12" s="31"/>
      <c r="G12" s="31"/>
      <c r="H12" s="31"/>
    </row>
    <row r="13" spans="1:8">
      <c r="A13" s="35"/>
      <c r="B13" s="40" t="s">
        <v>398</v>
      </c>
      <c r="C13" s="31"/>
      <c r="D13" s="31"/>
      <c r="E13" s="31"/>
      <c r="F13" s="31"/>
      <c r="G13" s="31"/>
      <c r="H13" s="31"/>
    </row>
    <row r="14" spans="1:8">
      <c r="A14" s="35"/>
      <c r="B14" s="40" t="s">
        <v>399</v>
      </c>
      <c r="C14" s="31"/>
      <c r="D14" s="31"/>
      <c r="E14" s="31"/>
      <c r="F14" s="31"/>
      <c r="G14" s="31"/>
      <c r="H14" s="31"/>
    </row>
    <row r="15" spans="1:8">
      <c r="A15" s="35"/>
      <c r="B15" s="40" t="s">
        <v>400</v>
      </c>
      <c r="C15" s="31"/>
      <c r="D15" s="31"/>
      <c r="E15" s="31"/>
      <c r="F15" s="31"/>
      <c r="G15" s="31"/>
      <c r="H15" s="31"/>
    </row>
    <row r="16" spans="1:8">
      <c r="A16" s="35"/>
      <c r="B16" s="40" t="s">
        <v>401</v>
      </c>
      <c r="C16" s="31"/>
      <c r="D16" s="31"/>
      <c r="E16" s="31"/>
      <c r="F16" s="31"/>
      <c r="G16" s="31"/>
      <c r="H16" s="31"/>
    </row>
    <row r="17" spans="1:8">
      <c r="A17" s="35"/>
      <c r="B17" s="40" t="s">
        <v>402</v>
      </c>
      <c r="C17" s="31"/>
      <c r="D17" s="31"/>
      <c r="E17" s="31"/>
      <c r="F17" s="31"/>
      <c r="G17" s="31"/>
      <c r="H17" s="31"/>
    </row>
    <row r="18" spans="1:8">
      <c r="A18" s="35"/>
      <c r="B18" s="40" t="s">
        <v>403</v>
      </c>
      <c r="C18" s="31"/>
      <c r="D18" s="31"/>
      <c r="E18" s="31"/>
      <c r="F18" s="31"/>
      <c r="G18" s="31"/>
      <c r="H18" s="31"/>
    </row>
    <row r="19" spans="1:8">
      <c r="A19" s="52"/>
      <c r="B19" s="53"/>
      <c r="C19" s="32"/>
      <c r="D19" s="32"/>
      <c r="E19" s="32"/>
      <c r="F19" s="32"/>
      <c r="G19" s="32"/>
      <c r="H19" s="32"/>
    </row>
    <row r="20" spans="1:8">
      <c r="A20" s="356" t="s">
        <v>404</v>
      </c>
      <c r="B20" s="378"/>
      <c r="C20" s="31"/>
      <c r="D20" s="31"/>
      <c r="E20" s="31"/>
      <c r="F20" s="31"/>
      <c r="G20" s="31"/>
      <c r="H20" s="31"/>
    </row>
    <row r="21" spans="1:8">
      <c r="A21" s="35"/>
      <c r="B21" s="40" t="s">
        <v>405</v>
      </c>
      <c r="C21" s="31"/>
      <c r="D21" s="31"/>
      <c r="E21" s="31"/>
      <c r="F21" s="31"/>
      <c r="G21" s="31"/>
      <c r="H21" s="31"/>
    </row>
    <row r="22" spans="1:8">
      <c r="A22" s="35"/>
      <c r="B22" s="40" t="s">
        <v>406</v>
      </c>
      <c r="C22" s="31"/>
      <c r="D22" s="31"/>
      <c r="E22" s="31"/>
      <c r="F22" s="31"/>
      <c r="G22" s="31"/>
      <c r="H22" s="31"/>
    </row>
    <row r="23" spans="1:8">
      <c r="A23" s="35"/>
      <c r="B23" s="40" t="s">
        <v>407</v>
      </c>
      <c r="C23" s="31"/>
      <c r="D23" s="31"/>
      <c r="E23" s="31"/>
      <c r="F23" s="31"/>
      <c r="G23" s="31"/>
      <c r="H23" s="31"/>
    </row>
    <row r="24" spans="1:8">
      <c r="A24" s="35"/>
      <c r="B24" s="40" t="s">
        <v>408</v>
      </c>
      <c r="C24" s="31"/>
      <c r="D24" s="31"/>
      <c r="E24" s="31"/>
      <c r="F24" s="31"/>
      <c r="G24" s="31"/>
      <c r="H24" s="31"/>
    </row>
    <row r="25" spans="1:8">
      <c r="A25" s="35"/>
      <c r="B25" s="40" t="s">
        <v>409</v>
      </c>
      <c r="C25" s="31"/>
      <c r="D25" s="31"/>
      <c r="E25" s="31"/>
      <c r="F25" s="31"/>
      <c r="G25" s="31"/>
      <c r="H25" s="31"/>
    </row>
    <row r="26" spans="1:8">
      <c r="A26" s="35"/>
      <c r="B26" s="40" t="s">
        <v>410</v>
      </c>
      <c r="C26" s="31"/>
      <c r="D26" s="31"/>
      <c r="E26" s="31"/>
      <c r="F26" s="31"/>
      <c r="G26" s="31"/>
      <c r="H26" s="31"/>
    </row>
    <row r="27" spans="1:8">
      <c r="A27" s="35"/>
      <c r="B27" s="40" t="s">
        <v>411</v>
      </c>
      <c r="C27" s="31"/>
      <c r="D27" s="31"/>
      <c r="E27" s="31"/>
      <c r="F27" s="31"/>
      <c r="G27" s="31"/>
      <c r="H27" s="31"/>
    </row>
    <row r="28" spans="1:8">
      <c r="A28" s="52"/>
      <c r="B28" s="53"/>
      <c r="C28" s="32"/>
      <c r="D28" s="32"/>
      <c r="E28" s="32"/>
      <c r="F28" s="32"/>
      <c r="G28" s="32"/>
      <c r="H28" s="32"/>
    </row>
    <row r="29" spans="1:8">
      <c r="A29" s="356" t="s">
        <v>412</v>
      </c>
      <c r="B29" s="378"/>
      <c r="C29" s="31"/>
      <c r="D29" s="31"/>
      <c r="E29" s="31"/>
      <c r="F29" s="31"/>
      <c r="G29" s="31"/>
      <c r="H29" s="31"/>
    </row>
    <row r="30" spans="1:8">
      <c r="A30" s="411" t="s">
        <v>413</v>
      </c>
      <c r="B30" s="412"/>
      <c r="C30" s="31"/>
      <c r="D30" s="31"/>
      <c r="E30" s="31"/>
      <c r="F30" s="31"/>
      <c r="G30" s="31"/>
      <c r="H30" s="31"/>
    </row>
    <row r="31" spans="1:8">
      <c r="A31" s="35"/>
      <c r="B31" s="40" t="s">
        <v>414</v>
      </c>
      <c r="C31" s="31"/>
      <c r="D31" s="31"/>
      <c r="E31" s="31"/>
      <c r="F31" s="31"/>
      <c r="G31" s="31"/>
      <c r="H31" s="31"/>
    </row>
    <row r="32" spans="1:8">
      <c r="A32" s="35"/>
      <c r="B32" s="40" t="s">
        <v>415</v>
      </c>
      <c r="C32" s="31"/>
      <c r="D32" s="31"/>
      <c r="E32" s="31"/>
      <c r="F32" s="31"/>
      <c r="G32" s="31"/>
      <c r="H32" s="31"/>
    </row>
    <row r="33" spans="1:8">
      <c r="A33" s="35"/>
      <c r="B33" s="40" t="s">
        <v>416</v>
      </c>
      <c r="C33" s="31"/>
      <c r="D33" s="31"/>
      <c r="E33" s="31"/>
      <c r="F33" s="31"/>
      <c r="G33" s="31"/>
      <c r="H33" s="31"/>
    </row>
    <row r="34" spans="1:8">
      <c r="A34" s="35"/>
      <c r="B34" s="40" t="s">
        <v>417</v>
      </c>
      <c r="C34" s="31"/>
      <c r="D34" s="31"/>
      <c r="E34" s="31"/>
      <c r="F34" s="31"/>
      <c r="G34" s="31"/>
      <c r="H34" s="31"/>
    </row>
    <row r="35" spans="1:8">
      <c r="A35" s="35"/>
      <c r="B35" s="40" t="s">
        <v>418</v>
      </c>
      <c r="C35" s="31"/>
      <c r="D35" s="31"/>
      <c r="E35" s="31"/>
      <c r="F35" s="31"/>
      <c r="G35" s="31"/>
      <c r="H35" s="31"/>
    </row>
    <row r="36" spans="1:8">
      <c r="A36" s="35"/>
      <c r="B36" s="40" t="s">
        <v>419</v>
      </c>
      <c r="C36" s="31"/>
      <c r="D36" s="31"/>
      <c r="E36" s="31"/>
      <c r="F36" s="31"/>
      <c r="G36" s="31"/>
      <c r="H36" s="31"/>
    </row>
    <row r="37" spans="1:8">
      <c r="A37" s="35"/>
      <c r="B37" s="40" t="s">
        <v>420</v>
      </c>
      <c r="C37" s="31"/>
      <c r="D37" s="31"/>
      <c r="E37" s="31"/>
      <c r="F37" s="31"/>
      <c r="G37" s="31"/>
      <c r="H37" s="31"/>
    </row>
    <row r="38" spans="1:8">
      <c r="A38" s="35"/>
      <c r="B38" s="40" t="s">
        <v>421</v>
      </c>
      <c r="C38" s="31"/>
      <c r="D38" s="31"/>
      <c r="E38" s="31"/>
      <c r="F38" s="31"/>
      <c r="G38" s="31"/>
      <c r="H38" s="31"/>
    </row>
    <row r="39" spans="1:8">
      <c r="A39" s="52"/>
      <c r="B39" s="53"/>
      <c r="C39" s="32"/>
      <c r="D39" s="32"/>
      <c r="E39" s="32"/>
      <c r="F39" s="32"/>
      <c r="G39" s="32"/>
      <c r="H39" s="32"/>
    </row>
    <row r="40" spans="1:8">
      <c r="A40" s="356" t="s">
        <v>422</v>
      </c>
      <c r="B40" s="378"/>
      <c r="C40" s="31"/>
      <c r="D40" s="31"/>
      <c r="E40" s="31"/>
      <c r="F40" s="31"/>
      <c r="G40" s="31"/>
      <c r="H40" s="31"/>
    </row>
    <row r="41" spans="1:8">
      <c r="A41" s="411" t="s">
        <v>423</v>
      </c>
      <c r="B41" s="412"/>
      <c r="C41" s="31"/>
      <c r="D41" s="31"/>
      <c r="E41" s="31"/>
      <c r="F41" s="31"/>
      <c r="G41" s="31"/>
      <c r="H41" s="31"/>
    </row>
    <row r="42" spans="1:8">
      <c r="A42" s="353" t="s">
        <v>424</v>
      </c>
      <c r="B42" s="385"/>
      <c r="C42" s="31"/>
      <c r="D42" s="31"/>
      <c r="E42" s="31"/>
      <c r="F42" s="31"/>
      <c r="G42" s="31"/>
      <c r="H42" s="31"/>
    </row>
    <row r="43" spans="1:8">
      <c r="A43" s="35"/>
      <c r="B43" s="40" t="s">
        <v>425</v>
      </c>
      <c r="C43" s="31"/>
      <c r="D43" s="31"/>
      <c r="E43" s="31"/>
      <c r="F43" s="31"/>
      <c r="G43" s="31"/>
      <c r="H43" s="31"/>
    </row>
    <row r="44" spans="1:8">
      <c r="A44" s="35"/>
      <c r="B44" s="40" t="s">
        <v>426</v>
      </c>
      <c r="C44" s="31"/>
      <c r="D44" s="31"/>
      <c r="E44" s="31"/>
      <c r="F44" s="31"/>
      <c r="G44" s="31"/>
      <c r="H44" s="31"/>
    </row>
    <row r="45" spans="1:8">
      <c r="A45" s="52"/>
      <c r="B45" s="53"/>
      <c r="C45" s="32"/>
      <c r="D45" s="32"/>
      <c r="E45" s="32"/>
      <c r="F45" s="32"/>
      <c r="G45" s="32"/>
      <c r="H45" s="32"/>
    </row>
    <row r="46" spans="1:8">
      <c r="A46" s="356" t="s">
        <v>427</v>
      </c>
      <c r="B46" s="378"/>
      <c r="C46" s="31">
        <f>SUM(C47,,C57,C66,C77)</f>
        <v>0</v>
      </c>
      <c r="D46" s="99">
        <f t="shared" ref="D46:H46" si="2">SUM(D47,,D57,D66,D77)</f>
        <v>0</v>
      </c>
      <c r="E46" s="99">
        <f t="shared" si="2"/>
        <v>0</v>
      </c>
      <c r="F46" s="99">
        <f t="shared" si="2"/>
        <v>0</v>
      </c>
      <c r="G46" s="99">
        <f t="shared" si="2"/>
        <v>0</v>
      </c>
      <c r="H46" s="99">
        <f t="shared" si="2"/>
        <v>0</v>
      </c>
    </row>
    <row r="47" spans="1:8">
      <c r="A47" s="356" t="s">
        <v>395</v>
      </c>
      <c r="B47" s="378"/>
      <c r="C47" s="31"/>
      <c r="D47" s="31"/>
      <c r="E47" s="31"/>
      <c r="F47" s="31"/>
      <c r="G47" s="31"/>
      <c r="H47" s="31"/>
    </row>
    <row r="48" spans="1:8">
      <c r="A48" s="35"/>
      <c r="B48" s="40" t="s">
        <v>396</v>
      </c>
      <c r="C48" s="31"/>
      <c r="D48" s="31"/>
      <c r="E48" s="31"/>
      <c r="F48" s="31"/>
      <c r="G48" s="31"/>
      <c r="H48" s="31"/>
    </row>
    <row r="49" spans="1:8">
      <c r="A49" s="35"/>
      <c r="B49" s="40" t="s">
        <v>397</v>
      </c>
      <c r="C49" s="31"/>
      <c r="D49" s="31"/>
      <c r="E49" s="31"/>
      <c r="F49" s="31"/>
      <c r="G49" s="31"/>
      <c r="H49" s="31"/>
    </row>
    <row r="50" spans="1:8">
      <c r="A50" s="35"/>
      <c r="B50" s="40" t="s">
        <v>398</v>
      </c>
      <c r="C50" s="31"/>
      <c r="D50" s="31"/>
      <c r="E50" s="31"/>
      <c r="F50" s="31"/>
      <c r="G50" s="31"/>
      <c r="H50" s="31"/>
    </row>
    <row r="51" spans="1:8">
      <c r="A51" s="35"/>
      <c r="B51" s="40" t="s">
        <v>399</v>
      </c>
      <c r="C51" s="31"/>
      <c r="D51" s="31"/>
      <c r="E51" s="31"/>
      <c r="F51" s="31"/>
      <c r="G51" s="31"/>
      <c r="H51" s="31"/>
    </row>
    <row r="52" spans="1:8">
      <c r="A52" s="35"/>
      <c r="B52" s="40" t="s">
        <v>400</v>
      </c>
      <c r="C52" s="31"/>
      <c r="D52" s="31"/>
      <c r="E52" s="31"/>
      <c r="F52" s="31"/>
      <c r="G52" s="31"/>
      <c r="H52" s="31"/>
    </row>
    <row r="53" spans="1:8">
      <c r="A53" s="35"/>
      <c r="B53" s="40" t="s">
        <v>401</v>
      </c>
      <c r="C53" s="31"/>
      <c r="D53" s="31"/>
      <c r="E53" s="31"/>
      <c r="F53" s="31"/>
      <c r="G53" s="31"/>
      <c r="H53" s="31"/>
    </row>
    <row r="54" spans="1:8">
      <c r="A54" s="35"/>
      <c r="B54" s="40" t="s">
        <v>402</v>
      </c>
      <c r="C54" s="31"/>
      <c r="D54" s="31"/>
      <c r="E54" s="31"/>
      <c r="F54" s="31"/>
      <c r="G54" s="31"/>
      <c r="H54" s="31"/>
    </row>
    <row r="55" spans="1:8">
      <c r="A55" s="35"/>
      <c r="B55" s="40" t="s">
        <v>403</v>
      </c>
      <c r="C55" s="31"/>
      <c r="D55" s="31"/>
      <c r="E55" s="31"/>
      <c r="F55" s="31"/>
      <c r="G55" s="31"/>
      <c r="H55" s="31"/>
    </row>
    <row r="56" spans="1:8">
      <c r="A56" s="52"/>
      <c r="B56" s="53"/>
      <c r="C56" s="32"/>
      <c r="D56" s="32"/>
      <c r="E56" s="32"/>
      <c r="F56" s="32"/>
      <c r="G56" s="32"/>
      <c r="H56" s="32"/>
    </row>
    <row r="57" spans="1:8">
      <c r="A57" s="356" t="s">
        <v>404</v>
      </c>
      <c r="B57" s="378"/>
      <c r="C57" s="31"/>
      <c r="D57" s="31"/>
      <c r="E57" s="31"/>
      <c r="F57" s="31"/>
      <c r="G57" s="31"/>
      <c r="H57" s="31"/>
    </row>
    <row r="58" spans="1:8">
      <c r="A58" s="35"/>
      <c r="B58" s="40" t="s">
        <v>405</v>
      </c>
      <c r="C58" s="31"/>
      <c r="D58" s="31"/>
      <c r="E58" s="31"/>
      <c r="F58" s="31"/>
      <c r="G58" s="31"/>
      <c r="H58" s="31"/>
    </row>
    <row r="59" spans="1:8">
      <c r="A59" s="35"/>
      <c r="B59" s="40" t="s">
        <v>406</v>
      </c>
      <c r="C59" s="31"/>
      <c r="D59" s="31"/>
      <c r="E59" s="31"/>
      <c r="F59" s="31"/>
      <c r="G59" s="31"/>
      <c r="H59" s="31"/>
    </row>
    <row r="60" spans="1:8">
      <c r="A60" s="35"/>
      <c r="B60" s="40" t="s">
        <v>407</v>
      </c>
      <c r="C60" s="31"/>
      <c r="D60" s="31"/>
      <c r="E60" s="31"/>
      <c r="F60" s="31"/>
      <c r="G60" s="31"/>
      <c r="H60" s="31"/>
    </row>
    <row r="61" spans="1:8">
      <c r="A61" s="35"/>
      <c r="B61" s="40" t="s">
        <v>408</v>
      </c>
      <c r="C61" s="31"/>
      <c r="D61" s="31"/>
      <c r="E61" s="31"/>
      <c r="F61" s="31"/>
      <c r="G61" s="31"/>
      <c r="H61" s="31"/>
    </row>
    <row r="62" spans="1:8">
      <c r="A62" s="35"/>
      <c r="B62" s="40" t="s">
        <v>409</v>
      </c>
      <c r="C62" s="31"/>
      <c r="D62" s="31"/>
      <c r="E62" s="31"/>
      <c r="F62" s="31"/>
      <c r="G62" s="31"/>
      <c r="H62" s="31"/>
    </row>
    <row r="63" spans="1:8">
      <c r="A63" s="35"/>
      <c r="B63" s="40" t="s">
        <v>410</v>
      </c>
      <c r="C63" s="31"/>
      <c r="D63" s="31"/>
      <c r="E63" s="31"/>
      <c r="F63" s="31"/>
      <c r="G63" s="31"/>
      <c r="H63" s="31"/>
    </row>
    <row r="64" spans="1:8">
      <c r="A64" s="35"/>
      <c r="B64" s="40" t="s">
        <v>411</v>
      </c>
      <c r="C64" s="31"/>
      <c r="D64" s="31"/>
      <c r="E64" s="31"/>
      <c r="F64" s="31"/>
      <c r="G64" s="31"/>
      <c r="H64" s="31"/>
    </row>
    <row r="65" spans="1:8">
      <c r="A65" s="52"/>
      <c r="B65" s="53"/>
      <c r="C65" s="32"/>
      <c r="D65" s="32"/>
      <c r="E65" s="32"/>
      <c r="F65" s="32"/>
      <c r="G65" s="32"/>
      <c r="H65" s="32"/>
    </row>
    <row r="66" spans="1:8">
      <c r="A66" s="356" t="s">
        <v>412</v>
      </c>
      <c r="B66" s="378"/>
      <c r="C66" s="31"/>
      <c r="D66" s="31"/>
      <c r="E66" s="31"/>
      <c r="F66" s="31"/>
      <c r="G66" s="31"/>
      <c r="H66" s="31"/>
    </row>
    <row r="67" spans="1:8">
      <c r="A67" s="411" t="s">
        <v>413</v>
      </c>
      <c r="B67" s="412"/>
      <c r="C67" s="31"/>
      <c r="D67" s="31"/>
      <c r="E67" s="31"/>
      <c r="F67" s="31"/>
      <c r="G67" s="31"/>
      <c r="H67" s="31"/>
    </row>
    <row r="68" spans="1:8">
      <c r="A68" s="35"/>
      <c r="B68" s="40" t="s">
        <v>414</v>
      </c>
      <c r="C68" s="31"/>
      <c r="D68" s="31"/>
      <c r="E68" s="31"/>
      <c r="F68" s="31"/>
      <c r="G68" s="31"/>
      <c r="H68" s="31"/>
    </row>
    <row r="69" spans="1:8">
      <c r="A69" s="35"/>
      <c r="B69" s="40" t="s">
        <v>415</v>
      </c>
      <c r="C69" s="31"/>
      <c r="D69" s="31"/>
      <c r="E69" s="31"/>
      <c r="F69" s="31"/>
      <c r="G69" s="31"/>
      <c r="H69" s="31"/>
    </row>
    <row r="70" spans="1:8">
      <c r="A70" s="35"/>
      <c r="B70" s="40" t="s">
        <v>416</v>
      </c>
      <c r="C70" s="31"/>
      <c r="D70" s="31"/>
      <c r="E70" s="31"/>
      <c r="F70" s="31"/>
      <c r="G70" s="31"/>
      <c r="H70" s="31"/>
    </row>
    <row r="71" spans="1:8">
      <c r="A71" s="35"/>
      <c r="B71" s="40" t="s">
        <v>417</v>
      </c>
      <c r="C71" s="31"/>
      <c r="D71" s="31"/>
      <c r="E71" s="31"/>
      <c r="F71" s="31"/>
      <c r="G71" s="31"/>
      <c r="H71" s="31"/>
    </row>
    <row r="72" spans="1:8">
      <c r="A72" s="35"/>
      <c r="B72" s="40" t="s">
        <v>418</v>
      </c>
      <c r="C72" s="31"/>
      <c r="D72" s="31"/>
      <c r="E72" s="31"/>
      <c r="F72" s="31"/>
      <c r="G72" s="31"/>
      <c r="H72" s="31"/>
    </row>
    <row r="73" spans="1:8">
      <c r="A73" s="35"/>
      <c r="B73" s="40" t="s">
        <v>419</v>
      </c>
      <c r="C73" s="31"/>
      <c r="D73" s="31"/>
      <c r="E73" s="31"/>
      <c r="F73" s="31"/>
      <c r="G73" s="31"/>
      <c r="H73" s="31"/>
    </row>
    <row r="74" spans="1:8">
      <c r="A74" s="35"/>
      <c r="B74" s="40" t="s">
        <v>420</v>
      </c>
      <c r="C74" s="31"/>
      <c r="D74" s="31"/>
      <c r="E74" s="31"/>
      <c r="F74" s="31"/>
      <c r="G74" s="31"/>
      <c r="H74" s="31"/>
    </row>
    <row r="75" spans="1:8">
      <c r="A75" s="35"/>
      <c r="B75" s="40" t="s">
        <v>421</v>
      </c>
      <c r="C75" s="31"/>
      <c r="D75" s="31"/>
      <c r="E75" s="31"/>
      <c r="F75" s="31"/>
      <c r="G75" s="31"/>
      <c r="H75" s="31"/>
    </row>
    <row r="76" spans="1:8">
      <c r="A76" s="52"/>
      <c r="B76" s="53"/>
      <c r="C76" s="32"/>
      <c r="D76" s="32"/>
      <c r="E76" s="32"/>
      <c r="F76" s="32"/>
      <c r="G76" s="32"/>
      <c r="H76" s="32"/>
    </row>
    <row r="77" spans="1:8">
      <c r="A77" s="356" t="s">
        <v>422</v>
      </c>
      <c r="B77" s="378"/>
      <c r="C77" s="31"/>
      <c r="D77" s="31"/>
      <c r="E77" s="31"/>
      <c r="F77" s="31"/>
      <c r="G77" s="31"/>
      <c r="H77" s="31"/>
    </row>
    <row r="78" spans="1:8">
      <c r="A78" s="411" t="s">
        <v>423</v>
      </c>
      <c r="B78" s="412"/>
      <c r="C78" s="31"/>
      <c r="D78" s="31"/>
      <c r="E78" s="31"/>
      <c r="F78" s="31"/>
      <c r="G78" s="31"/>
      <c r="H78" s="31"/>
    </row>
    <row r="79" spans="1:8">
      <c r="A79" s="353" t="s">
        <v>424</v>
      </c>
      <c r="B79" s="385"/>
      <c r="C79" s="31"/>
      <c r="D79" s="31"/>
      <c r="E79" s="31"/>
      <c r="F79" s="31"/>
      <c r="G79" s="31"/>
      <c r="H79" s="31"/>
    </row>
    <row r="80" spans="1:8">
      <c r="A80" s="35"/>
      <c r="B80" s="40" t="s">
        <v>425</v>
      </c>
      <c r="C80" s="31"/>
      <c r="D80" s="31"/>
      <c r="E80" s="31"/>
      <c r="F80" s="31"/>
      <c r="G80" s="31"/>
      <c r="H80" s="31"/>
    </row>
    <row r="81" spans="1:8">
      <c r="A81" s="35"/>
      <c r="B81" s="40" t="s">
        <v>426</v>
      </c>
      <c r="C81" s="31"/>
      <c r="D81" s="31"/>
      <c r="E81" s="31"/>
      <c r="F81" s="31"/>
      <c r="G81" s="31"/>
      <c r="H81" s="31"/>
    </row>
    <row r="82" spans="1:8">
      <c r="A82" s="52"/>
      <c r="B82" s="53"/>
      <c r="C82" s="32"/>
      <c r="D82" s="32"/>
      <c r="E82" s="32"/>
      <c r="F82" s="32"/>
      <c r="G82" s="32"/>
      <c r="H82" s="32"/>
    </row>
    <row r="83" spans="1:8">
      <c r="A83" s="356" t="s">
        <v>379</v>
      </c>
      <c r="B83" s="378"/>
      <c r="C83" s="31">
        <f>SUM(C46,C9)</f>
        <v>178740000</v>
      </c>
      <c r="D83" s="108">
        <f t="shared" ref="D83:H83" si="3">SUM(D46,D9)</f>
        <v>1178616</v>
      </c>
      <c r="E83" s="108">
        <f t="shared" si="3"/>
        <v>179918616</v>
      </c>
      <c r="F83" s="108">
        <f t="shared" si="3"/>
        <v>72498400</v>
      </c>
      <c r="G83" s="108">
        <f t="shared" si="3"/>
        <v>72338669</v>
      </c>
      <c r="H83" s="108">
        <f t="shared" si="3"/>
        <v>107420216</v>
      </c>
    </row>
    <row r="84" spans="1:8" ht="15.75" thickBot="1">
      <c r="A84" s="54"/>
      <c r="B84" s="55"/>
      <c r="C84" s="34"/>
      <c r="D84" s="34"/>
      <c r="E84" s="34"/>
      <c r="F84" s="34"/>
      <c r="G84" s="34"/>
      <c r="H84" s="34"/>
    </row>
  </sheetData>
  <mergeCells count="26"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workbookViewId="0">
      <selection activeCell="F35" sqref="F35"/>
    </sheetView>
  </sheetViews>
  <sheetFormatPr baseColWidth="10" defaultRowHeight="15"/>
  <cols>
    <col min="1" max="1" width="52.42578125" customWidth="1"/>
    <col min="3" max="3" width="12.42578125" customWidth="1"/>
  </cols>
  <sheetData>
    <row r="1" spans="1:7">
      <c r="A1" s="379" t="s">
        <v>547</v>
      </c>
      <c r="B1" s="380"/>
      <c r="C1" s="380"/>
      <c r="D1" s="380"/>
      <c r="E1" s="380"/>
      <c r="F1" s="380"/>
      <c r="G1" s="397"/>
    </row>
    <row r="2" spans="1:7">
      <c r="A2" s="327" t="s">
        <v>298</v>
      </c>
      <c r="B2" s="328"/>
      <c r="C2" s="328"/>
      <c r="D2" s="328"/>
      <c r="E2" s="328"/>
      <c r="F2" s="328"/>
      <c r="G2" s="398"/>
    </row>
    <row r="3" spans="1:7">
      <c r="A3" s="327" t="s">
        <v>428</v>
      </c>
      <c r="B3" s="328"/>
      <c r="C3" s="328"/>
      <c r="D3" s="328"/>
      <c r="E3" s="328"/>
      <c r="F3" s="328"/>
      <c r="G3" s="398"/>
    </row>
    <row r="4" spans="1:7">
      <c r="A4" s="327" t="s">
        <v>677</v>
      </c>
      <c r="B4" s="328"/>
      <c r="C4" s="328"/>
      <c r="D4" s="328"/>
      <c r="E4" s="328"/>
      <c r="F4" s="328"/>
      <c r="G4" s="398"/>
    </row>
    <row r="5" spans="1:7" ht="15.75" thickBot="1">
      <c r="A5" s="329" t="s">
        <v>1</v>
      </c>
      <c r="B5" s="330"/>
      <c r="C5" s="330"/>
      <c r="D5" s="330"/>
      <c r="E5" s="330"/>
      <c r="F5" s="330"/>
      <c r="G5" s="399"/>
    </row>
    <row r="6" spans="1:7" ht="15.75" thickBot="1">
      <c r="A6" s="325" t="s">
        <v>2</v>
      </c>
      <c r="B6" s="308" t="s">
        <v>300</v>
      </c>
      <c r="C6" s="309"/>
      <c r="D6" s="309"/>
      <c r="E6" s="309"/>
      <c r="F6" s="310"/>
      <c r="G6" s="315" t="s">
        <v>301</v>
      </c>
    </row>
    <row r="7" spans="1:7" ht="23.25" thickBot="1">
      <c r="A7" s="326"/>
      <c r="B7" s="218" t="s">
        <v>186</v>
      </c>
      <c r="C7" s="218" t="s">
        <v>302</v>
      </c>
      <c r="D7" s="218" t="s">
        <v>303</v>
      </c>
      <c r="E7" s="218" t="s">
        <v>429</v>
      </c>
      <c r="F7" s="218" t="s">
        <v>204</v>
      </c>
      <c r="G7" s="316"/>
    </row>
    <row r="8" spans="1:7" ht="16.5" customHeight="1">
      <c r="A8" s="61" t="s">
        <v>430</v>
      </c>
      <c r="B8" s="56"/>
      <c r="C8" s="29"/>
      <c r="D8" s="29"/>
      <c r="E8" s="29"/>
      <c r="F8" s="29"/>
      <c r="G8" s="29"/>
    </row>
    <row r="9" spans="1:7">
      <c r="A9" s="57" t="s">
        <v>431</v>
      </c>
      <c r="B9" s="110">
        <f>+'EAEPED (a)'!C9</f>
        <v>97723182</v>
      </c>
      <c r="C9" s="111">
        <f>+'EAEPED (a)'!D9</f>
        <v>0</v>
      </c>
      <c r="D9" s="111">
        <f>+'EAEPED (a)'!E9</f>
        <v>97723182</v>
      </c>
      <c r="E9" s="111">
        <f>+'EAEPED (a)'!F9</f>
        <v>22656847</v>
      </c>
      <c r="F9" s="111">
        <f>+'EAEPED (a)'!G9</f>
        <v>22550230</v>
      </c>
      <c r="G9" s="111">
        <f>+'EAEPED (a)'!H9</f>
        <v>75066335</v>
      </c>
    </row>
    <row r="10" spans="1:7">
      <c r="A10" s="57" t="s">
        <v>432</v>
      </c>
      <c r="B10" s="56"/>
      <c r="C10" s="29"/>
      <c r="D10" s="29"/>
      <c r="E10" s="29"/>
      <c r="F10" s="29"/>
      <c r="G10" s="29"/>
    </row>
    <row r="11" spans="1:7">
      <c r="A11" s="35" t="s">
        <v>433</v>
      </c>
      <c r="B11" s="56"/>
      <c r="C11" s="29"/>
      <c r="D11" s="29"/>
      <c r="E11" s="29"/>
      <c r="F11" s="29"/>
      <c r="G11" s="29"/>
    </row>
    <row r="12" spans="1:7">
      <c r="A12" s="57" t="s">
        <v>434</v>
      </c>
      <c r="B12" s="56"/>
      <c r="C12" s="29"/>
      <c r="D12" s="29"/>
      <c r="E12" s="29"/>
      <c r="F12" s="29"/>
      <c r="G12" s="29"/>
    </row>
    <row r="13" spans="1:7">
      <c r="A13" s="35" t="s">
        <v>435</v>
      </c>
      <c r="B13" s="56"/>
      <c r="C13" s="29"/>
      <c r="D13" s="29"/>
      <c r="E13" s="29"/>
      <c r="F13" s="29"/>
      <c r="G13" s="29"/>
    </row>
    <row r="14" spans="1:7">
      <c r="A14" s="57" t="s">
        <v>436</v>
      </c>
      <c r="B14" s="56"/>
      <c r="C14" s="29"/>
      <c r="D14" s="29"/>
      <c r="E14" s="29"/>
      <c r="F14" s="29"/>
      <c r="G14" s="29"/>
    </row>
    <row r="15" spans="1:7" ht="22.5">
      <c r="A15" s="57" t="s">
        <v>437</v>
      </c>
      <c r="B15" s="56"/>
      <c r="C15" s="29"/>
      <c r="D15" s="29"/>
      <c r="E15" s="29"/>
      <c r="F15" s="29"/>
      <c r="G15" s="29"/>
    </row>
    <row r="16" spans="1:7">
      <c r="A16" s="58" t="s">
        <v>438</v>
      </c>
      <c r="B16" s="56"/>
      <c r="C16" s="29"/>
      <c r="D16" s="29"/>
      <c r="E16" s="29"/>
      <c r="F16" s="29"/>
      <c r="G16" s="29"/>
    </row>
    <row r="17" spans="1:7">
      <c r="A17" s="62" t="s">
        <v>439</v>
      </c>
      <c r="B17" s="56"/>
      <c r="C17" s="29"/>
      <c r="D17" s="29"/>
      <c r="E17" s="29"/>
      <c r="F17" s="29"/>
      <c r="G17" s="29"/>
    </row>
    <row r="18" spans="1:7">
      <c r="A18" s="57" t="s">
        <v>440</v>
      </c>
      <c r="B18" s="56"/>
      <c r="C18" s="29"/>
      <c r="D18" s="29"/>
      <c r="E18" s="29"/>
      <c r="F18" s="29"/>
      <c r="G18" s="29"/>
    </row>
    <row r="19" spans="1:7">
      <c r="A19" s="57"/>
      <c r="B19" s="56"/>
      <c r="C19" s="29"/>
      <c r="D19" s="29"/>
      <c r="E19" s="29"/>
      <c r="F19" s="29"/>
      <c r="G19" s="29"/>
    </row>
    <row r="20" spans="1:7">
      <c r="A20" s="61" t="s">
        <v>441</v>
      </c>
      <c r="B20" s="56"/>
      <c r="C20" s="29"/>
      <c r="D20" s="29"/>
      <c r="E20" s="29"/>
      <c r="F20" s="29"/>
      <c r="G20" s="29"/>
    </row>
    <row r="21" spans="1:7">
      <c r="A21" s="57" t="s">
        <v>431</v>
      </c>
      <c r="B21" s="56"/>
      <c r="C21" s="29"/>
      <c r="D21" s="29"/>
      <c r="E21" s="29"/>
      <c r="F21" s="29"/>
      <c r="G21" s="29"/>
    </row>
    <row r="22" spans="1:7">
      <c r="A22" s="57" t="s">
        <v>432</v>
      </c>
      <c r="B22" s="56"/>
      <c r="C22" s="29"/>
      <c r="D22" s="29"/>
      <c r="E22" s="29"/>
      <c r="F22" s="29"/>
      <c r="G22" s="29"/>
    </row>
    <row r="23" spans="1:7">
      <c r="A23" s="35" t="s">
        <v>433</v>
      </c>
      <c r="B23" s="56"/>
      <c r="C23" s="29"/>
      <c r="D23" s="29"/>
      <c r="E23" s="29"/>
      <c r="F23" s="29"/>
      <c r="G23" s="29"/>
    </row>
    <row r="24" spans="1:7">
      <c r="A24" s="57" t="s">
        <v>434</v>
      </c>
      <c r="B24" s="56"/>
      <c r="C24" s="29"/>
      <c r="D24" s="29"/>
      <c r="E24" s="29"/>
      <c r="F24" s="29"/>
      <c r="G24" s="29"/>
    </row>
    <row r="25" spans="1:7">
      <c r="A25" s="35" t="s">
        <v>435</v>
      </c>
      <c r="B25" s="56"/>
      <c r="C25" s="29"/>
      <c r="D25" s="29"/>
      <c r="E25" s="29"/>
      <c r="F25" s="29"/>
      <c r="G25" s="29"/>
    </row>
    <row r="26" spans="1:7">
      <c r="A26" s="57" t="s">
        <v>436</v>
      </c>
      <c r="B26" s="56"/>
      <c r="C26" s="29"/>
      <c r="D26" s="29"/>
      <c r="E26" s="29"/>
      <c r="F26" s="29"/>
      <c r="G26" s="29"/>
    </row>
    <row r="27" spans="1:7" ht="22.5">
      <c r="A27" s="57" t="s">
        <v>437</v>
      </c>
      <c r="B27" s="56"/>
      <c r="C27" s="29"/>
      <c r="D27" s="29"/>
      <c r="E27" s="29"/>
      <c r="F27" s="29"/>
      <c r="G27" s="29"/>
    </row>
    <row r="28" spans="1:7">
      <c r="A28" s="58" t="s">
        <v>438</v>
      </c>
      <c r="B28" s="56"/>
      <c r="C28" s="29"/>
      <c r="D28" s="29"/>
      <c r="E28" s="29"/>
      <c r="F28" s="29"/>
      <c r="G28" s="29"/>
    </row>
    <row r="29" spans="1:7">
      <c r="A29" s="62" t="s">
        <v>439</v>
      </c>
      <c r="B29" s="56"/>
      <c r="C29" s="29"/>
      <c r="D29" s="29"/>
      <c r="E29" s="29"/>
      <c r="F29" s="29"/>
      <c r="G29" s="29"/>
    </row>
    <row r="30" spans="1:7">
      <c r="A30" s="35" t="s">
        <v>440</v>
      </c>
      <c r="B30" s="56"/>
      <c r="C30" s="29"/>
      <c r="D30" s="29"/>
      <c r="E30" s="29"/>
      <c r="F30" s="29"/>
      <c r="G30" s="29"/>
    </row>
    <row r="31" spans="1:7">
      <c r="A31" s="61" t="s">
        <v>442</v>
      </c>
      <c r="B31" s="256">
        <f>+B9</f>
        <v>97723182</v>
      </c>
      <c r="C31" s="256">
        <f t="shared" ref="C31:G31" si="0">+C9</f>
        <v>0</v>
      </c>
      <c r="D31" s="256">
        <f t="shared" si="0"/>
        <v>97723182</v>
      </c>
      <c r="E31" s="256">
        <f t="shared" si="0"/>
        <v>22656847</v>
      </c>
      <c r="F31" s="256">
        <f t="shared" si="0"/>
        <v>22550230</v>
      </c>
      <c r="G31" s="256">
        <f t="shared" si="0"/>
        <v>75066335</v>
      </c>
    </row>
    <row r="32" spans="1:7" ht="15.75" thickBot="1">
      <c r="A32" s="59"/>
      <c r="B32" s="60"/>
      <c r="C32" s="3"/>
      <c r="D32" s="3"/>
      <c r="E32" s="3"/>
      <c r="F32" s="3"/>
      <c r="G32" s="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11</vt:i4>
      </vt:variant>
    </vt:vector>
  </HeadingPairs>
  <TitlesOfParts>
    <vt:vector size="26" baseType="lpstr">
      <vt:lpstr>ESFD</vt:lpstr>
      <vt:lpstr>IADPOP</vt:lpstr>
      <vt:lpstr>IAODF</vt:lpstr>
      <vt:lpstr>BP</vt:lpstr>
      <vt:lpstr>EAID</vt:lpstr>
      <vt:lpstr>EAEPED (a)</vt:lpstr>
      <vt:lpstr>EAEPED (b)</vt:lpstr>
      <vt:lpstr>EAEPED (c)</vt:lpstr>
      <vt:lpstr>EAEPED (d)</vt:lpstr>
      <vt:lpstr>PRIE (a)</vt:lpstr>
      <vt:lpstr>PRIE (b)</vt:lpstr>
      <vt:lpstr>PRIE (c)</vt:lpstr>
      <vt:lpstr>PRIE (d)</vt:lpstr>
      <vt:lpstr>IEA</vt:lpstr>
      <vt:lpstr>GUIA CUMPLIMIENTO</vt:lpstr>
      <vt:lpstr>BP!Área_de_impresión</vt:lpstr>
      <vt:lpstr>IADPOP!Área_de_impresión</vt:lpstr>
      <vt:lpstr>IAODF!Área_de_impresión</vt:lpstr>
      <vt:lpstr>BP!Títulos_a_imprimir</vt:lpstr>
      <vt:lpstr>'EAEPED (a)'!Títulos_a_imprimir</vt:lpstr>
      <vt:lpstr>'EAEPED (c)'!Títulos_a_imprimir</vt:lpstr>
      <vt:lpstr>'EAEPED (d)'!Títulos_a_imprimir</vt:lpstr>
      <vt:lpstr>EAID!Títulos_a_imprimir</vt:lpstr>
      <vt:lpstr>ESFD!Títulos_a_imprimir</vt:lpstr>
      <vt:lpstr>'GUIA CUMPLIMIENTO'!Títulos_a_imprimir</vt:lpstr>
      <vt:lpstr>IEA!Títulos_a_imprimir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meli0</cp:lastModifiedBy>
  <cp:lastPrinted>2018-04-11T19:24:25Z</cp:lastPrinted>
  <dcterms:created xsi:type="dcterms:W3CDTF">2017-01-05T23:17:09Z</dcterms:created>
  <dcterms:modified xsi:type="dcterms:W3CDTF">2018-04-13T04:42:29Z</dcterms:modified>
</cp:coreProperties>
</file>