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RTIFICADO IMSS JUN 17\CEDH\FORMATOS LDF\"/>
    </mc:Choice>
  </mc:AlternateContent>
  <bookViews>
    <workbookView xWindow="0" yWindow="0" windowWidth="20490" windowHeight="775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E17" i="5" l="1"/>
  <c r="B8" i="1"/>
  <c r="G10" i="7" l="1"/>
  <c r="D9" i="4" l="1"/>
  <c r="G17" i="7" l="1"/>
  <c r="G16" i="7"/>
  <c r="G15" i="7"/>
  <c r="G14" i="7"/>
  <c r="G13" i="7"/>
  <c r="G12" i="7"/>
  <c r="F8" i="7"/>
  <c r="E8" i="7"/>
  <c r="D8" i="7"/>
  <c r="C8" i="7"/>
  <c r="B8" i="7"/>
  <c r="G22" i="7"/>
  <c r="H18" i="6" l="1"/>
  <c r="H14" i="6"/>
  <c r="H12" i="6"/>
  <c r="H10" i="6"/>
  <c r="C9" i="6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H17" i="6" l="1"/>
  <c r="F83" i="1"/>
  <c r="F76" i="1"/>
  <c r="F87" i="1" s="1"/>
  <c r="F71" i="1"/>
  <c r="F65" i="1"/>
  <c r="F41" i="1"/>
  <c r="F37" i="1"/>
  <c r="F30" i="1"/>
  <c r="F26" i="1"/>
  <c r="F22" i="1"/>
  <c r="F18" i="1"/>
  <c r="F8" i="1"/>
  <c r="F46" i="1" s="1"/>
  <c r="F67" i="1" s="1"/>
  <c r="F89" i="1" l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3" i="7"/>
  <c r="G32" i="7"/>
  <c r="G31" i="7"/>
  <c r="G30" i="7"/>
  <c r="G29" i="7"/>
  <c r="G28" i="7"/>
  <c r="G27" i="7"/>
  <c r="G26" i="7"/>
  <c r="G21" i="7"/>
  <c r="G20" i="7"/>
  <c r="G19" i="7"/>
  <c r="G18" i="7"/>
  <c r="G11" i="7"/>
  <c r="F24" i="7"/>
  <c r="E24" i="7"/>
  <c r="D24" i="7"/>
  <c r="C24" i="7"/>
  <c r="B24" i="7"/>
  <c r="H11" i="8"/>
  <c r="G24" i="7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7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43" i="5" s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G9" i="8" s="1"/>
  <c r="G83" i="8" s="1"/>
  <c r="F10" i="8"/>
  <c r="F9" i="8" s="1"/>
  <c r="F83" i="8" s="1"/>
  <c r="E10" i="8"/>
  <c r="D10" i="8"/>
  <c r="D9" i="8" s="1"/>
  <c r="D83" i="8" s="1"/>
  <c r="C10" i="8"/>
  <c r="C9" i="8" s="1"/>
  <c r="C83" i="8" s="1"/>
  <c r="G35" i="7"/>
  <c r="F35" i="7"/>
  <c r="E35" i="7"/>
  <c r="D35" i="7"/>
  <c r="C35" i="7"/>
  <c r="B35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E9" i="6"/>
  <c r="H9" i="6" s="1"/>
  <c r="D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B10" i="9" l="1"/>
  <c r="B8" i="9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D78" i="5"/>
  <c r="D70" i="5"/>
  <c r="D57" i="5"/>
  <c r="D48" i="5"/>
  <c r="D39" i="5"/>
  <c r="I39" i="5" s="1"/>
  <c r="H30" i="5"/>
  <c r="G30" i="5"/>
  <c r="F30" i="5"/>
  <c r="E30" i="5"/>
  <c r="D30" i="5"/>
  <c r="E43" i="5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B16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s="1"/>
</calcChain>
</file>

<file path=xl/sharedStrings.xml><?xml version="1.0" encoding="utf-8"?>
<sst xmlns="http://schemas.openxmlformats.org/spreadsheetml/2006/main" count="666" uniqueCount="467">
  <si>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</si>
  <si>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</si>
  <si>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</si>
  <si>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</si>
  <si>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</si>
  <si>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</si>
  <si>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</si>
  <si>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</si>
  <si>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</si>
  <si>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</si>
  <si>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</si>
  <si>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</si>
  <si>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</si>
  <si>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</si>
  <si>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</si>
  <si>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</si>
  <si>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</si>
  <si>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</si>
  <si>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</si>
  <si>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</si>
  <si>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</si>
  <si>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</si>
  <si>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</si>
  <si>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</si>
  <si>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</si>
  <si>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</si>
  <si>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</si>
  <si>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</si>
  <si>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</si>
  <si>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</si>
  <si>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</si>
  <si>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</si>
  <si>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</si>
  <si>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</si>
  <si>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</si>
  <si>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</si>
  <si>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</si>
  <si>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</si>
  <si>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</si>
  <si>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</si>
  <si>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</si>
  <si>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</si>
  <si>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</si>
  <si>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</si>
  <si>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</si>
  <si>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</si>
  <si>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</si>
  <si>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</si>
  <si>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</si>
  <si>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</si>
  <si>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</si>
  <si>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</si>
  <si>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</si>
  <si>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</si>
  <si>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</si>
  <si>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</si>
  <si>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</si>
  <si>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</si>
  <si>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</si>
  <si>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</si>
  <si>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</si>
  <si>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</si>
  <si>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</si>
  <si>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</si>
  <si>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</si>
  <si>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</si>
  <si>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</si>
  <si>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</si>
  <si>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</si>
  <si>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</si>
  <si>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</si>
  <si>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</si>
  <si>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</si>
  <si>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</si>
  <si>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</si>
  <si>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</si>
  <si>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</si>
  <si>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</si>
  <si>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</si>
  <si>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</si>
  <si>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</si>
  <si>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</si>
  <si>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</si>
  <si>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</si>
  <si>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</si>
  <si>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</si>
  <si>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</si>
  <si>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</si>
  <si>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</si>
  <si>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</si>
  <si>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</si>
  <si>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</si>
  <si>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</si>
  <si>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</si>
  <si>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</si>
  <si>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</si>
  <si>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</si>
  <si>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</si>
  <si>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</si>
  <si>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</si>
  <si>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</si>
  <si>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</si>
  <si>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</si>
  <si>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</si>
  <si>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</si>
  <si>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</si>
  <si>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</si>
  <si>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</si>
  <si>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</si>
  <si>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</si>
  <si>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</si>
  <si>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</si>
  <si>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</si>
  <si>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</si>
  <si>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</si>
  <si>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</si>
  <si>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</si>
  <si>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</si>
  <si>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</si>
  <si>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</si>
  <si>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</si>
  <si>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</si>
  <si>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</si>
  <si>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</si>
  <si>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</si>
  <si>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</si>
  <si>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</si>
  <si>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</si>
  <si>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</si>
  <si>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</si>
  <si>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</si>
  <si>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</si>
  <si>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</si>
  <si>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</si>
  <si>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</si>
  <si>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</si>
  <si>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</si>
  <si>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</si>
  <si>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</si>
  <si>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</si>
  <si>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</si>
  <si>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</si>
  <si>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</si>
  <si>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</si>
  <si>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</si>
  <si>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</si>
  <si>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</si>
  <si>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</si>
  <si>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</si>
  <si>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</si>
  <si>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</si>
  <si>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</si>
  <si>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</si>
  <si>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</si>
  <si>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</si>
  <si>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</si>
  <si>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</si>
  <si>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</si>
  <si>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</si>
  <si>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</si>
  <si>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</si>
  <si>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</si>
  <si>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</si>
  <si>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</si>
  <si>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</si>
  <si>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</si>
  <si>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</si>
  <si>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</si>
  <si>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</si>
  <si>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</si>
  <si>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</si>
  <si>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</si>
  <si>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</si>
  <si>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</si>
  <si>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</si>
  <si>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</si>
  <si>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</si>
  <si>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</si>
  <si>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</si>
  <si>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</si>
  <si>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</si>
  <si>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</si>
  <si>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</si>
  <si>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</si>
  <si>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</si>
  <si>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</si>
  <si>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</si>
  <si>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</si>
  <si>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</si>
  <si>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</si>
  <si>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</si>
  <si>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</si>
  <si>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</si>
  <si>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</si>
  <si>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</si>
  <si>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</si>
  <si>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</si>
  <si>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</si>
  <si>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</si>
  <si>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</si>
  <si>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</si>
  <si>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</si>
  <si>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</si>
  <si>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</si>
  <si>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</si>
  <si>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</si>
  <si>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</si>
  <si>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</si>
  <si>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</si>
  <si>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</si>
  <si>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</si>
  <si>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</si>
  <si>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</si>
  <si>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</si>
  <si>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</si>
  <si>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</si>
  <si>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</si>
  <si>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</si>
  <si>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</si>
  <si>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</si>
  <si>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</si>
  <si>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</si>
  <si>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</si>
  <si>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</si>
  <si>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</si>
  <si>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</si>
  <si>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</si>
  <si>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</si>
  <si>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</si>
  <si>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</si>
  <si>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</si>
  <si>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</si>
  <si>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</si>
  <si>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</si>
  <si>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</si>
  <si>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</si>
  <si>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</si>
  <si>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</si>
  <si>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</si>
  <si>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</si>
  <si>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</si>
  <si>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</si>
  <si>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</si>
  <si>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</si>
  <si>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</si>
  <si>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</si>
  <si>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</si>
  <si>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</si>
  <si>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</si>
  <si>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</si>
  <si>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</si>
  <si>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</si>
  <si>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</si>
  <si>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</si>
  <si>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</si>
  <si>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</si>
  <si>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</si>
  <si>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</si>
  <si>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</si>
  <si>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</si>
  <si>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</si>
  <si>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</si>
  <si>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</si>
  <si>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</si>
  <si>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</si>
  <si>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</si>
  <si>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</si>
  <si>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</si>
  <si>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</si>
  <si>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</si>
  <si>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</si>
  <si>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</si>
  <si>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</si>
  <si>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</si>
  <si>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</si>
  <si>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</si>
  <si>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</si>
  <si>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</si>
  <si>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</si>
  <si>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</si>
  <si>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</si>
  <si>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</si>
  <si>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</si>
  <si>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</si>
  <si>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</si>
  <si>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</si>
  <si>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</si>
  <si>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</si>
  <si>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</si>
  <si>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</si>
  <si>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</si>
  <si>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</si>
  <si>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</si>
  <si>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</si>
  <si>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</si>
  <si>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</si>
  <si>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</si>
  <si>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</si>
  <si>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</si>
  <si>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</si>
  <si>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</si>
  <si>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</si>
  <si>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</si>
  <si>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</si>
  <si>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</si>
  <si>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</si>
  <si>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</si>
  <si>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</si>
  <si>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</si>
  <si>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</si>
  <si>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</si>
  <si>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</si>
  <si>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</si>
  <si>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</si>
  <si>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</si>
  <si>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</si>
  <si>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</si>
  <si>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</si>
  <si>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</si>
  <si>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</si>
  <si>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</si>
  <si>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</si>
  <si>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</si>
  <si>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</si>
  <si>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</si>
  <si>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</si>
  <si>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</si>
  <si>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</si>
  <si>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</si>
  <si>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</si>
  <si>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</si>
  <si>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</si>
  <si>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</si>
  <si>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</si>
  <si>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</si>
  <si>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</si>
  <si>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</si>
  <si>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</si>
  <si>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</si>
  <si>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</si>
  <si>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</si>
  <si>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</si>
  <si>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</si>
  <si>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</si>
  <si>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</si>
  <si>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</si>
  <si>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</si>
  <si>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</si>
  <si>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</si>
  <si>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</si>
  <si>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</si>
  <si>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</si>
  <si>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</si>
  <si>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</si>
  <si>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</si>
  <si>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</si>
  <si>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</si>
  <si>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</si>
  <si>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</si>
  <si>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</si>
  <si>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</si>
  <si>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</si>
  <si>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</si>
  <si>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</si>
  <si>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</si>
  <si>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</si>
  <si>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</si>
  <si>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</si>
  <si>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</si>
  <si>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</si>
  <si>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</si>
  <si>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</si>
  <si>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</si>
  <si>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</si>
  <si>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</si>
  <si>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</si>
  <si>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</si>
  <si>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</si>
  <si>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</si>
  <si>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</si>
  <si>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</si>
  <si>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</si>
  <si>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</si>
  <si>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</si>
  <si>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</si>
  <si>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</si>
  <si>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</si>
  <si>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</si>
  <si>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</si>
  <si>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</si>
  <si>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</si>
  <si>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</si>
  <si>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</si>
  <si>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</si>
  <si>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</si>
  <si>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</si>
  <si>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</si>
  <si>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</si>
  <si>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</si>
  <si>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</si>
  <si>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</si>
  <si>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</si>
  <si>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</si>
  <si>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</si>
  <si>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</si>
  <si>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</si>
  <si>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</si>
  <si>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</si>
  <si>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</si>
  <si>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</si>
  <si>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</si>
  <si>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</si>
  <si>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</si>
  <si>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</si>
  <si>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</si>
  <si>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</si>
  <si>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</si>
  <si>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</si>
  <si>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</si>
  <si>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</si>
  <si>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</si>
  <si>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</si>
  <si>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</si>
  <si>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</si>
  <si>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</si>
  <si>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</si>
  <si>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</si>
  <si>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</si>
  <si>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</si>
  <si>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</si>
  <si>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</si>
  <si>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</si>
  <si>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</si>
  <si>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</si>
  <si>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</si>
  <si>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</si>
  <si>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</si>
  <si>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</si>
  <si>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</si>
  <si>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</si>
  <si>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</si>
  <si>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</si>
  <si>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</si>
  <si>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</si>
  <si>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</si>
  <si>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</si>
  <si>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</si>
  <si>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</si>
  <si>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31 de diciembre de 2016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</si>
  <si>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</si>
  <si>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</si>
  <si>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</si>
  <si>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</si>
  <si>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</si>
  <si>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</si>
  <si>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</si>
  <si>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</si>
  <si>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</si>
  <si>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</si>
  <si>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</si>
  <si>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31 de diciembre 2017</t>
  </si>
  <si>
    <t>Al 31 de marzo de 2018 y al 31 de diciembre de 2017</t>
  </si>
  <si>
    <t>Del 1 de enero al 31 de marzo de 2018</t>
  </si>
  <si>
    <t>al 31 de diciembre de 2017 (d)</t>
  </si>
  <si>
    <t>Monto pagado de la inversión al 31 de marzo de 2018</t>
  </si>
  <si>
    <t>Monto pagado de la inversión actualizado al 31 de marzo de 2018</t>
  </si>
  <si>
    <t>Saldo pendiente por pagar de la inversión al 31 de marzo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</si>
</sst>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1" fontId="1" fillId="0" borderId="7" xfId="1" applyNumberFormat="1" applyFont="1" applyBorder="1" applyAlignment="1">
      <alignment horizontal="right" vertical="center" wrapText="1"/>
    </xf>
    <xf numFmtId="1" fontId="2" fillId="0" borderId="7" xfId="1" applyNumberFormat="1" applyFont="1" applyBorder="1" applyAlignment="1">
      <alignment horizontal="right" vertical="center" wrapText="1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A67" workbookViewId="0">
      <selection activeCell="C12" sqref="C1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0" t="s">
        <v>436</v>
      </c>
      <c r="B1" s="181"/>
      <c r="C1" s="181"/>
      <c r="D1" s="181"/>
      <c r="E1" s="181"/>
      <c r="F1" s="182"/>
      <c r="G1" s="75"/>
    </row>
    <row r="2" spans="1:7" x14ac:dyDescent="0.25">
      <c r="A2" s="183" t="s">
        <v>0</v>
      </c>
      <c r="B2" s="184"/>
      <c r="C2" s="184"/>
      <c r="D2" s="184"/>
      <c r="E2" s="184"/>
      <c r="F2" s="185"/>
    </row>
    <row r="3" spans="1:7" x14ac:dyDescent="0.25">
      <c r="A3" s="183" t="s">
        <v>461</v>
      </c>
      <c r="B3" s="184"/>
      <c r="C3" s="184"/>
      <c r="D3" s="184"/>
      <c r="E3" s="184"/>
      <c r="F3" s="185"/>
    </row>
    <row r="4" spans="1:7" ht="15.75" thickBot="1" x14ac:dyDescent="0.3">
      <c r="A4" s="186" t="s">
        <v>1</v>
      </c>
      <c r="B4" s="187"/>
      <c r="C4" s="187"/>
      <c r="D4" s="187"/>
      <c r="E4" s="187"/>
      <c r="F4" s="188"/>
    </row>
    <row r="5" spans="1:7" ht="18.75" thickBot="1" x14ac:dyDescent="0.3">
      <c r="A5" s="7" t="s">
        <v>2</v>
      </c>
      <c r="B5" s="8" t="s">
        <v>460</v>
      </c>
      <c r="C5" s="8" t="s">
        <v>448</v>
      </c>
      <c r="D5" s="9" t="s">
        <v>2</v>
      </c>
      <c r="E5" s="8" t="s">
        <v>460</v>
      </c>
      <c r="F5" s="8" t="s">
        <v>448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1837744</v>
      </c>
      <c r="C8" s="112">
        <f>+C9+C10+C11+C12+C13+C14+C15</f>
        <v>84635</v>
      </c>
      <c r="D8" s="26" t="s">
        <v>8</v>
      </c>
      <c r="E8" s="109">
        <f>+E9+E10+E11+E12+E13+E14+E15+E16+E17</f>
        <v>165886</v>
      </c>
      <c r="F8" s="109">
        <f>+F9+F10+F11+F12+F13+F14+F15+F16+F17</f>
        <v>90528</v>
      </c>
    </row>
    <row r="9" spans="1:7" x14ac:dyDescent="0.25">
      <c r="A9" s="1" t="s">
        <v>9</v>
      </c>
      <c r="B9" s="174">
        <v>10000</v>
      </c>
      <c r="C9" s="100">
        <v>0</v>
      </c>
      <c r="D9" s="26" t="s">
        <v>10</v>
      </c>
      <c r="E9" s="100">
        <v>0</v>
      </c>
      <c r="F9" s="115">
        <v>0</v>
      </c>
    </row>
    <row r="10" spans="1:7" x14ac:dyDescent="0.25">
      <c r="A10" s="1" t="s">
        <v>11</v>
      </c>
      <c r="B10" s="108">
        <v>511353</v>
      </c>
      <c r="C10" s="109">
        <v>84635</v>
      </c>
      <c r="D10" s="26" t="s">
        <v>12</v>
      </c>
      <c r="E10" s="100">
        <v>0</v>
      </c>
      <c r="F10" s="115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1316391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165886</v>
      </c>
      <c r="F15" s="117">
        <v>90528</v>
      </c>
    </row>
    <row r="16" spans="1:7" x14ac:dyDescent="0.25">
      <c r="A16" s="3" t="s">
        <v>23</v>
      </c>
      <c r="B16" s="108">
        <f>+B17+B18+B19+B20+B21+B22+B23</f>
        <v>12535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1035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11500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f>+B25+B26+B27+B28+B29</f>
        <v>15039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15039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1865318</v>
      </c>
      <c r="C46" s="114">
        <f>+C8+C16+C24+C30+C36+C37+C40</f>
        <v>84635</v>
      </c>
      <c r="D46" s="88" t="s">
        <v>82</v>
      </c>
      <c r="E46" s="114">
        <f>+E8+E18+E22+E25+E26+E30+E37+E41</f>
        <v>165886</v>
      </c>
      <c r="F46" s="114">
        <f>+F8+F18+F22+F25+F26+F30+F37+F41</f>
        <v>90528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8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3592532</v>
      </c>
      <c r="C61" s="109">
        <v>3281164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99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-429738</v>
      </c>
      <c r="C63" s="108">
        <v>-429738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165886</v>
      </c>
      <c r="F67" s="111">
        <f>+F46+F65</f>
        <v>90528</v>
      </c>
    </row>
    <row r="68" spans="1:6" x14ac:dyDescent="0.25">
      <c r="A68" s="4" t="s">
        <v>93</v>
      </c>
      <c r="B68" s="111">
        <f>+B58+B59+B60+B61+B62+B63+B64+B65+B66</f>
        <v>4302794</v>
      </c>
      <c r="C68" s="110">
        <f>+C58+C59+C60+C61+C62+C63+C64+C65+C66</f>
        <v>3991426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6168112</v>
      </c>
      <c r="C70" s="110">
        <f>+C46+C68</f>
        <v>4076061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0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6002226</v>
      </c>
      <c r="F76" s="111">
        <f>+F77+F78+F79+F80+F81</f>
        <v>3985533</v>
      </c>
    </row>
    <row r="77" spans="1:6" x14ac:dyDescent="0.25">
      <c r="A77" s="1"/>
      <c r="B77" s="100"/>
      <c r="C77" s="99"/>
      <c r="D77" s="1" t="s">
        <v>110</v>
      </c>
      <c r="E77" s="108">
        <v>2016693</v>
      </c>
      <c r="F77" s="109">
        <v>772822</v>
      </c>
    </row>
    <row r="78" spans="1:6" x14ac:dyDescent="0.25">
      <c r="A78" s="1"/>
      <c r="B78" s="100"/>
      <c r="C78" s="99"/>
      <c r="D78" s="1" t="s">
        <v>111</v>
      </c>
      <c r="E78" s="108">
        <v>690368</v>
      </c>
      <c r="F78" s="109">
        <v>-82454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3295165</v>
      </c>
      <c r="F81" s="109">
        <v>3295165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6002226</v>
      </c>
      <c r="F87" s="111">
        <f>+F71+F76+F83</f>
        <v>3985533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6168112</v>
      </c>
      <c r="F89" s="111">
        <f>+F67+F87</f>
        <v>4076061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1" workbookViewId="0">
      <selection activeCell="G24" sqref="G24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9" t="s">
        <v>435</v>
      </c>
      <c r="B1" s="190"/>
      <c r="C1" s="190"/>
      <c r="D1" s="190"/>
      <c r="E1" s="190"/>
      <c r="F1" s="190"/>
      <c r="G1" s="190"/>
      <c r="H1" s="190"/>
      <c r="I1" s="191"/>
    </row>
    <row r="2" spans="1:10" ht="15.75" thickBot="1" x14ac:dyDescent="0.3">
      <c r="A2" s="192" t="s">
        <v>120</v>
      </c>
      <c r="B2" s="193"/>
      <c r="C2" s="193"/>
      <c r="D2" s="193"/>
      <c r="E2" s="193"/>
      <c r="F2" s="193"/>
      <c r="G2" s="193"/>
      <c r="H2" s="193"/>
      <c r="I2" s="194"/>
    </row>
    <row r="3" spans="1:10" ht="15.75" thickBot="1" x14ac:dyDescent="0.3">
      <c r="A3" s="192" t="s">
        <v>462</v>
      </c>
      <c r="B3" s="193"/>
      <c r="C3" s="193"/>
      <c r="D3" s="193"/>
      <c r="E3" s="193"/>
      <c r="F3" s="193"/>
      <c r="G3" s="193"/>
      <c r="H3" s="193"/>
      <c r="I3" s="194"/>
    </row>
    <row r="4" spans="1:10" ht="15.75" thickBot="1" x14ac:dyDescent="0.3">
      <c r="A4" s="192" t="s">
        <v>1</v>
      </c>
      <c r="B4" s="193"/>
      <c r="C4" s="193"/>
      <c r="D4" s="193"/>
      <c r="E4" s="193"/>
      <c r="F4" s="193"/>
      <c r="G4" s="193"/>
      <c r="H4" s="193"/>
      <c r="I4" s="194"/>
    </row>
    <row r="5" spans="1:10" ht="24" customHeight="1" x14ac:dyDescent="0.25">
      <c r="A5" s="195" t="s">
        <v>121</v>
      </c>
      <c r="B5" s="196"/>
      <c r="C5" s="14" t="s">
        <v>122</v>
      </c>
      <c r="D5" s="197" t="s">
        <v>123</v>
      </c>
      <c r="E5" s="197" t="s">
        <v>124</v>
      </c>
      <c r="F5" s="197" t="s">
        <v>125</v>
      </c>
      <c r="G5" s="14" t="s">
        <v>126</v>
      </c>
      <c r="H5" s="197" t="s">
        <v>128</v>
      </c>
      <c r="I5" s="197" t="s">
        <v>129</v>
      </c>
    </row>
    <row r="6" spans="1:10" ht="18.75" thickBot="1" x14ac:dyDescent="0.3">
      <c r="A6" s="186"/>
      <c r="B6" s="188"/>
      <c r="C6" s="15" t="s">
        <v>463</v>
      </c>
      <c r="D6" s="198"/>
      <c r="E6" s="198"/>
      <c r="F6" s="198"/>
      <c r="G6" s="15" t="s">
        <v>127</v>
      </c>
      <c r="H6" s="198"/>
      <c r="I6" s="198"/>
    </row>
    <row r="7" spans="1:10" x14ac:dyDescent="0.25">
      <c r="A7" s="201"/>
      <c r="B7" s="202"/>
      <c r="C7" s="5"/>
      <c r="D7" s="5"/>
      <c r="E7" s="5"/>
      <c r="F7" s="5"/>
      <c r="G7" s="5"/>
      <c r="H7" s="5"/>
      <c r="I7" s="5"/>
    </row>
    <row r="8" spans="1:10" x14ac:dyDescent="0.25">
      <c r="A8" s="203" t="s">
        <v>130</v>
      </c>
      <c r="B8" s="204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03" t="s">
        <v>131</v>
      </c>
      <c r="B9" s="204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03" t="s">
        <v>135</v>
      </c>
      <c r="B13" s="204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03" t="s">
        <v>139</v>
      </c>
      <c r="B17" s="204"/>
      <c r="C17" s="117">
        <v>90528</v>
      </c>
      <c r="D17" s="155">
        <v>75358</v>
      </c>
      <c r="E17" s="115">
        <v>0</v>
      </c>
      <c r="F17" s="115">
        <v>0</v>
      </c>
      <c r="G17" s="117">
        <f t="shared" si="0"/>
        <v>165886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03" t="s">
        <v>140</v>
      </c>
      <c r="B19" s="204"/>
      <c r="C19" s="121">
        <f>+C8+C17</f>
        <v>90528</v>
      </c>
      <c r="D19" s="156">
        <f>+D8+D17</f>
        <v>75358</v>
      </c>
      <c r="E19" s="116">
        <f>+E8+E17</f>
        <v>0</v>
      </c>
      <c r="F19" s="116">
        <f>+F8+F17</f>
        <v>0</v>
      </c>
      <c r="G19" s="121">
        <f t="shared" si="0"/>
        <v>165886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03"/>
      <c r="B20" s="204"/>
      <c r="C20" s="71"/>
      <c r="D20" s="71"/>
      <c r="E20" s="71"/>
      <c r="F20" s="71"/>
      <c r="G20" s="71"/>
      <c r="H20" s="71"/>
      <c r="I20" s="71"/>
    </row>
    <row r="21" spans="1:12" ht="16.5" customHeight="1" x14ac:dyDescent="0.25">
      <c r="A21" s="203" t="s">
        <v>148</v>
      </c>
      <c r="B21" s="204"/>
      <c r="C21" s="71"/>
      <c r="D21" s="71"/>
      <c r="E21" s="71"/>
      <c r="F21" s="71"/>
      <c r="G21" s="71"/>
      <c r="H21" s="71"/>
      <c r="I21" s="71"/>
    </row>
    <row r="22" spans="1:12" x14ac:dyDescent="0.25">
      <c r="A22" s="205" t="s">
        <v>141</v>
      </c>
      <c r="B22" s="206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1">+C22+D22-E22+F22</f>
        <v>0</v>
      </c>
      <c r="H22" s="115">
        <v>0</v>
      </c>
      <c r="I22" s="115">
        <v>0</v>
      </c>
    </row>
    <row r="23" spans="1:12" x14ac:dyDescent="0.25">
      <c r="A23" s="205" t="s">
        <v>142</v>
      </c>
      <c r="B23" s="206"/>
      <c r="C23" s="115">
        <v>0</v>
      </c>
      <c r="D23" s="115">
        <v>0</v>
      </c>
      <c r="E23" s="115">
        <v>0</v>
      </c>
      <c r="F23" s="115">
        <v>0</v>
      </c>
      <c r="G23" s="115">
        <f t="shared" si="1"/>
        <v>0</v>
      </c>
      <c r="H23" s="115">
        <v>0</v>
      </c>
      <c r="I23" s="115">
        <v>0</v>
      </c>
    </row>
    <row r="24" spans="1:12" x14ac:dyDescent="0.25">
      <c r="A24" s="205" t="s">
        <v>143</v>
      </c>
      <c r="B24" s="206"/>
      <c r="C24" s="115">
        <v>0</v>
      </c>
      <c r="D24" s="115">
        <v>0</v>
      </c>
      <c r="E24" s="115">
        <v>0</v>
      </c>
      <c r="F24" s="115">
        <v>0</v>
      </c>
      <c r="G24" s="115">
        <f t="shared" si="1"/>
        <v>0</v>
      </c>
      <c r="H24" s="115">
        <v>0</v>
      </c>
      <c r="I24" s="115">
        <v>0</v>
      </c>
    </row>
    <row r="25" spans="1:12" x14ac:dyDescent="0.25">
      <c r="A25" s="199"/>
      <c r="B25" s="200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03" t="s">
        <v>144</v>
      </c>
      <c r="B26" s="204"/>
      <c r="C26" s="122"/>
      <c r="D26" s="122"/>
      <c r="E26" s="122"/>
      <c r="F26" s="122"/>
      <c r="G26" s="122"/>
      <c r="H26" s="122"/>
      <c r="I26" s="122"/>
    </row>
    <row r="27" spans="1:12" x14ac:dyDescent="0.25">
      <c r="A27" s="205" t="s">
        <v>145</v>
      </c>
      <c r="B27" s="206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2">+C27+D27-E27+F27</f>
        <v>0</v>
      </c>
      <c r="H27" s="115">
        <v>0</v>
      </c>
      <c r="I27" s="115">
        <v>0</v>
      </c>
    </row>
    <row r="28" spans="1:12" x14ac:dyDescent="0.25">
      <c r="A28" s="205" t="s">
        <v>146</v>
      </c>
      <c r="B28" s="206"/>
      <c r="C28" s="115">
        <v>0</v>
      </c>
      <c r="D28" s="115">
        <v>0</v>
      </c>
      <c r="E28" s="115">
        <v>0</v>
      </c>
      <c r="F28" s="115">
        <v>0</v>
      </c>
      <c r="G28" s="115">
        <f t="shared" si="2"/>
        <v>0</v>
      </c>
      <c r="H28" s="115">
        <v>0</v>
      </c>
      <c r="I28" s="115">
        <v>0</v>
      </c>
    </row>
    <row r="29" spans="1:12" x14ac:dyDescent="0.25">
      <c r="A29" s="205" t="s">
        <v>147</v>
      </c>
      <c r="B29" s="206"/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H29" s="115">
        <v>0</v>
      </c>
      <c r="I29" s="115">
        <v>0</v>
      </c>
    </row>
    <row r="30" spans="1:12" ht="15.75" thickBot="1" x14ac:dyDescent="0.3">
      <c r="A30" s="213"/>
      <c r="B30" s="214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0" t="s">
        <v>149</v>
      </c>
      <c r="B36" s="182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9"/>
      <c r="B37" s="210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11"/>
      <c r="B38" s="212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7" t="s">
        <v>160</v>
      </c>
      <c r="B39" s="208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9" t="s">
        <v>437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5.75" thickBot="1" x14ac:dyDescent="0.3">
      <c r="A2" s="192" t="s">
        <v>164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ht="15.75" thickBot="1" x14ac:dyDescent="0.3">
      <c r="A3" s="192" t="s">
        <v>462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1" ht="15.75" thickBot="1" x14ac:dyDescent="0.3">
      <c r="A4" s="192" t="s">
        <v>1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464</v>
      </c>
      <c r="J5" s="15" t="s">
        <v>465</v>
      </c>
      <c r="K5" s="15" t="s">
        <v>466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E85" sqref="E8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0" t="s">
        <v>437</v>
      </c>
      <c r="B1" s="181"/>
      <c r="C1" s="181"/>
      <c r="D1" s="181"/>
      <c r="E1" s="182"/>
    </row>
    <row r="2" spans="1:6" ht="11.25" customHeight="1" x14ac:dyDescent="0.25">
      <c r="A2" s="209" t="s">
        <v>184</v>
      </c>
      <c r="B2" s="225"/>
      <c r="C2" s="225"/>
      <c r="D2" s="225"/>
      <c r="E2" s="210"/>
    </row>
    <row r="3" spans="1:6" x14ac:dyDescent="0.25">
      <c r="A3" s="209" t="s">
        <v>462</v>
      </c>
      <c r="B3" s="225"/>
      <c r="C3" s="225"/>
      <c r="D3" s="225"/>
      <c r="E3" s="210"/>
    </row>
    <row r="4" spans="1:6" ht="15.75" thickBot="1" x14ac:dyDescent="0.3">
      <c r="A4" s="211" t="s">
        <v>1</v>
      </c>
      <c r="B4" s="226"/>
      <c r="C4" s="226"/>
      <c r="D4" s="226"/>
      <c r="E4" s="212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15" t="s">
        <v>2</v>
      </c>
      <c r="B6" s="216"/>
      <c r="C6" s="19" t="s">
        <v>185</v>
      </c>
      <c r="D6" s="197" t="s">
        <v>187</v>
      </c>
      <c r="E6" s="19" t="s">
        <v>188</v>
      </c>
    </row>
    <row r="7" spans="1:6" ht="15.75" thickBot="1" x14ac:dyDescent="0.3">
      <c r="A7" s="217"/>
      <c r="B7" s="218"/>
      <c r="C7" s="15" t="s">
        <v>186</v>
      </c>
      <c r="D7" s="198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21366660</v>
      </c>
      <c r="D9" s="121">
        <f>+D10+D11+D12</f>
        <v>7005080</v>
      </c>
      <c r="E9" s="121">
        <f>+E10+E11+E12</f>
        <v>7005080</v>
      </c>
    </row>
    <row r="10" spans="1:6" x14ac:dyDescent="0.25">
      <c r="A10" s="32"/>
      <c r="B10" s="35" t="s">
        <v>191</v>
      </c>
      <c r="C10" s="117">
        <v>21366660</v>
      </c>
      <c r="D10" s="117">
        <v>7005080</v>
      </c>
      <c r="E10" s="117">
        <v>7005080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21366660</v>
      </c>
      <c r="D14" s="121">
        <f t="shared" ref="D14:E14" si="0">+D15+D16</f>
        <v>5299755</v>
      </c>
      <c r="E14" s="121">
        <f t="shared" si="0"/>
        <v>5266670</v>
      </c>
    </row>
    <row r="15" spans="1:6" x14ac:dyDescent="0.25">
      <c r="A15" s="32"/>
      <c r="B15" s="35" t="s">
        <v>194</v>
      </c>
      <c r="C15" s="117">
        <v>21366660</v>
      </c>
      <c r="D15" s="117">
        <v>5299755</v>
      </c>
      <c r="E15" s="117">
        <v>5266670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1705325</v>
      </c>
      <c r="E22" s="121">
        <f t="shared" si="2"/>
        <v>1738410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1705325</v>
      </c>
      <c r="E23" s="121">
        <f t="shared" si="3"/>
        <v>1738410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1705325</v>
      </c>
      <c r="E24" s="121">
        <f t="shared" si="4"/>
        <v>1738410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19" t="s">
        <v>202</v>
      </c>
      <c r="B27" s="220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1705325</v>
      </c>
      <c r="E33" s="121">
        <f t="shared" si="6"/>
        <v>1738410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15" t="s">
        <v>202</v>
      </c>
      <c r="B36" s="216"/>
      <c r="C36" s="221" t="s">
        <v>209</v>
      </c>
      <c r="D36" s="221" t="s">
        <v>187</v>
      </c>
      <c r="E36" s="41" t="s">
        <v>188</v>
      </c>
    </row>
    <row r="37" spans="1:5" ht="15.75" thickBot="1" x14ac:dyDescent="0.3">
      <c r="A37" s="217"/>
      <c r="B37" s="218"/>
      <c r="C37" s="222"/>
      <c r="D37" s="22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29"/>
      <c r="B46" s="231" t="s">
        <v>216</v>
      </c>
      <c r="C46" s="223">
        <f>+C39-C42</f>
        <v>0</v>
      </c>
      <c r="D46" s="223">
        <f t="shared" ref="D46:E46" si="9">+D39-D42</f>
        <v>0</v>
      </c>
      <c r="E46" s="223">
        <f t="shared" si="9"/>
        <v>0</v>
      </c>
    </row>
    <row r="47" spans="1:5" ht="15.75" thickBot="1" x14ac:dyDescent="0.3">
      <c r="A47" s="230"/>
      <c r="B47" s="232"/>
      <c r="C47" s="224"/>
      <c r="D47" s="224"/>
      <c r="E47" s="224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15" t="s">
        <v>202</v>
      </c>
      <c r="B49" s="216"/>
      <c r="C49" s="41" t="s">
        <v>185</v>
      </c>
      <c r="D49" s="221" t="s">
        <v>187</v>
      </c>
      <c r="E49" s="41" t="s">
        <v>188</v>
      </c>
    </row>
    <row r="50" spans="1:5" ht="15.75" thickBot="1" x14ac:dyDescent="0.3">
      <c r="A50" s="217"/>
      <c r="B50" s="218"/>
      <c r="C50" s="42" t="s">
        <v>203</v>
      </c>
      <c r="D50" s="222"/>
      <c r="E50" s="42" t="s">
        <v>204</v>
      </c>
    </row>
    <row r="51" spans="1:5" x14ac:dyDescent="0.25">
      <c r="A51" s="227"/>
      <c r="B51" s="228"/>
      <c r="C51" s="44"/>
      <c r="D51" s="44"/>
      <c r="E51" s="44"/>
    </row>
    <row r="52" spans="1:5" x14ac:dyDescent="0.25">
      <c r="A52" s="43"/>
      <c r="B52" s="44" t="s">
        <v>217</v>
      </c>
      <c r="C52" s="129">
        <v>21366660</v>
      </c>
      <c r="D52" s="129">
        <v>7005080</v>
      </c>
      <c r="E52" s="129">
        <v>7005080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21366660</v>
      </c>
      <c r="D57" s="129">
        <v>5299755</v>
      </c>
      <c r="E57" s="129">
        <v>5266670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1705325</v>
      </c>
      <c r="E61" s="131">
        <f t="shared" si="11"/>
        <v>1738410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1705325</v>
      </c>
      <c r="E62" s="131">
        <f t="shared" si="12"/>
        <v>1738410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15" t="s">
        <v>202</v>
      </c>
      <c r="B65" s="216"/>
      <c r="C65" s="221" t="s">
        <v>209</v>
      </c>
      <c r="D65" s="221" t="s">
        <v>187</v>
      </c>
      <c r="E65" s="41" t="s">
        <v>188</v>
      </c>
    </row>
    <row r="66" spans="1:5" ht="15.75" thickBot="1" x14ac:dyDescent="0.3">
      <c r="A66" s="217"/>
      <c r="B66" s="218"/>
      <c r="C66" s="222"/>
      <c r="D66" s="222"/>
      <c r="E66" s="42" t="s">
        <v>204</v>
      </c>
    </row>
    <row r="67" spans="1:5" x14ac:dyDescent="0.25">
      <c r="A67" s="227"/>
      <c r="B67" s="228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29"/>
      <c r="B78" s="231" t="s">
        <v>224</v>
      </c>
      <c r="C78" s="223">
        <f>+C77-C69</f>
        <v>0</v>
      </c>
      <c r="D78" s="223">
        <f t="shared" ref="D78:E78" si="15">+D77-D69</f>
        <v>0</v>
      </c>
      <c r="E78" s="223">
        <f t="shared" si="15"/>
        <v>0</v>
      </c>
    </row>
    <row r="79" spans="1:5" ht="15.75" thickBot="1" x14ac:dyDescent="0.3">
      <c r="A79" s="230"/>
      <c r="B79" s="232"/>
      <c r="C79" s="224"/>
      <c r="D79" s="224"/>
      <c r="E79" s="224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10" workbookViewId="0">
      <selection activeCell="J20" sqref="J20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0" t="s">
        <v>435</v>
      </c>
      <c r="B1" s="181"/>
      <c r="C1" s="181"/>
      <c r="D1" s="181"/>
      <c r="E1" s="181"/>
      <c r="F1" s="181"/>
      <c r="G1" s="181"/>
      <c r="H1" s="181"/>
      <c r="I1" s="182"/>
    </row>
    <row r="2" spans="1:9" ht="12" customHeight="1" x14ac:dyDescent="0.25">
      <c r="A2" s="209" t="s">
        <v>226</v>
      </c>
      <c r="B2" s="225"/>
      <c r="C2" s="225"/>
      <c r="D2" s="225"/>
      <c r="E2" s="225"/>
      <c r="F2" s="225"/>
      <c r="G2" s="225"/>
      <c r="H2" s="225"/>
      <c r="I2" s="210"/>
    </row>
    <row r="3" spans="1:9" ht="9" customHeight="1" x14ac:dyDescent="0.25">
      <c r="A3" s="209" t="s">
        <v>462</v>
      </c>
      <c r="B3" s="225"/>
      <c r="C3" s="225"/>
      <c r="D3" s="225"/>
      <c r="E3" s="225"/>
      <c r="F3" s="225"/>
      <c r="G3" s="225"/>
      <c r="H3" s="225"/>
      <c r="I3" s="210"/>
    </row>
    <row r="4" spans="1:9" ht="9.75" customHeight="1" thickBot="1" x14ac:dyDescent="0.3">
      <c r="A4" s="211" t="s">
        <v>1</v>
      </c>
      <c r="B4" s="226"/>
      <c r="C4" s="226"/>
      <c r="D4" s="226"/>
      <c r="E4" s="226"/>
      <c r="F4" s="226"/>
      <c r="G4" s="226"/>
      <c r="H4" s="226"/>
      <c r="I4" s="212"/>
    </row>
    <row r="5" spans="1:9" ht="15.75" thickBot="1" x14ac:dyDescent="0.3">
      <c r="A5" s="180"/>
      <c r="B5" s="181"/>
      <c r="C5" s="182"/>
      <c r="D5" s="189" t="s">
        <v>227</v>
      </c>
      <c r="E5" s="190"/>
      <c r="F5" s="190"/>
      <c r="G5" s="190"/>
      <c r="H5" s="191"/>
      <c r="I5" s="221" t="s">
        <v>228</v>
      </c>
    </row>
    <row r="6" spans="1:9" x14ac:dyDescent="0.25">
      <c r="A6" s="209" t="s">
        <v>202</v>
      </c>
      <c r="B6" s="225"/>
      <c r="C6" s="210"/>
      <c r="D6" s="221" t="s">
        <v>230</v>
      </c>
      <c r="E6" s="197" t="s">
        <v>231</v>
      </c>
      <c r="F6" s="221" t="s">
        <v>232</v>
      </c>
      <c r="G6" s="221" t="s">
        <v>187</v>
      </c>
      <c r="H6" s="221" t="s">
        <v>233</v>
      </c>
      <c r="I6" s="235"/>
    </row>
    <row r="7" spans="1:9" ht="15.75" thickBot="1" x14ac:dyDescent="0.3">
      <c r="A7" s="211" t="s">
        <v>229</v>
      </c>
      <c r="B7" s="226"/>
      <c r="C7" s="212"/>
      <c r="D7" s="222"/>
      <c r="E7" s="198"/>
      <c r="F7" s="222"/>
      <c r="G7" s="222"/>
      <c r="H7" s="222"/>
      <c r="I7" s="222"/>
    </row>
    <row r="8" spans="1:9" ht="6.75" customHeight="1" x14ac:dyDescent="0.25">
      <c r="A8" s="239"/>
      <c r="B8" s="240"/>
      <c r="C8" s="241"/>
      <c r="D8" s="141"/>
      <c r="E8" s="148"/>
      <c r="F8" s="141"/>
      <c r="G8" s="148"/>
      <c r="H8" s="141"/>
      <c r="I8" s="148"/>
    </row>
    <row r="9" spans="1:9" x14ac:dyDescent="0.25">
      <c r="A9" s="236" t="s">
        <v>234</v>
      </c>
      <c r="B9" s="237"/>
      <c r="C9" s="238"/>
      <c r="D9" s="141"/>
      <c r="E9" s="62"/>
      <c r="F9" s="141"/>
      <c r="G9" s="62"/>
      <c r="H9" s="141"/>
      <c r="I9" s="62"/>
    </row>
    <row r="10" spans="1:9" x14ac:dyDescent="0.25">
      <c r="A10" s="50"/>
      <c r="B10" s="233" t="s">
        <v>235</v>
      </c>
      <c r="C10" s="234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33" t="s">
        <v>236</v>
      </c>
      <c r="C11" s="234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33" t="s">
        <v>237</v>
      </c>
      <c r="C12" s="234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33" t="s">
        <v>238</v>
      </c>
      <c r="C13" s="234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33" t="s">
        <v>239</v>
      </c>
      <c r="C14" s="234"/>
      <c r="D14" s="142">
        <v>0</v>
      </c>
      <c r="E14" s="178">
        <v>16487</v>
      </c>
      <c r="F14" s="178">
        <v>16487</v>
      </c>
      <c r="G14" s="178">
        <v>16487</v>
      </c>
      <c r="H14" s="178">
        <v>16487</v>
      </c>
      <c r="I14" s="178">
        <f t="shared" si="0"/>
        <v>16487</v>
      </c>
    </row>
    <row r="15" spans="1:9" x14ac:dyDescent="0.25">
      <c r="A15" s="50"/>
      <c r="B15" s="233" t="s">
        <v>240</v>
      </c>
      <c r="C15" s="234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33" t="s">
        <v>241</v>
      </c>
      <c r="C16" s="234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42"/>
      <c r="B17" s="92" t="s">
        <v>242</v>
      </c>
      <c r="C17" s="93"/>
      <c r="D17" s="255">
        <f t="shared" ref="D17:I17" si="1">+D19+D20+D21+D22+D23+D24+D25+D26+D27+D28+D29</f>
        <v>21366660</v>
      </c>
      <c r="E17" s="256">
        <f t="shared" si="1"/>
        <v>470135</v>
      </c>
      <c r="F17" s="251">
        <f t="shared" si="1"/>
        <v>21836795</v>
      </c>
      <c r="G17" s="252">
        <f t="shared" si="1"/>
        <v>6988593</v>
      </c>
      <c r="H17" s="251">
        <f t="shared" si="1"/>
        <v>6988593</v>
      </c>
      <c r="I17" s="252">
        <f t="shared" si="1"/>
        <v>-14378067</v>
      </c>
    </row>
    <row r="18" spans="1:9" x14ac:dyDescent="0.25">
      <c r="A18" s="242"/>
      <c r="B18" s="92" t="s">
        <v>243</v>
      </c>
      <c r="C18" s="93"/>
      <c r="D18" s="255"/>
      <c r="E18" s="256"/>
      <c r="F18" s="251"/>
      <c r="G18" s="252"/>
      <c r="H18" s="251"/>
      <c r="I18" s="252"/>
    </row>
    <row r="19" spans="1:9" x14ac:dyDescent="0.25">
      <c r="A19" s="50"/>
      <c r="B19" s="51"/>
      <c r="C19" s="52" t="s">
        <v>244</v>
      </c>
      <c r="D19" s="143">
        <v>21366660</v>
      </c>
      <c r="E19" s="139">
        <v>470135</v>
      </c>
      <c r="F19" s="143">
        <v>21836795</v>
      </c>
      <c r="G19" s="139">
        <v>6988593</v>
      </c>
      <c r="H19" s="143">
        <v>6988593</v>
      </c>
      <c r="I19" s="139">
        <f t="shared" si="0"/>
        <v>-14378067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33" t="s">
        <v>255</v>
      </c>
      <c r="C30" s="234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33" t="s">
        <v>261</v>
      </c>
      <c r="C36" s="234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33" t="s">
        <v>262</v>
      </c>
      <c r="C37" s="234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33" t="s">
        <v>264</v>
      </c>
      <c r="C39" s="234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36" t="s">
        <v>267</v>
      </c>
      <c r="B43" s="237"/>
      <c r="C43" s="243"/>
      <c r="D43" s="253">
        <f>+D10+D11+D12+D13+D14+D15+D16+D17+D30+D36+D37+D39</f>
        <v>21366660</v>
      </c>
      <c r="E43" s="254">
        <f>+E10+E11+E12+E13+E14++E15+E17+E30+E36+E37+E39</f>
        <v>486622</v>
      </c>
      <c r="F43" s="254">
        <f>+F10+F11+F12+F13+F14++F15+F17+F30+F36+F37+F39</f>
        <v>21853282</v>
      </c>
      <c r="G43" s="254">
        <f>+G10+G11+G12+G13+G14++G15+G17+G30+G36+G37+G39</f>
        <v>7005080</v>
      </c>
      <c r="H43" s="254">
        <f>+H10+H11+H12+H13+H14++H15+H17+H30+H36+H37+H39</f>
        <v>7005080</v>
      </c>
      <c r="I43" s="254">
        <f>+I10+I11+I12+I13+I14++I15+I17+I30+I36+I37+I39</f>
        <v>-14361580</v>
      </c>
    </row>
    <row r="44" spans="1:9" x14ac:dyDescent="0.25">
      <c r="A44" s="236" t="s">
        <v>268</v>
      </c>
      <c r="B44" s="237"/>
      <c r="C44" s="243"/>
      <c r="D44" s="253"/>
      <c r="E44" s="254"/>
      <c r="F44" s="254"/>
      <c r="G44" s="254"/>
      <c r="H44" s="254"/>
      <c r="I44" s="254"/>
    </row>
    <row r="45" spans="1:9" x14ac:dyDescent="0.25">
      <c r="A45" s="236" t="s">
        <v>269</v>
      </c>
      <c r="B45" s="237"/>
      <c r="C45" s="243"/>
      <c r="D45" s="145"/>
      <c r="E45" s="149"/>
      <c r="F45" s="145"/>
      <c r="G45" s="149"/>
      <c r="H45" s="145"/>
      <c r="I45" s="157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36" t="s">
        <v>270</v>
      </c>
      <c r="B47" s="237"/>
      <c r="C47" s="243"/>
      <c r="D47" s="142"/>
      <c r="E47" s="130"/>
      <c r="F47" s="142"/>
      <c r="G47" s="130"/>
      <c r="H47" s="142"/>
      <c r="I47" s="130"/>
    </row>
    <row r="48" spans="1:9" x14ac:dyDescent="0.25">
      <c r="A48" s="50"/>
      <c r="B48" s="233" t="s">
        <v>271</v>
      </c>
      <c r="C48" s="234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33" t="s">
        <v>280</v>
      </c>
      <c r="C57" s="234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33" t="s">
        <v>285</v>
      </c>
      <c r="C62" s="234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33" t="s">
        <v>288</v>
      </c>
      <c r="C65" s="234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33" t="s">
        <v>289</v>
      </c>
      <c r="C66" s="234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44"/>
      <c r="C67" s="245"/>
      <c r="D67" s="142"/>
      <c r="E67" s="130"/>
      <c r="F67" s="142"/>
      <c r="G67" s="130"/>
      <c r="H67" s="142"/>
      <c r="I67" s="130"/>
    </row>
    <row r="68" spans="1:9" x14ac:dyDescent="0.25">
      <c r="A68" s="236" t="s">
        <v>290</v>
      </c>
      <c r="B68" s="237"/>
      <c r="C68" s="243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44"/>
      <c r="C69" s="245"/>
      <c r="D69" s="142"/>
      <c r="E69" s="130"/>
      <c r="F69" s="142"/>
      <c r="G69" s="130"/>
      <c r="H69" s="142"/>
      <c r="I69" s="130"/>
    </row>
    <row r="70" spans="1:9" x14ac:dyDescent="0.25">
      <c r="A70" s="236" t="s">
        <v>291</v>
      </c>
      <c r="B70" s="237"/>
      <c r="C70" s="243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33" t="s">
        <v>292</v>
      </c>
      <c r="C71" s="234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44"/>
      <c r="C72" s="245"/>
      <c r="D72" s="142"/>
      <c r="E72" s="130"/>
      <c r="F72" s="142"/>
      <c r="G72" s="130"/>
      <c r="H72" s="142"/>
      <c r="I72" s="130"/>
    </row>
    <row r="73" spans="1:9" x14ac:dyDescent="0.25">
      <c r="A73" s="236" t="s">
        <v>293</v>
      </c>
      <c r="B73" s="237"/>
      <c r="C73" s="243"/>
      <c r="D73" s="146">
        <f t="shared" ref="D73:I73" si="10">+D43+D68+D70</f>
        <v>21366660</v>
      </c>
      <c r="E73" s="138">
        <f t="shared" si="10"/>
        <v>486622</v>
      </c>
      <c r="F73" s="146">
        <f t="shared" si="10"/>
        <v>21853282</v>
      </c>
      <c r="G73" s="138">
        <f t="shared" si="10"/>
        <v>7005080</v>
      </c>
      <c r="H73" s="146">
        <f t="shared" si="10"/>
        <v>7005080</v>
      </c>
      <c r="I73" s="138">
        <f t="shared" si="10"/>
        <v>-14361580</v>
      </c>
    </row>
    <row r="74" spans="1:9" ht="4.5" customHeight="1" x14ac:dyDescent="0.25">
      <c r="A74" s="53"/>
      <c r="B74" s="244"/>
      <c r="C74" s="245"/>
      <c r="D74" s="142"/>
      <c r="E74" s="130"/>
      <c r="F74" s="142"/>
      <c r="G74" s="130"/>
      <c r="H74" s="142"/>
      <c r="I74" s="130"/>
    </row>
    <row r="75" spans="1:9" x14ac:dyDescent="0.25">
      <c r="A75" s="50"/>
      <c r="B75" s="248" t="s">
        <v>294</v>
      </c>
      <c r="C75" s="243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49" t="s">
        <v>295</v>
      </c>
      <c r="C76" s="250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49" t="s">
        <v>296</v>
      </c>
      <c r="C77" s="250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48" t="s">
        <v>297</v>
      </c>
      <c r="C78" s="243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46"/>
      <c r="C79" s="247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154" workbookViewId="0">
      <selection activeCell="H17" sqref="H1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0" t="s">
        <v>437</v>
      </c>
      <c r="B1" s="181"/>
      <c r="C1" s="181"/>
      <c r="D1" s="181"/>
      <c r="E1" s="181"/>
      <c r="F1" s="181"/>
      <c r="G1" s="181"/>
      <c r="H1" s="267"/>
    </row>
    <row r="2" spans="1:8" x14ac:dyDescent="0.25">
      <c r="A2" s="209" t="s">
        <v>298</v>
      </c>
      <c r="B2" s="225"/>
      <c r="C2" s="225"/>
      <c r="D2" s="225"/>
      <c r="E2" s="225"/>
      <c r="F2" s="225"/>
      <c r="G2" s="225"/>
      <c r="H2" s="268"/>
    </row>
    <row r="3" spans="1:8" x14ac:dyDescent="0.25">
      <c r="A3" s="209" t="s">
        <v>299</v>
      </c>
      <c r="B3" s="225"/>
      <c r="C3" s="225"/>
      <c r="D3" s="225"/>
      <c r="E3" s="225"/>
      <c r="F3" s="225"/>
      <c r="G3" s="225"/>
      <c r="H3" s="268"/>
    </row>
    <row r="4" spans="1:8" x14ac:dyDescent="0.25">
      <c r="A4" s="209" t="s">
        <v>462</v>
      </c>
      <c r="B4" s="225"/>
      <c r="C4" s="225"/>
      <c r="D4" s="225"/>
      <c r="E4" s="225"/>
      <c r="F4" s="225"/>
      <c r="G4" s="225"/>
      <c r="H4" s="268"/>
    </row>
    <row r="5" spans="1:8" ht="11.25" customHeight="1" thickBot="1" x14ac:dyDescent="0.3">
      <c r="A5" s="211" t="s">
        <v>1</v>
      </c>
      <c r="B5" s="226"/>
      <c r="C5" s="226"/>
      <c r="D5" s="226"/>
      <c r="E5" s="226"/>
      <c r="F5" s="226"/>
      <c r="G5" s="226"/>
      <c r="H5" s="269"/>
    </row>
    <row r="6" spans="1:8" ht="15.75" thickBot="1" x14ac:dyDescent="0.3">
      <c r="A6" s="180" t="s">
        <v>2</v>
      </c>
      <c r="B6" s="182"/>
      <c r="C6" s="189" t="s">
        <v>300</v>
      </c>
      <c r="D6" s="190"/>
      <c r="E6" s="190"/>
      <c r="F6" s="190"/>
      <c r="G6" s="191"/>
      <c r="H6" s="221" t="s">
        <v>301</v>
      </c>
    </row>
    <row r="7" spans="1:8" ht="18.75" thickBot="1" x14ac:dyDescent="0.3">
      <c r="A7" s="211"/>
      <c r="B7" s="212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22"/>
    </row>
    <row r="8" spans="1:8" x14ac:dyDescent="0.25">
      <c r="A8" s="265" t="s">
        <v>304</v>
      </c>
      <c r="B8" s="266"/>
      <c r="C8" s="138">
        <f>+C9+C17+C27+C37+C47+C57+C61+C70+C74</f>
        <v>21366660</v>
      </c>
      <c r="D8" s="138">
        <f t="shared" ref="D8:G8" si="0">+D9+D17+D27+D37+D47+D57+D61+D70+D74</f>
        <v>486622</v>
      </c>
      <c r="E8" s="138">
        <f t="shared" si="0"/>
        <v>21853282</v>
      </c>
      <c r="F8" s="138">
        <f t="shared" si="0"/>
        <v>5299755</v>
      </c>
      <c r="G8" s="138">
        <f t="shared" si="0"/>
        <v>5266670</v>
      </c>
      <c r="H8" s="131">
        <f t="shared" ref="H8:H36" si="1">+E8-F8</f>
        <v>16553527</v>
      </c>
    </row>
    <row r="9" spans="1:8" x14ac:dyDescent="0.25">
      <c r="A9" s="242" t="s">
        <v>305</v>
      </c>
      <c r="B9" s="257"/>
      <c r="C9" s="139">
        <f>+C10+C11+C12+C13+C14+C15+C16</f>
        <v>17217403</v>
      </c>
      <c r="D9" s="139">
        <f t="shared" ref="D9:G9" si="2">+D10+D11+D12+D13+D14+D15+D16</f>
        <v>317688</v>
      </c>
      <c r="E9" s="139">
        <f t="shared" si="2"/>
        <v>17535091</v>
      </c>
      <c r="F9" s="281">
        <v>3972854</v>
      </c>
      <c r="G9" s="139">
        <v>3972854</v>
      </c>
      <c r="H9" s="179">
        <f t="shared" si="1"/>
        <v>13562237</v>
      </c>
    </row>
    <row r="10" spans="1:8" x14ac:dyDescent="0.25">
      <c r="A10" s="50"/>
      <c r="B10" s="51" t="s">
        <v>306</v>
      </c>
      <c r="C10" s="139">
        <v>6584402</v>
      </c>
      <c r="D10" s="178">
        <v>1</v>
      </c>
      <c r="E10" s="129">
        <v>6584403</v>
      </c>
      <c r="F10" s="129">
        <v>1614581</v>
      </c>
      <c r="G10" s="129">
        <v>1614581</v>
      </c>
      <c r="H10" s="179">
        <f t="shared" si="1"/>
        <v>4969822</v>
      </c>
    </row>
    <row r="11" spans="1:8" x14ac:dyDescent="0.25">
      <c r="A11" s="50"/>
      <c r="B11" s="51" t="s">
        <v>307</v>
      </c>
      <c r="C11" s="130">
        <v>0</v>
      </c>
      <c r="D11" s="158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9254743</v>
      </c>
      <c r="D12" s="175">
        <v>311735</v>
      </c>
      <c r="E12" s="129">
        <v>9566478</v>
      </c>
      <c r="F12" s="129">
        <v>2138305</v>
      </c>
      <c r="G12" s="129">
        <v>2138305</v>
      </c>
      <c r="H12" s="179">
        <f t="shared" si="1"/>
        <v>7428173</v>
      </c>
    </row>
    <row r="13" spans="1:8" x14ac:dyDescent="0.25">
      <c r="A13" s="50"/>
      <c r="B13" s="51" t="s">
        <v>309</v>
      </c>
      <c r="C13" s="130">
        <v>0</v>
      </c>
      <c r="D13" s="158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1378258</v>
      </c>
      <c r="D14" s="158">
        <v>0</v>
      </c>
      <c r="E14" s="129">
        <v>1378258</v>
      </c>
      <c r="F14" s="129">
        <v>214015</v>
      </c>
      <c r="G14" s="129">
        <v>214014</v>
      </c>
      <c r="H14" s="179">
        <f t="shared" si="1"/>
        <v>1164243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79">
        <v>5952</v>
      </c>
      <c r="E16" s="179">
        <v>5952</v>
      </c>
      <c r="F16" s="179">
        <v>5952</v>
      </c>
      <c r="G16" s="179">
        <v>5952</v>
      </c>
      <c r="H16" s="127">
        <f t="shared" si="1"/>
        <v>0</v>
      </c>
    </row>
    <row r="17" spans="1:8" x14ac:dyDescent="0.25">
      <c r="A17" s="242" t="s">
        <v>313</v>
      </c>
      <c r="B17" s="257"/>
      <c r="C17" s="138">
        <f>+C18+C19+C20+C21+C22+C23+C24+C25+C26</f>
        <v>1019000</v>
      </c>
      <c r="D17" s="138">
        <f t="shared" ref="D17:H17" si="3">+D18+D19+D20+D21+D22+D23+D24+D25+D26</f>
        <v>90000</v>
      </c>
      <c r="E17" s="138">
        <f t="shared" si="3"/>
        <v>1109000</v>
      </c>
      <c r="F17" s="280">
        <f t="shared" si="3"/>
        <v>333330</v>
      </c>
      <c r="G17" s="138">
        <f t="shared" si="3"/>
        <v>333330</v>
      </c>
      <c r="H17" s="138">
        <f t="shared" si="3"/>
        <v>775670</v>
      </c>
    </row>
    <row r="18" spans="1:8" x14ac:dyDescent="0.25">
      <c r="A18" s="50"/>
      <c r="B18" s="51" t="s">
        <v>314</v>
      </c>
      <c r="C18" s="139">
        <v>405400</v>
      </c>
      <c r="D18" s="154">
        <v>40000</v>
      </c>
      <c r="E18" s="129">
        <v>445400</v>
      </c>
      <c r="F18" s="129">
        <v>117722</v>
      </c>
      <c r="G18" s="129">
        <v>117722</v>
      </c>
      <c r="H18" s="154">
        <f t="shared" si="1"/>
        <v>327678</v>
      </c>
    </row>
    <row r="19" spans="1:8" x14ac:dyDescent="0.25">
      <c r="A19" s="50"/>
      <c r="B19" s="51" t="s">
        <v>315</v>
      </c>
      <c r="C19" s="139">
        <v>62400</v>
      </c>
      <c r="D19" s="154">
        <v>50000</v>
      </c>
      <c r="E19" s="129">
        <v>112400</v>
      </c>
      <c r="F19" s="129">
        <v>74047</v>
      </c>
      <c r="G19" s="129">
        <v>74047</v>
      </c>
      <c r="H19" s="154">
        <f t="shared" si="1"/>
        <v>38353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21600</v>
      </c>
      <c r="D21" s="154">
        <v>0</v>
      </c>
      <c r="E21" s="129">
        <v>21600</v>
      </c>
      <c r="F21" s="130">
        <v>0</v>
      </c>
      <c r="G21" s="130">
        <v>0</v>
      </c>
      <c r="H21" s="154">
        <f t="shared" si="1"/>
        <v>21600</v>
      </c>
    </row>
    <row r="22" spans="1:8" x14ac:dyDescent="0.25">
      <c r="A22" s="50"/>
      <c r="B22" s="51" t="s">
        <v>318</v>
      </c>
      <c r="C22" s="139">
        <v>19500</v>
      </c>
      <c r="D22" s="154">
        <v>0</v>
      </c>
      <c r="E22" s="154">
        <v>19500</v>
      </c>
      <c r="F22" s="154">
        <v>0</v>
      </c>
      <c r="G22" s="154">
        <v>0</v>
      </c>
      <c r="H22" s="154">
        <f t="shared" si="1"/>
        <v>19500</v>
      </c>
    </row>
    <row r="23" spans="1:8" x14ac:dyDescent="0.25">
      <c r="A23" s="50"/>
      <c r="B23" s="51" t="s">
        <v>319</v>
      </c>
      <c r="C23" s="139">
        <v>430000</v>
      </c>
      <c r="D23" s="127">
        <v>0</v>
      </c>
      <c r="E23" s="154">
        <v>430000</v>
      </c>
      <c r="F23" s="154">
        <v>131001</v>
      </c>
      <c r="G23" s="154">
        <v>131001</v>
      </c>
      <c r="H23" s="154">
        <f t="shared" si="1"/>
        <v>298999</v>
      </c>
    </row>
    <row r="24" spans="1:8" x14ac:dyDescent="0.25">
      <c r="A24" s="50"/>
      <c r="B24" s="51" t="s">
        <v>320</v>
      </c>
      <c r="C24" s="139">
        <v>15000</v>
      </c>
      <c r="D24" s="154">
        <v>0</v>
      </c>
      <c r="E24" s="154">
        <v>15000</v>
      </c>
      <c r="F24" s="154">
        <v>0</v>
      </c>
      <c r="G24" s="154">
        <v>0</v>
      </c>
      <c r="H24" s="154">
        <f t="shared" si="1"/>
        <v>15000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65100</v>
      </c>
      <c r="D26" s="154">
        <v>0</v>
      </c>
      <c r="E26" s="129">
        <v>65100</v>
      </c>
      <c r="F26" s="129">
        <v>10560</v>
      </c>
      <c r="G26" s="129">
        <v>10560</v>
      </c>
      <c r="H26" s="154">
        <f t="shared" si="1"/>
        <v>54540</v>
      </c>
    </row>
    <row r="27" spans="1:8" x14ac:dyDescent="0.25">
      <c r="A27" s="242" t="s">
        <v>323</v>
      </c>
      <c r="B27" s="257"/>
      <c r="C27" s="138">
        <f>+C28+C29+C30+C31+C32+C33+C34+C35+C36</f>
        <v>2707847</v>
      </c>
      <c r="D27" s="176">
        <f t="shared" ref="D27:H27" si="4">+D28+D29+D30+D31+D32+D33+D34+D35+D36</f>
        <v>67566</v>
      </c>
      <c r="E27" s="138">
        <f t="shared" si="4"/>
        <v>2775413</v>
      </c>
      <c r="F27" s="280">
        <f t="shared" si="4"/>
        <v>682203</v>
      </c>
      <c r="G27" s="138">
        <f t="shared" si="4"/>
        <v>649118</v>
      </c>
      <c r="H27" s="159">
        <f t="shared" si="4"/>
        <v>2093210</v>
      </c>
    </row>
    <row r="28" spans="1:8" x14ac:dyDescent="0.25">
      <c r="A28" s="50"/>
      <c r="B28" s="51" t="s">
        <v>324</v>
      </c>
      <c r="C28" s="139">
        <v>409900</v>
      </c>
      <c r="D28" s="154">
        <v>0</v>
      </c>
      <c r="E28" s="129">
        <v>409900</v>
      </c>
      <c r="F28" s="129">
        <v>40569</v>
      </c>
      <c r="G28" s="129">
        <v>40569</v>
      </c>
      <c r="H28" s="154">
        <f t="shared" si="1"/>
        <v>369331</v>
      </c>
    </row>
    <row r="29" spans="1:8" x14ac:dyDescent="0.25">
      <c r="A29" s="50"/>
      <c r="B29" s="51" t="s">
        <v>325</v>
      </c>
      <c r="C29" s="139">
        <v>154000</v>
      </c>
      <c r="D29" s="154">
        <v>15000</v>
      </c>
      <c r="E29" s="129">
        <v>169000</v>
      </c>
      <c r="F29" s="129">
        <v>46517</v>
      </c>
      <c r="G29" s="129">
        <v>46517</v>
      </c>
      <c r="H29" s="154">
        <f t="shared" si="1"/>
        <v>122483</v>
      </c>
    </row>
    <row r="30" spans="1:8" x14ac:dyDescent="0.25">
      <c r="A30" s="50"/>
      <c r="B30" s="51" t="s">
        <v>326</v>
      </c>
      <c r="C30" s="139">
        <v>449600</v>
      </c>
      <c r="D30" s="154">
        <v>0</v>
      </c>
      <c r="E30" s="129">
        <v>449600</v>
      </c>
      <c r="F30" s="129">
        <v>79668</v>
      </c>
      <c r="G30" s="129">
        <v>79668</v>
      </c>
      <c r="H30" s="154">
        <f t="shared" si="1"/>
        <v>369932</v>
      </c>
    </row>
    <row r="31" spans="1:8" x14ac:dyDescent="0.25">
      <c r="A31" s="50"/>
      <c r="B31" s="51" t="s">
        <v>327</v>
      </c>
      <c r="C31" s="139">
        <v>100000</v>
      </c>
      <c r="D31" s="154">
        <v>52566</v>
      </c>
      <c r="E31" s="129">
        <v>152566</v>
      </c>
      <c r="F31" s="129">
        <v>109657</v>
      </c>
      <c r="G31" s="129">
        <v>109657</v>
      </c>
      <c r="H31" s="154">
        <f t="shared" si="1"/>
        <v>42909</v>
      </c>
    </row>
    <row r="32" spans="1:8" x14ac:dyDescent="0.25">
      <c r="A32" s="50"/>
      <c r="B32" s="51" t="s">
        <v>328</v>
      </c>
      <c r="C32" s="139">
        <v>226000</v>
      </c>
      <c r="D32" s="154">
        <v>0</v>
      </c>
      <c r="E32" s="129">
        <v>226000</v>
      </c>
      <c r="F32" s="129">
        <v>88112</v>
      </c>
      <c r="G32" s="129">
        <v>88112</v>
      </c>
      <c r="H32" s="154">
        <f t="shared" si="1"/>
        <v>137888</v>
      </c>
    </row>
    <row r="33" spans="1:8" x14ac:dyDescent="0.25">
      <c r="A33" s="50"/>
      <c r="B33" s="51" t="s">
        <v>329</v>
      </c>
      <c r="C33" s="139">
        <v>453500</v>
      </c>
      <c r="D33" s="154">
        <v>0</v>
      </c>
      <c r="E33" s="129">
        <v>453500</v>
      </c>
      <c r="F33" s="129">
        <v>98900</v>
      </c>
      <c r="G33" s="129">
        <v>98900</v>
      </c>
      <c r="H33" s="154">
        <f t="shared" si="1"/>
        <v>354600</v>
      </c>
    </row>
    <row r="34" spans="1:8" x14ac:dyDescent="0.25">
      <c r="A34" s="50"/>
      <c r="B34" s="51" t="s">
        <v>330</v>
      </c>
      <c r="C34" s="139">
        <v>121347</v>
      </c>
      <c r="D34" s="154">
        <v>0</v>
      </c>
      <c r="E34" s="129">
        <v>121347</v>
      </c>
      <c r="F34" s="129">
        <v>18657</v>
      </c>
      <c r="G34" s="129">
        <v>18657</v>
      </c>
      <c r="H34" s="154">
        <f t="shared" si="1"/>
        <v>102690</v>
      </c>
    </row>
    <row r="35" spans="1:8" x14ac:dyDescent="0.25">
      <c r="A35" s="50"/>
      <c r="B35" s="51" t="s">
        <v>331</v>
      </c>
      <c r="C35" s="139">
        <v>157500</v>
      </c>
      <c r="D35" s="154">
        <v>0</v>
      </c>
      <c r="E35" s="129">
        <v>157500</v>
      </c>
      <c r="F35" s="129">
        <v>74780</v>
      </c>
      <c r="G35" s="129">
        <v>74780</v>
      </c>
      <c r="H35" s="154">
        <f t="shared" si="1"/>
        <v>82720</v>
      </c>
    </row>
    <row r="36" spans="1:8" x14ac:dyDescent="0.25">
      <c r="A36" s="50"/>
      <c r="B36" s="51" t="s">
        <v>332</v>
      </c>
      <c r="C36" s="139">
        <v>636000</v>
      </c>
      <c r="D36" s="154">
        <v>0</v>
      </c>
      <c r="E36" s="129">
        <v>636000</v>
      </c>
      <c r="F36" s="129">
        <v>125343</v>
      </c>
      <c r="G36" s="129">
        <v>92258</v>
      </c>
      <c r="H36" s="154">
        <f t="shared" si="1"/>
        <v>510657</v>
      </c>
    </row>
    <row r="37" spans="1:8" ht="22.5" customHeight="1" x14ac:dyDescent="0.25">
      <c r="A37" s="258" t="s">
        <v>333</v>
      </c>
      <c r="B37" s="259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42" t="s">
        <v>343</v>
      </c>
      <c r="B47" s="257"/>
      <c r="C47" s="138">
        <f>+C48+C49+C50+C51+C52+C53+C54+C55+C56</f>
        <v>422410</v>
      </c>
      <c r="D47" s="138">
        <f t="shared" ref="D47:H47" si="7">+D48+D49+D50+D51+D52+D53+D54+D55+D56</f>
        <v>11368</v>
      </c>
      <c r="E47" s="138">
        <f t="shared" si="7"/>
        <v>433778</v>
      </c>
      <c r="F47" s="138">
        <f t="shared" si="7"/>
        <v>311368</v>
      </c>
      <c r="G47" s="138">
        <f t="shared" si="7"/>
        <v>311368</v>
      </c>
      <c r="H47" s="131">
        <f t="shared" si="7"/>
        <v>122410</v>
      </c>
    </row>
    <row r="48" spans="1:8" x14ac:dyDescent="0.25">
      <c r="A48" s="50"/>
      <c r="B48" s="51" t="s">
        <v>344</v>
      </c>
      <c r="C48" s="139">
        <v>422410</v>
      </c>
      <c r="D48" s="154">
        <v>0</v>
      </c>
      <c r="E48" s="129">
        <v>422410</v>
      </c>
      <c r="F48" s="129">
        <v>300000</v>
      </c>
      <c r="G48" s="129">
        <v>300000</v>
      </c>
      <c r="H48" s="129">
        <f t="shared" si="6"/>
        <v>122410</v>
      </c>
    </row>
    <row r="49" spans="1:8" x14ac:dyDescent="0.25">
      <c r="A49" s="50"/>
      <c r="B49" s="51" t="s">
        <v>345</v>
      </c>
      <c r="C49" s="130">
        <v>0</v>
      </c>
      <c r="D49" s="179">
        <v>11368</v>
      </c>
      <c r="E49" s="179">
        <v>11368</v>
      </c>
      <c r="F49" s="179">
        <v>11368</v>
      </c>
      <c r="G49" s="179">
        <v>11368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  <c r="H51" s="154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6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42" t="s">
        <v>353</v>
      </c>
      <c r="B57" s="257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42" t="s">
        <v>357</v>
      </c>
      <c r="B61" s="257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42" t="s">
        <v>366</v>
      </c>
      <c r="B70" s="257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42" t="s">
        <v>370</v>
      </c>
      <c r="B74" s="257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61"/>
      <c r="B82" s="262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3"/>
      <c r="B84" s="264"/>
      <c r="C84" s="260">
        <f>+C86+C94+C104+C114+C124+C134+C138+C147+C151</f>
        <v>0</v>
      </c>
      <c r="D84" s="260">
        <f t="shared" ref="D84:H84" si="12">+D86+D94+D104+D114+D124+D134+D138+D147+D151</f>
        <v>0</v>
      </c>
      <c r="E84" s="260">
        <f t="shared" si="12"/>
        <v>0</v>
      </c>
      <c r="F84" s="260">
        <f t="shared" si="12"/>
        <v>0</v>
      </c>
      <c r="G84" s="260">
        <f t="shared" si="12"/>
        <v>0</v>
      </c>
      <c r="H84" s="260">
        <f t="shared" si="12"/>
        <v>0</v>
      </c>
    </row>
    <row r="85" spans="1:8" x14ac:dyDescent="0.25">
      <c r="A85" s="236" t="s">
        <v>440</v>
      </c>
      <c r="B85" s="238"/>
      <c r="C85" s="223"/>
      <c r="D85" s="223"/>
      <c r="E85" s="223"/>
      <c r="F85" s="223"/>
      <c r="G85" s="223"/>
      <c r="H85" s="223"/>
    </row>
    <row r="86" spans="1:8" x14ac:dyDescent="0.25">
      <c r="A86" s="242" t="s">
        <v>305</v>
      </c>
      <c r="B86" s="257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42" t="s">
        <v>313</v>
      </c>
      <c r="B94" s="257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42" t="s">
        <v>323</v>
      </c>
      <c r="B104" s="257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58" t="s">
        <v>333</v>
      </c>
      <c r="B114" s="259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42" t="s">
        <v>343</v>
      </c>
      <c r="B124" s="257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42" t="s">
        <v>353</v>
      </c>
      <c r="B134" s="257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42" t="s">
        <v>357</v>
      </c>
      <c r="B138" s="257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42" t="s">
        <v>366</v>
      </c>
      <c r="B147" s="257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42" t="s">
        <v>370</v>
      </c>
      <c r="B151" s="257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36" t="s">
        <v>383</v>
      </c>
      <c r="B160" s="238"/>
      <c r="C160" s="138">
        <f>+C8+C84</f>
        <v>21366660</v>
      </c>
      <c r="D160" s="138">
        <f t="shared" ref="D160:H160" si="24">+D8+D84</f>
        <v>486622</v>
      </c>
      <c r="E160" s="138">
        <f t="shared" si="24"/>
        <v>21853282</v>
      </c>
      <c r="F160" s="138">
        <f t="shared" si="24"/>
        <v>5299755</v>
      </c>
      <c r="G160" s="138">
        <f t="shared" si="24"/>
        <v>5266670</v>
      </c>
      <c r="H160" s="138">
        <f t="shared" si="24"/>
        <v>16553527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4294967295" verticalDpi="4294967295" r:id="rId1"/>
  <ignoredErrors>
    <ignoredError sqref="H47 H151 H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31" workbookViewId="0">
      <selection activeCell="G12" sqref="G12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195" t="s">
        <v>437</v>
      </c>
      <c r="B1" s="270"/>
      <c r="C1" s="270"/>
      <c r="D1" s="270"/>
      <c r="E1" s="270"/>
      <c r="F1" s="270"/>
      <c r="G1" s="196"/>
    </row>
    <row r="2" spans="1:7" x14ac:dyDescent="0.25">
      <c r="A2" s="183" t="s">
        <v>298</v>
      </c>
      <c r="B2" s="184"/>
      <c r="C2" s="184"/>
      <c r="D2" s="184"/>
      <c r="E2" s="184"/>
      <c r="F2" s="184"/>
      <c r="G2" s="185"/>
    </row>
    <row r="3" spans="1:7" x14ac:dyDescent="0.25">
      <c r="A3" s="183" t="s">
        <v>378</v>
      </c>
      <c r="B3" s="184"/>
      <c r="C3" s="184"/>
      <c r="D3" s="184"/>
      <c r="E3" s="184"/>
      <c r="F3" s="184"/>
      <c r="G3" s="185"/>
    </row>
    <row r="4" spans="1:7" x14ac:dyDescent="0.25">
      <c r="A4" s="183" t="s">
        <v>462</v>
      </c>
      <c r="B4" s="184"/>
      <c r="C4" s="184"/>
      <c r="D4" s="184"/>
      <c r="E4" s="184"/>
      <c r="F4" s="184"/>
      <c r="G4" s="185"/>
    </row>
    <row r="5" spans="1:7" ht="15.75" thickBot="1" x14ac:dyDescent="0.3">
      <c r="A5" s="186" t="s">
        <v>1</v>
      </c>
      <c r="B5" s="187"/>
      <c r="C5" s="187"/>
      <c r="D5" s="187"/>
      <c r="E5" s="187"/>
      <c r="F5" s="187"/>
      <c r="G5" s="188"/>
    </row>
    <row r="6" spans="1:7" ht="15.75" thickBot="1" x14ac:dyDescent="0.3">
      <c r="A6" s="197" t="s">
        <v>2</v>
      </c>
      <c r="B6" s="192" t="s">
        <v>300</v>
      </c>
      <c r="C6" s="193"/>
      <c r="D6" s="193"/>
      <c r="E6" s="193"/>
      <c r="F6" s="194"/>
      <c r="G6" s="197" t="s">
        <v>301</v>
      </c>
    </row>
    <row r="7" spans="1:7" ht="18.75" thickBot="1" x14ac:dyDescent="0.3">
      <c r="A7" s="19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98"/>
    </row>
    <row r="8" spans="1:7" x14ac:dyDescent="0.25">
      <c r="A8" s="4" t="s">
        <v>379</v>
      </c>
      <c r="B8" s="272">
        <f>+B10+B11+B12+B13+B14+B15+B16+B17+B18+B19+B20+B21+B22</f>
        <v>21366660</v>
      </c>
      <c r="C8" s="274">
        <f t="shared" ref="C8:F8" si="0">+C10+C11+C12+C13+C14+C15+C16+C17+C18+C19+C20+C21+C22</f>
        <v>486622</v>
      </c>
      <c r="D8" s="272">
        <f t="shared" si="0"/>
        <v>21853282</v>
      </c>
      <c r="E8" s="272">
        <f t="shared" si="0"/>
        <v>5299755</v>
      </c>
      <c r="F8" s="272">
        <f t="shared" si="0"/>
        <v>5266670</v>
      </c>
      <c r="G8" s="272">
        <f>+D8-E8</f>
        <v>16553527</v>
      </c>
    </row>
    <row r="9" spans="1:7" x14ac:dyDescent="0.25">
      <c r="A9" s="4" t="s">
        <v>380</v>
      </c>
      <c r="B9" s="273"/>
      <c r="C9" s="275"/>
      <c r="D9" s="273"/>
      <c r="E9" s="273"/>
      <c r="F9" s="273"/>
      <c r="G9" s="273"/>
    </row>
    <row r="10" spans="1:7" x14ac:dyDescent="0.25">
      <c r="A10" s="3" t="s">
        <v>438</v>
      </c>
      <c r="B10" s="117">
        <v>2005652</v>
      </c>
      <c r="C10" s="161">
        <v>0</v>
      </c>
      <c r="D10" s="117">
        <v>2005652</v>
      </c>
      <c r="E10" s="117">
        <v>518006</v>
      </c>
      <c r="F10" s="117">
        <v>518006</v>
      </c>
      <c r="G10" s="162">
        <f>+D10-E10</f>
        <v>1487646</v>
      </c>
    </row>
    <row r="11" spans="1:7" x14ac:dyDescent="0.25">
      <c r="A11" s="3" t="s">
        <v>439</v>
      </c>
      <c r="B11" s="117">
        <v>1164064</v>
      </c>
      <c r="C11" s="161">
        <v>0</v>
      </c>
      <c r="D11" s="117">
        <v>1164064</v>
      </c>
      <c r="E11" s="117">
        <v>300439</v>
      </c>
      <c r="F11" s="117">
        <v>300439</v>
      </c>
      <c r="G11" s="162">
        <f t="shared" ref="G11:G22" si="1">+D11-E11</f>
        <v>863625</v>
      </c>
    </row>
    <row r="12" spans="1:7" x14ac:dyDescent="0.25">
      <c r="A12" s="3" t="s">
        <v>449</v>
      </c>
      <c r="B12" s="117">
        <v>1294832</v>
      </c>
      <c r="C12" s="161">
        <v>0</v>
      </c>
      <c r="D12" s="117">
        <v>1294832</v>
      </c>
      <c r="E12" s="117">
        <v>318506</v>
      </c>
      <c r="F12" s="117">
        <v>318506</v>
      </c>
      <c r="G12" s="162">
        <f t="shared" si="1"/>
        <v>976326</v>
      </c>
    </row>
    <row r="13" spans="1:7" x14ac:dyDescent="0.25">
      <c r="A13" s="3" t="s">
        <v>450</v>
      </c>
      <c r="B13" s="117">
        <v>1104130</v>
      </c>
      <c r="C13" s="161">
        <v>0</v>
      </c>
      <c r="D13" s="117">
        <v>1104130</v>
      </c>
      <c r="E13" s="117">
        <v>257275</v>
      </c>
      <c r="F13" s="117">
        <v>257275</v>
      </c>
      <c r="G13" s="162">
        <f t="shared" si="1"/>
        <v>846855</v>
      </c>
    </row>
    <row r="14" spans="1:7" x14ac:dyDescent="0.25">
      <c r="A14" s="3" t="s">
        <v>452</v>
      </c>
      <c r="B14" s="117">
        <v>858681</v>
      </c>
      <c r="C14" s="161">
        <v>0</v>
      </c>
      <c r="D14" s="117">
        <v>858681</v>
      </c>
      <c r="E14" s="117">
        <v>209762</v>
      </c>
      <c r="F14" s="117">
        <v>209762</v>
      </c>
      <c r="G14" s="162">
        <f t="shared" si="1"/>
        <v>648919</v>
      </c>
    </row>
    <row r="15" spans="1:7" x14ac:dyDescent="0.25">
      <c r="A15" s="3" t="s">
        <v>451</v>
      </c>
      <c r="B15" s="117">
        <v>1613798</v>
      </c>
      <c r="C15" s="161">
        <v>0</v>
      </c>
      <c r="D15" s="117">
        <v>1613798</v>
      </c>
      <c r="E15" s="117">
        <v>281575</v>
      </c>
      <c r="F15" s="117">
        <v>281575</v>
      </c>
      <c r="G15" s="162">
        <f t="shared" si="1"/>
        <v>1332223</v>
      </c>
    </row>
    <row r="16" spans="1:7" x14ac:dyDescent="0.25">
      <c r="A16" s="3" t="s">
        <v>453</v>
      </c>
      <c r="B16" s="117">
        <v>577138</v>
      </c>
      <c r="C16" s="161">
        <v>0</v>
      </c>
      <c r="D16" s="117">
        <v>577138</v>
      </c>
      <c r="E16" s="117">
        <v>145639</v>
      </c>
      <c r="F16" s="117">
        <v>145639</v>
      </c>
      <c r="G16" s="162">
        <f t="shared" si="1"/>
        <v>431499</v>
      </c>
    </row>
    <row r="17" spans="1:9" x14ac:dyDescent="0.25">
      <c r="A17" s="3" t="s">
        <v>454</v>
      </c>
      <c r="B17" s="117">
        <v>635973</v>
      </c>
      <c r="C17" s="161">
        <v>0</v>
      </c>
      <c r="D17" s="117">
        <v>635973</v>
      </c>
      <c r="E17" s="117">
        <v>154220</v>
      </c>
      <c r="F17" s="117">
        <v>154220</v>
      </c>
      <c r="G17" s="162">
        <f t="shared" si="1"/>
        <v>481753</v>
      </c>
    </row>
    <row r="18" spans="1:9" x14ac:dyDescent="0.25">
      <c r="A18" s="3" t="s">
        <v>455</v>
      </c>
      <c r="B18" s="117">
        <v>7229211</v>
      </c>
      <c r="C18" s="161">
        <v>446622</v>
      </c>
      <c r="D18" s="117">
        <v>7675833</v>
      </c>
      <c r="E18" s="117">
        <v>2031427</v>
      </c>
      <c r="F18" s="117">
        <v>1998342</v>
      </c>
      <c r="G18" s="162">
        <f t="shared" si="1"/>
        <v>5644406</v>
      </c>
    </row>
    <row r="19" spans="1:9" ht="18" x14ac:dyDescent="0.25">
      <c r="A19" s="3" t="s">
        <v>456</v>
      </c>
      <c r="B19" s="117">
        <v>1794814</v>
      </c>
      <c r="C19" s="161">
        <v>0</v>
      </c>
      <c r="D19" s="117">
        <v>1794814</v>
      </c>
      <c r="E19" s="117">
        <v>420236</v>
      </c>
      <c r="F19" s="117">
        <v>420236</v>
      </c>
      <c r="G19" s="162">
        <f t="shared" si="1"/>
        <v>1374578</v>
      </c>
    </row>
    <row r="20" spans="1:9" ht="18" x14ac:dyDescent="0.25">
      <c r="A20" s="3" t="s">
        <v>457</v>
      </c>
      <c r="B20" s="117">
        <v>1833363</v>
      </c>
      <c r="C20" s="161">
        <v>0</v>
      </c>
      <c r="D20" s="117">
        <v>1833363</v>
      </c>
      <c r="E20" s="117">
        <v>311390</v>
      </c>
      <c r="F20" s="117">
        <v>311390</v>
      </c>
      <c r="G20" s="162">
        <f t="shared" si="1"/>
        <v>1521973</v>
      </c>
    </row>
    <row r="21" spans="1:9" x14ac:dyDescent="0.25">
      <c r="A21" s="3" t="s">
        <v>458</v>
      </c>
      <c r="B21" s="117">
        <v>967986</v>
      </c>
      <c r="C21" s="161">
        <v>40000</v>
      </c>
      <c r="D21" s="117">
        <v>1007986</v>
      </c>
      <c r="E21" s="117">
        <v>281680</v>
      </c>
      <c r="F21" s="117">
        <v>281680</v>
      </c>
      <c r="G21" s="162">
        <f t="shared" si="1"/>
        <v>726306</v>
      </c>
    </row>
    <row r="22" spans="1:9" x14ac:dyDescent="0.25">
      <c r="A22" s="3" t="s">
        <v>459</v>
      </c>
      <c r="B22" s="117">
        <v>287018</v>
      </c>
      <c r="C22" s="161">
        <v>0</v>
      </c>
      <c r="D22" s="117">
        <v>287018</v>
      </c>
      <c r="E22" s="117">
        <v>69600</v>
      </c>
      <c r="F22" s="117">
        <v>69600</v>
      </c>
      <c r="G22" s="162">
        <f t="shared" si="1"/>
        <v>217418</v>
      </c>
    </row>
    <row r="23" spans="1:9" x14ac:dyDescent="0.25">
      <c r="A23" s="3"/>
      <c r="B23" s="64"/>
      <c r="C23" s="64"/>
      <c r="D23" s="64"/>
      <c r="E23" s="64"/>
      <c r="F23" s="64"/>
      <c r="G23" s="64"/>
      <c r="I23" s="164"/>
    </row>
    <row r="24" spans="1:9" x14ac:dyDescent="0.25">
      <c r="A24" s="24" t="s">
        <v>381</v>
      </c>
      <c r="B24" s="271">
        <f>+B26+B27+B28+B29+B30+B31+B32+B33</f>
        <v>0</v>
      </c>
      <c r="C24" s="271">
        <f t="shared" ref="C24:F24" si="2">+C26+C27+C28+C29+C30+C31+C32+C33</f>
        <v>0</v>
      </c>
      <c r="D24" s="271">
        <f t="shared" si="2"/>
        <v>0</v>
      </c>
      <c r="E24" s="271">
        <f t="shared" si="2"/>
        <v>0</v>
      </c>
      <c r="F24" s="271">
        <f t="shared" si="2"/>
        <v>0</v>
      </c>
      <c r="G24" s="271">
        <f>+D24-E24</f>
        <v>0</v>
      </c>
      <c r="I24" s="164"/>
    </row>
    <row r="25" spans="1:9" x14ac:dyDescent="0.25">
      <c r="A25" s="24" t="s">
        <v>382</v>
      </c>
      <c r="B25" s="271"/>
      <c r="C25" s="271"/>
      <c r="D25" s="271"/>
      <c r="E25" s="271"/>
      <c r="F25" s="271"/>
      <c r="G25" s="271"/>
      <c r="I25" s="164"/>
    </row>
    <row r="26" spans="1:9" x14ac:dyDescent="0.25">
      <c r="A26" s="3" t="s">
        <v>438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>+D26-E26</f>
        <v>0</v>
      </c>
      <c r="I26" s="163"/>
    </row>
    <row r="27" spans="1:9" x14ac:dyDescent="0.25">
      <c r="A27" s="3" t="s">
        <v>439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3" si="3">+D27-E27</f>
        <v>0</v>
      </c>
      <c r="I27" s="163"/>
    </row>
    <row r="28" spans="1:9" x14ac:dyDescent="0.25">
      <c r="A28" s="3" t="s">
        <v>441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I28" s="165"/>
    </row>
    <row r="29" spans="1:9" ht="18" x14ac:dyDescent="0.25">
      <c r="A29" s="3" t="s">
        <v>442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</row>
    <row r="30" spans="1:9" ht="18" x14ac:dyDescent="0.25">
      <c r="A30" s="3" t="s">
        <v>443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3"/>
        <v>0</v>
      </c>
    </row>
    <row r="31" spans="1:9" x14ac:dyDescent="0.25">
      <c r="A31" s="3" t="s">
        <v>444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3"/>
        <v>0</v>
      </c>
    </row>
    <row r="32" spans="1:9" x14ac:dyDescent="0.25">
      <c r="A32" s="3" t="s">
        <v>445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3"/>
        <v>0</v>
      </c>
    </row>
    <row r="33" spans="1:7" x14ac:dyDescent="0.25">
      <c r="A33" s="3" t="s">
        <v>446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3"/>
        <v>0</v>
      </c>
    </row>
    <row r="34" spans="1:7" x14ac:dyDescent="0.25">
      <c r="A34" s="1"/>
      <c r="B34" s="64"/>
      <c r="C34" s="64"/>
      <c r="D34" s="64"/>
      <c r="E34" s="64"/>
      <c r="F34" s="64"/>
      <c r="G34" s="64"/>
    </row>
    <row r="35" spans="1:7" x14ac:dyDescent="0.25">
      <c r="A35" s="4" t="s">
        <v>383</v>
      </c>
      <c r="B35" s="121">
        <f t="shared" ref="B35:G35" si="4">+B8+B24</f>
        <v>21366660</v>
      </c>
      <c r="C35" s="166">
        <f t="shared" si="4"/>
        <v>486622</v>
      </c>
      <c r="D35" s="121">
        <f t="shared" si="4"/>
        <v>21853282</v>
      </c>
      <c r="E35" s="121">
        <f t="shared" si="4"/>
        <v>5299755</v>
      </c>
      <c r="F35" s="121">
        <f t="shared" si="4"/>
        <v>5266670</v>
      </c>
      <c r="G35" s="121">
        <f t="shared" si="4"/>
        <v>16553527</v>
      </c>
    </row>
    <row r="36" spans="1:7" ht="15.75" thickBot="1" x14ac:dyDescent="0.3">
      <c r="A36" s="12"/>
      <c r="B36" s="65"/>
      <c r="C36" s="65"/>
      <c r="D36" s="65"/>
      <c r="E36" s="65"/>
      <c r="F36" s="65"/>
      <c r="G36" s="65"/>
    </row>
  </sheetData>
  <mergeCells count="20">
    <mergeCell ref="G24:G25"/>
    <mergeCell ref="B8:B9"/>
    <mergeCell ref="C8:C9"/>
    <mergeCell ref="D8:D9"/>
    <mergeCell ref="E8:E9"/>
    <mergeCell ref="F8:F9"/>
    <mergeCell ref="G8:G9"/>
    <mergeCell ref="B24:B25"/>
    <mergeCell ref="C24:C25"/>
    <mergeCell ref="D24:D25"/>
    <mergeCell ref="E24:E25"/>
    <mergeCell ref="F24:F25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73" workbookViewId="0">
      <selection activeCell="I12" sqref="I12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0" t="s">
        <v>437</v>
      </c>
      <c r="B1" s="181"/>
      <c r="C1" s="181"/>
      <c r="D1" s="181"/>
      <c r="E1" s="181"/>
      <c r="F1" s="181"/>
      <c r="G1" s="181"/>
      <c r="H1" s="267"/>
    </row>
    <row r="2" spans="1:8" x14ac:dyDescent="0.25">
      <c r="A2" s="209" t="s">
        <v>298</v>
      </c>
      <c r="B2" s="225"/>
      <c r="C2" s="225"/>
      <c r="D2" s="225"/>
      <c r="E2" s="225"/>
      <c r="F2" s="225"/>
      <c r="G2" s="225"/>
      <c r="H2" s="268"/>
    </row>
    <row r="3" spans="1:8" x14ac:dyDescent="0.25">
      <c r="A3" s="209" t="s">
        <v>384</v>
      </c>
      <c r="B3" s="225"/>
      <c r="C3" s="225"/>
      <c r="D3" s="225"/>
      <c r="E3" s="225"/>
      <c r="F3" s="225"/>
      <c r="G3" s="225"/>
      <c r="H3" s="268"/>
    </row>
    <row r="4" spans="1:8" x14ac:dyDescent="0.25">
      <c r="A4" s="209" t="s">
        <v>462</v>
      </c>
      <c r="B4" s="225"/>
      <c r="C4" s="225"/>
      <c r="D4" s="225"/>
      <c r="E4" s="225"/>
      <c r="F4" s="225"/>
      <c r="G4" s="225"/>
      <c r="H4" s="268"/>
    </row>
    <row r="5" spans="1:8" ht="15.75" thickBot="1" x14ac:dyDescent="0.3">
      <c r="A5" s="211" t="s">
        <v>1</v>
      </c>
      <c r="B5" s="226"/>
      <c r="C5" s="226"/>
      <c r="D5" s="226"/>
      <c r="E5" s="226"/>
      <c r="F5" s="226"/>
      <c r="G5" s="226"/>
      <c r="H5" s="269"/>
    </row>
    <row r="6" spans="1:8" ht="15.75" thickBot="1" x14ac:dyDescent="0.3">
      <c r="A6" s="180" t="s">
        <v>2</v>
      </c>
      <c r="B6" s="182"/>
      <c r="C6" s="192" t="s">
        <v>300</v>
      </c>
      <c r="D6" s="193"/>
      <c r="E6" s="193"/>
      <c r="F6" s="193"/>
      <c r="G6" s="194"/>
      <c r="H6" s="197" t="s">
        <v>301</v>
      </c>
    </row>
    <row r="7" spans="1:8" ht="18.75" thickBot="1" x14ac:dyDescent="0.3">
      <c r="A7" s="211"/>
      <c r="B7" s="212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98"/>
    </row>
    <row r="8" spans="1:8" ht="9" customHeight="1" x14ac:dyDescent="0.25">
      <c r="A8" s="201"/>
      <c r="B8" s="276"/>
      <c r="C8" s="64"/>
      <c r="D8" s="64"/>
      <c r="E8" s="64"/>
      <c r="F8" s="64"/>
      <c r="G8" s="64"/>
      <c r="H8" s="64"/>
    </row>
    <row r="9" spans="1:8" ht="16.5" customHeight="1" x14ac:dyDescent="0.25">
      <c r="A9" s="277" t="s">
        <v>385</v>
      </c>
      <c r="B9" s="278"/>
      <c r="C9" s="121">
        <f>+C10+C20+C29+C40</f>
        <v>21366660</v>
      </c>
      <c r="D9" s="166">
        <f t="shared" ref="D9:G9" si="0">+D10+D20+D29+D40</f>
        <v>486622</v>
      </c>
      <c r="E9" s="121">
        <f t="shared" si="0"/>
        <v>21853282</v>
      </c>
      <c r="F9" s="121">
        <f t="shared" si="0"/>
        <v>5299755</v>
      </c>
      <c r="G9" s="121">
        <f t="shared" si="0"/>
        <v>5266670</v>
      </c>
      <c r="H9" s="131">
        <f>+E9-F9</f>
        <v>16553527</v>
      </c>
    </row>
    <row r="10" spans="1:8" x14ac:dyDescent="0.25">
      <c r="A10" s="236" t="s">
        <v>386</v>
      </c>
      <c r="B10" s="238"/>
      <c r="C10" s="121">
        <f>+C11+C12+C13+C14+C15+C16+C17+C18</f>
        <v>21366660</v>
      </c>
      <c r="D10" s="167">
        <f t="shared" ref="D10:G10" si="1">+D11+D12+D13+D14+D15+D16+D17+D18</f>
        <v>486622</v>
      </c>
      <c r="E10" s="167">
        <f t="shared" si="1"/>
        <v>21853282</v>
      </c>
      <c r="F10" s="167">
        <f t="shared" si="1"/>
        <v>5299755</v>
      </c>
      <c r="G10" s="167">
        <f t="shared" si="1"/>
        <v>5266670</v>
      </c>
      <c r="H10" s="131">
        <f>+E10-F10</f>
        <v>16553527</v>
      </c>
    </row>
    <row r="11" spans="1:8" x14ac:dyDescent="0.25">
      <c r="A11" s="50"/>
      <c r="B11" s="56" t="s">
        <v>387</v>
      </c>
      <c r="C11" s="127">
        <v>0</v>
      </c>
      <c r="D11" s="154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21366660</v>
      </c>
      <c r="D12" s="168">
        <v>486622</v>
      </c>
      <c r="E12" s="129">
        <v>21853282</v>
      </c>
      <c r="F12" s="129">
        <v>5299755</v>
      </c>
      <c r="G12" s="129">
        <v>5266670</v>
      </c>
      <c r="H12" s="129">
        <f t="shared" ref="H12:H18" si="2">+E12-F12</f>
        <v>16553527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2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36" t="s">
        <v>395</v>
      </c>
      <c r="B20" s="238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36" t="s">
        <v>403</v>
      </c>
      <c r="B29" s="238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77" t="s">
        <v>413</v>
      </c>
      <c r="B40" s="279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36" t="s">
        <v>418</v>
      </c>
      <c r="B46" s="238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36" t="s">
        <v>386</v>
      </c>
      <c r="B47" s="238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36" t="s">
        <v>395</v>
      </c>
      <c r="B57" s="238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36" t="s">
        <v>403</v>
      </c>
      <c r="B66" s="238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77" t="s">
        <v>413</v>
      </c>
      <c r="B77" s="279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36" t="s">
        <v>383</v>
      </c>
      <c r="B83" s="238"/>
      <c r="C83" s="131">
        <f>+C9+C46</f>
        <v>21366660</v>
      </c>
      <c r="D83" s="167">
        <f t="shared" ref="D83:H83" si="18">+D9+D46</f>
        <v>486622</v>
      </c>
      <c r="E83" s="131">
        <f t="shared" si="18"/>
        <v>21853282</v>
      </c>
      <c r="F83" s="131">
        <f t="shared" si="18"/>
        <v>5299755</v>
      </c>
      <c r="G83" s="131">
        <f t="shared" si="18"/>
        <v>5266670</v>
      </c>
      <c r="H83" s="131">
        <f t="shared" si="18"/>
        <v>16553527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6" workbookViewId="0">
      <selection activeCell="I25" sqref="I2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80" t="s">
        <v>434</v>
      </c>
      <c r="B1" s="181"/>
      <c r="C1" s="181"/>
      <c r="D1" s="181"/>
      <c r="E1" s="181"/>
      <c r="F1" s="181"/>
      <c r="G1" s="267"/>
    </row>
    <row r="2" spans="1:14" x14ac:dyDescent="0.25">
      <c r="A2" s="209" t="s">
        <v>298</v>
      </c>
      <c r="B2" s="225"/>
      <c r="C2" s="225"/>
      <c r="D2" s="225"/>
      <c r="E2" s="225"/>
      <c r="F2" s="225"/>
      <c r="G2" s="268"/>
    </row>
    <row r="3" spans="1:14" x14ac:dyDescent="0.25">
      <c r="A3" s="209" t="s">
        <v>419</v>
      </c>
      <c r="B3" s="225"/>
      <c r="C3" s="225"/>
      <c r="D3" s="225"/>
      <c r="E3" s="225"/>
      <c r="F3" s="225"/>
      <c r="G3" s="268"/>
    </row>
    <row r="4" spans="1:14" x14ac:dyDescent="0.25">
      <c r="A4" s="209" t="s">
        <v>462</v>
      </c>
      <c r="B4" s="225"/>
      <c r="C4" s="225"/>
      <c r="D4" s="225"/>
      <c r="E4" s="225"/>
      <c r="F4" s="225"/>
      <c r="G4" s="268"/>
    </row>
    <row r="5" spans="1:14" ht="15.75" thickBot="1" x14ac:dyDescent="0.3">
      <c r="A5" s="211" t="s">
        <v>1</v>
      </c>
      <c r="B5" s="226"/>
      <c r="C5" s="226"/>
      <c r="D5" s="226"/>
      <c r="E5" s="226"/>
      <c r="F5" s="226"/>
      <c r="G5" s="269"/>
    </row>
    <row r="6" spans="1:14" ht="15.75" thickBot="1" x14ac:dyDescent="0.3">
      <c r="A6" s="221" t="s">
        <v>2</v>
      </c>
      <c r="B6" s="192" t="s">
        <v>300</v>
      </c>
      <c r="C6" s="193"/>
      <c r="D6" s="193"/>
      <c r="E6" s="193"/>
      <c r="F6" s="194"/>
      <c r="G6" s="197" t="s">
        <v>301</v>
      </c>
    </row>
    <row r="7" spans="1:14" ht="18.75" thickBot="1" x14ac:dyDescent="0.3">
      <c r="A7" s="22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98"/>
    </row>
    <row r="8" spans="1:14" x14ac:dyDescent="0.25">
      <c r="A8" s="70" t="s">
        <v>421</v>
      </c>
      <c r="B8" s="111">
        <f>+B9+B10+B11+B14+B15+B18</f>
        <v>17217403</v>
      </c>
      <c r="C8" s="169">
        <f t="shared" ref="C8:F8" si="0">+C9+C10+C11+C14+C15+C18</f>
        <v>317688</v>
      </c>
      <c r="D8" s="169">
        <f t="shared" si="0"/>
        <v>17535091</v>
      </c>
      <c r="E8" s="111">
        <f t="shared" si="0"/>
        <v>3972854</v>
      </c>
      <c r="F8" s="111">
        <f t="shared" si="0"/>
        <v>3972854</v>
      </c>
      <c r="G8" s="171">
        <f>+D8-E8</f>
        <v>13562237</v>
      </c>
    </row>
    <row r="9" spans="1:14" x14ac:dyDescent="0.25">
      <c r="A9" s="72" t="s">
        <v>422</v>
      </c>
      <c r="B9" s="109">
        <v>17217403</v>
      </c>
      <c r="C9" s="170">
        <v>317688</v>
      </c>
      <c r="D9" s="170">
        <v>17535091</v>
      </c>
      <c r="E9" s="109">
        <v>3972854</v>
      </c>
      <c r="F9" s="109">
        <v>3972854</v>
      </c>
      <c r="G9" s="172">
        <f>+D9-E9</f>
        <v>13562237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72">
        <f>+D10-E10</f>
        <v>0</v>
      </c>
      <c r="I10" s="177"/>
      <c r="J10" s="177"/>
      <c r="K10" s="177"/>
      <c r="L10" s="177"/>
      <c r="M10" s="177"/>
      <c r="N10" s="177"/>
    </row>
    <row r="11" spans="1:14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14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14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14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14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17217403</v>
      </c>
      <c r="C31" s="111">
        <f t="shared" ref="C31:G31" si="11">+C8+C20</f>
        <v>317688</v>
      </c>
      <c r="D31" s="111">
        <f t="shared" si="11"/>
        <v>17535091</v>
      </c>
      <c r="E31" s="111">
        <f t="shared" si="11"/>
        <v>3972854</v>
      </c>
      <c r="F31" s="111">
        <f t="shared" si="11"/>
        <v>3972854</v>
      </c>
      <c r="G31" s="173">
        <f t="shared" si="11"/>
        <v>13562237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2018-04-05T22:28:45Z</cp:lastPrinted>
  <dcterms:created xsi:type="dcterms:W3CDTF">2016-11-23T22:01:49Z</dcterms:created>
  <dcterms:modified xsi:type="dcterms:W3CDTF">2018-04-05T22:33:03Z</dcterms:modified>
</cp:coreProperties>
</file>