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440" windowHeight="10035" activeTab="3"/>
  </bookViews>
  <sheets>
    <sheet name="SFD" sheetId="1" r:id="rId1"/>
    <sheet name="ADOP" sheetId="2" r:id="rId2"/>
    <sheet name="IAODF" sheetId="3" r:id="rId3"/>
    <sheet name="EP" sheetId="4" r:id="rId4"/>
    <sheet name="EAID" sheetId="5" r:id="rId5"/>
    <sheet name="COG" sheetId="6" r:id="rId6"/>
    <sheet name="CA" sheetId="7" r:id="rId7"/>
    <sheet name="CF" sheetId="8" r:id="rId8"/>
    <sheet name="CSPC" sheetId="9" r:id="rId9"/>
  </sheets>
  <calcPr calcId="144525"/>
</workbook>
</file>

<file path=xl/calcChain.xml><?xml version="1.0" encoding="utf-8"?>
<calcChain xmlns="http://schemas.openxmlformats.org/spreadsheetml/2006/main">
  <c r="B10" i="7" l="1"/>
  <c r="E16" i="6"/>
  <c r="E18" i="6" l="1"/>
  <c r="H69" i="1" l="1"/>
  <c r="G36" i="6" l="1"/>
  <c r="G35" i="6"/>
  <c r="G34" i="6"/>
  <c r="G33" i="6"/>
  <c r="G32" i="6"/>
  <c r="G31" i="6"/>
  <c r="G30" i="6"/>
  <c r="G29" i="6"/>
  <c r="G28" i="6"/>
  <c r="G24" i="6"/>
  <c r="G22" i="6"/>
  <c r="G18" i="6"/>
  <c r="H17" i="5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27" i="6" l="1"/>
  <c r="G10" i="4"/>
  <c r="G61" i="5" l="1"/>
  <c r="G19" i="5" l="1"/>
  <c r="C17" i="1"/>
  <c r="C9" i="1"/>
  <c r="J14" i="5" l="1"/>
  <c r="F9" i="4"/>
  <c r="D17" i="1"/>
  <c r="D9" i="1"/>
  <c r="C21" i="7" l="1"/>
  <c r="D21" i="7" s="1"/>
  <c r="I61" i="5"/>
  <c r="J61" i="5" s="1"/>
  <c r="F68" i="4"/>
  <c r="G68" i="4" s="1"/>
  <c r="G11" i="4"/>
  <c r="H60" i="8" l="1"/>
  <c r="H59" i="8"/>
  <c r="H58" i="8"/>
  <c r="D61" i="8"/>
  <c r="E61" i="8" s="1"/>
  <c r="C24" i="8"/>
  <c r="E25" i="8"/>
  <c r="E23" i="8"/>
  <c r="E22" i="8"/>
  <c r="E21" i="8"/>
  <c r="G26" i="8" l="1"/>
  <c r="E26" i="8"/>
  <c r="C41" i="1"/>
  <c r="G26" i="6" l="1"/>
  <c r="G25" i="6"/>
  <c r="G21" i="6"/>
  <c r="G20" i="6"/>
  <c r="G19" i="6"/>
  <c r="G16" i="6"/>
  <c r="G15" i="6"/>
  <c r="G14" i="6"/>
  <c r="G13" i="6"/>
  <c r="G12" i="6"/>
  <c r="G11" i="6"/>
  <c r="G10" i="6"/>
  <c r="H62" i="8"/>
  <c r="E21" i="7"/>
  <c r="F61" i="8" s="1"/>
  <c r="E10" i="7"/>
  <c r="F10" i="7" s="1"/>
  <c r="G21" i="7" l="1"/>
  <c r="H61" i="8"/>
  <c r="G61" i="8"/>
  <c r="F21" i="7"/>
  <c r="H25" i="8"/>
  <c r="G19" i="7" l="1"/>
  <c r="F19" i="7"/>
  <c r="E19" i="7"/>
  <c r="D19" i="7"/>
  <c r="C19" i="7"/>
  <c r="B19" i="7"/>
  <c r="B8" i="7"/>
  <c r="B30" i="7" s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101" i="6"/>
  <c r="G94" i="6" s="1"/>
  <c r="G118" i="6"/>
  <c r="G114" i="6" s="1"/>
  <c r="F94" i="6"/>
  <c r="D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D114" i="6"/>
  <c r="C114" i="6"/>
  <c r="D10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E41" i="6"/>
  <c r="E36" i="6"/>
  <c r="E35" i="6"/>
  <c r="E34" i="6"/>
  <c r="E33" i="6"/>
  <c r="E32" i="6"/>
  <c r="E31" i="6"/>
  <c r="E30" i="6"/>
  <c r="E29" i="6"/>
  <c r="E28" i="6"/>
  <c r="E26" i="6"/>
  <c r="E25" i="6"/>
  <c r="E24" i="6"/>
  <c r="E23" i="6"/>
  <c r="E22" i="6"/>
  <c r="E21" i="6"/>
  <c r="E20" i="6"/>
  <c r="E19" i="6"/>
  <c r="E15" i="6"/>
  <c r="E14" i="6"/>
  <c r="E13" i="6"/>
  <c r="E12" i="6"/>
  <c r="E11" i="6"/>
  <c r="E10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G124" i="6" l="1"/>
  <c r="G110" i="6"/>
  <c r="F104" i="6"/>
  <c r="G104" i="6" s="1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G57" i="8"/>
  <c r="F57" i="8"/>
  <c r="E57" i="8"/>
  <c r="D57" i="8"/>
  <c r="C57" i="8"/>
  <c r="H47" i="8"/>
  <c r="G47" i="8"/>
  <c r="F47" i="8"/>
  <c r="E47" i="8"/>
  <c r="D47" i="8"/>
  <c r="C47" i="8"/>
  <c r="H5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C20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H29" i="8" l="1"/>
  <c r="C46" i="8"/>
  <c r="E46" i="8"/>
  <c r="H10" i="8"/>
  <c r="G46" i="8"/>
  <c r="H47" i="6"/>
  <c r="D46" i="8"/>
  <c r="F46" i="8"/>
  <c r="H124" i="6"/>
  <c r="H46" i="8"/>
  <c r="C9" i="8"/>
  <c r="C83" i="8" s="1"/>
  <c r="H46" i="6" l="1"/>
  <c r="H45" i="6"/>
  <c r="H44" i="6"/>
  <c r="H43" i="6"/>
  <c r="H42" i="6"/>
  <c r="H41" i="6"/>
  <c r="H40" i="6"/>
  <c r="H39" i="6"/>
  <c r="H38" i="6"/>
  <c r="G41" i="6"/>
  <c r="G37" i="6" s="1"/>
  <c r="F37" i="6"/>
  <c r="E37" i="6"/>
  <c r="D37" i="6"/>
  <c r="H36" i="6"/>
  <c r="H35" i="6"/>
  <c r="H34" i="6"/>
  <c r="H33" i="6"/>
  <c r="H32" i="6"/>
  <c r="H31" i="6"/>
  <c r="H30" i="6"/>
  <c r="H29" i="6"/>
  <c r="H28" i="6"/>
  <c r="F27" i="6"/>
  <c r="E27" i="6"/>
  <c r="D27" i="6"/>
  <c r="H26" i="6"/>
  <c r="H25" i="6"/>
  <c r="H24" i="6"/>
  <c r="H23" i="6"/>
  <c r="H22" i="6"/>
  <c r="H21" i="6"/>
  <c r="H20" i="6"/>
  <c r="H19" i="6"/>
  <c r="H18" i="6"/>
  <c r="F17" i="6"/>
  <c r="G17" i="6" s="1"/>
  <c r="E17" i="6"/>
  <c r="D17" i="6"/>
  <c r="H16" i="6"/>
  <c r="H15" i="6"/>
  <c r="H14" i="6"/>
  <c r="H13" i="6"/>
  <c r="H12" i="6"/>
  <c r="H11" i="6"/>
  <c r="H10" i="6"/>
  <c r="G9" i="6"/>
  <c r="F9" i="6"/>
  <c r="E9" i="6"/>
  <c r="D9" i="6"/>
  <c r="C9" i="9" s="1"/>
  <c r="C74" i="6"/>
  <c r="C70" i="6"/>
  <c r="C61" i="6"/>
  <c r="C57" i="6"/>
  <c r="C47" i="6"/>
  <c r="C37" i="6"/>
  <c r="C27" i="6"/>
  <c r="C17" i="6"/>
  <c r="C9" i="6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I57" i="5"/>
  <c r="H57" i="5"/>
  <c r="G57" i="5"/>
  <c r="F57" i="5"/>
  <c r="I48" i="5"/>
  <c r="H48" i="5"/>
  <c r="G48" i="5"/>
  <c r="F48" i="5"/>
  <c r="E48" i="5"/>
  <c r="J70" i="5" l="1"/>
  <c r="J57" i="5"/>
  <c r="J62" i="5"/>
  <c r="D9" i="9"/>
  <c r="C8" i="9"/>
  <c r="F9" i="9"/>
  <c r="E8" i="9"/>
  <c r="G8" i="6"/>
  <c r="F8" i="6"/>
  <c r="G68" i="5"/>
  <c r="I68" i="5"/>
  <c r="C8" i="6"/>
  <c r="C160" i="6" s="1"/>
  <c r="F68" i="5"/>
  <c r="H68" i="5"/>
  <c r="D8" i="6"/>
  <c r="C10" i="7" s="1"/>
  <c r="H27" i="6"/>
  <c r="E8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G13" i="5"/>
  <c r="H13" i="5" s="1"/>
  <c r="I13" i="5" s="1"/>
  <c r="J13" i="5" s="1"/>
  <c r="G12" i="5"/>
  <c r="G11" i="5"/>
  <c r="G10" i="5"/>
  <c r="F39" i="5"/>
  <c r="E39" i="5"/>
  <c r="F30" i="5"/>
  <c r="F17" i="5"/>
  <c r="E30" i="5"/>
  <c r="E17" i="5"/>
  <c r="G73" i="4"/>
  <c r="F73" i="4"/>
  <c r="G69" i="4"/>
  <c r="F69" i="4"/>
  <c r="E69" i="4"/>
  <c r="E77" i="4" s="1"/>
  <c r="E78" i="4" s="1"/>
  <c r="G59" i="4"/>
  <c r="F59" i="4"/>
  <c r="E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G30" i="5" l="1"/>
  <c r="F43" i="5"/>
  <c r="J68" i="5"/>
  <c r="D8" i="9"/>
  <c r="G9" i="9"/>
  <c r="G8" i="9" s="1"/>
  <c r="G37" i="5"/>
  <c r="H38" i="5"/>
  <c r="I38" i="5" s="1"/>
  <c r="J38" i="5" s="1"/>
  <c r="I19" i="5"/>
  <c r="F46" i="4"/>
  <c r="G46" i="4"/>
  <c r="E61" i="4"/>
  <c r="E62" i="4" s="1"/>
  <c r="F24" i="8"/>
  <c r="F8" i="7"/>
  <c r="F30" i="7" s="1"/>
  <c r="E8" i="7"/>
  <c r="E30" i="7" s="1"/>
  <c r="F8" i="9"/>
  <c r="G77" i="4"/>
  <c r="G78" i="4" s="1"/>
  <c r="F77" i="4"/>
  <c r="F78" i="4" s="1"/>
  <c r="F61" i="4"/>
  <c r="F62" i="4" s="1"/>
  <c r="E43" i="5"/>
  <c r="E73" i="5" s="1"/>
  <c r="J78" i="5"/>
  <c r="G17" i="5"/>
  <c r="G39" i="5"/>
  <c r="H39" i="5" s="1"/>
  <c r="E46" i="4"/>
  <c r="G61" i="4"/>
  <c r="G62" i="4" s="1"/>
  <c r="H8" i="6"/>
  <c r="H30" i="5"/>
  <c r="I30" i="5" s="1"/>
  <c r="J30" i="5" s="1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G9" i="4"/>
  <c r="E9" i="4"/>
  <c r="J19" i="5" l="1"/>
  <c r="I17" i="5"/>
  <c r="J17" i="5" s="1"/>
  <c r="G43" i="5"/>
  <c r="G73" i="5" s="1"/>
  <c r="H37" i="5"/>
  <c r="F73" i="5"/>
  <c r="G24" i="8"/>
  <c r="G20" i="8" s="1"/>
  <c r="G9" i="8" s="1"/>
  <c r="G83" i="8" s="1"/>
  <c r="F20" i="8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H43" i="5" l="1"/>
  <c r="H73" i="5" s="1"/>
  <c r="I37" i="5"/>
  <c r="D24" i="8"/>
  <c r="D10" i="7"/>
  <c r="C8" i="7"/>
  <c r="C30" i="7" s="1"/>
  <c r="F9" i="8"/>
  <c r="F83" i="8" s="1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G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41" i="1"/>
  <c r="D38" i="1"/>
  <c r="C38" i="1"/>
  <c r="D31" i="1"/>
  <c r="C31" i="1"/>
  <c r="D25" i="1"/>
  <c r="C25" i="1"/>
  <c r="E8" i="2" l="1"/>
  <c r="E19" i="2" s="1"/>
  <c r="I8" i="2"/>
  <c r="I19" i="2" s="1"/>
  <c r="D8" i="2"/>
  <c r="D19" i="2" s="1"/>
  <c r="H8" i="2"/>
  <c r="H19" i="2" s="1"/>
  <c r="E19" i="3"/>
  <c r="J19" i="3"/>
  <c r="G19" i="3"/>
  <c r="K19" i="3"/>
  <c r="I43" i="5"/>
  <c r="I73" i="5" s="1"/>
  <c r="J73" i="5" s="1"/>
  <c r="J37" i="5"/>
  <c r="J43" i="5" s="1"/>
  <c r="F8" i="2"/>
  <c r="F19" i="2" s="1"/>
  <c r="H19" i="3"/>
  <c r="H47" i="1"/>
  <c r="H58" i="1" s="1"/>
  <c r="H78" i="1"/>
  <c r="I19" i="3"/>
  <c r="D8" i="7"/>
  <c r="D30" i="7" s="1"/>
  <c r="G10" i="7"/>
  <c r="G8" i="7" s="1"/>
  <c r="G30" i="7" s="1"/>
  <c r="E24" i="8"/>
  <c r="D20" i="8"/>
  <c r="D9" i="8" s="1"/>
  <c r="D83" i="8" s="1"/>
  <c r="G78" i="1"/>
  <c r="G47" i="1"/>
  <c r="G58" i="1" s="1"/>
  <c r="C8" i="2"/>
  <c r="C19" i="2" s="1"/>
  <c r="D47" i="1"/>
  <c r="D61" i="1" s="1"/>
  <c r="C47" i="1"/>
  <c r="C61" i="1" s="1"/>
  <c r="H80" i="1" l="1"/>
  <c r="E20" i="8"/>
  <c r="H24" i="8"/>
  <c r="G80" i="1"/>
  <c r="E9" i="8" l="1"/>
  <c r="E83" i="8" s="1"/>
  <c r="H20" i="8"/>
  <c r="H9" i="8" s="1"/>
  <c r="H83" i="8" s="1"/>
  <c r="C20" i="9"/>
  <c r="C31" i="9" s="1"/>
  <c r="D86" i="6"/>
  <c r="D84" i="6" s="1"/>
  <c r="D160" i="6" s="1"/>
  <c r="D20" i="9" l="1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F160" i="6" s="1"/>
  <c r="G86" i="6"/>
  <c r="G84" i="6" s="1"/>
  <c r="G160" i="6" s="1"/>
</calcChain>
</file>

<file path=xl/sharedStrings.xml><?xml version="1.0" encoding="utf-8"?>
<sst xmlns="http://schemas.openxmlformats.org/spreadsheetml/2006/main" count="662" uniqueCount="457">
  <si>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</si>
  <si>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</si>
  <si>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</si>
  <si>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</si>
  <si>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</si>
  <si>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</si>
  <si>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</si>
  <si>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</si>
  <si>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</si>
  <si>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</si>
  <si>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</si>
  <si>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</si>
  <si>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</si>
  <si>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</si>
  <si>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</si>
  <si>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</si>
  <si>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</si>
  <si>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</si>
  <si>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</si>
  <si>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</si>
  <si>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</si>
  <si>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</si>
  <si>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</si>
  <si>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</si>
  <si>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</si>
  <si>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</si>
  <si>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</si>
  <si>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</si>
  <si>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</si>
  <si>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</si>
  <si>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</si>
  <si>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</si>
  <si>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</si>
  <si>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</si>
  <si>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</si>
  <si>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</si>
  <si>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</si>
  <si>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</si>
  <si>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</si>
  <si>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</si>
  <si>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</si>
  <si>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</si>
  <si>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</si>
  <si>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</si>
  <si>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</si>
  <si>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</si>
  <si>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</si>
  <si>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</si>
  <si>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</si>
  <si>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</si>
  <si>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</si>
  <si>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</si>
  <si>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</si>
  <si>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</si>
  <si>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</si>
  <si>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</si>
  <si>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</si>
  <si>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</si>
  <si>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</si>
  <si>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</si>
  <si>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</si>
  <si>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</si>
  <si>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</si>
  <si>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</si>
  <si>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</si>
  <si>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</si>
  <si>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</si>
  <si>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</si>
  <si>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</si>
  <si>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</si>
  <si>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</si>
  <si>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</si>
  <si>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</si>
  <si>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</si>
  <si>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</si>
  <si>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</si>
  <si>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</si>
  <si>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</si>
  <si>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</si>
  <si>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</si>
  <si>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</si>
  <si>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</si>
  <si>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</si>
  <si>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</si>
  <si>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</si>
  <si>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</si>
  <si>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</si>
  <si>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</si>
  <si>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</si>
  <si>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</si>
  <si>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</si>
  <si>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</si>
  <si>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</si>
  <si>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</si>
  <si>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</si>
  <si>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</si>
  <si>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</si>
  <si>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</si>
  <si>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</si>
  <si>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</si>
  <si>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</si>
  <si>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</si>
  <si>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</si>
  <si>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</si>
  <si>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</si>
  <si>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</si>
  <si>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</si>
  <si>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</si>
  <si>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</si>
  <si>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</si>
  <si>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</si>
  <si>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</si>
  <si>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</si>
  <si>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</si>
  <si>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</si>
  <si>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</si>
  <si>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</si>
  <si>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</si>
  <si>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</si>
  <si>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</si>
  <si>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</si>
  <si>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</si>
  <si>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</si>
  <si>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</si>
  <si>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</si>
  <si>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</si>
  <si>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</si>
  <si>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</si>
  <si>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</si>
  <si>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</si>
  <si>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</si>
  <si>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</si>
  <si>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</si>
  <si>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</si>
  <si>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</si>
  <si>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</si>
  <si>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</si>
  <si>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</si>
  <si>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</si>
  <si>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</si>
  <si>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</si>
  <si>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</si>
  <si>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</si>
  <si>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</si>
  <si>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</si>
  <si>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</si>
  <si>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</si>
  <si>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</si>
  <si>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</si>
  <si>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</si>
  <si>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</si>
  <si>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</si>
  <si>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</si>
  <si>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</si>
  <si>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</si>
  <si>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</si>
  <si>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</si>
  <si>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</si>
  <si>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</si>
  <si>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</si>
  <si>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</si>
  <si>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</si>
  <si>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</si>
  <si>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</si>
  <si>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</si>
  <si>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</si>
  <si>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</si>
  <si>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</si>
  <si>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</si>
  <si>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</si>
  <si>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</si>
  <si>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</si>
  <si>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</si>
  <si>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</si>
  <si>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</si>
  <si>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</si>
  <si>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</si>
  <si>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</si>
  <si>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</si>
  <si>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</si>
  <si>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</si>
  <si>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</si>
  <si>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</si>
  <si>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</si>
  <si>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</si>
  <si>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</si>
  <si>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</si>
  <si>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</si>
  <si>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</si>
  <si>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</si>
  <si>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</si>
  <si>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</si>
  <si>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</si>
  <si>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</si>
  <si>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</si>
  <si>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</si>
  <si>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</si>
  <si>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</si>
  <si>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</si>
  <si>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</si>
  <si>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</si>
  <si>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</si>
  <si>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</si>
  <si>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</si>
  <si>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</si>
  <si>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</si>
  <si>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</si>
  <si>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</si>
  <si>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</si>
  <si>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</si>
  <si>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</si>
  <si>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</si>
  <si>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</si>
  <si>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</si>
  <si>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</si>
  <si>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</si>
  <si>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</si>
  <si>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</si>
  <si>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</si>
  <si>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</si>
  <si>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</si>
  <si>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</si>
  <si>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</si>
  <si>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</si>
  <si>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</si>
  <si>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</si>
  <si>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</si>
  <si>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</si>
  <si>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</si>
  <si>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</si>
  <si>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</si>
  <si>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</si>
  <si>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</si>
  <si>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</si>
  <si>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</si>
  <si>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</si>
  <si>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</si>
  <si>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</si>
  <si>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</si>
  <si>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</si>
  <si>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</si>
  <si>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</si>
  <si>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</si>
  <si>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</si>
  <si>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</si>
  <si>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</si>
  <si>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</si>
  <si>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</si>
  <si>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</si>
  <si>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</si>
  <si>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</si>
  <si>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</si>
  <si>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</si>
  <si>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</si>
  <si>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</si>
  <si>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</si>
  <si>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</si>
  <si>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</si>
  <si>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</si>
  <si>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</si>
  <si>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</si>
  <si>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</si>
  <si>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</si>
  <si>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</si>
  <si>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</si>
  <si>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</si>
  <si>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</si>
  <si>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</si>
  <si>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</si>
  <si>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</si>
  <si>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</si>
  <si>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</si>
  <si>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</si>
  <si>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</si>
  <si>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</si>
  <si>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</si>
  <si>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</si>
  <si>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</si>
  <si>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</si>
  <si>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</si>
  <si>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</si>
  <si>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</si>
  <si>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</si>
  <si>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</si>
  <si>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</si>
  <si>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</si>
  <si>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</si>
  <si>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</si>
  <si>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</si>
  <si>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</si>
  <si>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</si>
  <si>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</si>
  <si>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</si>
  <si>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</si>
  <si>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</si>
  <si>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</si>
  <si>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</si>
  <si>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</si>
  <si>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</si>
  <si>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</si>
  <si>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</si>
  <si>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</si>
  <si>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</si>
  <si>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</si>
  <si>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</si>
  <si>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</si>
  <si>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</si>
  <si>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</si>
  <si>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</si>
  <si>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</si>
  <si>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</si>
  <si>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</si>
  <si>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</si>
  <si>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</si>
  <si>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</si>
  <si>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</si>
  <si>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</si>
  <si>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</si>
  <si>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</si>
  <si>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</si>
  <si>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</si>
  <si>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</si>
  <si>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</si>
  <si>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</si>
  <si>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</si>
  <si>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</si>
  <si>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</si>
  <si>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</si>
  <si>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</si>
  <si>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</si>
  <si>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</si>
  <si>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</si>
  <si>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</si>
  <si>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</si>
  <si>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</si>
  <si>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</si>
  <si>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</si>
  <si>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</si>
  <si>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</si>
  <si>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</si>
  <si>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</si>
  <si>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</si>
  <si>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</si>
  <si>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</si>
  <si>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</si>
  <si>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</si>
  <si>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</si>
  <si>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</si>
  <si>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</si>
  <si>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</si>
  <si>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</si>
  <si>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</si>
  <si>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</si>
  <si>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</si>
  <si>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</si>
  <si>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</si>
  <si>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</si>
  <si>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</si>
  <si>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</si>
  <si>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</si>
  <si>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</si>
  <si>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</si>
  <si>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</si>
  <si>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</si>
  <si>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</si>
  <si>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</si>
  <si>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</si>
  <si>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</si>
  <si>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</si>
  <si>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</si>
  <si>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</si>
  <si>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</si>
  <si>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</si>
  <si>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</si>
  <si>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</si>
  <si>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</si>
  <si>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</si>
  <si>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</si>
  <si>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</si>
  <si>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</si>
  <si>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</si>
  <si>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</si>
  <si>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</si>
  <si>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</si>
  <si>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</si>
  <si>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</si>
  <si>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</si>
  <si>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</si>
  <si>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</si>
  <si>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</si>
  <si>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</si>
  <si>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</si>
  <si>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</si>
  <si>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</si>
  <si>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</si>
  <si>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</si>
  <si>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</si>
  <si>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</si>
  <si>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</si>
  <si>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</si>
  <si>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</si>
  <si>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</si>
  <si>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</si>
  <si>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</si>
  <si>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</si>
  <si>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</si>
  <si>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</si>
  <si>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</si>
  <si>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</si>
  <si>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</si>
  <si>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</si>
  <si>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</si>
  <si>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</si>
  <si>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</si>
  <si>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</si>
  <si>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</si>
  <si>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</si>
  <si>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</si>
  <si>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</si>
  <si>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</si>
  <si>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</si>
  <si>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</si>
  <si>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</si>
  <si>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</si>
  <si>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</si>
  <si>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</si>
  <si>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</si>
  <si>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</si>
  <si>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</si>
  <si>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</si>
  <si>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</si>
  <si>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L.E.F. Minerva Reyes Bello</t>
  </si>
  <si>
    <t>Dirección General</t>
  </si>
  <si>
    <t>C.P. Verónica Aragón Lima</t>
  </si>
  <si>
    <t>Jefatura de Administración y Finanzas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</si>
  <si>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</si>
  <si>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</si>
  <si>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</si>
  <si>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</si>
  <si>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</si>
  <si>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</si>
  <si>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</si>
  <si>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</si>
  <si>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</si>
  <si>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</si>
  <si>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</si>
  <si>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</si>
  <si>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31 de diciembre de 2017</t>
  </si>
  <si>
    <t>Del 01 de enero al 31 de marzo de 2018 y del 01 de enero al 31 de diciembre de 2017</t>
  </si>
  <si>
    <t>31 de marzo de 2018</t>
  </si>
  <si>
    <t>Del 1 de enero al 31 de marzo de 2018</t>
  </si>
  <si>
    <t>al 31 de diciembre de 2017 (d)</t>
  </si>
  <si>
    <t>Monto pagado de la inversión al 31 de marzo de 2018 (k)</t>
  </si>
  <si>
    <t>Monto pagado de la inversión actualizado al 31 de marzo de 2018 (l)</t>
  </si>
  <si>
    <t>Saldo pendiente por pagar de la inversión al 31 de marzo de 2018 (m = g – l)</t>
  </si>
  <si>
    <t xml:space="preserve">Del 1 de enero al 31 de marzo de 2018 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</si>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</sst>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10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22" zoomScale="130" zoomScaleNormal="130" workbookViewId="0">
      <selection activeCell="A47" sqref="A47:H47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49" t="s">
        <v>120</v>
      </c>
      <c r="B1" s="150"/>
      <c r="C1" s="150"/>
      <c r="D1" s="150"/>
      <c r="E1" s="150"/>
      <c r="F1" s="150"/>
      <c r="G1" s="150"/>
      <c r="H1" s="151"/>
    </row>
    <row r="2" spans="1:8" x14ac:dyDescent="0.25">
      <c r="A2" s="152" t="s">
        <v>0</v>
      </c>
      <c r="B2" s="153"/>
      <c r="C2" s="153"/>
      <c r="D2" s="153"/>
      <c r="E2" s="153"/>
      <c r="F2" s="153"/>
      <c r="G2" s="153"/>
      <c r="H2" s="154"/>
    </row>
    <row r="3" spans="1:8" x14ac:dyDescent="0.25">
      <c r="A3" s="152" t="s">
        <v>448</v>
      </c>
      <c r="B3" s="153"/>
      <c r="C3" s="153"/>
      <c r="D3" s="153"/>
      <c r="E3" s="153"/>
      <c r="F3" s="153"/>
      <c r="G3" s="153"/>
      <c r="H3" s="154"/>
    </row>
    <row r="4" spans="1:8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7"/>
    </row>
    <row r="5" spans="1:8" ht="17.25" thickBot="1" x14ac:dyDescent="0.3">
      <c r="A5" s="123"/>
      <c r="B5" s="118" t="s">
        <v>2</v>
      </c>
      <c r="C5" s="1" t="s">
        <v>449</v>
      </c>
      <c r="D5" s="1" t="s">
        <v>447</v>
      </c>
      <c r="E5" s="2"/>
      <c r="F5" s="3" t="s">
        <v>2</v>
      </c>
      <c r="G5" s="1" t="s">
        <v>449</v>
      </c>
      <c r="H5" s="1" t="s">
        <v>447</v>
      </c>
    </row>
    <row r="6" spans="1:8" x14ac:dyDescent="0.25">
      <c r="A6" s="123"/>
      <c r="B6" s="145"/>
      <c r="C6" s="146"/>
      <c r="D6" s="146"/>
      <c r="E6" s="147"/>
      <c r="F6" s="145"/>
      <c r="G6" s="146"/>
      <c r="H6" s="146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192953</v>
      </c>
      <c r="D9" s="14">
        <f>SUM(D10:D16)</f>
        <v>278147</v>
      </c>
      <c r="E9" s="5"/>
      <c r="F9" s="6" t="s">
        <v>8</v>
      </c>
      <c r="G9" s="14">
        <f>SUM(G10:G18)</f>
        <v>0</v>
      </c>
      <c r="H9" s="14">
        <f>SUM(H10:H18)</f>
        <v>0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192953</v>
      </c>
      <c r="D11" s="14">
        <v>278147</v>
      </c>
      <c r="E11" s="5"/>
      <c r="F11" s="6" t="s">
        <v>12</v>
      </c>
      <c r="G11" s="14">
        <v>0</v>
      </c>
      <c r="H11" s="14">
        <v>0</v>
      </c>
    </row>
    <row r="12" spans="1:8" ht="12.6" customHeight="1" x14ac:dyDescent="0.25">
      <c r="A12" s="123"/>
      <c r="B12" s="108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97784</v>
      </c>
      <c r="D17" s="14">
        <f>SUM(D18:D24)</f>
        <v>6836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97784</v>
      </c>
      <c r="D20" s="14">
        <v>6836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114038</v>
      </c>
      <c r="H31" s="14">
        <f>SUM(H32:H37)</f>
        <v>171228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114038</v>
      </c>
      <c r="H33" s="14">
        <v>171228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6576</v>
      </c>
      <c r="D41" s="14">
        <f>SUM(D42:D45)</f>
        <v>3442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SUM(G43:G45)</f>
        <v>377423</v>
      </c>
      <c r="H42" s="14">
        <f>SUM(H43:H45)</f>
        <v>5849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6576</v>
      </c>
      <c r="D45" s="14">
        <v>3442</v>
      </c>
      <c r="E45" s="5"/>
      <c r="F45" s="6" t="s">
        <v>80</v>
      </c>
      <c r="G45" s="14">
        <v>377423</v>
      </c>
      <c r="H45" s="14">
        <v>5849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8" t="s">
        <v>81</v>
      </c>
      <c r="C47" s="15">
        <f>C9+C17+C25+C31+C37+C38+C41</f>
        <v>297313</v>
      </c>
      <c r="D47" s="15">
        <f>D9+D17+D25+D31+D37+D38+D41</f>
        <v>288425</v>
      </c>
      <c r="E47" s="8"/>
      <c r="F47" s="148" t="s">
        <v>82</v>
      </c>
      <c r="G47" s="15">
        <f>G9+G19+G23+G26+G27+G31+G38+G42</f>
        <v>491461</v>
      </c>
      <c r="H47" s="15">
        <f>H9+H19+H23+H26+H27+H31+H38+H42</f>
        <v>177077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9361243</v>
      </c>
      <c r="D52" s="14">
        <v>9346076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35074</v>
      </c>
      <c r="D57" s="14">
        <v>36074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491461</v>
      </c>
      <c r="H58" s="14">
        <f>H47+H56</f>
        <v>177077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13957257</v>
      </c>
      <c r="D59" s="14">
        <f>D49+D50+D51+D52+D53+D54+D55+D56+D57</f>
        <v>13943090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14254570</v>
      </c>
      <c r="D61" s="14">
        <f>D47+D59</f>
        <v>14231515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0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13763109</v>
      </c>
      <c r="H67" s="14">
        <f>H68+H69+H70+H71+H72</f>
        <v>14054438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-309134</v>
      </c>
      <c r="H68" s="14">
        <v>0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150060</v>
      </c>
      <c r="H69" s="14">
        <f>101141+46281</f>
        <v>147422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13922183</v>
      </c>
      <c r="H72" s="14">
        <v>13907016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13763109</v>
      </c>
      <c r="H78" s="14">
        <f>H62+H67+H74</f>
        <v>14054438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14254570</v>
      </c>
      <c r="H80" s="14">
        <f>H58+H78</f>
        <v>14231515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59"/>
      <c r="C84" s="159"/>
      <c r="F84" s="159"/>
      <c r="G84" s="159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58"/>
      <c r="C86" s="158"/>
      <c r="D86" s="105"/>
      <c r="E86" s="105"/>
      <c r="F86" s="158"/>
      <c r="G86" s="158"/>
    </row>
    <row r="87" spans="1:8" x14ac:dyDescent="0.25">
      <c r="A87" s="119"/>
      <c r="B87" s="158"/>
      <c r="C87" s="158"/>
      <c r="D87" s="105"/>
      <c r="E87" s="105"/>
      <c r="F87" s="158"/>
      <c r="G87" s="158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0" zoomScale="140" zoomScaleNormal="140" workbookViewId="0">
      <selection activeCell="E18" sqref="E18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3" t="s">
        <v>120</v>
      </c>
      <c r="B1" s="174"/>
      <c r="C1" s="174"/>
      <c r="D1" s="174"/>
      <c r="E1" s="174"/>
      <c r="F1" s="174"/>
      <c r="G1" s="174"/>
      <c r="H1" s="174"/>
      <c r="I1" s="175"/>
    </row>
    <row r="2" spans="1:9" ht="15.75" thickBot="1" x14ac:dyDescent="0.3">
      <c r="A2" s="176" t="s">
        <v>121</v>
      </c>
      <c r="B2" s="177"/>
      <c r="C2" s="177"/>
      <c r="D2" s="177"/>
      <c r="E2" s="177"/>
      <c r="F2" s="177"/>
      <c r="G2" s="177"/>
      <c r="H2" s="177"/>
      <c r="I2" s="178"/>
    </row>
    <row r="3" spans="1:9" ht="15.75" thickBot="1" x14ac:dyDescent="0.3">
      <c r="A3" s="176" t="s">
        <v>450</v>
      </c>
      <c r="B3" s="177"/>
      <c r="C3" s="177"/>
      <c r="D3" s="177"/>
      <c r="E3" s="177"/>
      <c r="F3" s="177"/>
      <c r="G3" s="177"/>
      <c r="H3" s="177"/>
      <c r="I3" s="178"/>
    </row>
    <row r="4" spans="1:9" ht="15.75" thickBot="1" x14ac:dyDescent="0.3">
      <c r="A4" s="176" t="s">
        <v>1</v>
      </c>
      <c r="B4" s="177"/>
      <c r="C4" s="177"/>
      <c r="D4" s="177"/>
      <c r="E4" s="177"/>
      <c r="F4" s="177"/>
      <c r="G4" s="177"/>
      <c r="H4" s="177"/>
      <c r="I4" s="178"/>
    </row>
    <row r="5" spans="1:9" ht="24" customHeight="1" x14ac:dyDescent="0.25">
      <c r="A5" s="179" t="s">
        <v>157</v>
      </c>
      <c r="B5" s="180"/>
      <c r="C5" s="17" t="s">
        <v>122</v>
      </c>
      <c r="D5" s="162" t="s">
        <v>435</v>
      </c>
      <c r="E5" s="162" t="s">
        <v>436</v>
      </c>
      <c r="F5" s="162" t="s">
        <v>437</v>
      </c>
      <c r="G5" s="17" t="s">
        <v>123</v>
      </c>
      <c r="H5" s="162" t="s">
        <v>438</v>
      </c>
      <c r="I5" s="162" t="s">
        <v>439</v>
      </c>
    </row>
    <row r="6" spans="1:9" ht="25.5" thickBot="1" x14ac:dyDescent="0.3">
      <c r="A6" s="181"/>
      <c r="B6" s="182"/>
      <c r="C6" s="18" t="s">
        <v>451</v>
      </c>
      <c r="D6" s="164"/>
      <c r="E6" s="164"/>
      <c r="F6" s="164"/>
      <c r="G6" s="18" t="s">
        <v>124</v>
      </c>
      <c r="H6" s="164"/>
      <c r="I6" s="164"/>
    </row>
    <row r="7" spans="1:9" x14ac:dyDescent="0.25">
      <c r="A7" s="183"/>
      <c r="B7" s="184"/>
      <c r="C7" s="4"/>
      <c r="D7" s="4"/>
      <c r="E7" s="4"/>
      <c r="F7" s="4"/>
      <c r="G7" s="4"/>
      <c r="H7" s="4"/>
      <c r="I7" s="4"/>
    </row>
    <row r="8" spans="1:9" x14ac:dyDescent="0.25">
      <c r="A8" s="167" t="s">
        <v>125</v>
      </c>
      <c r="B8" s="168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67" t="s">
        <v>126</v>
      </c>
      <c r="B9" s="168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67" t="s">
        <v>130</v>
      </c>
      <c r="B13" s="168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67" t="s">
        <v>134</v>
      </c>
      <c r="B17" s="168"/>
      <c r="C17" s="14">
        <v>177077</v>
      </c>
      <c r="D17" s="14">
        <v>483996</v>
      </c>
      <c r="E17" s="14">
        <v>798380</v>
      </c>
      <c r="F17" s="112">
        <v>0</v>
      </c>
      <c r="G17" s="14">
        <v>491461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67" t="s">
        <v>135</v>
      </c>
      <c r="B19" s="168"/>
      <c r="C19" s="13">
        <f>C8+C17</f>
        <v>177077</v>
      </c>
      <c r="D19" s="13">
        <f t="shared" ref="D19:I19" si="3">D8+D17</f>
        <v>483996</v>
      </c>
      <c r="E19" s="13">
        <f t="shared" si="3"/>
        <v>798380</v>
      </c>
      <c r="F19" s="13">
        <f t="shared" si="3"/>
        <v>0</v>
      </c>
      <c r="G19" s="13">
        <f>G8+G17</f>
        <v>491461</v>
      </c>
      <c r="H19" s="13">
        <f t="shared" si="3"/>
        <v>0</v>
      </c>
      <c r="I19" s="13">
        <f t="shared" si="3"/>
        <v>0</v>
      </c>
    </row>
    <row r="20" spans="1:9" x14ac:dyDescent="0.25">
      <c r="A20" s="167"/>
      <c r="B20" s="168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67" t="s">
        <v>136</v>
      </c>
      <c r="B21" s="168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0" t="s">
        <v>137</v>
      </c>
      <c r="B22" s="161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0" t="s">
        <v>138</v>
      </c>
      <c r="B23" s="161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0" t="s">
        <v>139</v>
      </c>
      <c r="B24" s="161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1"/>
      <c r="B25" s="172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67" t="s">
        <v>140</v>
      </c>
      <c r="B26" s="168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0" t="s">
        <v>141</v>
      </c>
      <c r="B27" s="161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0" t="s">
        <v>142</v>
      </c>
      <c r="B28" s="161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0" t="s">
        <v>143</v>
      </c>
      <c r="B29" s="161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69"/>
      <c r="B30" s="170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5" t="s">
        <v>144</v>
      </c>
      <c r="C31" s="165"/>
      <c r="D31" s="165"/>
      <c r="E31" s="165"/>
      <c r="F31" s="165"/>
      <c r="G31" s="165"/>
      <c r="H31" s="165"/>
      <c r="I31" s="165"/>
    </row>
    <row r="32" spans="1:9" ht="15.75" thickBot="1" x14ac:dyDescent="0.3">
      <c r="A32" s="23">
        <v>2</v>
      </c>
      <c r="B32" s="166" t="s">
        <v>145</v>
      </c>
      <c r="C32" s="166"/>
      <c r="D32" s="166"/>
      <c r="E32" s="166"/>
      <c r="F32" s="166"/>
      <c r="G32" s="166"/>
      <c r="H32" s="166"/>
      <c r="I32" s="166"/>
    </row>
    <row r="33" spans="1:6" x14ac:dyDescent="0.25">
      <c r="A33" s="162" t="s">
        <v>146</v>
      </c>
      <c r="B33" s="24" t="s">
        <v>147</v>
      </c>
      <c r="C33" s="24" t="s">
        <v>149</v>
      </c>
      <c r="D33" s="24" t="s">
        <v>151</v>
      </c>
      <c r="E33" s="162" t="s">
        <v>158</v>
      </c>
      <c r="F33" s="24" t="s">
        <v>152</v>
      </c>
    </row>
    <row r="34" spans="1:6" x14ac:dyDescent="0.25">
      <c r="A34" s="163"/>
      <c r="B34" s="17" t="s">
        <v>148</v>
      </c>
      <c r="C34" s="17" t="s">
        <v>150</v>
      </c>
      <c r="D34" s="17"/>
      <c r="E34" s="163"/>
      <c r="F34" s="17"/>
    </row>
    <row r="35" spans="1:6" ht="15.75" thickBot="1" x14ac:dyDescent="0.3">
      <c r="A35" s="164"/>
      <c r="B35" s="25"/>
      <c r="C35" s="18"/>
      <c r="D35" s="25"/>
      <c r="E35" s="164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K21" sqref="K21"/>
    </sheetView>
  </sheetViews>
  <sheetFormatPr baseColWidth="10" defaultRowHeight="15" x14ac:dyDescent="0.25"/>
  <sheetData>
    <row r="1" spans="1:11" ht="15.75" thickBot="1" x14ac:dyDescent="0.3">
      <c r="A1" s="188" t="s">
        <v>120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</row>
    <row r="2" spans="1:11" ht="15.75" thickBot="1" x14ac:dyDescent="0.3">
      <c r="A2" s="191" t="s">
        <v>159</v>
      </c>
      <c r="B2" s="192"/>
      <c r="C2" s="192"/>
      <c r="D2" s="192"/>
      <c r="E2" s="192"/>
      <c r="F2" s="192"/>
      <c r="G2" s="192"/>
      <c r="H2" s="192"/>
      <c r="I2" s="192"/>
      <c r="J2" s="192"/>
      <c r="K2" s="193"/>
    </row>
    <row r="3" spans="1:11" ht="15.75" thickBot="1" x14ac:dyDescent="0.3">
      <c r="A3" s="191" t="s">
        <v>450</v>
      </c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1" ht="15.75" thickBot="1" x14ac:dyDescent="0.3">
      <c r="A4" s="191" t="s">
        <v>1</v>
      </c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452</v>
      </c>
      <c r="J5" s="30" t="s">
        <v>453</v>
      </c>
      <c r="K5" s="30" t="s">
        <v>454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9"/>
      <c r="E25" s="130"/>
      <c r="F25" s="130"/>
      <c r="G25" s="130"/>
      <c r="H25" s="130"/>
      <c r="I25" s="128"/>
      <c r="J25" s="128"/>
    </row>
    <row r="26" spans="1:11" x14ac:dyDescent="0.25">
      <c r="B26" s="186" t="s">
        <v>431</v>
      </c>
      <c r="C26" s="186"/>
      <c r="D26" s="129"/>
      <c r="E26" s="130"/>
      <c r="F26" s="130"/>
      <c r="G26" s="130"/>
      <c r="H26" s="130"/>
      <c r="I26" s="187" t="s">
        <v>433</v>
      </c>
      <c r="J26" s="187"/>
    </row>
    <row r="27" spans="1:11" x14ac:dyDescent="0.25">
      <c r="B27" s="187" t="s">
        <v>432</v>
      </c>
      <c r="C27" s="187"/>
      <c r="D27" s="129"/>
      <c r="E27" s="130"/>
      <c r="F27" s="130"/>
      <c r="G27" s="130"/>
      <c r="H27" s="130"/>
      <c r="I27" s="185" t="s">
        <v>434</v>
      </c>
      <c r="J27" s="185"/>
    </row>
  </sheetData>
  <mergeCells count="8">
    <mergeCell ref="I27:J27"/>
    <mergeCell ref="B26:C26"/>
    <mergeCell ref="B27:C27"/>
    <mergeCell ref="A1:K1"/>
    <mergeCell ref="A2:K2"/>
    <mergeCell ref="A3:K3"/>
    <mergeCell ref="A4:K4"/>
    <mergeCell ref="I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1"/>
  <sheetViews>
    <sheetView tabSelected="1" topLeftCell="A49" workbookViewId="0">
      <selection activeCell="G24" sqref="G24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49" t="s">
        <v>120</v>
      </c>
      <c r="D1" s="150"/>
      <c r="E1" s="150"/>
      <c r="F1" s="150"/>
      <c r="G1" s="151"/>
    </row>
    <row r="2" spans="3:9" ht="12" customHeight="1" x14ac:dyDescent="0.25">
      <c r="C2" s="202" t="s">
        <v>179</v>
      </c>
      <c r="D2" s="203"/>
      <c r="E2" s="203"/>
      <c r="F2" s="203"/>
      <c r="G2" s="204"/>
    </row>
    <row r="3" spans="3:9" ht="12" customHeight="1" x14ac:dyDescent="0.25">
      <c r="C3" s="202" t="s">
        <v>450</v>
      </c>
      <c r="D3" s="203"/>
      <c r="E3" s="203"/>
      <c r="F3" s="203"/>
      <c r="G3" s="204"/>
    </row>
    <row r="4" spans="3:9" ht="12" customHeight="1" thickBot="1" x14ac:dyDescent="0.3">
      <c r="C4" s="205" t="s">
        <v>1</v>
      </c>
      <c r="D4" s="206"/>
      <c r="E4" s="206"/>
      <c r="F4" s="206"/>
      <c r="G4" s="207"/>
    </row>
    <row r="5" spans="3:9" ht="12" customHeight="1" thickBot="1" x14ac:dyDescent="0.3"/>
    <row r="6" spans="3:9" ht="12" customHeight="1" x14ac:dyDescent="0.25">
      <c r="C6" s="196" t="s">
        <v>198</v>
      </c>
      <c r="D6" s="197"/>
      <c r="E6" s="40" t="s">
        <v>180</v>
      </c>
      <c r="F6" s="216" t="s">
        <v>182</v>
      </c>
      <c r="G6" s="40" t="s">
        <v>183</v>
      </c>
    </row>
    <row r="7" spans="3:9" ht="12" customHeight="1" thickBot="1" x14ac:dyDescent="0.3">
      <c r="C7" s="198"/>
      <c r="D7" s="199"/>
      <c r="E7" s="30" t="s">
        <v>181</v>
      </c>
      <c r="F7" s="217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20301660</v>
      </c>
      <c r="F9" s="56">
        <f t="shared" ref="F9:G9" si="0">F10+F11+F12</f>
        <v>3307745</v>
      </c>
      <c r="G9" s="56">
        <f t="shared" si="0"/>
        <v>3307745</v>
      </c>
      <c r="I9" s="59"/>
    </row>
    <row r="10" spans="3:9" ht="12" customHeight="1" x14ac:dyDescent="0.25">
      <c r="C10" s="41"/>
      <c r="D10" s="44" t="s">
        <v>186</v>
      </c>
      <c r="E10" s="56">
        <v>20301660</v>
      </c>
      <c r="F10" s="56">
        <v>3307745</v>
      </c>
      <c r="G10" s="56">
        <f>F10</f>
        <v>3307745</v>
      </c>
    </row>
    <row r="11" spans="3:9" ht="12" customHeight="1" x14ac:dyDescent="0.25">
      <c r="C11" s="41"/>
      <c r="D11" s="44" t="s">
        <v>187</v>
      </c>
      <c r="E11" s="56"/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20301660</v>
      </c>
      <c r="F14" s="56">
        <f t="shared" ref="F14:G14" si="1">SUM(F15:F16)</f>
        <v>3616879</v>
      </c>
      <c r="G14" s="56">
        <f t="shared" si="1"/>
        <v>3616879</v>
      </c>
    </row>
    <row r="15" spans="3:9" ht="12" customHeight="1" x14ac:dyDescent="0.25">
      <c r="C15" s="41"/>
      <c r="D15" s="44" t="s">
        <v>190</v>
      </c>
      <c r="E15" s="56">
        <v>20301660</v>
      </c>
      <c r="F15" s="56">
        <v>3616879</v>
      </c>
      <c r="G15" s="56">
        <v>3616879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v>0</v>
      </c>
    </row>
    <row r="17" spans="3:7" ht="12" customHeight="1" x14ac:dyDescent="0.25">
      <c r="C17" s="41"/>
      <c r="D17" s="42"/>
      <c r="E17" s="56"/>
      <c r="F17" s="56"/>
      <c r="G17" s="56"/>
    </row>
    <row r="18" spans="3:7" ht="12" customHeight="1" x14ac:dyDescent="0.25">
      <c r="C18" s="41"/>
      <c r="D18" s="43" t="s">
        <v>192</v>
      </c>
      <c r="E18" s="57">
        <f>SUM(E19:E20)</f>
        <v>278147</v>
      </c>
      <c r="F18" s="56">
        <f t="shared" ref="F18:G18" si="2">SUM(F19:F20)</f>
        <v>0</v>
      </c>
      <c r="G18" s="56">
        <f t="shared" si="2"/>
        <v>0</v>
      </c>
    </row>
    <row r="19" spans="3:7" ht="12" customHeight="1" x14ac:dyDescent="0.25">
      <c r="C19" s="41"/>
      <c r="D19" s="44" t="s">
        <v>193</v>
      </c>
      <c r="E19" s="113">
        <v>278147</v>
      </c>
      <c r="F19" s="56">
        <v>0</v>
      </c>
      <c r="G19" s="56">
        <v>0</v>
      </c>
    </row>
    <row r="20" spans="3:7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7" ht="12" customHeight="1" x14ac:dyDescent="0.25">
      <c r="C21" s="41"/>
      <c r="D21" s="42"/>
      <c r="E21" s="56"/>
      <c r="F21" s="56"/>
      <c r="G21" s="56"/>
    </row>
    <row r="22" spans="3:7" ht="12" customHeight="1" x14ac:dyDescent="0.25">
      <c r="C22" s="41"/>
      <c r="D22" s="43" t="s">
        <v>195</v>
      </c>
      <c r="E22" s="56">
        <f>E9-E14+E18</f>
        <v>278147</v>
      </c>
      <c r="F22" s="56">
        <f t="shared" ref="F22:G22" si="3">F9-F14+F18</f>
        <v>-309134</v>
      </c>
      <c r="G22" s="56">
        <f t="shared" si="3"/>
        <v>-309134</v>
      </c>
    </row>
    <row r="23" spans="3:7" ht="12" customHeight="1" x14ac:dyDescent="0.25">
      <c r="C23" s="41"/>
      <c r="D23" s="43" t="s">
        <v>196</v>
      </c>
      <c r="E23" s="56">
        <f>E22-E12</f>
        <v>278147</v>
      </c>
      <c r="F23" s="56">
        <f t="shared" ref="F23:G23" si="4">F22-F12</f>
        <v>-309134</v>
      </c>
      <c r="G23" s="56">
        <f t="shared" si="4"/>
        <v>-309134</v>
      </c>
    </row>
    <row r="24" spans="3:7" ht="15" customHeight="1" x14ac:dyDescent="0.25">
      <c r="C24" s="41"/>
      <c r="D24" s="43" t="s">
        <v>197</v>
      </c>
      <c r="E24" s="56">
        <f>E23-E18</f>
        <v>0</v>
      </c>
      <c r="F24" s="56">
        <f t="shared" ref="F24:G24" si="5">F23-F18</f>
        <v>-309134</v>
      </c>
      <c r="G24" s="56">
        <f t="shared" si="5"/>
        <v>-309134</v>
      </c>
    </row>
    <row r="25" spans="3:7" ht="12" customHeight="1" thickBot="1" x14ac:dyDescent="0.3">
      <c r="C25" s="46"/>
      <c r="D25" s="47"/>
      <c r="E25" s="58"/>
      <c r="F25" s="58"/>
      <c r="G25" s="58"/>
    </row>
    <row r="26" spans="3:7" ht="12" customHeight="1" thickBot="1" x14ac:dyDescent="0.3">
      <c r="E26" s="59"/>
      <c r="F26" s="59"/>
      <c r="G26" s="59"/>
    </row>
    <row r="27" spans="3:7" ht="12" customHeight="1" thickBot="1" x14ac:dyDescent="0.3">
      <c r="C27" s="218" t="s">
        <v>198</v>
      </c>
      <c r="D27" s="219"/>
      <c r="E27" s="60" t="s">
        <v>199</v>
      </c>
      <c r="F27" s="60" t="s">
        <v>182</v>
      </c>
      <c r="G27" s="60" t="s">
        <v>200</v>
      </c>
    </row>
    <row r="28" spans="3:7" ht="12" customHeight="1" x14ac:dyDescent="0.25">
      <c r="C28" s="41"/>
      <c r="D28" s="42"/>
      <c r="E28" s="56"/>
      <c r="F28" s="56"/>
      <c r="G28" s="56"/>
    </row>
    <row r="29" spans="3:7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6">SUM(F30:F31)</f>
        <v>0</v>
      </c>
      <c r="G29" s="56">
        <f t="shared" si="6"/>
        <v>0</v>
      </c>
    </row>
    <row r="30" spans="3:7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7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7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7">F24+F29</f>
        <v>-309134</v>
      </c>
      <c r="G33" s="61">
        <f t="shared" si="7"/>
        <v>-309134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96" t="s">
        <v>198</v>
      </c>
      <c r="D36" s="197"/>
      <c r="E36" s="210" t="s">
        <v>205</v>
      </c>
      <c r="F36" s="200" t="s">
        <v>182</v>
      </c>
      <c r="G36" s="62" t="s">
        <v>183</v>
      </c>
    </row>
    <row r="37" spans="3:7" ht="12" customHeight="1" thickBot="1" x14ac:dyDescent="0.3">
      <c r="C37" s="198"/>
      <c r="D37" s="199"/>
      <c r="E37" s="211"/>
      <c r="F37" s="201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8">F40+F41</f>
        <v>0</v>
      </c>
      <c r="G39" s="64">
        <f t="shared" si="8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9">F43+F44</f>
        <v>0</v>
      </c>
      <c r="G42" s="64">
        <f t="shared" si="9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2"/>
      <c r="D46" s="214" t="s">
        <v>212</v>
      </c>
      <c r="E46" s="194">
        <f>E39-E42</f>
        <v>0</v>
      </c>
      <c r="F46" s="194">
        <f t="shared" ref="F46:G46" si="10">F39-F42</f>
        <v>0</v>
      </c>
      <c r="G46" s="194">
        <f t="shared" si="10"/>
        <v>0</v>
      </c>
    </row>
    <row r="47" spans="3:7" ht="12" customHeight="1" thickBot="1" x14ac:dyDescent="0.3">
      <c r="C47" s="213"/>
      <c r="D47" s="215"/>
      <c r="E47" s="195"/>
      <c r="F47" s="195"/>
      <c r="G47" s="195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96" t="s">
        <v>198</v>
      </c>
      <c r="D49" s="197"/>
      <c r="E49" s="62" t="s">
        <v>180</v>
      </c>
      <c r="F49" s="200" t="s">
        <v>182</v>
      </c>
      <c r="G49" s="62" t="s">
        <v>183</v>
      </c>
    </row>
    <row r="50" spans="3:7" ht="12" customHeight="1" thickBot="1" x14ac:dyDescent="0.3">
      <c r="C50" s="198"/>
      <c r="D50" s="199"/>
      <c r="E50" s="63" t="s">
        <v>199</v>
      </c>
      <c r="F50" s="201"/>
      <c r="G50" s="63" t="s">
        <v>200</v>
      </c>
    </row>
    <row r="51" spans="3:7" ht="12" customHeight="1" x14ac:dyDescent="0.25">
      <c r="C51" s="208"/>
      <c r="D51" s="209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20301660</v>
      </c>
      <c r="F52" s="64">
        <f>F10</f>
        <v>3307745</v>
      </c>
      <c r="G52" s="64">
        <f t="shared" ref="G52" si="11">G10</f>
        <v>3307745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2">F54-F55</f>
        <v>0</v>
      </c>
      <c r="G53" s="64">
        <f t="shared" si="12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20301660</v>
      </c>
      <c r="F57" s="64">
        <f t="shared" ref="F57:G57" si="13">F15</f>
        <v>3616879</v>
      </c>
      <c r="G57" s="64">
        <f t="shared" si="13"/>
        <v>3616879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E19</f>
        <v>278147</v>
      </c>
      <c r="F59" s="64">
        <f t="shared" ref="F59:G59" si="14">F19</f>
        <v>0</v>
      </c>
      <c r="G59" s="64">
        <f t="shared" si="14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278147</v>
      </c>
      <c r="F61" s="66">
        <f t="shared" ref="F61:G61" si="15">F52+F53-F57+F59</f>
        <v>-309134</v>
      </c>
      <c r="G61" s="66">
        <f t="shared" si="15"/>
        <v>-309134</v>
      </c>
    </row>
    <row r="62" spans="3:7" ht="12" customHeight="1" x14ac:dyDescent="0.25">
      <c r="C62" s="51"/>
      <c r="D62" s="52" t="s">
        <v>216</v>
      </c>
      <c r="E62" s="66">
        <f>E61-E53</f>
        <v>278147</v>
      </c>
      <c r="F62" s="66">
        <f t="shared" ref="F62:G62" si="16">F61-F53</f>
        <v>-309134</v>
      </c>
      <c r="G62" s="66">
        <f t="shared" si="16"/>
        <v>-309134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96" t="s">
        <v>198</v>
      </c>
      <c r="D65" s="197"/>
      <c r="E65" s="210" t="s">
        <v>205</v>
      </c>
      <c r="F65" s="200" t="s">
        <v>182</v>
      </c>
      <c r="G65" s="62" t="s">
        <v>183</v>
      </c>
    </row>
    <row r="66" spans="3:7" ht="12" customHeight="1" thickBot="1" x14ac:dyDescent="0.3">
      <c r="C66" s="198"/>
      <c r="D66" s="199"/>
      <c r="E66" s="211"/>
      <c r="F66" s="201"/>
      <c r="G66" s="63" t="s">
        <v>200</v>
      </c>
    </row>
    <row r="67" spans="3:7" ht="12" customHeight="1" x14ac:dyDescent="0.25">
      <c r="C67" s="208"/>
      <c r="D67" s="209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7">F70-F71</f>
        <v>0</v>
      </c>
      <c r="G69" s="64">
        <f t="shared" si="17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8">F16</f>
        <v>0</v>
      </c>
      <c r="G73" s="64">
        <f t="shared" si="18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9">F68+F69-F73+F75</f>
        <v>0</v>
      </c>
      <c r="G77" s="66">
        <f t="shared" si="19"/>
        <v>0</v>
      </c>
    </row>
    <row r="78" spans="3:7" ht="12" customHeight="1" x14ac:dyDescent="0.25">
      <c r="C78" s="212"/>
      <c r="D78" s="214" t="s">
        <v>220</v>
      </c>
      <c r="E78" s="194">
        <f>E77-E69</f>
        <v>0</v>
      </c>
      <c r="F78" s="194">
        <f t="shared" ref="F78:G78" si="20">F77-F69</f>
        <v>0</v>
      </c>
      <c r="G78" s="194">
        <f t="shared" si="20"/>
        <v>0</v>
      </c>
    </row>
    <row r="79" spans="3:7" ht="12" customHeight="1" thickBot="1" x14ac:dyDescent="0.3">
      <c r="C79" s="213"/>
      <c r="D79" s="215"/>
      <c r="E79" s="195"/>
      <c r="F79" s="195"/>
      <c r="G79" s="195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zoomScale="110" zoomScaleNormal="110" workbookViewId="0">
      <selection activeCell="J14" sqref="J14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49" t="s">
        <v>120</v>
      </c>
      <c r="C1" s="150"/>
      <c r="D1" s="150"/>
      <c r="E1" s="150"/>
      <c r="F1" s="150"/>
      <c r="G1" s="150"/>
      <c r="H1" s="150"/>
      <c r="I1" s="150"/>
      <c r="J1" s="151"/>
    </row>
    <row r="2" spans="2:10" ht="12" customHeight="1" x14ac:dyDescent="0.25">
      <c r="B2" s="202" t="s">
        <v>221</v>
      </c>
      <c r="C2" s="203"/>
      <c r="D2" s="203"/>
      <c r="E2" s="203"/>
      <c r="F2" s="203"/>
      <c r="G2" s="203"/>
      <c r="H2" s="203"/>
      <c r="I2" s="203"/>
      <c r="J2" s="204"/>
    </row>
    <row r="3" spans="2:10" ht="12" customHeight="1" x14ac:dyDescent="0.25">
      <c r="B3" s="202" t="s">
        <v>455</v>
      </c>
      <c r="C3" s="203"/>
      <c r="D3" s="203"/>
      <c r="E3" s="203"/>
      <c r="F3" s="203"/>
      <c r="G3" s="203"/>
      <c r="H3" s="203"/>
      <c r="I3" s="203"/>
      <c r="J3" s="204"/>
    </row>
    <row r="4" spans="2:10" ht="12" customHeight="1" thickBot="1" x14ac:dyDescent="0.3">
      <c r="B4" s="205" t="s">
        <v>1</v>
      </c>
      <c r="C4" s="206"/>
      <c r="D4" s="206"/>
      <c r="E4" s="206"/>
      <c r="F4" s="206"/>
      <c r="G4" s="206"/>
      <c r="H4" s="206"/>
      <c r="I4" s="206"/>
      <c r="J4" s="207"/>
    </row>
    <row r="5" spans="2:10" ht="12" customHeight="1" thickBot="1" x14ac:dyDescent="0.3">
      <c r="B5" s="149"/>
      <c r="C5" s="150"/>
      <c r="D5" s="151"/>
      <c r="E5" s="188" t="s">
        <v>222</v>
      </c>
      <c r="F5" s="189"/>
      <c r="G5" s="189"/>
      <c r="H5" s="189"/>
      <c r="I5" s="190"/>
      <c r="J5" s="238" t="s">
        <v>291</v>
      </c>
    </row>
    <row r="6" spans="2:10" ht="12" customHeight="1" x14ac:dyDescent="0.25">
      <c r="B6" s="202" t="s">
        <v>198</v>
      </c>
      <c r="C6" s="203"/>
      <c r="D6" s="204"/>
      <c r="E6" s="238" t="s">
        <v>290</v>
      </c>
      <c r="F6" s="216" t="s">
        <v>223</v>
      </c>
      <c r="G6" s="238" t="s">
        <v>224</v>
      </c>
      <c r="H6" s="238" t="s">
        <v>182</v>
      </c>
      <c r="I6" s="238" t="s">
        <v>225</v>
      </c>
      <c r="J6" s="239"/>
    </row>
    <row r="7" spans="2:10" ht="12" customHeight="1" thickBot="1" x14ac:dyDescent="0.3">
      <c r="B7" s="205"/>
      <c r="C7" s="206"/>
      <c r="D7" s="207"/>
      <c r="E7" s="240"/>
      <c r="F7" s="217"/>
      <c r="G7" s="240"/>
      <c r="H7" s="240"/>
      <c r="I7" s="240"/>
      <c r="J7" s="240"/>
    </row>
    <row r="8" spans="2:10" ht="6" customHeight="1" x14ac:dyDescent="0.25">
      <c r="B8" s="235"/>
      <c r="C8" s="236"/>
      <c r="D8" s="237"/>
      <c r="E8" s="68"/>
      <c r="F8" s="68"/>
      <c r="G8" s="68"/>
      <c r="H8" s="68"/>
      <c r="I8" s="68"/>
      <c r="J8" s="68"/>
    </row>
    <row r="9" spans="2:10" ht="12" customHeight="1" x14ac:dyDescent="0.25">
      <c r="B9" s="222" t="s">
        <v>226</v>
      </c>
      <c r="C9" s="223"/>
      <c r="D9" s="234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27" t="s">
        <v>227</v>
      </c>
      <c r="D10" s="228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27" t="s">
        <v>228</v>
      </c>
      <c r="D11" s="228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27" t="s">
        <v>229</v>
      </c>
      <c r="D12" s="228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27" t="s">
        <v>230</v>
      </c>
      <c r="D13" s="228"/>
      <c r="E13" s="76">
        <v>0</v>
      </c>
      <c r="F13" s="76">
        <v>0</v>
      </c>
      <c r="G13" s="76">
        <f t="shared" si="0"/>
        <v>0</v>
      </c>
      <c r="H13" s="76">
        <f>G13</f>
        <v>0</v>
      </c>
      <c r="I13" s="76">
        <f>H13</f>
        <v>0</v>
      </c>
      <c r="J13" s="76">
        <f>I13-E13</f>
        <v>0</v>
      </c>
    </row>
    <row r="14" spans="2:10" ht="12" customHeight="1" x14ac:dyDescent="0.25">
      <c r="B14" s="69"/>
      <c r="C14" s="227" t="s">
        <v>231</v>
      </c>
      <c r="D14" s="228"/>
      <c r="E14" s="76">
        <v>0</v>
      </c>
      <c r="F14" s="76">
        <v>0</v>
      </c>
      <c r="G14" s="76">
        <v>0</v>
      </c>
      <c r="H14" s="76">
        <v>2</v>
      </c>
      <c r="I14" s="76">
        <v>2</v>
      </c>
      <c r="J14" s="76">
        <f t="shared" ref="J14:J22" si="2">I14-E14</f>
        <v>2</v>
      </c>
    </row>
    <row r="15" spans="2:10" ht="12" customHeight="1" x14ac:dyDescent="0.25">
      <c r="B15" s="69"/>
      <c r="C15" s="227" t="s">
        <v>232</v>
      </c>
      <c r="D15" s="228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27" t="s">
        <v>233</v>
      </c>
      <c r="D16" s="228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2"/>
        <v>0</v>
      </c>
    </row>
    <row r="17" spans="2:10" ht="12" customHeight="1" x14ac:dyDescent="0.25">
      <c r="B17" s="233"/>
      <c r="C17" s="227" t="s">
        <v>234</v>
      </c>
      <c r="D17" s="228"/>
      <c r="E17" s="232">
        <f>SUM(E19:E29)</f>
        <v>20301660</v>
      </c>
      <c r="F17" s="232">
        <f>SUM(F19:F29)</f>
        <v>0</v>
      </c>
      <c r="G17" s="232">
        <f t="shared" ref="G17" si="3">SUM(G19:G29)</f>
        <v>20301660</v>
      </c>
      <c r="H17" s="232">
        <f t="shared" ref="H17:I17" si="4">SUM(H19:H29)</f>
        <v>3307743</v>
      </c>
      <c r="I17" s="232">
        <f t="shared" si="4"/>
        <v>3307743</v>
      </c>
      <c r="J17" s="76">
        <f t="shared" si="2"/>
        <v>-16993917</v>
      </c>
    </row>
    <row r="18" spans="2:10" ht="12" customHeight="1" x14ac:dyDescent="0.25">
      <c r="B18" s="233"/>
      <c r="C18" s="227" t="s">
        <v>235</v>
      </c>
      <c r="D18" s="228"/>
      <c r="E18" s="232"/>
      <c r="F18" s="232"/>
      <c r="G18" s="232"/>
      <c r="H18" s="232"/>
      <c r="I18" s="232"/>
      <c r="J18" s="76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20301660</v>
      </c>
      <c r="F19" s="76">
        <v>0</v>
      </c>
      <c r="G19" s="76">
        <f>E19+F19</f>
        <v>20301660</v>
      </c>
      <c r="H19" s="76">
        <v>3307743</v>
      </c>
      <c r="I19" s="76">
        <f>H19</f>
        <v>3307743</v>
      </c>
      <c r="J19" s="76">
        <f t="shared" si="2"/>
        <v>-16993917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27" t="s">
        <v>247</v>
      </c>
      <c r="D30" s="228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5">F30+G30</f>
        <v>0</v>
      </c>
      <c r="I30" s="76">
        <f t="shared" ref="I30" si="6">G30+H30</f>
        <v>0</v>
      </c>
      <c r="J30" s="76">
        <f t="shared" ref="J30" si="7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8">F31+G31</f>
        <v>0</v>
      </c>
      <c r="I31" s="76">
        <f t="shared" ref="I31:I35" si="9">G31+H31</f>
        <v>0</v>
      </c>
      <c r="J31" s="76">
        <f t="shared" ref="J31:J35" si="10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8"/>
        <v>0</v>
      </c>
      <c r="I32" s="76">
        <f t="shared" si="9"/>
        <v>0</v>
      </c>
      <c r="J32" s="76">
        <f t="shared" si="10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8"/>
        <v>0</v>
      </c>
      <c r="I33" s="76">
        <f t="shared" si="9"/>
        <v>0</v>
      </c>
      <c r="J33" s="76">
        <f t="shared" si="10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8"/>
        <v>0</v>
      </c>
      <c r="I34" s="76">
        <f t="shared" si="9"/>
        <v>0</v>
      </c>
      <c r="J34" s="76">
        <f t="shared" si="10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8"/>
        <v>0</v>
      </c>
      <c r="I35" s="76">
        <f t="shared" si="9"/>
        <v>0</v>
      </c>
      <c r="J35" s="76">
        <f t="shared" si="10"/>
        <v>0</v>
      </c>
    </row>
    <row r="36" spans="2:10" ht="12" customHeight="1" x14ac:dyDescent="0.25">
      <c r="B36" s="69"/>
      <c r="C36" s="227" t="s">
        <v>253</v>
      </c>
      <c r="D36" s="228"/>
      <c r="E36" s="76">
        <v>0</v>
      </c>
      <c r="F36" s="76">
        <v>0</v>
      </c>
      <c r="G36" s="76">
        <f t="shared" si="0"/>
        <v>0</v>
      </c>
      <c r="H36" s="76">
        <v>0</v>
      </c>
      <c r="I36" s="76">
        <v>0</v>
      </c>
      <c r="J36" s="76">
        <f t="shared" si="1"/>
        <v>0</v>
      </c>
    </row>
    <row r="37" spans="2:10" ht="12" customHeight="1" x14ac:dyDescent="0.25">
      <c r="B37" s="69"/>
      <c r="C37" s="227" t="s">
        <v>254</v>
      </c>
      <c r="D37" s="228"/>
      <c r="E37" s="76">
        <f>E38</f>
        <v>0</v>
      </c>
      <c r="F37" s="76">
        <f t="shared" ref="F37:G37" si="11">F38</f>
        <v>0</v>
      </c>
      <c r="G37" s="76">
        <f t="shared" si="11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25">
      <c r="B38" s="69"/>
      <c r="C38" s="70"/>
      <c r="D38" s="71" t="s">
        <v>255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25">
      <c r="B39" s="69"/>
      <c r="C39" s="227" t="s">
        <v>256</v>
      </c>
      <c r="D39" s="228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2">F39+G39</f>
        <v>0</v>
      </c>
      <c r="I39" s="76">
        <f t="shared" ref="I39" si="13">G39+H39</f>
        <v>0</v>
      </c>
      <c r="J39" s="76">
        <f t="shared" ref="J39" si="14">H39+I39</f>
        <v>0</v>
      </c>
    </row>
    <row r="40" spans="2:10" ht="12" customHeight="1" x14ac:dyDescent="0.25">
      <c r="B40" s="69"/>
      <c r="C40" s="70"/>
      <c r="D40" s="71" t="s">
        <v>257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258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2" t="s">
        <v>259</v>
      </c>
      <c r="C43" s="223"/>
      <c r="D43" s="224"/>
      <c r="E43" s="232">
        <f>E10+E11+E12+E13+E14+E15+E16+E17+E30+E36+E37+E39</f>
        <v>20301660</v>
      </c>
      <c r="F43" s="232">
        <f>F10+F11+F12+F13+F14+F15+F16+F17+F30+F36+F37+F39</f>
        <v>0</v>
      </c>
      <c r="G43" s="232">
        <f t="shared" ref="G43:H43" si="15">G10+G11+G12+G13+G14+G15+G16+G17+G30+G36+G37+G39</f>
        <v>20301660</v>
      </c>
      <c r="H43" s="232">
        <f t="shared" si="15"/>
        <v>3307745</v>
      </c>
      <c r="I43" s="232">
        <f t="shared" ref="I43:J43" si="16">I10+I11+I12+I13+I14+I15+I16+I17+I30+I36+I37+I39</f>
        <v>3307745</v>
      </c>
      <c r="J43" s="232">
        <f t="shared" si="16"/>
        <v>-16993915</v>
      </c>
    </row>
    <row r="44" spans="2:10" ht="12" customHeight="1" x14ac:dyDescent="0.25">
      <c r="B44" s="222" t="s">
        <v>260</v>
      </c>
      <c r="C44" s="223"/>
      <c r="D44" s="224"/>
      <c r="E44" s="232"/>
      <c r="F44" s="232"/>
      <c r="G44" s="232"/>
      <c r="H44" s="232"/>
      <c r="I44" s="232"/>
      <c r="J44" s="232"/>
    </row>
    <row r="45" spans="2:10" ht="12" customHeight="1" x14ac:dyDescent="0.25">
      <c r="B45" s="222" t="s">
        <v>261</v>
      </c>
      <c r="C45" s="223"/>
      <c r="D45" s="224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2" t="s">
        <v>262</v>
      </c>
      <c r="C47" s="223"/>
      <c r="D47" s="224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27" t="s">
        <v>263</v>
      </c>
      <c r="D48" s="228"/>
      <c r="E48" s="76">
        <f>SUM(E49:E56)</f>
        <v>0</v>
      </c>
      <c r="F48" s="76">
        <f t="shared" ref="F48:I48" si="17">SUM(F49:F56)</f>
        <v>0</v>
      </c>
      <c r="G48" s="76">
        <f t="shared" si="17"/>
        <v>0</v>
      </c>
      <c r="H48" s="76">
        <f t="shared" si="17"/>
        <v>0</v>
      </c>
      <c r="I48" s="76">
        <f t="shared" si="17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264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265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266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267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268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269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270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271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27" t="s">
        <v>272</v>
      </c>
      <c r="D57" s="228"/>
      <c r="E57" s="76">
        <f>SUM(E58:E61)</f>
        <v>0</v>
      </c>
      <c r="F57" s="76">
        <f t="shared" ref="F57:I57" si="18">SUM(F58:F61)</f>
        <v>0</v>
      </c>
      <c r="G57" s="76">
        <f t="shared" si="18"/>
        <v>0</v>
      </c>
      <c r="H57" s="76">
        <f t="shared" si="18"/>
        <v>0</v>
      </c>
      <c r="I57" s="76">
        <f t="shared" si="18"/>
        <v>0</v>
      </c>
      <c r="J57" s="76">
        <f>I57-E57</f>
        <v>0</v>
      </c>
    </row>
    <row r="58" spans="2:10" ht="12" customHeight="1" x14ac:dyDescent="0.25">
      <c r="B58" s="69"/>
      <c r="C58" s="70"/>
      <c r="D58" s="71" t="s">
        <v>273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9">I58-E58</f>
        <v>0</v>
      </c>
    </row>
    <row r="59" spans="2:10" ht="12" customHeight="1" x14ac:dyDescent="0.25">
      <c r="B59" s="69"/>
      <c r="C59" s="70"/>
      <c r="D59" s="71" t="s">
        <v>274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9"/>
        <v>0</v>
      </c>
    </row>
    <row r="60" spans="2:10" ht="12" customHeight="1" x14ac:dyDescent="0.25">
      <c r="B60" s="69"/>
      <c r="C60" s="70"/>
      <c r="D60" s="71" t="s">
        <v>275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9"/>
        <v>0</v>
      </c>
    </row>
    <row r="61" spans="2:10" ht="12" customHeight="1" x14ac:dyDescent="0.25">
      <c r="B61" s="69"/>
      <c r="C61" s="70"/>
      <c r="D61" s="71" t="s">
        <v>276</v>
      </c>
      <c r="E61" s="76">
        <v>0</v>
      </c>
      <c r="F61" s="76">
        <v>0</v>
      </c>
      <c r="G61" s="76">
        <f>E61+F61</f>
        <v>0</v>
      </c>
      <c r="H61" s="76">
        <v>0</v>
      </c>
      <c r="I61" s="76">
        <f>H61</f>
        <v>0</v>
      </c>
      <c r="J61" s="76">
        <f t="shared" si="19"/>
        <v>0</v>
      </c>
    </row>
    <row r="62" spans="2:10" ht="12" customHeight="1" x14ac:dyDescent="0.25">
      <c r="B62" s="69"/>
      <c r="C62" s="227" t="s">
        <v>277</v>
      </c>
      <c r="D62" s="228"/>
      <c r="E62" s="76">
        <f>E63+E64</f>
        <v>0</v>
      </c>
      <c r="F62" s="76">
        <f t="shared" ref="F62:I62" si="20">F63+F64</f>
        <v>0</v>
      </c>
      <c r="G62" s="76">
        <f t="shared" si="20"/>
        <v>0</v>
      </c>
      <c r="H62" s="76">
        <f t="shared" si="20"/>
        <v>0</v>
      </c>
      <c r="I62" s="76">
        <f t="shared" si="20"/>
        <v>0</v>
      </c>
      <c r="J62" s="76">
        <f t="shared" si="19"/>
        <v>0</v>
      </c>
    </row>
    <row r="63" spans="2:10" ht="15.75" customHeight="1" x14ac:dyDescent="0.25">
      <c r="B63" s="69"/>
      <c r="C63" s="70"/>
      <c r="D63" s="78" t="s">
        <v>278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9"/>
        <v>0</v>
      </c>
    </row>
    <row r="64" spans="2:10" ht="12" customHeight="1" x14ac:dyDescent="0.25">
      <c r="B64" s="69"/>
      <c r="C64" s="70"/>
      <c r="D64" s="71" t="s">
        <v>279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9"/>
        <v>0</v>
      </c>
    </row>
    <row r="65" spans="2:10" ht="12" customHeight="1" x14ac:dyDescent="0.25">
      <c r="B65" s="69"/>
      <c r="C65" s="227" t="s">
        <v>280</v>
      </c>
      <c r="D65" s="228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9"/>
        <v>0</v>
      </c>
    </row>
    <row r="66" spans="2:10" ht="12" customHeight="1" x14ac:dyDescent="0.25">
      <c r="B66" s="69"/>
      <c r="C66" s="227" t="s">
        <v>281</v>
      </c>
      <c r="D66" s="228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9"/>
        <v>0</v>
      </c>
    </row>
    <row r="67" spans="2:10" ht="12" customHeight="1" x14ac:dyDescent="0.25">
      <c r="B67" s="72"/>
      <c r="C67" s="225"/>
      <c r="D67" s="226"/>
      <c r="E67" s="76"/>
      <c r="F67" s="76"/>
      <c r="G67" s="76"/>
      <c r="H67" s="76"/>
      <c r="I67" s="76"/>
      <c r="J67" s="76">
        <f t="shared" si="19"/>
        <v>0</v>
      </c>
    </row>
    <row r="68" spans="2:10" ht="12" customHeight="1" x14ac:dyDescent="0.25">
      <c r="B68" s="222" t="s">
        <v>282</v>
      </c>
      <c r="C68" s="223"/>
      <c r="D68" s="224"/>
      <c r="E68" s="76">
        <f>E48+E57+E62+E65+E66</f>
        <v>0</v>
      </c>
      <c r="F68" s="76">
        <f t="shared" ref="F68:I68" si="21">F48+F57+F62+F65+F66</f>
        <v>0</v>
      </c>
      <c r="G68" s="76">
        <f t="shared" si="21"/>
        <v>0</v>
      </c>
      <c r="H68" s="76">
        <f t="shared" si="21"/>
        <v>0</v>
      </c>
      <c r="I68" s="76">
        <f t="shared" si="21"/>
        <v>0</v>
      </c>
      <c r="J68" s="76">
        <f t="shared" si="19"/>
        <v>0</v>
      </c>
    </row>
    <row r="69" spans="2:10" ht="12" customHeight="1" x14ac:dyDescent="0.25">
      <c r="B69" s="72"/>
      <c r="C69" s="225"/>
      <c r="D69" s="226"/>
      <c r="E69" s="76"/>
      <c r="F69" s="76"/>
      <c r="G69" s="76"/>
      <c r="H69" s="76"/>
      <c r="I69" s="76"/>
      <c r="J69" s="76">
        <f t="shared" si="19"/>
        <v>0</v>
      </c>
    </row>
    <row r="70" spans="2:10" ht="12" customHeight="1" x14ac:dyDescent="0.25">
      <c r="B70" s="222" t="s">
        <v>283</v>
      </c>
      <c r="C70" s="223"/>
      <c r="D70" s="224"/>
      <c r="E70" s="76">
        <f>E71</f>
        <v>0</v>
      </c>
      <c r="F70" s="76">
        <f t="shared" ref="F70:I70" si="22">F71</f>
        <v>0</v>
      </c>
      <c r="G70" s="76">
        <f t="shared" si="22"/>
        <v>0</v>
      </c>
      <c r="H70" s="76">
        <f t="shared" si="22"/>
        <v>0</v>
      </c>
      <c r="I70" s="76">
        <f t="shared" si="22"/>
        <v>0</v>
      </c>
      <c r="J70" s="76">
        <f t="shared" si="19"/>
        <v>0</v>
      </c>
    </row>
    <row r="71" spans="2:10" ht="12" customHeight="1" x14ac:dyDescent="0.25">
      <c r="B71" s="69"/>
      <c r="C71" s="227" t="s">
        <v>284</v>
      </c>
      <c r="D71" s="228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9"/>
        <v>0</v>
      </c>
    </row>
    <row r="72" spans="2:10" ht="12" customHeight="1" x14ac:dyDescent="0.25">
      <c r="B72" s="72"/>
      <c r="C72" s="225"/>
      <c r="D72" s="226"/>
      <c r="E72" s="76"/>
      <c r="F72" s="76"/>
      <c r="G72" s="76"/>
      <c r="H72" s="76"/>
      <c r="I72" s="76"/>
      <c r="J72" s="76">
        <f t="shared" si="19"/>
        <v>0</v>
      </c>
    </row>
    <row r="73" spans="2:10" ht="12" customHeight="1" x14ac:dyDescent="0.25">
      <c r="B73" s="222" t="s">
        <v>285</v>
      </c>
      <c r="C73" s="223"/>
      <c r="D73" s="224"/>
      <c r="E73" s="76">
        <f>E43+E68+E70</f>
        <v>20301660</v>
      </c>
      <c r="F73" s="76">
        <f t="shared" ref="F73:I73" si="23">F43+F68+F70</f>
        <v>0</v>
      </c>
      <c r="G73" s="76">
        <f t="shared" si="23"/>
        <v>20301660</v>
      </c>
      <c r="H73" s="76">
        <f t="shared" si="23"/>
        <v>3307745</v>
      </c>
      <c r="I73" s="76">
        <f t="shared" si="23"/>
        <v>3307745</v>
      </c>
      <c r="J73" s="76">
        <f t="shared" si="19"/>
        <v>-16993915</v>
      </c>
    </row>
    <row r="74" spans="2:10" ht="12" customHeight="1" x14ac:dyDescent="0.25">
      <c r="B74" s="72"/>
      <c r="C74" s="225"/>
      <c r="D74" s="226"/>
      <c r="E74" s="76"/>
      <c r="F74" s="76"/>
      <c r="G74" s="76"/>
      <c r="H74" s="76"/>
      <c r="I74" s="76"/>
      <c r="J74" s="76">
        <f t="shared" si="19"/>
        <v>0</v>
      </c>
    </row>
    <row r="75" spans="2:10" ht="12" customHeight="1" x14ac:dyDescent="0.25">
      <c r="B75" s="69"/>
      <c r="C75" s="229" t="s">
        <v>286</v>
      </c>
      <c r="D75" s="224"/>
      <c r="E75" s="76"/>
      <c r="F75" s="76"/>
      <c r="G75" s="76"/>
      <c r="H75" s="76"/>
      <c r="I75" s="76"/>
      <c r="J75" s="76">
        <f t="shared" si="19"/>
        <v>0</v>
      </c>
    </row>
    <row r="76" spans="2:10" ht="12" customHeight="1" x14ac:dyDescent="0.25">
      <c r="B76" s="69"/>
      <c r="C76" s="227" t="s">
        <v>287</v>
      </c>
      <c r="D76" s="228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4">I76-E76</f>
        <v>0</v>
      </c>
    </row>
    <row r="77" spans="2:10" ht="12" customHeight="1" x14ac:dyDescent="0.25">
      <c r="B77" s="69"/>
      <c r="C77" s="230" t="s">
        <v>288</v>
      </c>
      <c r="D77" s="231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4"/>
        <v>0</v>
      </c>
    </row>
    <row r="78" spans="2:10" ht="12" customHeight="1" x14ac:dyDescent="0.25">
      <c r="B78" s="69"/>
      <c r="C78" s="229" t="s">
        <v>289</v>
      </c>
      <c r="D78" s="224"/>
      <c r="E78" s="76">
        <f>E76+E77</f>
        <v>0</v>
      </c>
      <c r="F78" s="76">
        <f t="shared" ref="F78:J78" si="25">F76+F77</f>
        <v>0</v>
      </c>
      <c r="G78" s="76">
        <f t="shared" si="25"/>
        <v>0</v>
      </c>
      <c r="H78" s="76">
        <f t="shared" si="25"/>
        <v>0</v>
      </c>
      <c r="I78" s="76">
        <f t="shared" si="25"/>
        <v>0</v>
      </c>
      <c r="J78" s="76">
        <f t="shared" si="25"/>
        <v>0</v>
      </c>
    </row>
    <row r="79" spans="2:10" ht="12" customHeight="1" thickBot="1" x14ac:dyDescent="0.3">
      <c r="B79" s="75"/>
      <c r="C79" s="220"/>
      <c r="D79" s="221"/>
      <c r="E79" s="77"/>
      <c r="F79" s="77"/>
      <c r="G79" s="77"/>
      <c r="H79" s="77"/>
      <c r="I79" s="77"/>
      <c r="J79" s="77"/>
    </row>
  </sheetData>
  <mergeCells count="63"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130" zoomScale="110" zoomScaleNormal="110" workbookViewId="0">
      <selection activeCell="C42" sqref="C42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49" t="s">
        <v>120</v>
      </c>
      <c r="B1" s="260"/>
      <c r="C1" s="260"/>
      <c r="D1" s="260"/>
      <c r="E1" s="260"/>
      <c r="F1" s="260"/>
      <c r="G1" s="260"/>
      <c r="H1" s="261"/>
    </row>
    <row r="2" spans="1:8" ht="10.5" customHeight="1" x14ac:dyDescent="0.25">
      <c r="A2" s="262" t="s">
        <v>292</v>
      </c>
      <c r="B2" s="263"/>
      <c r="C2" s="263"/>
      <c r="D2" s="263"/>
      <c r="E2" s="263"/>
      <c r="F2" s="263"/>
      <c r="G2" s="263"/>
      <c r="H2" s="264"/>
    </row>
    <row r="3" spans="1:8" ht="10.5" customHeight="1" x14ac:dyDescent="0.25">
      <c r="A3" s="262" t="s">
        <v>293</v>
      </c>
      <c r="B3" s="263"/>
      <c r="C3" s="263"/>
      <c r="D3" s="263"/>
      <c r="E3" s="263"/>
      <c r="F3" s="263"/>
      <c r="G3" s="263"/>
      <c r="H3" s="264"/>
    </row>
    <row r="4" spans="1:8" ht="10.5" customHeight="1" x14ac:dyDescent="0.25">
      <c r="A4" s="262" t="s">
        <v>450</v>
      </c>
      <c r="B4" s="263"/>
      <c r="C4" s="263"/>
      <c r="D4" s="263"/>
      <c r="E4" s="263"/>
      <c r="F4" s="263"/>
      <c r="G4" s="263"/>
      <c r="H4" s="264"/>
    </row>
    <row r="5" spans="1:8" ht="10.5" customHeight="1" thickBot="1" x14ac:dyDescent="0.3">
      <c r="A5" s="251" t="s">
        <v>1</v>
      </c>
      <c r="B5" s="265"/>
      <c r="C5" s="265"/>
      <c r="D5" s="265"/>
      <c r="E5" s="265"/>
      <c r="F5" s="265"/>
      <c r="G5" s="265"/>
      <c r="H5" s="266"/>
    </row>
    <row r="6" spans="1:8" ht="10.5" customHeight="1" thickBot="1" x14ac:dyDescent="0.3">
      <c r="A6" s="249" t="s">
        <v>372</v>
      </c>
      <c r="B6" s="250"/>
      <c r="C6" s="253" t="s">
        <v>294</v>
      </c>
      <c r="D6" s="254"/>
      <c r="E6" s="254"/>
      <c r="F6" s="254"/>
      <c r="G6" s="255"/>
      <c r="H6" s="256" t="s">
        <v>373</v>
      </c>
    </row>
    <row r="7" spans="1:8" ht="18.75" customHeight="1" thickBot="1" x14ac:dyDescent="0.3">
      <c r="A7" s="251"/>
      <c r="B7" s="252"/>
      <c r="C7" s="80" t="s">
        <v>199</v>
      </c>
      <c r="D7" s="84" t="s">
        <v>296</v>
      </c>
      <c r="E7" s="80" t="s">
        <v>297</v>
      </c>
      <c r="F7" s="80" t="s">
        <v>182</v>
      </c>
      <c r="G7" s="80" t="s">
        <v>184</v>
      </c>
      <c r="H7" s="257"/>
    </row>
    <row r="8" spans="1:8" ht="10.5" customHeight="1" x14ac:dyDescent="0.25">
      <c r="A8" s="258" t="s">
        <v>298</v>
      </c>
      <c r="B8" s="259"/>
      <c r="C8" s="89">
        <f>C9+C17+C27+C37+C47+C57+C70+C61+C74</f>
        <v>20301660</v>
      </c>
      <c r="D8" s="89">
        <f>D9+D17+D27+D37+D47+D57+D61+D70+D74</f>
        <v>0</v>
      </c>
      <c r="E8" s="89">
        <f t="shared" ref="E8:H8" si="0">E9+E17+E27+E37+E47+E57+E70+E61+E74</f>
        <v>20301660</v>
      </c>
      <c r="F8" s="89">
        <f>F9+F17+F27+F37+F47+F57+F70+F61+F74</f>
        <v>3616879</v>
      </c>
      <c r="G8" s="131">
        <f>G9+G17+G27+G37+G47+G57+G70+G61+G74</f>
        <v>3616879</v>
      </c>
      <c r="H8" s="89">
        <f t="shared" si="0"/>
        <v>16684781</v>
      </c>
    </row>
    <row r="9" spans="1:8" ht="10.5" customHeight="1" x14ac:dyDescent="0.25">
      <c r="A9" s="241" t="s">
        <v>299</v>
      </c>
      <c r="B9" s="242"/>
      <c r="C9" s="85">
        <f>SUM(C10:C16)</f>
        <v>12161100</v>
      </c>
      <c r="D9" s="85">
        <f t="shared" ref="D9:H9" si="1">SUM(D10:D16)</f>
        <v>0</v>
      </c>
      <c r="E9" s="85">
        <f t="shared" si="1"/>
        <v>12161100</v>
      </c>
      <c r="F9" s="85">
        <f t="shared" si="1"/>
        <v>2118270</v>
      </c>
      <c r="G9" s="85">
        <f t="shared" si="1"/>
        <v>2118270</v>
      </c>
      <c r="H9" s="85">
        <f t="shared" si="1"/>
        <v>10042830</v>
      </c>
    </row>
    <row r="10" spans="1:8" ht="10.5" customHeight="1" x14ac:dyDescent="0.25">
      <c r="A10" s="82"/>
      <c r="B10" s="81" t="s">
        <v>300</v>
      </c>
      <c r="C10" s="85">
        <v>6897501</v>
      </c>
      <c r="D10" s="103">
        <v>0</v>
      </c>
      <c r="E10" s="86">
        <f>C10+D10</f>
        <v>6897501</v>
      </c>
      <c r="F10" s="86">
        <v>1475380</v>
      </c>
      <c r="G10" s="86">
        <f>F10</f>
        <v>1475380</v>
      </c>
      <c r="H10" s="86">
        <f>E10-F10</f>
        <v>5422121</v>
      </c>
    </row>
    <row r="11" spans="1:8" ht="10.5" customHeight="1" x14ac:dyDescent="0.25">
      <c r="A11" s="82"/>
      <c r="B11" s="81" t="s">
        <v>301</v>
      </c>
      <c r="C11" s="85">
        <v>1280100</v>
      </c>
      <c r="D11" s="86">
        <v>0</v>
      </c>
      <c r="E11" s="86">
        <f t="shared" ref="E11:E16" si="2">C11+D11</f>
        <v>1280100</v>
      </c>
      <c r="F11" s="86">
        <v>254152</v>
      </c>
      <c r="G11" s="86">
        <f t="shared" ref="G11:G16" si="3">F11</f>
        <v>254152</v>
      </c>
      <c r="H11" s="86">
        <f t="shared" ref="H11:H56" si="4">E11-F11</f>
        <v>1025948</v>
      </c>
    </row>
    <row r="12" spans="1:8" ht="10.5" customHeight="1" x14ac:dyDescent="0.25">
      <c r="A12" s="82"/>
      <c r="B12" s="81" t="s">
        <v>302</v>
      </c>
      <c r="C12" s="85">
        <v>1230944</v>
      </c>
      <c r="D12" s="86">
        <v>0</v>
      </c>
      <c r="E12" s="86">
        <f t="shared" si="2"/>
        <v>1230944</v>
      </c>
      <c r="F12" s="86">
        <v>19403</v>
      </c>
      <c r="G12" s="86">
        <f t="shared" si="3"/>
        <v>19403</v>
      </c>
      <c r="H12" s="86">
        <f t="shared" si="4"/>
        <v>1211541</v>
      </c>
    </row>
    <row r="13" spans="1:8" ht="10.5" customHeight="1" x14ac:dyDescent="0.25">
      <c r="A13" s="82"/>
      <c r="B13" s="81" t="s">
        <v>303</v>
      </c>
      <c r="C13" s="85">
        <v>656237</v>
      </c>
      <c r="D13" s="103">
        <v>0</v>
      </c>
      <c r="E13" s="86">
        <f t="shared" si="2"/>
        <v>656237</v>
      </c>
      <c r="F13" s="86">
        <v>0</v>
      </c>
      <c r="G13" s="86">
        <f t="shared" si="3"/>
        <v>0</v>
      </c>
      <c r="H13" s="86">
        <f t="shared" si="4"/>
        <v>656237</v>
      </c>
    </row>
    <row r="14" spans="1:8" ht="10.5" customHeight="1" x14ac:dyDescent="0.25">
      <c r="A14" s="82"/>
      <c r="B14" s="81" t="s">
        <v>304</v>
      </c>
      <c r="C14" s="85">
        <v>2049508</v>
      </c>
      <c r="D14" s="86">
        <v>0</v>
      </c>
      <c r="E14" s="86">
        <f t="shared" si="2"/>
        <v>2049508</v>
      </c>
      <c r="F14" s="86">
        <v>369335</v>
      </c>
      <c r="G14" s="86">
        <f t="shared" si="3"/>
        <v>369335</v>
      </c>
      <c r="H14" s="86">
        <f t="shared" si="4"/>
        <v>1680173</v>
      </c>
    </row>
    <row r="15" spans="1:8" ht="10.5" customHeight="1" x14ac:dyDescent="0.25">
      <c r="A15" s="82"/>
      <c r="B15" s="81" t="s">
        <v>305</v>
      </c>
      <c r="C15" s="85">
        <v>0</v>
      </c>
      <c r="D15" s="86">
        <v>0</v>
      </c>
      <c r="E15" s="86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306</v>
      </c>
      <c r="C16" s="85">
        <v>46810</v>
      </c>
      <c r="D16" s="86">
        <v>0</v>
      </c>
      <c r="E16" s="86">
        <f t="shared" si="2"/>
        <v>46810</v>
      </c>
      <c r="F16" s="86">
        <v>0</v>
      </c>
      <c r="G16" s="86">
        <f t="shared" si="3"/>
        <v>0</v>
      </c>
      <c r="H16" s="86">
        <f t="shared" si="4"/>
        <v>46810</v>
      </c>
    </row>
    <row r="17" spans="1:8" ht="10.5" customHeight="1" x14ac:dyDescent="0.25">
      <c r="A17" s="241" t="s">
        <v>307</v>
      </c>
      <c r="B17" s="242"/>
      <c r="C17" s="85">
        <f>SUM(C18:C26)</f>
        <v>2533849</v>
      </c>
      <c r="D17" s="85">
        <f t="shared" ref="D17:F17" si="5">SUM(D18:D26)</f>
        <v>0</v>
      </c>
      <c r="E17" s="85">
        <f t="shared" si="5"/>
        <v>2533849</v>
      </c>
      <c r="F17" s="85">
        <f t="shared" si="5"/>
        <v>306311</v>
      </c>
      <c r="G17" s="85">
        <f>F17</f>
        <v>306311</v>
      </c>
      <c r="H17" s="86">
        <f t="shared" si="4"/>
        <v>2227538</v>
      </c>
    </row>
    <row r="18" spans="1:8" ht="10.5" customHeight="1" x14ac:dyDescent="0.25">
      <c r="A18" s="82"/>
      <c r="B18" s="81" t="s">
        <v>308</v>
      </c>
      <c r="C18" s="85">
        <v>550203</v>
      </c>
      <c r="D18" s="86">
        <v>0</v>
      </c>
      <c r="E18" s="86">
        <f>C18+D18</f>
        <v>550203</v>
      </c>
      <c r="F18" s="86">
        <v>154217</v>
      </c>
      <c r="G18" s="86">
        <f>F18</f>
        <v>154217</v>
      </c>
      <c r="H18" s="86">
        <f t="shared" si="4"/>
        <v>395986</v>
      </c>
    </row>
    <row r="19" spans="1:8" ht="10.5" customHeight="1" x14ac:dyDescent="0.25">
      <c r="A19" s="82"/>
      <c r="B19" s="81" t="s">
        <v>309</v>
      </c>
      <c r="C19" s="85">
        <v>406000</v>
      </c>
      <c r="D19" s="103">
        <v>0</v>
      </c>
      <c r="E19" s="86">
        <f t="shared" ref="E19:E26" si="6">C19+D19</f>
        <v>406000</v>
      </c>
      <c r="F19" s="86">
        <v>36379</v>
      </c>
      <c r="G19" s="86">
        <f t="shared" ref="G19:G26" si="7">F19</f>
        <v>36379</v>
      </c>
      <c r="H19" s="86">
        <f t="shared" si="4"/>
        <v>369621</v>
      </c>
    </row>
    <row r="20" spans="1:8" ht="10.5" customHeight="1" x14ac:dyDescent="0.25">
      <c r="A20" s="82"/>
      <c r="B20" s="81" t="s">
        <v>310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4"/>
        <v>0</v>
      </c>
    </row>
    <row r="21" spans="1:8" ht="10.5" customHeight="1" x14ac:dyDescent="0.25">
      <c r="A21" s="82"/>
      <c r="B21" s="81" t="s">
        <v>311</v>
      </c>
      <c r="C21" s="85">
        <v>40000</v>
      </c>
      <c r="D21" s="86">
        <v>0</v>
      </c>
      <c r="E21" s="86">
        <f t="shared" si="6"/>
        <v>40000</v>
      </c>
      <c r="F21" s="86">
        <v>0</v>
      </c>
      <c r="G21" s="86">
        <f t="shared" si="7"/>
        <v>0</v>
      </c>
      <c r="H21" s="86">
        <f t="shared" si="4"/>
        <v>40000</v>
      </c>
    </row>
    <row r="22" spans="1:8" ht="10.5" customHeight="1" x14ac:dyDescent="0.25">
      <c r="A22" s="82"/>
      <c r="B22" s="81" t="s">
        <v>312</v>
      </c>
      <c r="C22" s="85">
        <v>108646</v>
      </c>
      <c r="D22" s="86">
        <v>0</v>
      </c>
      <c r="E22" s="86">
        <f t="shared" si="6"/>
        <v>108646</v>
      </c>
      <c r="F22" s="86">
        <v>13941</v>
      </c>
      <c r="G22" s="86">
        <f>F22</f>
        <v>13941</v>
      </c>
      <c r="H22" s="86">
        <f t="shared" si="4"/>
        <v>94705</v>
      </c>
    </row>
    <row r="23" spans="1:8" ht="10.5" customHeight="1" x14ac:dyDescent="0.25">
      <c r="A23" s="82"/>
      <c r="B23" s="81" t="s">
        <v>313</v>
      </c>
      <c r="C23" s="85">
        <v>133000</v>
      </c>
      <c r="D23" s="103">
        <v>0</v>
      </c>
      <c r="E23" s="86">
        <f t="shared" si="6"/>
        <v>133000</v>
      </c>
      <c r="F23" s="86">
        <v>32299</v>
      </c>
      <c r="G23" s="86">
        <v>159047</v>
      </c>
      <c r="H23" s="86">
        <f t="shared" si="4"/>
        <v>100701</v>
      </c>
    </row>
    <row r="24" spans="1:8" ht="10.5" customHeight="1" x14ac:dyDescent="0.25">
      <c r="A24" s="82"/>
      <c r="B24" s="81" t="s">
        <v>314</v>
      </c>
      <c r="C24" s="85">
        <v>1290000</v>
      </c>
      <c r="D24" s="103">
        <v>0</v>
      </c>
      <c r="E24" s="86">
        <f t="shared" si="6"/>
        <v>1290000</v>
      </c>
      <c r="F24" s="86">
        <v>69475</v>
      </c>
      <c r="G24" s="86">
        <f>F24</f>
        <v>69475</v>
      </c>
      <c r="H24" s="86">
        <f t="shared" si="4"/>
        <v>1220525</v>
      </c>
    </row>
    <row r="25" spans="1:8" ht="10.5" customHeight="1" x14ac:dyDescent="0.25">
      <c r="A25" s="82"/>
      <c r="B25" s="81" t="s">
        <v>315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4"/>
        <v>0</v>
      </c>
    </row>
    <row r="26" spans="1:8" ht="10.5" customHeight="1" x14ac:dyDescent="0.25">
      <c r="A26" s="82"/>
      <c r="B26" s="81" t="s">
        <v>316</v>
      </c>
      <c r="C26" s="85">
        <v>6000</v>
      </c>
      <c r="D26" s="86">
        <v>0</v>
      </c>
      <c r="E26" s="86">
        <f t="shared" si="6"/>
        <v>6000</v>
      </c>
      <c r="F26" s="86">
        <v>0</v>
      </c>
      <c r="G26" s="86">
        <f t="shared" si="7"/>
        <v>0</v>
      </c>
      <c r="H26" s="86">
        <f t="shared" si="4"/>
        <v>6000</v>
      </c>
    </row>
    <row r="27" spans="1:8" ht="10.5" customHeight="1" x14ac:dyDescent="0.25">
      <c r="A27" s="241" t="s">
        <v>317</v>
      </c>
      <c r="B27" s="242"/>
      <c r="C27" s="85">
        <f>SUM(C28:C36)</f>
        <v>3710711</v>
      </c>
      <c r="D27" s="85">
        <f t="shared" ref="D27:F27" si="8">SUM(D28:D36)</f>
        <v>0</v>
      </c>
      <c r="E27" s="85">
        <f t="shared" si="8"/>
        <v>3710711</v>
      </c>
      <c r="F27" s="85">
        <f t="shared" si="8"/>
        <v>682263</v>
      </c>
      <c r="G27" s="85">
        <f>SUM(G28:G36)</f>
        <v>682263</v>
      </c>
      <c r="H27" s="86">
        <f t="shared" si="4"/>
        <v>3028448</v>
      </c>
    </row>
    <row r="28" spans="1:8" ht="10.5" customHeight="1" x14ac:dyDescent="0.25">
      <c r="A28" s="82"/>
      <c r="B28" s="81" t="s">
        <v>318</v>
      </c>
      <c r="C28" s="85">
        <v>605372</v>
      </c>
      <c r="D28" s="103">
        <v>0</v>
      </c>
      <c r="E28" s="86">
        <f>C28+D28</f>
        <v>605372</v>
      </c>
      <c r="F28" s="86">
        <v>43521</v>
      </c>
      <c r="G28" s="86">
        <f>F28</f>
        <v>43521</v>
      </c>
      <c r="H28" s="86">
        <f t="shared" si="4"/>
        <v>561851</v>
      </c>
    </row>
    <row r="29" spans="1:8" ht="10.5" customHeight="1" x14ac:dyDescent="0.25">
      <c r="A29" s="82"/>
      <c r="B29" s="81" t="s">
        <v>319</v>
      </c>
      <c r="C29" s="85">
        <v>717006</v>
      </c>
      <c r="D29" s="103">
        <v>0</v>
      </c>
      <c r="E29" s="86">
        <f t="shared" ref="E29:E36" si="9">C29+D29</f>
        <v>717006</v>
      </c>
      <c r="F29" s="86">
        <v>120408</v>
      </c>
      <c r="G29" s="86">
        <f t="shared" ref="G29:G36" si="10">F29</f>
        <v>120408</v>
      </c>
      <c r="H29" s="86">
        <f t="shared" si="4"/>
        <v>596598</v>
      </c>
    </row>
    <row r="30" spans="1:8" ht="10.5" customHeight="1" x14ac:dyDescent="0.25">
      <c r="A30" s="82"/>
      <c r="B30" s="81" t="s">
        <v>320</v>
      </c>
      <c r="C30" s="85">
        <v>191000</v>
      </c>
      <c r="D30" s="86">
        <v>0</v>
      </c>
      <c r="E30" s="86">
        <f t="shared" si="9"/>
        <v>191000</v>
      </c>
      <c r="F30" s="86">
        <v>4049</v>
      </c>
      <c r="G30" s="86">
        <f t="shared" si="10"/>
        <v>4049</v>
      </c>
      <c r="H30" s="86">
        <f t="shared" si="4"/>
        <v>186951</v>
      </c>
    </row>
    <row r="31" spans="1:8" ht="10.5" customHeight="1" x14ac:dyDescent="0.25">
      <c r="A31" s="82"/>
      <c r="B31" s="81" t="s">
        <v>321</v>
      </c>
      <c r="C31" s="85">
        <v>19398</v>
      </c>
      <c r="D31" s="86">
        <v>0</v>
      </c>
      <c r="E31" s="86">
        <f t="shared" si="9"/>
        <v>19398</v>
      </c>
      <c r="F31" s="86">
        <v>25668</v>
      </c>
      <c r="G31" s="86">
        <f t="shared" si="10"/>
        <v>25668</v>
      </c>
      <c r="H31" s="86">
        <f t="shared" si="4"/>
        <v>-6270</v>
      </c>
    </row>
    <row r="32" spans="1:8" ht="10.5" customHeight="1" x14ac:dyDescent="0.25">
      <c r="A32" s="82"/>
      <c r="B32" s="81" t="s">
        <v>322</v>
      </c>
      <c r="C32" s="85">
        <v>245836</v>
      </c>
      <c r="D32" s="103">
        <v>0</v>
      </c>
      <c r="E32" s="86">
        <f t="shared" si="9"/>
        <v>245836</v>
      </c>
      <c r="F32" s="86">
        <v>38160</v>
      </c>
      <c r="G32" s="86">
        <f t="shared" si="10"/>
        <v>38160</v>
      </c>
      <c r="H32" s="86">
        <f t="shared" si="4"/>
        <v>207676</v>
      </c>
    </row>
    <row r="33" spans="1:8" ht="10.5" customHeight="1" x14ac:dyDescent="0.25">
      <c r="A33" s="82"/>
      <c r="B33" s="81" t="s">
        <v>323</v>
      </c>
      <c r="C33" s="85">
        <v>28982</v>
      </c>
      <c r="D33" s="103">
        <v>0</v>
      </c>
      <c r="E33" s="86">
        <f t="shared" si="9"/>
        <v>28982</v>
      </c>
      <c r="F33" s="86">
        <v>2000</v>
      </c>
      <c r="G33" s="86">
        <f t="shared" si="10"/>
        <v>2000</v>
      </c>
      <c r="H33" s="86">
        <f t="shared" si="4"/>
        <v>26982</v>
      </c>
    </row>
    <row r="34" spans="1:8" ht="10.5" customHeight="1" x14ac:dyDescent="0.25">
      <c r="A34" s="82"/>
      <c r="B34" s="81" t="s">
        <v>324</v>
      </c>
      <c r="C34" s="85">
        <v>62000</v>
      </c>
      <c r="D34" s="86">
        <v>0</v>
      </c>
      <c r="E34" s="86">
        <f t="shared" si="9"/>
        <v>62000</v>
      </c>
      <c r="F34" s="86">
        <v>58600</v>
      </c>
      <c r="G34" s="86">
        <f t="shared" si="10"/>
        <v>58600</v>
      </c>
      <c r="H34" s="86">
        <f t="shared" si="4"/>
        <v>3400</v>
      </c>
    </row>
    <row r="35" spans="1:8" ht="10.5" customHeight="1" x14ac:dyDescent="0.25">
      <c r="A35" s="82"/>
      <c r="B35" s="81" t="s">
        <v>325</v>
      </c>
      <c r="C35" s="85">
        <v>1643117</v>
      </c>
      <c r="D35" s="103">
        <v>0</v>
      </c>
      <c r="E35" s="86">
        <f t="shared" si="9"/>
        <v>1643117</v>
      </c>
      <c r="F35" s="86">
        <v>319771</v>
      </c>
      <c r="G35" s="86">
        <f t="shared" si="10"/>
        <v>319771</v>
      </c>
      <c r="H35" s="86">
        <f t="shared" si="4"/>
        <v>1323346</v>
      </c>
    </row>
    <row r="36" spans="1:8" ht="10.5" customHeight="1" x14ac:dyDescent="0.25">
      <c r="A36" s="82"/>
      <c r="B36" s="81" t="s">
        <v>326</v>
      </c>
      <c r="C36" s="85">
        <v>198000</v>
      </c>
      <c r="D36" s="86">
        <v>0</v>
      </c>
      <c r="E36" s="86">
        <f t="shared" si="9"/>
        <v>198000</v>
      </c>
      <c r="F36" s="86">
        <v>70086</v>
      </c>
      <c r="G36" s="86">
        <f t="shared" si="10"/>
        <v>70086</v>
      </c>
      <c r="H36" s="86">
        <f t="shared" si="4"/>
        <v>127914</v>
      </c>
    </row>
    <row r="37" spans="1:8" ht="16.5" customHeight="1" x14ac:dyDescent="0.25">
      <c r="A37" s="247" t="s">
        <v>327</v>
      </c>
      <c r="B37" s="248"/>
      <c r="C37" s="85">
        <f>SUM(C38:C46)</f>
        <v>1896000</v>
      </c>
      <c r="D37" s="85">
        <f t="shared" ref="D37:G37" si="11">SUM(D38:D46)</f>
        <v>0</v>
      </c>
      <c r="E37" s="85">
        <f t="shared" si="11"/>
        <v>1896000</v>
      </c>
      <c r="F37" s="85">
        <f t="shared" si="11"/>
        <v>510035</v>
      </c>
      <c r="G37" s="85">
        <f t="shared" si="11"/>
        <v>510035</v>
      </c>
      <c r="H37" s="86">
        <f t="shared" si="4"/>
        <v>1385965</v>
      </c>
    </row>
    <row r="38" spans="1:8" ht="10.5" customHeight="1" x14ac:dyDescent="0.25">
      <c r="A38" s="82"/>
      <c r="B38" s="81" t="s">
        <v>328</v>
      </c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86">
        <f t="shared" si="4"/>
        <v>0</v>
      </c>
    </row>
    <row r="39" spans="1:8" ht="10.5" customHeight="1" x14ac:dyDescent="0.25">
      <c r="A39" s="82"/>
      <c r="B39" s="81" t="s">
        <v>329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4"/>
        <v>0</v>
      </c>
    </row>
    <row r="40" spans="1:8" ht="10.5" customHeight="1" x14ac:dyDescent="0.25">
      <c r="A40" s="82"/>
      <c r="B40" s="81" t="s">
        <v>330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4"/>
        <v>0</v>
      </c>
    </row>
    <row r="41" spans="1:8" ht="10.5" customHeight="1" x14ac:dyDescent="0.25">
      <c r="A41" s="82"/>
      <c r="B41" s="81" t="s">
        <v>331</v>
      </c>
      <c r="C41" s="85">
        <v>1896000</v>
      </c>
      <c r="D41" s="103">
        <v>0</v>
      </c>
      <c r="E41" s="86">
        <f>C41+D41</f>
        <v>1896000</v>
      </c>
      <c r="F41" s="86">
        <v>510035</v>
      </c>
      <c r="G41" s="86">
        <f>F41</f>
        <v>510035</v>
      </c>
      <c r="H41" s="86">
        <f t="shared" si="4"/>
        <v>1385965</v>
      </c>
    </row>
    <row r="42" spans="1:8" ht="10.5" customHeight="1" x14ac:dyDescent="0.25">
      <c r="A42" s="82"/>
      <c r="B42" s="81" t="s">
        <v>332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4"/>
        <v>0</v>
      </c>
    </row>
    <row r="43" spans="1:8" ht="10.5" customHeight="1" x14ac:dyDescent="0.25">
      <c r="A43" s="82"/>
      <c r="B43" s="81" t="s">
        <v>333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4"/>
        <v>0</v>
      </c>
    </row>
    <row r="44" spans="1:8" ht="10.5" customHeight="1" x14ac:dyDescent="0.25">
      <c r="A44" s="82"/>
      <c r="B44" s="81" t="s">
        <v>334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4"/>
        <v>0</v>
      </c>
    </row>
    <row r="45" spans="1:8" ht="10.5" customHeight="1" x14ac:dyDescent="0.25">
      <c r="A45" s="82"/>
      <c r="B45" s="81" t="s">
        <v>335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4"/>
        <v>0</v>
      </c>
    </row>
    <row r="46" spans="1:8" ht="10.5" customHeight="1" x14ac:dyDescent="0.25">
      <c r="A46" s="82"/>
      <c r="B46" s="81" t="s">
        <v>336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4"/>
        <v>0</v>
      </c>
    </row>
    <row r="47" spans="1:8" ht="10.5" customHeight="1" x14ac:dyDescent="0.25">
      <c r="A47" s="241" t="s">
        <v>337</v>
      </c>
      <c r="B47" s="242"/>
      <c r="C47" s="85">
        <f>SUM(C48:C56)</f>
        <v>0</v>
      </c>
      <c r="D47" s="85">
        <f t="shared" ref="D47:G47" si="12">SUM(D48:D56)</f>
        <v>0</v>
      </c>
      <c r="E47" s="85">
        <f t="shared" si="12"/>
        <v>0</v>
      </c>
      <c r="F47" s="85">
        <f t="shared" si="12"/>
        <v>0</v>
      </c>
      <c r="G47" s="85">
        <f t="shared" si="12"/>
        <v>0</v>
      </c>
      <c r="H47" s="86">
        <f t="shared" si="4"/>
        <v>0</v>
      </c>
    </row>
    <row r="48" spans="1:8" ht="10.5" customHeight="1" x14ac:dyDescent="0.25">
      <c r="A48" s="82"/>
      <c r="B48" s="81" t="s">
        <v>338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f t="shared" si="4"/>
        <v>0</v>
      </c>
    </row>
    <row r="49" spans="1:8" ht="10.5" customHeight="1" x14ac:dyDescent="0.25">
      <c r="A49" s="82"/>
      <c r="B49" s="81" t="s">
        <v>339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6">
        <f t="shared" si="4"/>
        <v>0</v>
      </c>
    </row>
    <row r="50" spans="1:8" ht="10.5" customHeight="1" x14ac:dyDescent="0.25">
      <c r="A50" s="82"/>
      <c r="B50" s="81" t="s">
        <v>340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6">
        <f t="shared" si="4"/>
        <v>0</v>
      </c>
    </row>
    <row r="51" spans="1:8" ht="10.5" customHeight="1" x14ac:dyDescent="0.25">
      <c r="A51" s="82"/>
      <c r="B51" s="81" t="s">
        <v>341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6">
        <f t="shared" si="4"/>
        <v>0</v>
      </c>
    </row>
    <row r="52" spans="1:8" ht="10.5" customHeight="1" x14ac:dyDescent="0.25">
      <c r="A52" s="82"/>
      <c r="B52" s="81" t="s">
        <v>342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6">
        <f t="shared" si="4"/>
        <v>0</v>
      </c>
    </row>
    <row r="53" spans="1:8" ht="10.5" customHeight="1" x14ac:dyDescent="0.25">
      <c r="A53" s="82"/>
      <c r="B53" s="81" t="s">
        <v>343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6">
        <f t="shared" si="4"/>
        <v>0</v>
      </c>
    </row>
    <row r="54" spans="1:8" ht="10.5" customHeight="1" x14ac:dyDescent="0.25">
      <c r="A54" s="82"/>
      <c r="B54" s="81" t="s">
        <v>344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f t="shared" si="4"/>
        <v>0</v>
      </c>
    </row>
    <row r="55" spans="1:8" ht="10.5" customHeight="1" x14ac:dyDescent="0.25">
      <c r="A55" s="82"/>
      <c r="B55" s="81" t="s">
        <v>345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4"/>
        <v>0</v>
      </c>
    </row>
    <row r="56" spans="1:8" ht="10.5" customHeight="1" x14ac:dyDescent="0.25">
      <c r="A56" s="82"/>
      <c r="B56" s="81" t="s">
        <v>346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4"/>
        <v>0</v>
      </c>
    </row>
    <row r="57" spans="1:8" ht="10.5" customHeight="1" x14ac:dyDescent="0.25">
      <c r="A57" s="241" t="s">
        <v>347</v>
      </c>
      <c r="B57" s="242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348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349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350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1" t="s">
        <v>351</v>
      </c>
      <c r="B61" s="242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352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353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354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355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356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357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358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359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1" t="s">
        <v>360</v>
      </c>
      <c r="B70" s="242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361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362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363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1" t="s">
        <v>364</v>
      </c>
      <c r="B74" s="242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365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366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367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368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369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370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371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67"/>
      <c r="B82" s="268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58"/>
      <c r="B84" s="259"/>
      <c r="C84" s="245">
        <f>C86+C94+C104+C114+C124+C134+C138+C147+C151</f>
        <v>0</v>
      </c>
      <c r="D84" s="245">
        <f t="shared" ref="D84:E84" si="17">D86+D94+D104+D114+D124+D134+D138+D147+D151</f>
        <v>0</v>
      </c>
      <c r="E84" s="245">
        <f t="shared" si="17"/>
        <v>0</v>
      </c>
      <c r="F84" s="245">
        <f t="shared" ref="F84:H84" si="18">F86+F94+F104+F114+F124+F134+F138+F147+F151</f>
        <v>0</v>
      </c>
      <c r="G84" s="245">
        <f t="shared" si="18"/>
        <v>0</v>
      </c>
      <c r="H84" s="245">
        <f t="shared" si="18"/>
        <v>0</v>
      </c>
    </row>
    <row r="85" spans="1:8" ht="10.5" customHeight="1" x14ac:dyDescent="0.25">
      <c r="A85" s="243" t="s">
        <v>374</v>
      </c>
      <c r="B85" s="244"/>
      <c r="C85" s="246"/>
      <c r="D85" s="246"/>
      <c r="E85" s="246"/>
      <c r="F85" s="246"/>
      <c r="G85" s="246"/>
      <c r="H85" s="246"/>
    </row>
    <row r="86" spans="1:8" ht="10.5" customHeight="1" x14ac:dyDescent="0.25">
      <c r="A86" s="241" t="s">
        <v>299</v>
      </c>
      <c r="B86" s="242"/>
      <c r="C86" s="85">
        <f>SUM(C87:C93)</f>
        <v>0</v>
      </c>
      <c r="D86" s="85">
        <f t="shared" ref="D86:H86" si="19">SUM(D87:D93)</f>
        <v>0</v>
      </c>
      <c r="E86" s="85">
        <f t="shared" si="19"/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300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301</v>
      </c>
      <c r="C88" s="85">
        <v>0</v>
      </c>
      <c r="D88" s="103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302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303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304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305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306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41" t="s">
        <v>307</v>
      </c>
      <c r="B94" s="242"/>
      <c r="C94" s="85">
        <f>SUM(C95:C103)</f>
        <v>0</v>
      </c>
      <c r="D94" s="85">
        <f t="shared" ref="D94:E94" si="22">SUM(D95:D103)</f>
        <v>0</v>
      </c>
      <c r="E94" s="85">
        <f t="shared" si="22"/>
        <v>0</v>
      </c>
      <c r="F94" s="85">
        <f t="shared" ref="F94" si="23">SUM(F95:F103)</f>
        <v>0</v>
      </c>
      <c r="G94" s="85">
        <f t="shared" ref="G94" si="24">SUM(G95:G103)</f>
        <v>0</v>
      </c>
      <c r="H94" s="85">
        <f t="shared" ref="H94" si="25">SUM(H95:H103)</f>
        <v>0</v>
      </c>
    </row>
    <row r="95" spans="1:8" ht="10.5" customHeight="1" x14ac:dyDescent="0.25">
      <c r="A95" s="82"/>
      <c r="B95" s="81" t="s">
        <v>308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309</v>
      </c>
      <c r="C96" s="85">
        <v>0</v>
      </c>
      <c r="D96" s="86">
        <v>0</v>
      </c>
      <c r="E96" s="86">
        <f t="shared" ref="E96:E103" si="26">C96+D96</f>
        <v>0</v>
      </c>
      <c r="F96" s="86">
        <v>0</v>
      </c>
      <c r="G96" s="86">
        <v>0</v>
      </c>
      <c r="H96" s="86">
        <f t="shared" ref="H96:H103" si="27">E96-F96</f>
        <v>0</v>
      </c>
    </row>
    <row r="97" spans="1:8" ht="10.5" customHeight="1" x14ac:dyDescent="0.25">
      <c r="A97" s="82"/>
      <c r="B97" s="81" t="s">
        <v>310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v>0</v>
      </c>
      <c r="H97" s="86">
        <f t="shared" si="27"/>
        <v>0</v>
      </c>
    </row>
    <row r="98" spans="1:8" ht="10.5" customHeight="1" x14ac:dyDescent="0.25">
      <c r="A98" s="82"/>
      <c r="B98" s="81" t="s">
        <v>311</v>
      </c>
      <c r="C98" s="85">
        <v>0</v>
      </c>
      <c r="D98" s="86">
        <v>0</v>
      </c>
      <c r="E98" s="86">
        <f t="shared" si="26"/>
        <v>0</v>
      </c>
      <c r="F98" s="86">
        <v>0</v>
      </c>
      <c r="G98" s="86">
        <v>0</v>
      </c>
      <c r="H98" s="86">
        <f t="shared" si="27"/>
        <v>0</v>
      </c>
    </row>
    <row r="99" spans="1:8" ht="10.5" customHeight="1" x14ac:dyDescent="0.25">
      <c r="A99" s="82"/>
      <c r="B99" s="81" t="s">
        <v>312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v>0</v>
      </c>
      <c r="H99" s="86">
        <f t="shared" si="27"/>
        <v>0</v>
      </c>
    </row>
    <row r="100" spans="1:8" ht="10.5" customHeight="1" x14ac:dyDescent="0.25">
      <c r="A100" s="82"/>
      <c r="B100" s="81" t="s">
        <v>313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v>0</v>
      </c>
      <c r="H100" s="86">
        <f t="shared" si="27"/>
        <v>0</v>
      </c>
    </row>
    <row r="101" spans="1:8" ht="10.5" customHeight="1" x14ac:dyDescent="0.25">
      <c r="A101" s="82"/>
      <c r="B101" s="81" t="s">
        <v>314</v>
      </c>
      <c r="C101" s="85">
        <v>0</v>
      </c>
      <c r="D101" s="103">
        <v>0</v>
      </c>
      <c r="E101" s="86">
        <f t="shared" si="26"/>
        <v>0</v>
      </c>
      <c r="F101" s="86">
        <v>0</v>
      </c>
      <c r="G101" s="86">
        <f>F101</f>
        <v>0</v>
      </c>
      <c r="H101" s="86">
        <f t="shared" si="27"/>
        <v>0</v>
      </c>
    </row>
    <row r="102" spans="1:8" ht="10.5" customHeight="1" x14ac:dyDescent="0.25">
      <c r="A102" s="82"/>
      <c r="B102" s="81" t="s">
        <v>315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v>0</v>
      </c>
      <c r="H102" s="86">
        <f t="shared" si="27"/>
        <v>0</v>
      </c>
    </row>
    <row r="103" spans="1:8" ht="10.5" customHeight="1" x14ac:dyDescent="0.25">
      <c r="A103" s="82"/>
      <c r="B103" s="81" t="s">
        <v>316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v>0</v>
      </c>
      <c r="H103" s="86">
        <f t="shared" si="27"/>
        <v>0</v>
      </c>
    </row>
    <row r="104" spans="1:8" ht="10.5" customHeight="1" x14ac:dyDescent="0.25">
      <c r="A104" s="241" t="s">
        <v>317</v>
      </c>
      <c r="B104" s="242"/>
      <c r="C104" s="85">
        <f>SUM(C105:C113)</f>
        <v>0</v>
      </c>
      <c r="D104" s="85">
        <f t="shared" ref="D104:E104" si="28">SUM(D105:D113)</f>
        <v>0</v>
      </c>
      <c r="E104" s="85">
        <f t="shared" si="28"/>
        <v>0</v>
      </c>
      <c r="F104" s="85">
        <f t="shared" ref="F104" si="29">SUM(F105:F113)</f>
        <v>0</v>
      </c>
      <c r="G104" s="85">
        <f>F104</f>
        <v>0</v>
      </c>
      <c r="H104" s="85">
        <f t="shared" ref="H104" si="30">SUM(H105:H113)</f>
        <v>0</v>
      </c>
    </row>
    <row r="105" spans="1:8" ht="10.5" customHeight="1" x14ac:dyDescent="0.25">
      <c r="A105" s="82"/>
      <c r="B105" s="81" t="s">
        <v>318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8" ht="10.5" customHeight="1" x14ac:dyDescent="0.25">
      <c r="A106" s="82"/>
      <c r="B106" s="81" t="s">
        <v>319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v>0</v>
      </c>
      <c r="H106" s="86">
        <f t="shared" ref="H106:H113" si="32">E106-F106</f>
        <v>0</v>
      </c>
    </row>
    <row r="107" spans="1:8" ht="10.5" customHeight="1" x14ac:dyDescent="0.25">
      <c r="A107" s="82"/>
      <c r="B107" s="81" t="s">
        <v>320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v>0</v>
      </c>
      <c r="H107" s="86">
        <f t="shared" si="32"/>
        <v>0</v>
      </c>
    </row>
    <row r="108" spans="1:8" ht="10.5" customHeight="1" x14ac:dyDescent="0.25">
      <c r="A108" s="82"/>
      <c r="B108" s="81" t="s">
        <v>321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v>0</v>
      </c>
      <c r="H108" s="86">
        <f t="shared" si="32"/>
        <v>0</v>
      </c>
    </row>
    <row r="109" spans="1:8" ht="10.5" customHeight="1" x14ac:dyDescent="0.25">
      <c r="A109" s="82"/>
      <c r="B109" s="81" t="s">
        <v>322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v>0</v>
      </c>
      <c r="H109" s="86">
        <f t="shared" si="32"/>
        <v>0</v>
      </c>
    </row>
    <row r="110" spans="1:8" ht="10.5" customHeight="1" x14ac:dyDescent="0.25">
      <c r="A110" s="82"/>
      <c r="B110" s="81" t="s">
        <v>323</v>
      </c>
      <c r="C110" s="85">
        <v>0</v>
      </c>
      <c r="D110" s="86">
        <v>0</v>
      </c>
      <c r="E110" s="86">
        <f t="shared" si="31"/>
        <v>0</v>
      </c>
      <c r="F110" s="86">
        <f>E110</f>
        <v>0</v>
      </c>
      <c r="G110" s="86">
        <f>F110</f>
        <v>0</v>
      </c>
      <c r="H110" s="86">
        <f t="shared" si="32"/>
        <v>0</v>
      </c>
    </row>
    <row r="111" spans="1:8" ht="10.5" customHeight="1" x14ac:dyDescent="0.25">
      <c r="A111" s="82"/>
      <c r="B111" s="81" t="s">
        <v>324</v>
      </c>
      <c r="C111" s="85">
        <v>0</v>
      </c>
      <c r="D111" s="103">
        <v>0</v>
      </c>
      <c r="E111" s="86">
        <f t="shared" si="31"/>
        <v>0</v>
      </c>
      <c r="F111" s="86">
        <v>0</v>
      </c>
      <c r="G111" s="86">
        <f>F111</f>
        <v>0</v>
      </c>
      <c r="H111" s="86">
        <f t="shared" si="32"/>
        <v>0</v>
      </c>
    </row>
    <row r="112" spans="1:8" ht="10.5" customHeight="1" x14ac:dyDescent="0.25">
      <c r="A112" s="82"/>
      <c r="B112" s="81" t="s">
        <v>325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v>0</v>
      </c>
      <c r="H112" s="86">
        <f t="shared" si="32"/>
        <v>0</v>
      </c>
    </row>
    <row r="113" spans="1:8" ht="10.5" customHeight="1" x14ac:dyDescent="0.25">
      <c r="A113" s="82"/>
      <c r="B113" s="81" t="s">
        <v>326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v>0</v>
      </c>
      <c r="H113" s="86">
        <f t="shared" si="32"/>
        <v>0</v>
      </c>
    </row>
    <row r="114" spans="1:8" ht="19.5" customHeight="1" x14ac:dyDescent="0.25">
      <c r="A114" s="247" t="s">
        <v>327</v>
      </c>
      <c r="B114" s="248"/>
      <c r="C114" s="85">
        <f>SUM(C115:C123)</f>
        <v>0</v>
      </c>
      <c r="D114" s="85">
        <f t="shared" ref="D114:E114" si="33">SUM(D115:D123)</f>
        <v>0</v>
      </c>
      <c r="E114" s="85">
        <f t="shared" si="33"/>
        <v>0</v>
      </c>
      <c r="F114" s="85"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328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329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330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331</v>
      </c>
      <c r="C118" s="85">
        <v>0</v>
      </c>
      <c r="D118" s="103">
        <v>0</v>
      </c>
      <c r="E118" s="86">
        <f t="shared" si="36"/>
        <v>0</v>
      </c>
      <c r="F118" s="86">
        <v>0</v>
      </c>
      <c r="G118" s="86">
        <f>F118</f>
        <v>0</v>
      </c>
      <c r="H118" s="86">
        <f t="shared" si="37"/>
        <v>0</v>
      </c>
    </row>
    <row r="119" spans="1:8" ht="10.5" customHeight="1" x14ac:dyDescent="0.25">
      <c r="A119" s="82"/>
      <c r="B119" s="81" t="s">
        <v>332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333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334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335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336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41" t="s">
        <v>337</v>
      </c>
      <c r="B124" s="242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338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339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340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341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342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343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344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345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346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41" t="s">
        <v>347</v>
      </c>
      <c r="B134" s="242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348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349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350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41" t="s">
        <v>351</v>
      </c>
      <c r="B138" s="242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352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353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354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355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356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357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358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359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41" t="s">
        <v>360</v>
      </c>
      <c r="B147" s="242"/>
      <c r="C147" s="85">
        <v>0</v>
      </c>
      <c r="D147" s="85">
        <v>0</v>
      </c>
      <c r="E147" s="85">
        <v>0</v>
      </c>
      <c r="F147" s="85">
        <v>0</v>
      </c>
      <c r="G147" s="85">
        <v>0</v>
      </c>
      <c r="H147" s="86">
        <f t="shared" si="37"/>
        <v>0</v>
      </c>
    </row>
    <row r="148" spans="1:8" ht="10.5" customHeight="1" x14ac:dyDescent="0.25">
      <c r="A148" s="82"/>
      <c r="B148" s="81" t="s">
        <v>361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362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363</v>
      </c>
      <c r="C150" s="85">
        <v>0</v>
      </c>
      <c r="D150" s="85">
        <v>0</v>
      </c>
      <c r="E150" s="85"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41" t="s">
        <v>364</v>
      </c>
      <c r="B151" s="242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365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366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367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368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369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370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371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3" t="s">
        <v>375</v>
      </c>
      <c r="B160" s="244"/>
      <c r="C160" s="89">
        <f t="shared" ref="C160:H160" si="44">C8+C84</f>
        <v>20301660</v>
      </c>
      <c r="D160" s="89">
        <f t="shared" si="44"/>
        <v>0</v>
      </c>
      <c r="E160" s="89">
        <f t="shared" si="44"/>
        <v>20301660</v>
      </c>
      <c r="F160" s="89">
        <f>F8+F84</f>
        <v>3616879</v>
      </c>
      <c r="G160" s="89">
        <f t="shared" si="44"/>
        <v>3616879</v>
      </c>
      <c r="H160" s="89">
        <f t="shared" si="44"/>
        <v>16684781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F10" sqref="F10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0" t="s">
        <v>120</v>
      </c>
      <c r="B1" s="271"/>
      <c r="C1" s="271"/>
      <c r="D1" s="271"/>
      <c r="E1" s="271"/>
      <c r="F1" s="271"/>
      <c r="G1" s="272"/>
    </row>
    <row r="2" spans="1:7" ht="12" customHeight="1" x14ac:dyDescent="0.25">
      <c r="A2" s="152" t="s">
        <v>292</v>
      </c>
      <c r="B2" s="153"/>
      <c r="C2" s="153"/>
      <c r="D2" s="153"/>
      <c r="E2" s="153"/>
      <c r="F2" s="153"/>
      <c r="G2" s="154"/>
    </row>
    <row r="3" spans="1:7" ht="12" customHeight="1" x14ac:dyDescent="0.25">
      <c r="A3" s="152" t="s">
        <v>376</v>
      </c>
      <c r="B3" s="153"/>
      <c r="C3" s="153"/>
      <c r="D3" s="153"/>
      <c r="E3" s="153"/>
      <c r="F3" s="153"/>
      <c r="G3" s="154"/>
    </row>
    <row r="4" spans="1:7" ht="12" customHeight="1" x14ac:dyDescent="0.25">
      <c r="A4" s="152" t="s">
        <v>450</v>
      </c>
      <c r="B4" s="153"/>
      <c r="C4" s="153"/>
      <c r="D4" s="153"/>
      <c r="E4" s="153"/>
      <c r="F4" s="153"/>
      <c r="G4" s="154"/>
    </row>
    <row r="5" spans="1:7" ht="12" customHeight="1" thickBot="1" x14ac:dyDescent="0.3">
      <c r="A5" s="155" t="s">
        <v>1</v>
      </c>
      <c r="B5" s="156"/>
      <c r="C5" s="156"/>
      <c r="D5" s="156"/>
      <c r="E5" s="156"/>
      <c r="F5" s="156"/>
      <c r="G5" s="157"/>
    </row>
    <row r="6" spans="1:7" ht="12" customHeight="1" thickBot="1" x14ac:dyDescent="0.3">
      <c r="A6" s="216" t="s">
        <v>2</v>
      </c>
      <c r="B6" s="191" t="s">
        <v>294</v>
      </c>
      <c r="C6" s="192"/>
      <c r="D6" s="192"/>
      <c r="E6" s="192"/>
      <c r="F6" s="193"/>
      <c r="G6" s="216" t="s">
        <v>295</v>
      </c>
    </row>
    <row r="7" spans="1:7" ht="21.75" customHeight="1" thickBot="1" x14ac:dyDescent="0.3">
      <c r="A7" s="217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17"/>
    </row>
    <row r="8" spans="1:7" ht="12" customHeight="1" x14ac:dyDescent="0.25">
      <c r="A8" s="31" t="s">
        <v>377</v>
      </c>
      <c r="B8" s="273">
        <f>B10</f>
        <v>20301660</v>
      </c>
      <c r="C8" s="273">
        <f t="shared" ref="C8:G8" si="0">C10</f>
        <v>0</v>
      </c>
      <c r="D8" s="273">
        <f t="shared" si="0"/>
        <v>20301660</v>
      </c>
      <c r="E8" s="273">
        <f t="shared" si="0"/>
        <v>3616879</v>
      </c>
      <c r="F8" s="273">
        <f t="shared" si="0"/>
        <v>3616879</v>
      </c>
      <c r="G8" s="273">
        <f t="shared" si="0"/>
        <v>16684781</v>
      </c>
    </row>
    <row r="9" spans="1:7" ht="12" customHeight="1" x14ac:dyDescent="0.25">
      <c r="A9" s="31" t="s">
        <v>378</v>
      </c>
      <c r="B9" s="269"/>
      <c r="C9" s="269"/>
      <c r="D9" s="269"/>
      <c r="E9" s="269"/>
      <c r="F9" s="269"/>
      <c r="G9" s="269"/>
    </row>
    <row r="10" spans="1:7" ht="12" customHeight="1" x14ac:dyDescent="0.25">
      <c r="A10" s="92" t="s">
        <v>434</v>
      </c>
      <c r="B10" s="104">
        <f>EAID!E19</f>
        <v>20301660</v>
      </c>
      <c r="C10" s="104">
        <f>COG!D8</f>
        <v>0</v>
      </c>
      <c r="D10" s="104">
        <f>B10+C10</f>
        <v>20301660</v>
      </c>
      <c r="E10" s="104">
        <f>EP!G15</f>
        <v>3616879</v>
      </c>
      <c r="F10" s="104">
        <f>E10</f>
        <v>3616879</v>
      </c>
      <c r="G10" s="104">
        <f>D10-E10</f>
        <v>16684781</v>
      </c>
    </row>
    <row r="11" spans="1:7" ht="12" customHeight="1" x14ac:dyDescent="0.25">
      <c r="A11" s="117" t="s">
        <v>440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441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442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443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444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445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446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379</v>
      </c>
      <c r="B19" s="269">
        <f>B21</f>
        <v>0</v>
      </c>
      <c r="C19" s="269">
        <f t="shared" ref="C19:G19" si="1">C21</f>
        <v>0</v>
      </c>
      <c r="D19" s="269">
        <f t="shared" si="1"/>
        <v>0</v>
      </c>
      <c r="E19" s="269">
        <f t="shared" si="1"/>
        <v>0</v>
      </c>
      <c r="F19" s="269">
        <f t="shared" si="1"/>
        <v>0</v>
      </c>
      <c r="G19" s="269">
        <f t="shared" si="1"/>
        <v>0</v>
      </c>
    </row>
    <row r="20" spans="1:7" ht="12" customHeight="1" x14ac:dyDescent="0.25">
      <c r="A20" s="33" t="s">
        <v>380</v>
      </c>
      <c r="B20" s="269"/>
      <c r="C20" s="269"/>
      <c r="D20" s="269"/>
      <c r="E20" s="269"/>
      <c r="F20" s="269"/>
      <c r="G20" s="269"/>
    </row>
    <row r="21" spans="1:7" ht="12" customHeight="1" x14ac:dyDescent="0.25">
      <c r="A21" s="92" t="s">
        <v>434</v>
      </c>
      <c r="B21" s="98">
        <v>0</v>
      </c>
      <c r="C21" s="98">
        <f>EAID!F61</f>
        <v>0</v>
      </c>
      <c r="D21" s="104">
        <f>B21+C21</f>
        <v>0</v>
      </c>
      <c r="E21" s="98">
        <f>EP!G16</f>
        <v>0</v>
      </c>
      <c r="F21" s="98">
        <f>E21</f>
        <v>0</v>
      </c>
      <c r="G21" s="104">
        <f>D21-E21</f>
        <v>0</v>
      </c>
    </row>
    <row r="22" spans="1:7" ht="12" customHeight="1" x14ac:dyDescent="0.25">
      <c r="A22" s="117" t="s">
        <v>440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441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442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443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444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445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446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375</v>
      </c>
      <c r="B30" s="98">
        <f>B8+B19</f>
        <v>20301660</v>
      </c>
      <c r="C30" s="98">
        <f t="shared" ref="C30:G30" si="2">C8+C19</f>
        <v>0</v>
      </c>
      <c r="D30" s="98">
        <f t="shared" si="2"/>
        <v>20301660</v>
      </c>
      <c r="E30" s="98">
        <f t="shared" si="2"/>
        <v>3616879</v>
      </c>
      <c r="F30" s="98">
        <f t="shared" si="2"/>
        <v>3616879</v>
      </c>
      <c r="G30" s="98">
        <f t="shared" si="2"/>
        <v>16684781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8" zoomScale="130" zoomScaleNormal="130" workbookViewId="0">
      <selection activeCell="A83" sqref="A83:B83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49" t="s">
        <v>120</v>
      </c>
      <c r="B1" s="150"/>
      <c r="C1" s="150"/>
      <c r="D1" s="150"/>
      <c r="E1" s="150"/>
      <c r="F1" s="150"/>
      <c r="G1" s="150"/>
      <c r="H1" s="274"/>
    </row>
    <row r="2" spans="1:8" ht="9" customHeight="1" x14ac:dyDescent="0.25">
      <c r="A2" s="202" t="s">
        <v>292</v>
      </c>
      <c r="B2" s="203"/>
      <c r="C2" s="203"/>
      <c r="D2" s="203"/>
      <c r="E2" s="203"/>
      <c r="F2" s="203"/>
      <c r="G2" s="203"/>
      <c r="H2" s="275"/>
    </row>
    <row r="3" spans="1:8" ht="9" customHeight="1" x14ac:dyDescent="0.25">
      <c r="A3" s="202" t="s">
        <v>381</v>
      </c>
      <c r="B3" s="203"/>
      <c r="C3" s="203"/>
      <c r="D3" s="203"/>
      <c r="E3" s="203"/>
      <c r="F3" s="203"/>
      <c r="G3" s="203"/>
      <c r="H3" s="275"/>
    </row>
    <row r="4" spans="1:8" ht="9" customHeight="1" x14ac:dyDescent="0.25">
      <c r="A4" s="202" t="s">
        <v>456</v>
      </c>
      <c r="B4" s="203"/>
      <c r="C4" s="203"/>
      <c r="D4" s="203"/>
      <c r="E4" s="203"/>
      <c r="F4" s="203"/>
      <c r="G4" s="203"/>
      <c r="H4" s="275"/>
    </row>
    <row r="5" spans="1:8" ht="9" customHeight="1" thickBot="1" x14ac:dyDescent="0.3">
      <c r="A5" s="205" t="s">
        <v>1</v>
      </c>
      <c r="B5" s="206"/>
      <c r="C5" s="206"/>
      <c r="D5" s="206"/>
      <c r="E5" s="206"/>
      <c r="F5" s="206"/>
      <c r="G5" s="206"/>
      <c r="H5" s="276"/>
    </row>
    <row r="6" spans="1:8" ht="9" customHeight="1" thickBot="1" x14ac:dyDescent="0.3">
      <c r="A6" s="149" t="s">
        <v>2</v>
      </c>
      <c r="B6" s="151"/>
      <c r="C6" s="191" t="s">
        <v>294</v>
      </c>
      <c r="D6" s="192"/>
      <c r="E6" s="192"/>
      <c r="F6" s="192"/>
      <c r="G6" s="193"/>
      <c r="H6" s="216" t="s">
        <v>295</v>
      </c>
    </row>
    <row r="7" spans="1:8" ht="20.25" customHeight="1" thickBot="1" x14ac:dyDescent="0.3">
      <c r="A7" s="205"/>
      <c r="B7" s="207"/>
      <c r="C7" s="30" t="s">
        <v>181</v>
      </c>
      <c r="D7" s="30" t="s">
        <v>296</v>
      </c>
      <c r="E7" s="30" t="s">
        <v>297</v>
      </c>
      <c r="F7" s="30" t="s">
        <v>182</v>
      </c>
      <c r="G7" s="30" t="s">
        <v>200</v>
      </c>
      <c r="H7" s="217"/>
    </row>
    <row r="8" spans="1:8" ht="9" customHeight="1" x14ac:dyDescent="0.25">
      <c r="A8" s="277"/>
      <c r="B8" s="278"/>
      <c r="C8" s="91"/>
      <c r="D8" s="91"/>
      <c r="E8" s="91"/>
      <c r="F8" s="91"/>
      <c r="G8" s="91"/>
      <c r="H8" s="91"/>
    </row>
    <row r="9" spans="1:8" ht="9" customHeight="1" x14ac:dyDescent="0.25">
      <c r="A9" s="279" t="s">
        <v>382</v>
      </c>
      <c r="B9" s="280"/>
      <c r="C9" s="98">
        <f>C10+C20+C29+C40</f>
        <v>20301660</v>
      </c>
      <c r="D9" s="98">
        <f t="shared" ref="D9:H9" si="0">D10+D20+D29+D40</f>
        <v>0</v>
      </c>
      <c r="E9" s="98">
        <f t="shared" si="0"/>
        <v>20301660</v>
      </c>
      <c r="F9" s="98">
        <f t="shared" si="0"/>
        <v>3616879</v>
      </c>
      <c r="G9" s="98">
        <f t="shared" si="0"/>
        <v>3616879</v>
      </c>
      <c r="H9" s="98">
        <f t="shared" si="0"/>
        <v>16684781</v>
      </c>
    </row>
    <row r="10" spans="1:8" ht="9" customHeight="1" x14ac:dyDescent="0.25">
      <c r="A10" s="222" t="s">
        <v>383</v>
      </c>
      <c r="B10" s="234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384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385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386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387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388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389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390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391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2" t="s">
        <v>392</v>
      </c>
      <c r="B20" s="234"/>
      <c r="C20" s="76">
        <f>SUM(C21:C27)</f>
        <v>20301660</v>
      </c>
      <c r="D20" s="76">
        <f t="shared" ref="D20:G20" si="3">SUM(D21:D27)</f>
        <v>0</v>
      </c>
      <c r="E20" s="76">
        <f t="shared" si="3"/>
        <v>20301660</v>
      </c>
      <c r="F20" s="76">
        <f t="shared" si="3"/>
        <v>3616879</v>
      </c>
      <c r="G20" s="76">
        <f t="shared" si="3"/>
        <v>3616879</v>
      </c>
      <c r="H20" s="76">
        <f t="shared" si="2"/>
        <v>16684781</v>
      </c>
    </row>
    <row r="21" spans="1:8" ht="9" customHeight="1" x14ac:dyDescent="0.25">
      <c r="A21" s="69"/>
      <c r="B21" s="74" t="s">
        <v>393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394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395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396</v>
      </c>
      <c r="C24" s="76">
        <f>CA!B10</f>
        <v>20301660</v>
      </c>
      <c r="D24" s="76">
        <f>CA!C10</f>
        <v>0</v>
      </c>
      <c r="E24" s="76">
        <f t="shared" si="4"/>
        <v>20301660</v>
      </c>
      <c r="F24" s="76">
        <f>CA!E10</f>
        <v>3616879</v>
      </c>
      <c r="G24" s="76">
        <f>F24</f>
        <v>3616879</v>
      </c>
      <c r="H24" s="76">
        <f t="shared" si="2"/>
        <v>16684781</v>
      </c>
    </row>
    <row r="25" spans="1:8" ht="9" customHeight="1" x14ac:dyDescent="0.25">
      <c r="A25" s="69"/>
      <c r="B25" s="74" t="s">
        <v>397</v>
      </c>
      <c r="C25" s="104">
        <v>0</v>
      </c>
      <c r="D25" s="104">
        <v>0</v>
      </c>
      <c r="E25" s="76">
        <f t="shared" si="4"/>
        <v>0</v>
      </c>
      <c r="F25" s="104">
        <v>0</v>
      </c>
      <c r="G25" s="104">
        <v>0</v>
      </c>
      <c r="H25" s="76">
        <f t="shared" si="2"/>
        <v>0</v>
      </c>
    </row>
    <row r="26" spans="1:8" ht="9" customHeight="1" x14ac:dyDescent="0.25">
      <c r="A26" s="69"/>
      <c r="B26" s="74" t="s">
        <v>398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399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2" t="s">
        <v>400</v>
      </c>
      <c r="B29" s="234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401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402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403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404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405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406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407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408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409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79" t="s">
        <v>410</v>
      </c>
      <c r="B40" s="281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411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412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413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414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2" t="s">
        <v>415</v>
      </c>
      <c r="B46" s="234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22" t="s">
        <v>383</v>
      </c>
      <c r="B47" s="234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384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385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386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387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388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389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390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391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2" t="s">
        <v>392</v>
      </c>
      <c r="B57" s="234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393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394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395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396</v>
      </c>
      <c r="C61" s="76">
        <v>0</v>
      </c>
      <c r="D61" s="76">
        <f>CA!C21</f>
        <v>0</v>
      </c>
      <c r="E61" s="76">
        <f>D61</f>
        <v>0</v>
      </c>
      <c r="F61" s="76">
        <f>CA!E21</f>
        <v>0</v>
      </c>
      <c r="G61" s="76">
        <f>F61</f>
        <v>0</v>
      </c>
      <c r="H61" s="76">
        <f t="shared" si="10"/>
        <v>0</v>
      </c>
    </row>
    <row r="62" spans="1:8" ht="9" customHeight="1" x14ac:dyDescent="0.25">
      <c r="A62" s="69"/>
      <c r="B62" s="74" t="s">
        <v>397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398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399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2" t="s">
        <v>400</v>
      </c>
      <c r="B66" s="234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401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402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403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404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405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406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407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408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409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2" t="s">
        <v>410</v>
      </c>
      <c r="B77" s="234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411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412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413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414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2" t="s">
        <v>375</v>
      </c>
      <c r="B83" s="234"/>
      <c r="C83" s="76">
        <f>C9+C46</f>
        <v>20301660</v>
      </c>
      <c r="D83" s="76">
        <f t="shared" ref="D83:H83" si="14">D9+D46</f>
        <v>0</v>
      </c>
      <c r="E83" s="76">
        <f t="shared" si="14"/>
        <v>20301660</v>
      </c>
      <c r="F83" s="76">
        <f t="shared" si="14"/>
        <v>3616879</v>
      </c>
      <c r="G83" s="76">
        <f t="shared" si="14"/>
        <v>3616879</v>
      </c>
      <c r="H83" s="76">
        <f t="shared" si="14"/>
        <v>16684781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20" zoomScaleNormal="120" workbookViewId="0">
      <selection activeCell="E10" sqref="E10"/>
    </sheetView>
  </sheetViews>
  <sheetFormatPr baseColWidth="10" defaultRowHeight="15" x14ac:dyDescent="0.25"/>
  <cols>
    <col min="1" max="1" width="31.5703125" style="133" customWidth="1"/>
    <col min="2" max="16384" width="11.42578125" style="133"/>
  </cols>
  <sheetData>
    <row r="1" spans="1:7" x14ac:dyDescent="0.25">
      <c r="A1" s="284" t="s">
        <v>120</v>
      </c>
      <c r="B1" s="285"/>
      <c r="C1" s="285"/>
      <c r="D1" s="285"/>
      <c r="E1" s="285"/>
      <c r="F1" s="285"/>
      <c r="G1" s="286"/>
    </row>
    <row r="2" spans="1:7" x14ac:dyDescent="0.25">
      <c r="A2" s="287" t="s">
        <v>292</v>
      </c>
      <c r="B2" s="288"/>
      <c r="C2" s="288"/>
      <c r="D2" s="288"/>
      <c r="E2" s="288"/>
      <c r="F2" s="288"/>
      <c r="G2" s="289"/>
    </row>
    <row r="3" spans="1:7" x14ac:dyDescent="0.25">
      <c r="A3" s="287" t="s">
        <v>416</v>
      </c>
      <c r="B3" s="288"/>
      <c r="C3" s="288"/>
      <c r="D3" s="288"/>
      <c r="E3" s="288"/>
      <c r="F3" s="288"/>
      <c r="G3" s="289"/>
    </row>
    <row r="4" spans="1:7" x14ac:dyDescent="0.25">
      <c r="A4" s="202" t="s">
        <v>450</v>
      </c>
      <c r="B4" s="288"/>
      <c r="C4" s="288"/>
      <c r="D4" s="288"/>
      <c r="E4" s="288"/>
      <c r="F4" s="288"/>
      <c r="G4" s="289"/>
    </row>
    <row r="5" spans="1:7" ht="15.75" thickBot="1" x14ac:dyDescent="0.3">
      <c r="A5" s="290" t="s">
        <v>1</v>
      </c>
      <c r="B5" s="291"/>
      <c r="C5" s="291"/>
      <c r="D5" s="291"/>
      <c r="E5" s="291"/>
      <c r="F5" s="291"/>
      <c r="G5" s="292"/>
    </row>
    <row r="6" spans="1:7" ht="15.75" thickBot="1" x14ac:dyDescent="0.3">
      <c r="A6" s="293" t="s">
        <v>2</v>
      </c>
      <c r="B6" s="295" t="s">
        <v>294</v>
      </c>
      <c r="C6" s="296"/>
      <c r="D6" s="296"/>
      <c r="E6" s="296"/>
      <c r="F6" s="297"/>
      <c r="G6" s="282" t="s">
        <v>295</v>
      </c>
    </row>
    <row r="7" spans="1:7" ht="20.25" customHeight="1" thickBot="1" x14ac:dyDescent="0.3">
      <c r="A7" s="294"/>
      <c r="B7" s="134" t="s">
        <v>181</v>
      </c>
      <c r="C7" s="134" t="s">
        <v>296</v>
      </c>
      <c r="D7" s="134" t="s">
        <v>297</v>
      </c>
      <c r="E7" s="134" t="s">
        <v>417</v>
      </c>
      <c r="F7" s="134" t="s">
        <v>200</v>
      </c>
      <c r="G7" s="283"/>
    </row>
    <row r="8" spans="1:7" x14ac:dyDescent="0.25">
      <c r="A8" s="135" t="s">
        <v>418</v>
      </c>
      <c r="B8" s="136">
        <f>B9+B10+B11+B14++B18</f>
        <v>12161100</v>
      </c>
      <c r="C8" s="136">
        <f t="shared" ref="C8:G8" si="0">C9+C10+C11+C14++C18</f>
        <v>0</v>
      </c>
      <c r="D8" s="136">
        <f t="shared" si="0"/>
        <v>12161100</v>
      </c>
      <c r="E8" s="136">
        <f t="shared" si="0"/>
        <v>2118270</v>
      </c>
      <c r="F8" s="136">
        <f t="shared" si="0"/>
        <v>2118270</v>
      </c>
      <c r="G8" s="136">
        <f t="shared" si="0"/>
        <v>10042830</v>
      </c>
    </row>
    <row r="9" spans="1:7" x14ac:dyDescent="0.25">
      <c r="A9" s="137" t="s">
        <v>419</v>
      </c>
      <c r="B9" s="138">
        <v>12161100</v>
      </c>
      <c r="C9" s="139">
        <f>COG!D9</f>
        <v>0</v>
      </c>
      <c r="D9" s="139">
        <f>B9+C9</f>
        <v>12161100</v>
      </c>
      <c r="E9" s="139">
        <v>2118270</v>
      </c>
      <c r="F9" s="139">
        <f>E9</f>
        <v>2118270</v>
      </c>
      <c r="G9" s="139">
        <f>D9-F9</f>
        <v>10042830</v>
      </c>
    </row>
    <row r="10" spans="1:7" x14ac:dyDescent="0.25">
      <c r="A10" s="137" t="s">
        <v>420</v>
      </c>
      <c r="B10" s="138">
        <v>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</row>
    <row r="11" spans="1:7" x14ac:dyDescent="0.25">
      <c r="A11" s="137" t="s">
        <v>421</v>
      </c>
      <c r="B11" s="138">
        <v>0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</row>
    <row r="12" spans="1:7" x14ac:dyDescent="0.25">
      <c r="A12" s="137" t="s">
        <v>422</v>
      </c>
      <c r="B12" s="138">
        <v>0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</row>
    <row r="13" spans="1:7" x14ac:dyDescent="0.25">
      <c r="A13" s="137" t="s">
        <v>423</v>
      </c>
      <c r="B13" s="138">
        <v>0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</row>
    <row r="14" spans="1:7" x14ac:dyDescent="0.25">
      <c r="A14" s="137" t="s">
        <v>424</v>
      </c>
      <c r="B14" s="138">
        <v>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</row>
    <row r="15" spans="1:7" ht="16.5" x14ac:dyDescent="0.25">
      <c r="A15" s="137" t="s">
        <v>425</v>
      </c>
      <c r="B15" s="138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</row>
    <row r="16" spans="1:7" x14ac:dyDescent="0.25">
      <c r="A16" s="140" t="s">
        <v>426</v>
      </c>
      <c r="B16" s="138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</row>
    <row r="17" spans="1:7" x14ac:dyDescent="0.25">
      <c r="A17" s="140" t="s">
        <v>427</v>
      </c>
      <c r="B17" s="138">
        <v>0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</row>
    <row r="18" spans="1:7" x14ac:dyDescent="0.25">
      <c r="A18" s="137" t="s">
        <v>428</v>
      </c>
      <c r="B18" s="138">
        <v>0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</row>
    <row r="19" spans="1:7" x14ac:dyDescent="0.25">
      <c r="A19" s="137"/>
      <c r="B19" s="136"/>
      <c r="C19" s="141"/>
      <c r="D19" s="141"/>
      <c r="E19" s="141"/>
      <c r="F19" s="141"/>
      <c r="G19" s="141"/>
    </row>
    <row r="20" spans="1:7" x14ac:dyDescent="0.25">
      <c r="A20" s="135" t="s">
        <v>429</v>
      </c>
      <c r="B20" s="136">
        <f>B21+B22+B23+B26+B27+B30</f>
        <v>0</v>
      </c>
      <c r="C20" s="136">
        <f t="shared" ref="C20:G20" si="1">C21+C22+C23+C26+C27+C30</f>
        <v>0</v>
      </c>
      <c r="D20" s="136">
        <f t="shared" si="1"/>
        <v>0</v>
      </c>
      <c r="E20" s="136">
        <f t="shared" si="1"/>
        <v>0</v>
      </c>
      <c r="F20" s="136">
        <f t="shared" si="1"/>
        <v>0</v>
      </c>
      <c r="G20" s="136">
        <f t="shared" si="1"/>
        <v>0</v>
      </c>
    </row>
    <row r="21" spans="1:7" x14ac:dyDescent="0.25">
      <c r="A21" s="137" t="s">
        <v>419</v>
      </c>
      <c r="B21" s="132">
        <v>0</v>
      </c>
      <c r="C21" s="98">
        <v>0</v>
      </c>
      <c r="D21" s="139">
        <v>0</v>
      </c>
      <c r="E21" s="139">
        <v>0</v>
      </c>
      <c r="F21" s="139">
        <f>E21</f>
        <v>0</v>
      </c>
      <c r="G21" s="139">
        <f>D21-F21</f>
        <v>0</v>
      </c>
    </row>
    <row r="22" spans="1:7" x14ac:dyDescent="0.25">
      <c r="A22" s="137" t="s">
        <v>420</v>
      </c>
      <c r="B22" s="132">
        <v>0</v>
      </c>
      <c r="C22" s="98">
        <v>0</v>
      </c>
      <c r="D22" s="141"/>
      <c r="E22" s="141"/>
      <c r="F22" s="141"/>
      <c r="G22" s="141"/>
    </row>
    <row r="23" spans="1:7" x14ac:dyDescent="0.25">
      <c r="A23" s="137" t="s">
        <v>421</v>
      </c>
      <c r="B23" s="132">
        <v>0</v>
      </c>
      <c r="C23" s="98">
        <v>0</v>
      </c>
      <c r="D23" s="141"/>
      <c r="E23" s="141"/>
      <c r="F23" s="141"/>
      <c r="G23" s="141"/>
    </row>
    <row r="24" spans="1:7" x14ac:dyDescent="0.25">
      <c r="A24" s="137" t="s">
        <v>422</v>
      </c>
      <c r="B24" s="132">
        <v>0</v>
      </c>
      <c r="C24" s="98">
        <v>0</v>
      </c>
      <c r="D24" s="141"/>
      <c r="E24" s="141"/>
      <c r="F24" s="141"/>
      <c r="G24" s="141"/>
    </row>
    <row r="25" spans="1:7" x14ac:dyDescent="0.25">
      <c r="A25" s="137" t="s">
        <v>423</v>
      </c>
      <c r="B25" s="132">
        <v>0</v>
      </c>
      <c r="C25" s="98">
        <v>0</v>
      </c>
      <c r="D25" s="141"/>
      <c r="E25" s="141"/>
      <c r="F25" s="141"/>
      <c r="G25" s="141"/>
    </row>
    <row r="26" spans="1:7" x14ac:dyDescent="0.25">
      <c r="A26" s="137" t="s">
        <v>424</v>
      </c>
      <c r="B26" s="132">
        <v>0</v>
      </c>
      <c r="C26" s="98">
        <v>0</v>
      </c>
      <c r="D26" s="141"/>
      <c r="E26" s="141"/>
      <c r="F26" s="141"/>
      <c r="G26" s="141"/>
    </row>
    <row r="27" spans="1:7" ht="16.5" x14ac:dyDescent="0.25">
      <c r="A27" s="137" t="s">
        <v>425</v>
      </c>
      <c r="B27" s="132">
        <v>0</v>
      </c>
      <c r="C27" s="98">
        <v>0</v>
      </c>
      <c r="D27" s="141"/>
      <c r="E27" s="141"/>
      <c r="F27" s="141"/>
      <c r="G27" s="141"/>
    </row>
    <row r="28" spans="1:7" x14ac:dyDescent="0.25">
      <c r="A28" s="140" t="s">
        <v>426</v>
      </c>
      <c r="B28" s="132">
        <v>0</v>
      </c>
      <c r="C28" s="98">
        <v>0</v>
      </c>
      <c r="D28" s="141"/>
      <c r="E28" s="141"/>
      <c r="F28" s="141"/>
      <c r="G28" s="141"/>
    </row>
    <row r="29" spans="1:7" x14ac:dyDescent="0.25">
      <c r="A29" s="140" t="s">
        <v>427</v>
      </c>
      <c r="B29" s="132">
        <v>0</v>
      </c>
      <c r="C29" s="98">
        <v>0</v>
      </c>
      <c r="D29" s="141"/>
      <c r="E29" s="141"/>
      <c r="F29" s="141"/>
      <c r="G29" s="141"/>
    </row>
    <row r="30" spans="1:7" x14ac:dyDescent="0.25">
      <c r="A30" s="137" t="s">
        <v>428</v>
      </c>
      <c r="B30" s="132">
        <v>0</v>
      </c>
      <c r="C30" s="98">
        <v>0</v>
      </c>
      <c r="D30" s="141"/>
      <c r="E30" s="141"/>
      <c r="F30" s="141"/>
      <c r="G30" s="141"/>
    </row>
    <row r="31" spans="1:7" ht="16.5" x14ac:dyDescent="0.25">
      <c r="A31" s="135" t="s">
        <v>430</v>
      </c>
      <c r="B31" s="136">
        <f>B8+B20</f>
        <v>12161100</v>
      </c>
      <c r="C31" s="136">
        <f t="shared" ref="C31:G31" si="2">C8+C20</f>
        <v>0</v>
      </c>
      <c r="D31" s="136">
        <f t="shared" si="2"/>
        <v>12161100</v>
      </c>
      <c r="E31" s="136">
        <f t="shared" si="2"/>
        <v>2118270</v>
      </c>
      <c r="F31" s="136">
        <f t="shared" si="2"/>
        <v>2118270</v>
      </c>
      <c r="G31" s="136">
        <f t="shared" si="2"/>
        <v>10042830</v>
      </c>
    </row>
    <row r="32" spans="1:7" ht="15.75" thickBot="1" x14ac:dyDescent="0.3">
      <c r="A32" s="142"/>
      <c r="B32" s="143"/>
      <c r="C32" s="144"/>
      <c r="D32" s="144"/>
      <c r="E32" s="144"/>
      <c r="F32" s="144"/>
      <c r="G32" s="144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SFD</vt:lpstr>
      <vt:lpstr>ADOP</vt:lpstr>
      <vt:lpstr>IAODF</vt:lpstr>
      <vt:lpstr>EP</vt:lpstr>
      <vt:lpstr>EAID</vt:lpstr>
      <vt:lpstr>COG</vt:lpstr>
      <vt:lpstr>CA</vt:lpstr>
      <vt:lpstr>CF</vt:lpstr>
      <vt:lpstr>CSPC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2018-04-10T15:13:50Z</cp:lastPrinted>
  <dcterms:created xsi:type="dcterms:W3CDTF">2016-11-30T20:12:49Z</dcterms:created>
  <dcterms:modified xsi:type="dcterms:W3CDTF">2018-04-10T15:14:05Z</dcterms:modified>
</cp:coreProperties>
</file>