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efatura\Estados Financieros\18-01 Cuenta Armonizada enero marzo 18\01 Cuenta publica\"/>
    </mc:Choice>
  </mc:AlternateContent>
  <bookViews>
    <workbookView xWindow="0" yWindow="0" windowWidth="15480" windowHeight="7530"/>
  </bookViews>
  <sheets>
    <sheet name="ANEXO 1 -F1" sheetId="1" r:id="rId1"/>
    <sheet name="ANEXO 1 -F2" sheetId="2" r:id="rId2"/>
    <sheet name="ANEXO 1 -F3" sheetId="3" r:id="rId3"/>
    <sheet name="ANEXO 1 -F4" sheetId="4" r:id="rId4"/>
    <sheet name="ANEXO 1 -F5" sheetId="5" r:id="rId5"/>
    <sheet name="ANEXO 1 -F6A (2)" sheetId="17" r:id="rId6"/>
    <sheet name="ANEXO 1 -F6B (2)" sheetId="18" r:id="rId7"/>
    <sheet name="ANEXO 1 -F6C" sheetId="8" r:id="rId8"/>
    <sheet name="ANEXO 1 -F6D" sheetId="9" r:id="rId9"/>
    <sheet name="ANEXO 1 -F7A" sheetId="10" r:id="rId10"/>
    <sheet name="ANEXO 1 -F7B" sheetId="11" r:id="rId11"/>
    <sheet name="ANEXO 1 -F7C" sheetId="12" r:id="rId12"/>
    <sheet name="ANEXO 1 -F7D" sheetId="13" r:id="rId13"/>
    <sheet name="ANEXO 1 -F8" sheetId="14" r:id="rId14"/>
  </sheets>
  <definedNames>
    <definedName name="_xlnm.Print_Titles" localSheetId="0">'ANEXO 1 -F1'!$1:$5</definedName>
    <definedName name="_xlnm.Print_Titles" localSheetId="5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8" l="1"/>
  <c r="E12" i="18"/>
  <c r="E13" i="18"/>
  <c r="E14" i="18"/>
  <c r="E15" i="18"/>
  <c r="E16" i="18"/>
  <c r="E17" i="18"/>
  <c r="D83" i="17" l="1"/>
  <c r="E83" i="17"/>
  <c r="H57" i="17"/>
  <c r="G57" i="17"/>
  <c r="E57" i="17"/>
  <c r="D57" i="17"/>
  <c r="F19" i="5" l="1"/>
  <c r="G73" i="1"/>
  <c r="G77" i="1" s="1"/>
  <c r="G66" i="1"/>
  <c r="G61" i="1"/>
  <c r="G55" i="1"/>
  <c r="G41" i="1"/>
  <c r="G37" i="1"/>
  <c r="G30" i="1"/>
  <c r="G26" i="1"/>
  <c r="G22" i="1"/>
  <c r="G18" i="1"/>
  <c r="G8" i="1"/>
  <c r="D58" i="1"/>
  <c r="D40" i="1"/>
  <c r="D37" i="1"/>
  <c r="D30" i="1"/>
  <c r="D24" i="1"/>
  <c r="D16" i="1"/>
  <c r="D8" i="1"/>
  <c r="D45" i="1" s="1"/>
  <c r="D60" i="1" s="1"/>
  <c r="G45" i="1" l="1"/>
  <c r="G57" i="1" s="1"/>
  <c r="G79" i="1"/>
  <c r="F50" i="5" l="1"/>
  <c r="F61" i="8" l="1"/>
  <c r="I61" i="8" s="1"/>
  <c r="F24" i="8"/>
  <c r="I24" i="8" s="1"/>
  <c r="H16" i="18"/>
  <c r="H15" i="18"/>
  <c r="H14" i="18"/>
  <c r="E27" i="18"/>
  <c r="H27" i="18" s="1"/>
  <c r="E26" i="18"/>
  <c r="H26" i="18" s="1"/>
  <c r="E25" i="18"/>
  <c r="H25" i="18" s="1"/>
  <c r="E24" i="18"/>
  <c r="H24" i="18" s="1"/>
  <c r="E23" i="18"/>
  <c r="E22" i="18"/>
  <c r="H22" i="18" s="1"/>
  <c r="E21" i="18"/>
  <c r="H21" i="18" s="1"/>
  <c r="H17" i="18"/>
  <c r="H13" i="18"/>
  <c r="H11" i="18"/>
  <c r="H12" i="18" l="1"/>
  <c r="H23" i="18"/>
  <c r="H19" i="18" s="1"/>
  <c r="G19" i="18"/>
  <c r="F19" i="18"/>
  <c r="E19" i="18"/>
  <c r="D19" i="18"/>
  <c r="C19" i="18"/>
  <c r="G9" i="18"/>
  <c r="F9" i="18"/>
  <c r="E9" i="18"/>
  <c r="C9" i="18"/>
  <c r="D9" i="18"/>
  <c r="F134" i="17"/>
  <c r="F133" i="17"/>
  <c r="F132" i="17"/>
  <c r="I132" i="17" s="1"/>
  <c r="F130" i="17"/>
  <c r="F129" i="17"/>
  <c r="F128" i="17"/>
  <c r="F127" i="17"/>
  <c r="F126" i="17"/>
  <c r="F125" i="17"/>
  <c r="F124" i="17"/>
  <c r="F123" i="17"/>
  <c r="F122" i="17"/>
  <c r="F120" i="17"/>
  <c r="F119" i="17"/>
  <c r="F118" i="17"/>
  <c r="F117" i="17"/>
  <c r="F116" i="17"/>
  <c r="F115" i="17"/>
  <c r="F114" i="17"/>
  <c r="F113" i="17"/>
  <c r="F112" i="17"/>
  <c r="F110" i="17"/>
  <c r="F109" i="17"/>
  <c r="F108" i="17"/>
  <c r="F107" i="17"/>
  <c r="F106" i="17"/>
  <c r="F105" i="17"/>
  <c r="F104" i="17"/>
  <c r="F103" i="17"/>
  <c r="F102" i="17"/>
  <c r="F100" i="17"/>
  <c r="F99" i="17"/>
  <c r="F98" i="17"/>
  <c r="F97" i="17"/>
  <c r="F96" i="17"/>
  <c r="F95" i="17"/>
  <c r="F94" i="17"/>
  <c r="F93" i="17"/>
  <c r="F92" i="17"/>
  <c r="F90" i="17"/>
  <c r="F89" i="17"/>
  <c r="I89" i="17" s="1"/>
  <c r="F88" i="17"/>
  <c r="I88" i="17" s="1"/>
  <c r="F87" i="17"/>
  <c r="I87" i="17" s="1"/>
  <c r="F86" i="17"/>
  <c r="I86" i="17" s="1"/>
  <c r="F85" i="17"/>
  <c r="I85" i="17" s="1"/>
  <c r="F84" i="17"/>
  <c r="I84" i="17" s="1"/>
  <c r="F56" i="17"/>
  <c r="F55" i="17"/>
  <c r="F54" i="17"/>
  <c r="F53" i="17"/>
  <c r="F52" i="17"/>
  <c r="F51" i="17"/>
  <c r="F50" i="17"/>
  <c r="F49" i="17"/>
  <c r="F48" i="17"/>
  <c r="F46" i="17"/>
  <c r="F45" i="17"/>
  <c r="F44" i="17"/>
  <c r="F43" i="17"/>
  <c r="F42" i="17"/>
  <c r="F41" i="17"/>
  <c r="F40" i="17"/>
  <c r="F39" i="17"/>
  <c r="F38" i="17"/>
  <c r="F36" i="17"/>
  <c r="F35" i="17"/>
  <c r="F34" i="17"/>
  <c r="F33" i="17"/>
  <c r="F32" i="17"/>
  <c r="F31" i="17"/>
  <c r="F30" i="17"/>
  <c r="F29" i="17"/>
  <c r="F28" i="17"/>
  <c r="F26" i="17"/>
  <c r="F25" i="17"/>
  <c r="F24" i="17"/>
  <c r="F23" i="17"/>
  <c r="F22" i="17"/>
  <c r="F21" i="17"/>
  <c r="F20" i="17"/>
  <c r="F19" i="17"/>
  <c r="F18" i="17"/>
  <c r="F16" i="17"/>
  <c r="F15" i="17"/>
  <c r="F14" i="17"/>
  <c r="F13" i="17"/>
  <c r="F12" i="17"/>
  <c r="F11" i="17"/>
  <c r="F10" i="17"/>
  <c r="D9" i="17"/>
  <c r="E9" i="17"/>
  <c r="G9" i="17"/>
  <c r="H9" i="17"/>
  <c r="H9" i="18" l="1"/>
  <c r="I133" i="17"/>
  <c r="I134" i="17"/>
  <c r="I124" i="17"/>
  <c r="I128" i="17"/>
  <c r="I125" i="17"/>
  <c r="I129" i="17"/>
  <c r="I122" i="17"/>
  <c r="I126" i="17"/>
  <c r="I130" i="17"/>
  <c r="I123" i="17"/>
  <c r="I127" i="17"/>
  <c r="I120" i="17"/>
  <c r="I113" i="17"/>
  <c r="I117" i="17"/>
  <c r="I115" i="17"/>
  <c r="I119" i="17"/>
  <c r="I112" i="17"/>
  <c r="I116" i="17"/>
  <c r="I114" i="17"/>
  <c r="I118" i="17"/>
  <c r="I104" i="17"/>
  <c r="I105" i="17"/>
  <c r="I109" i="17"/>
  <c r="I102" i="17"/>
  <c r="I106" i="17"/>
  <c r="I110" i="17"/>
  <c r="I103" i="17"/>
  <c r="I107" i="17"/>
  <c r="I108" i="17"/>
  <c r="I92" i="17"/>
  <c r="I100" i="17"/>
  <c r="I97" i="17"/>
  <c r="I94" i="17"/>
  <c r="I98" i="17"/>
  <c r="I96" i="17"/>
  <c r="I93" i="17"/>
  <c r="I95" i="17"/>
  <c r="I99" i="17"/>
  <c r="I90" i="17"/>
  <c r="I52" i="17"/>
  <c r="I49" i="17"/>
  <c r="I53" i="17"/>
  <c r="I48" i="17"/>
  <c r="I50" i="17"/>
  <c r="I54" i="17"/>
  <c r="I51" i="17"/>
  <c r="I55" i="17"/>
  <c r="I56" i="17"/>
  <c r="I44" i="17"/>
  <c r="I45" i="17"/>
  <c r="I38" i="17"/>
  <c r="I42" i="17"/>
  <c r="I46" i="17"/>
  <c r="I40" i="17"/>
  <c r="I41" i="17"/>
  <c r="I39" i="17"/>
  <c r="I43" i="17"/>
  <c r="I35" i="17"/>
  <c r="I28" i="17"/>
  <c r="I32" i="17"/>
  <c r="I36" i="17"/>
  <c r="I29" i="17"/>
  <c r="I33" i="17"/>
  <c r="I31" i="17"/>
  <c r="I30" i="17"/>
  <c r="I34" i="17"/>
  <c r="I26" i="17"/>
  <c r="I19" i="17"/>
  <c r="I23" i="17"/>
  <c r="I18" i="17"/>
  <c r="I20" i="17"/>
  <c r="I24" i="17"/>
  <c r="I22" i="17"/>
  <c r="I21" i="17"/>
  <c r="I25" i="17"/>
  <c r="I13" i="17"/>
  <c r="I10" i="17"/>
  <c r="I14" i="17"/>
  <c r="I11" i="17"/>
  <c r="I15" i="17"/>
  <c r="I12" i="17"/>
  <c r="I16" i="17"/>
  <c r="F9" i="17"/>
  <c r="I9" i="17" s="1"/>
  <c r="E62" i="4" l="1"/>
  <c r="D62" i="4"/>
  <c r="C62" i="4"/>
  <c r="E57" i="4"/>
  <c r="D57" i="4"/>
  <c r="C57" i="4"/>
  <c r="D47" i="4"/>
  <c r="E47" i="4"/>
  <c r="C47" i="4"/>
  <c r="E42" i="4"/>
  <c r="D42" i="4"/>
  <c r="C42" i="4"/>
  <c r="D18" i="2" l="1"/>
  <c r="E18" i="2" s="1"/>
  <c r="H18" i="5" l="1"/>
  <c r="I18" i="5"/>
  <c r="F37" i="1" l="1"/>
  <c r="D58" i="4" l="1"/>
  <c r="E58" i="4"/>
  <c r="C58" i="4"/>
  <c r="C66" i="4"/>
  <c r="E43" i="4"/>
  <c r="D43" i="4"/>
  <c r="C43" i="4"/>
  <c r="E51" i="4"/>
  <c r="E52" i="4" s="1"/>
  <c r="D51" i="4"/>
  <c r="D52" i="4" s="1"/>
  <c r="C51" i="4"/>
  <c r="C52" i="4" s="1"/>
  <c r="D24" i="9"/>
  <c r="D21" i="9" s="1"/>
  <c r="E24" i="9"/>
  <c r="F24" i="9"/>
  <c r="F21" i="9" s="1"/>
  <c r="G24" i="9"/>
  <c r="G21" i="9" s="1"/>
  <c r="C24" i="9"/>
  <c r="C21" i="9" s="1"/>
  <c r="H13" i="9"/>
  <c r="D12" i="9"/>
  <c r="D9" i="9" s="1"/>
  <c r="E12" i="9"/>
  <c r="E9" i="9" s="1"/>
  <c r="F12" i="9"/>
  <c r="F9" i="9" s="1"/>
  <c r="G12" i="9"/>
  <c r="G9" i="9" s="1"/>
  <c r="C12" i="9"/>
  <c r="C9" i="9" s="1"/>
  <c r="I67" i="8"/>
  <c r="I11" i="8"/>
  <c r="E78" i="8"/>
  <c r="F78" i="8"/>
  <c r="I78" i="8" s="1"/>
  <c r="G78" i="8"/>
  <c r="H78" i="8"/>
  <c r="E67" i="8"/>
  <c r="F67" i="8"/>
  <c r="G67" i="8"/>
  <c r="H67" i="8"/>
  <c r="E58" i="8"/>
  <c r="F58" i="8"/>
  <c r="G58" i="8"/>
  <c r="H58" i="8"/>
  <c r="E48" i="8"/>
  <c r="F48" i="8"/>
  <c r="F47" i="8" s="1"/>
  <c r="G48" i="8"/>
  <c r="H48" i="8"/>
  <c r="E41" i="8"/>
  <c r="F41" i="8"/>
  <c r="I41" i="8" s="1"/>
  <c r="G41" i="8"/>
  <c r="H41" i="8"/>
  <c r="E30" i="8"/>
  <c r="F30" i="8"/>
  <c r="I30" i="8" s="1"/>
  <c r="G30" i="8"/>
  <c r="H30" i="8"/>
  <c r="E21" i="8"/>
  <c r="F21" i="8"/>
  <c r="G21" i="8"/>
  <c r="H21" i="8"/>
  <c r="E11" i="8"/>
  <c r="F11" i="8"/>
  <c r="G11" i="8"/>
  <c r="H11" i="8"/>
  <c r="D78" i="8"/>
  <c r="D67" i="8"/>
  <c r="D58" i="8"/>
  <c r="D48" i="8"/>
  <c r="D41" i="8"/>
  <c r="D30" i="8"/>
  <c r="D21" i="8"/>
  <c r="D11" i="8"/>
  <c r="H47" i="8" l="1"/>
  <c r="G47" i="8"/>
  <c r="I47" i="8" s="1"/>
  <c r="F10" i="8"/>
  <c r="E10" i="8"/>
  <c r="H10" i="8"/>
  <c r="G10" i="8"/>
  <c r="I48" i="8"/>
  <c r="E66" i="4"/>
  <c r="E67" i="4" s="1"/>
  <c r="I58" i="8"/>
  <c r="I21" i="8"/>
  <c r="F32" i="9"/>
  <c r="C32" i="9"/>
  <c r="D32" i="9"/>
  <c r="G32" i="9"/>
  <c r="H24" i="9"/>
  <c r="E21" i="9"/>
  <c r="D66" i="4"/>
  <c r="D67" i="4" s="1"/>
  <c r="H12" i="9"/>
  <c r="H9" i="9"/>
  <c r="E47" i="8"/>
  <c r="D47" i="8"/>
  <c r="D10" i="8"/>
  <c r="I155" i="17"/>
  <c r="I154" i="17"/>
  <c r="I153" i="17"/>
  <c r="I152" i="17"/>
  <c r="I151" i="17"/>
  <c r="I150" i="17"/>
  <c r="I149" i="17"/>
  <c r="H148" i="17"/>
  <c r="G148" i="17"/>
  <c r="F148" i="17"/>
  <c r="E148" i="17"/>
  <c r="D148" i="17"/>
  <c r="I147" i="17"/>
  <c r="I146" i="17"/>
  <c r="I145" i="17"/>
  <c r="H144" i="17"/>
  <c r="G144" i="17"/>
  <c r="F144" i="17"/>
  <c r="I144" i="17" s="1"/>
  <c r="E144" i="17"/>
  <c r="D144" i="17"/>
  <c r="I143" i="17"/>
  <c r="I142" i="17"/>
  <c r="I141" i="17"/>
  <c r="I140" i="17"/>
  <c r="I139" i="17"/>
  <c r="I138" i="17"/>
  <c r="I137" i="17"/>
  <c r="I136" i="17"/>
  <c r="H135" i="17"/>
  <c r="G135" i="17"/>
  <c r="F135" i="17"/>
  <c r="E135" i="17"/>
  <c r="D135" i="17"/>
  <c r="H131" i="17"/>
  <c r="G131" i="17"/>
  <c r="F131" i="17"/>
  <c r="E131" i="17"/>
  <c r="D131" i="17"/>
  <c r="H121" i="17"/>
  <c r="G121" i="17"/>
  <c r="F121" i="17"/>
  <c r="E121" i="17"/>
  <c r="D121" i="17"/>
  <c r="H111" i="17"/>
  <c r="G111" i="17"/>
  <c r="F111" i="17"/>
  <c r="E111" i="17"/>
  <c r="D111" i="17"/>
  <c r="H101" i="17"/>
  <c r="G101" i="17"/>
  <c r="F101" i="17"/>
  <c r="E101" i="17"/>
  <c r="D101" i="17"/>
  <c r="H91" i="17"/>
  <c r="G91" i="17"/>
  <c r="F91" i="17"/>
  <c r="E91" i="17"/>
  <c r="D91" i="17"/>
  <c r="H83" i="17"/>
  <c r="G83" i="17"/>
  <c r="F83" i="17"/>
  <c r="I81" i="17"/>
  <c r="I80" i="17"/>
  <c r="I79" i="17"/>
  <c r="I78" i="17"/>
  <c r="I77" i="17"/>
  <c r="I76" i="17"/>
  <c r="I75" i="17"/>
  <c r="H74" i="17"/>
  <c r="G74" i="17"/>
  <c r="F74" i="17"/>
  <c r="E74" i="17"/>
  <c r="D74" i="17"/>
  <c r="I73" i="17"/>
  <c r="I72" i="17"/>
  <c r="I71" i="17"/>
  <c r="H70" i="17"/>
  <c r="G70" i="17"/>
  <c r="F70" i="17"/>
  <c r="E70" i="17"/>
  <c r="D70" i="17"/>
  <c r="I69" i="17"/>
  <c r="I68" i="17"/>
  <c r="I67" i="17"/>
  <c r="I66" i="17"/>
  <c r="I65" i="17"/>
  <c r="I64" i="17"/>
  <c r="I63" i="17"/>
  <c r="I62" i="17"/>
  <c r="H61" i="17"/>
  <c r="G61" i="17"/>
  <c r="F61" i="17"/>
  <c r="E61" i="17"/>
  <c r="D61" i="17"/>
  <c r="I60" i="17"/>
  <c r="I59" i="17"/>
  <c r="I58" i="17"/>
  <c r="F57" i="17"/>
  <c r="I57" i="17" s="1"/>
  <c r="H47" i="17"/>
  <c r="G47" i="17"/>
  <c r="F47" i="17"/>
  <c r="E47" i="17"/>
  <c r="D47" i="17"/>
  <c r="H37" i="17"/>
  <c r="G37" i="17"/>
  <c r="F37" i="17"/>
  <c r="E37" i="17"/>
  <c r="D37" i="17"/>
  <c r="H27" i="17"/>
  <c r="G27" i="17"/>
  <c r="F27" i="17"/>
  <c r="E27" i="17"/>
  <c r="D27" i="17"/>
  <c r="H17" i="17"/>
  <c r="G17" i="17"/>
  <c r="F17" i="17"/>
  <c r="E17" i="17"/>
  <c r="D17" i="17"/>
  <c r="G71" i="5"/>
  <c r="G66" i="5"/>
  <c r="G65" i="5"/>
  <c r="G64" i="5"/>
  <c r="G63" i="5"/>
  <c r="G56" i="5"/>
  <c r="G55" i="5"/>
  <c r="G54" i="5"/>
  <c r="G53" i="5"/>
  <c r="G52" i="5"/>
  <c r="G51" i="5"/>
  <c r="G41" i="5"/>
  <c r="G40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  <c r="G21" i="5"/>
  <c r="G20" i="5"/>
  <c r="G16" i="5"/>
  <c r="G14" i="5"/>
  <c r="G13" i="5"/>
  <c r="G12" i="5"/>
  <c r="G11" i="5"/>
  <c r="C9" i="4"/>
  <c r="I61" i="17" l="1"/>
  <c r="I70" i="17"/>
  <c r="I74" i="17"/>
  <c r="H84" i="8"/>
  <c r="G84" i="8"/>
  <c r="E84" i="8"/>
  <c r="F84" i="8"/>
  <c r="I37" i="17"/>
  <c r="I10" i="8"/>
  <c r="I131" i="17"/>
  <c r="I148" i="17"/>
  <c r="D84" i="8"/>
  <c r="I135" i="17"/>
  <c r="I111" i="17"/>
  <c r="I101" i="17"/>
  <c r="F82" i="17"/>
  <c r="I17" i="17"/>
  <c r="E32" i="9"/>
  <c r="H21" i="9"/>
  <c r="D29" i="18"/>
  <c r="D82" i="17"/>
  <c r="H82" i="17"/>
  <c r="I121" i="17"/>
  <c r="E82" i="17"/>
  <c r="I91" i="17"/>
  <c r="I83" i="17"/>
  <c r="I47" i="17"/>
  <c r="D8" i="17"/>
  <c r="H8" i="17"/>
  <c r="I27" i="17"/>
  <c r="F8" i="17"/>
  <c r="G8" i="17"/>
  <c r="E8" i="17"/>
  <c r="G29" i="18"/>
  <c r="F29" i="18"/>
  <c r="E29" i="18"/>
  <c r="H29" i="18"/>
  <c r="G82" i="17"/>
  <c r="J71" i="5"/>
  <c r="J70" i="5" s="1"/>
  <c r="J66" i="5"/>
  <c r="J65" i="5"/>
  <c r="J64" i="5"/>
  <c r="J63" i="5"/>
  <c r="J61" i="5"/>
  <c r="J60" i="5"/>
  <c r="J59" i="5"/>
  <c r="J58" i="5"/>
  <c r="J56" i="5"/>
  <c r="J55" i="5"/>
  <c r="J54" i="5"/>
  <c r="J53" i="5"/>
  <c r="J52" i="5"/>
  <c r="J51" i="5"/>
  <c r="J50" i="5"/>
  <c r="J49" i="5"/>
  <c r="J41" i="5"/>
  <c r="J40" i="5"/>
  <c r="J38" i="5"/>
  <c r="J37" i="5" s="1"/>
  <c r="J36" i="5"/>
  <c r="J35" i="5"/>
  <c r="J34" i="5"/>
  <c r="J33" i="5"/>
  <c r="J32" i="5"/>
  <c r="J31" i="5"/>
  <c r="J30" i="5" s="1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I78" i="5"/>
  <c r="H78" i="5"/>
  <c r="G78" i="5"/>
  <c r="F78" i="5"/>
  <c r="E78" i="5"/>
  <c r="I70" i="5"/>
  <c r="H70" i="5"/>
  <c r="G70" i="5"/>
  <c r="F70" i="5"/>
  <c r="E70" i="5"/>
  <c r="I62" i="5"/>
  <c r="H62" i="5"/>
  <c r="G62" i="5"/>
  <c r="F62" i="5"/>
  <c r="E62" i="5"/>
  <c r="I57" i="5"/>
  <c r="H57" i="5"/>
  <c r="E57" i="5"/>
  <c r="I48" i="5"/>
  <c r="H48" i="5"/>
  <c r="E48" i="5"/>
  <c r="I39" i="5"/>
  <c r="H39" i="5"/>
  <c r="H43" i="5" s="1"/>
  <c r="G39" i="5"/>
  <c r="F39" i="5"/>
  <c r="E39" i="5"/>
  <c r="I37" i="5"/>
  <c r="H37" i="5"/>
  <c r="G37" i="5"/>
  <c r="F37" i="5"/>
  <c r="E37" i="5"/>
  <c r="I30" i="5"/>
  <c r="H30" i="5"/>
  <c r="G30" i="5"/>
  <c r="F30" i="5"/>
  <c r="E30" i="5"/>
  <c r="G48" i="5"/>
  <c r="G18" i="5"/>
  <c r="I43" i="5"/>
  <c r="F18" i="5"/>
  <c r="E18" i="5"/>
  <c r="E18" i="4"/>
  <c r="D18" i="4"/>
  <c r="E14" i="4"/>
  <c r="D14" i="4"/>
  <c r="C14" i="4"/>
  <c r="C22" i="4" s="1"/>
  <c r="C23" i="4" s="1"/>
  <c r="C24" i="4" s="1"/>
  <c r="E9" i="4"/>
  <c r="D9" i="4"/>
  <c r="L18" i="3"/>
  <c r="L17" i="3"/>
  <c r="L16" i="3"/>
  <c r="L15" i="3"/>
  <c r="L12" i="3"/>
  <c r="L11" i="3"/>
  <c r="L10" i="3"/>
  <c r="L9" i="3"/>
  <c r="L8" i="3"/>
  <c r="K14" i="3"/>
  <c r="J14" i="3"/>
  <c r="K8" i="3"/>
  <c r="K20" i="3" s="1"/>
  <c r="J8" i="3"/>
  <c r="J20" i="3" s="1"/>
  <c r="I14" i="3"/>
  <c r="I8" i="3"/>
  <c r="I20" i="3" s="1"/>
  <c r="H14" i="3"/>
  <c r="H20" i="3" s="1"/>
  <c r="L20" i="3" s="1"/>
  <c r="H8" i="3"/>
  <c r="F14" i="3"/>
  <c r="F8" i="3"/>
  <c r="C14" i="3"/>
  <c r="C8" i="3"/>
  <c r="H30" i="2"/>
  <c r="H29" i="2"/>
  <c r="H28" i="2"/>
  <c r="H25" i="2"/>
  <c r="H24" i="2"/>
  <c r="H23" i="2"/>
  <c r="H17" i="2"/>
  <c r="H16" i="2"/>
  <c r="H15" i="2"/>
  <c r="H13" i="2"/>
  <c r="H12" i="2"/>
  <c r="H11" i="2"/>
  <c r="G14" i="2"/>
  <c r="F14" i="2"/>
  <c r="E14" i="2"/>
  <c r="E9" i="2" s="1"/>
  <c r="E20" i="2" s="1"/>
  <c r="G10" i="2"/>
  <c r="G9" i="2" s="1"/>
  <c r="G20" i="2" s="1"/>
  <c r="F10" i="2"/>
  <c r="E10" i="2"/>
  <c r="D14" i="2"/>
  <c r="H14" i="2" s="1"/>
  <c r="D10" i="2"/>
  <c r="H10" i="2" s="1"/>
  <c r="H32" i="9" l="1"/>
  <c r="I84" i="8"/>
  <c r="C29" i="18"/>
  <c r="I82" i="17"/>
  <c r="F157" i="17"/>
  <c r="E22" i="4"/>
  <c r="E23" i="4" s="1"/>
  <c r="E24" i="4" s="1"/>
  <c r="L14" i="3"/>
  <c r="F20" i="3"/>
  <c r="F9" i="2"/>
  <c r="F20" i="2" s="1"/>
  <c r="J39" i="5"/>
  <c r="D157" i="17"/>
  <c r="E157" i="17"/>
  <c r="H157" i="17"/>
  <c r="I8" i="17"/>
  <c r="H68" i="5"/>
  <c r="H73" i="5" s="1"/>
  <c r="I68" i="5"/>
  <c r="I73" i="5" s="1"/>
  <c r="E68" i="5"/>
  <c r="G157" i="17"/>
  <c r="D22" i="4"/>
  <c r="D23" i="4" s="1"/>
  <c r="D24" i="4" s="1"/>
  <c r="J57" i="5"/>
  <c r="E43" i="5"/>
  <c r="J43" i="5" s="1"/>
  <c r="F48" i="5"/>
  <c r="J48" i="5"/>
  <c r="J62" i="5"/>
  <c r="J18" i="5"/>
  <c r="J45" i="5" s="1"/>
  <c r="C20" i="3"/>
  <c r="D9" i="2"/>
  <c r="F73" i="1"/>
  <c r="F66" i="1"/>
  <c r="F61" i="1"/>
  <c r="F55" i="1"/>
  <c r="F41" i="1"/>
  <c r="F30" i="1"/>
  <c r="F26" i="1"/>
  <c r="F22" i="1"/>
  <c r="F18" i="1"/>
  <c r="F8" i="1"/>
  <c r="C58" i="1"/>
  <c r="C40" i="1"/>
  <c r="C37" i="1"/>
  <c r="C30" i="1"/>
  <c r="C24" i="1"/>
  <c r="C16" i="1"/>
  <c r="C8" i="1"/>
  <c r="I157" i="17" l="1"/>
  <c r="F77" i="1"/>
  <c r="D20" i="2"/>
  <c r="H9" i="2"/>
  <c r="E73" i="5"/>
  <c r="J73" i="5" s="1"/>
  <c r="F45" i="1"/>
  <c r="C45" i="1"/>
  <c r="C60" i="1" s="1"/>
  <c r="J68" i="5"/>
  <c r="F57" i="1" l="1"/>
  <c r="F79" i="1" s="1"/>
  <c r="H18" i="2"/>
  <c r="H20" i="2" s="1"/>
  <c r="F17" i="5"/>
  <c r="F43" i="5" s="1"/>
  <c r="G43" i="5"/>
  <c r="F58" i="5"/>
  <c r="F59" i="5"/>
  <c r="F60" i="5"/>
  <c r="F61" i="5"/>
  <c r="F57" i="5" s="1"/>
  <c r="F68" i="5" s="1"/>
  <c r="G57" i="5"/>
  <c r="G68" i="5" s="1"/>
  <c r="F73" i="5" l="1"/>
  <c r="G73" i="5"/>
</calcChain>
</file>

<file path=xl/sharedStrings.xml><?xml version="1.0" encoding="utf-8"?>
<sst xmlns="http://schemas.openxmlformats.org/spreadsheetml/2006/main" count="824" uniqueCount="556">
  <si>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</si>
  <si>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</si>
  <si>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</si>
  <si>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</si>
  <si>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</si>
  <si>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</si>
  <si>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</si>
  <si>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</si>
  <si>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</si>
  <si>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</si>
  <si>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</si>
  <si>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</si>
  <si>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</si>
  <si>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</si>
  <si>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</si>
  <si>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</si>
  <si>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</si>
  <si>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</si>
  <si>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</si>
  <si>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</si>
  <si>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</si>
  <si>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</si>
  <si>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</si>
  <si>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</si>
  <si>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</si>
  <si>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</si>
  <si>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</si>
  <si>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</si>
  <si>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</si>
  <si>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</si>
  <si>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</si>
  <si>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</si>
  <si>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</si>
  <si>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</si>
  <si>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</si>
  <si>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</si>
  <si>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</si>
  <si>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</si>
  <si>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</si>
  <si>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</si>
  <si>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</si>
  <si>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</si>
  <si>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</si>
  <si>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</si>
  <si>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</si>
  <si>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</si>
  <si>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</si>
  <si>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</si>
  <si>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</si>
  <si>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</si>
  <si>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</si>
  <si>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</si>
  <si>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</si>
  <si>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</si>
  <si>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</si>
  <si>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</si>
  <si>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</si>
  <si>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</si>
  <si>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</si>
  <si>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</si>
  <si>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</si>
  <si>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</si>
  <si>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</si>
  <si>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</si>
  <si>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</si>
  <si>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</si>
  <si>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</si>
  <si>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</si>
  <si>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</si>
  <si>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</si>
  <si>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</si>
  <si>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</si>
  <si>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</si>
  <si>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</si>
  <si>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</si>
  <si>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</si>
  <si>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</si>
  <si>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</si>
  <si>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</si>
  <si>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</si>
  <si>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</si>
  <si>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</si>
  <si>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</si>
  <si>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</si>
  <si>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</si>
  <si>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</si>
  <si>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</si>
  <si>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</si>
  <si>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</si>
  <si>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</si>
  <si>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</si>
  <si>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</si>
  <si>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</si>
  <si>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</si>
  <si>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</si>
  <si>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</si>
  <si>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</si>
  <si>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</si>
  <si>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</si>
  <si>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</si>
  <si>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</si>
  <si>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</si>
  <si>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</si>
  <si>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</si>
  <si>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</si>
  <si>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</si>
  <si>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</si>
  <si>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</si>
  <si>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</si>
  <si>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</si>
  <si>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</si>
  <si>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</si>
  <si>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</si>
  <si>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</si>
  <si>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</si>
  <si>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</si>
  <si>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</si>
  <si>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</si>
  <si>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</si>
  <si>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</si>
  <si>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</si>
  <si>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</si>
  <si>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</si>
  <si>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</si>
  <si>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</si>
  <si>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</si>
  <si>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</si>
  <si>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</si>
  <si>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</si>
  <si>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</si>
  <si>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</si>
  <si>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</si>
  <si>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</si>
  <si>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</si>
  <si>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</si>
  <si>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</si>
  <si>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</si>
  <si>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</si>
  <si>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</si>
  <si>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</si>
  <si>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</si>
  <si>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</si>
  <si>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</si>
  <si>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</si>
  <si>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</si>
  <si>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</si>
  <si>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</si>
  <si>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</si>
  <si>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</si>
  <si>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</si>
  <si>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</si>
  <si>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</si>
  <si>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</si>
  <si>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</si>
  <si>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</si>
  <si>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</si>
  <si>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</si>
  <si>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</si>
  <si>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</si>
  <si>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</si>
  <si>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</si>
  <si>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</si>
  <si>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</si>
  <si>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</si>
  <si>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</si>
  <si>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</si>
  <si>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</si>
  <si>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</si>
  <si>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</si>
  <si>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</si>
  <si>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</si>
  <si>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</si>
  <si>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</si>
  <si>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</si>
  <si>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</si>
  <si>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</si>
  <si>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</si>
  <si>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</si>
  <si>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</si>
  <si>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</si>
  <si>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</si>
  <si>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</si>
  <si>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</si>
  <si>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</si>
  <si>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</si>
  <si>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</si>
  <si>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</si>
  <si>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</si>
  <si>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</si>
  <si>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</si>
  <si>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</si>
  <si>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</si>
  <si>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</si>
  <si>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</si>
  <si>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</si>
  <si>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</si>
  <si>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</si>
  <si>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</si>
  <si>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</si>
  <si>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</si>
  <si>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</si>
  <si>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</si>
  <si>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</si>
  <si>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</si>
  <si>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</si>
  <si>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</si>
  <si>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</si>
  <si>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</si>
  <si>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</si>
  <si>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</si>
  <si>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</si>
  <si>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</si>
  <si>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</si>
  <si>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</si>
  <si>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</si>
  <si>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</si>
  <si>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</si>
  <si>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</si>
  <si>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</si>
  <si>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</si>
  <si>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</si>
  <si>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</si>
  <si>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</si>
  <si>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</si>
  <si>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</si>
  <si>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</si>
  <si>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</si>
  <si>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</si>
  <si>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</si>
  <si>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</si>
  <si>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</si>
  <si>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</si>
  <si>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</si>
  <si>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</si>
  <si>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</si>
  <si>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</si>
  <si>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</si>
  <si>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</si>
  <si>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</si>
  <si>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</si>
  <si>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</si>
  <si>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</si>
  <si>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</si>
  <si>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</si>
  <si>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</si>
  <si>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</si>
  <si>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</si>
  <si>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</si>
  <si>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</si>
  <si>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</si>
  <si>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</si>
  <si>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</si>
  <si>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</si>
  <si>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</si>
  <si>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</si>
  <si>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</si>
  <si>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</si>
  <si>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</si>
  <si>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</si>
  <si>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</si>
  <si>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</si>
  <si>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</si>
  <si>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</si>
  <si>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</si>
  <si>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</si>
  <si>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</si>
  <si>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</si>
  <si>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</si>
  <si>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</si>
  <si>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</si>
  <si>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</si>
  <si>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</si>
  <si>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</si>
  <si>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</si>
  <si>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</si>
  <si>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</si>
  <si>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</si>
  <si>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</si>
  <si>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</si>
  <si>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</si>
  <si>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</si>
  <si>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</si>
  <si>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</si>
  <si>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</si>
  <si>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</si>
  <si>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</si>
  <si>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</si>
  <si>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</si>
  <si>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</si>
  <si>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</si>
  <si>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</si>
  <si>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</si>
  <si>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</si>
  <si>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</si>
  <si>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</si>
  <si>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</si>
  <si>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</si>
  <si>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</si>
  <si>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</si>
  <si>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</si>
  <si>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</si>
  <si>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</si>
  <si>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</si>
  <si>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</si>
  <si>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</si>
  <si>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</si>
  <si>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</si>
  <si>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</si>
  <si>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</si>
  <si>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</si>
  <si>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</si>
  <si>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</si>
  <si>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</si>
  <si>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</si>
  <si>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</si>
  <si>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</si>
  <si>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</si>
  <si>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</si>
  <si>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</si>
  <si>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</si>
  <si>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</si>
  <si>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</si>
  <si>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</si>
  <si>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</si>
  <si>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</si>
  <si>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</si>
  <si>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</si>
  <si>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</si>
  <si>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</si>
  <si>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</si>
  <si>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</si>
  <si>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</si>
  <si>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</si>
  <si>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</si>
  <si>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</si>
  <si>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</si>
  <si>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</si>
  <si>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</si>
  <si>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</si>
  <si>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</si>
  <si>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</si>
  <si>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</si>
  <si>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</si>
  <si>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</si>
  <si>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</si>
  <si>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</si>
  <si>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</si>
  <si>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</si>
  <si>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</si>
  <si>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</si>
  <si>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</si>
  <si>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</si>
  <si>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</si>
  <si>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</si>
  <si>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</si>
  <si>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</si>
  <si>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</si>
  <si>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</si>
  <si>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</si>
  <si>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</si>
  <si>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</si>
  <si>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</si>
  <si>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</si>
  <si>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</si>
  <si>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</si>
  <si>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</si>
  <si>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</si>
  <si>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</si>
  <si>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</si>
  <si>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</si>
  <si>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</si>
  <si>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</si>
  <si>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</si>
  <si>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</si>
  <si>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</si>
  <si>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</si>
  <si>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</si>
  <si>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</si>
  <si>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</si>
  <si>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</si>
  <si>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</si>
  <si>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</si>
  <si>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</si>
  <si>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</si>
  <si>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</si>
  <si>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</si>
  <si>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</si>
  <si>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</si>
  <si>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</si>
  <si>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</si>
  <si>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</si>
  <si>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</si>
  <si>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</si>
  <si>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</si>
  <si>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</si>
  <si>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</si>
  <si>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</si>
  <si>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</si>
  <si>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</si>
  <si>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</si>
  <si>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</si>
  <si>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</si>
  <si>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</si>
  <si>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</si>
  <si>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</si>
  <si>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</si>
  <si>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</si>
  <si>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</si>
  <si>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</si>
  <si>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</si>
  <si>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</si>
  <si>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</si>
  <si>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</si>
  <si>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</si>
  <si>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</si>
  <si>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</si>
  <si>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</si>
  <si>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</si>
  <si>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</si>
  <si>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</si>
  <si>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</si>
  <si>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</si>
  <si>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</si>
  <si>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</si>
  <si>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</si>
  <si>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</si>
  <si>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</si>
  <si>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</si>
  <si>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</si>
  <si>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</si>
  <si>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</si>
  <si>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</si>
  <si>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</si>
  <si>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</si>
  <si>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</si>
  <si>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</si>
  <si>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</si>
  <si>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</si>
  <si>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</si>
  <si>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</si>
  <si>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</si>
  <si>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</si>
  <si>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</si>
  <si>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</si>
  <si>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</si>
  <si>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</si>
  <si>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</si>
  <si>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</si>
  <si>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</si>
  <si>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</si>
  <si>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</si>
  <si>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</si>
  <si>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</si>
  <si>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</si>
  <si>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</si>
  <si>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</si>
  <si>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</si>
  <si>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</si>
  <si>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</si>
  <si>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</si>
  <si>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</si>
  <si>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</si>
  <si>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</si>
  <si>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</si>
  <si>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</si>
  <si>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L.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</si>
  <si>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</si>
  <si>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</si>
  <si>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</si>
  <si>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</si>
  <si>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</si>
  <si>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</si>
  <si>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</si>
  <si>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</si>
  <si>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</si>
  <si>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</si>
  <si>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</si>
  <si>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</si>
  <si>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</si>
  <si>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</si>
  <si>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</si>
  <si>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</si>
  <si>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</si>
  <si>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</si>
  <si>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</si>
  <si>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</si>
  <si>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</si>
  <si>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</si>
  <si>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</si>
  <si>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</si>
  <si>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</si>
  <si>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</si>
  <si>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</si>
  <si>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</si>
  <si>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</si>
  <si>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</si>
  <si>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</si>
  <si>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</si>
  <si>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</si>
  <si>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</si>
  <si>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</si>
  <si>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</si>
  <si>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</si>
  <si>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</si>
  <si>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</si>
  <si>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</si>
  <si>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</si>
  <si>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</si>
  <si>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</si>
  <si>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</si>
  <si>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</si>
  <si>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</si>
  <si>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</si>
  <si>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</si>
  <si>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</si>
  <si>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</si>
  <si>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</si>
  <si>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Salud de Tlaxcala</t>
  </si>
  <si>
    <t>(de iniciativa de Ley)</t>
  </si>
  <si>
    <t>(de proyecto de presupuesto)</t>
  </si>
  <si>
    <t xml:space="preserve">Concepto </t>
  </si>
  <si>
    <t>H. Participaciones (H=h1+h2+h3+h4+h5+h6+h7+h8+h9+h10+h11)</t>
  </si>
  <si>
    <t>Concepto ( c )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</si>
  <si>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</si>
  <si>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</si>
  <si>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Salud de Tlaxcala (a)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</si>
  <si>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</si>
  <si>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</si>
  <si>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</si>
  <si>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</si>
  <si>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</si>
  <si>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</si>
  <si>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</si>
  <si>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</si>
  <si>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Concepto ©</t>
  </si>
  <si>
    <t>Aprobado (d)</t>
  </si>
  <si>
    <t>( c )</t>
  </si>
  <si>
    <t>Estimado (d)</t>
  </si>
  <si>
    <t>Diferencia ( e )</t>
  </si>
  <si>
    <t>Subejercicio ( e )</t>
  </si>
  <si>
    <t>al 31 de diciembre de 2016 (d)</t>
  </si>
  <si>
    <t>Monto pagado de la inversión al 30 de junio de 2017 (k)</t>
  </si>
  <si>
    <t>Monto pagado de la inversión actualizado al 30 de junio de 2017 (l)</t>
  </si>
  <si>
    <t>Saldo pendiente por pagar de la inversión al 30 de junio de 2017
(m = g – l)</t>
  </si>
  <si>
    <t>31 de diciembre de 2017 ( e )</t>
  </si>
  <si>
    <t>2018 (d)</t>
  </si>
  <si>
    <t>Al 31 de diciembre de 2017 y al 31 de marzo de 2018 (b)</t>
  </si>
  <si>
    <t>Del 1 de enero al 31 de marzo de 2018 (b)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</si>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</sst>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sz val="10"/>
      <name val="Arial"/>
      <family val="2"/>
    </font>
    <font>
      <b/>
      <sz val="5"/>
      <color theme="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43" fontId="22" fillId="0" borderId="0" applyFont="0" applyFill="0" applyBorder="0" applyAlignment="0" applyProtection="0"/>
  </cellStyleXfs>
  <cellXfs count="309">
    <xf numFmtId="0" fontId="0" fillId="0" borderId="0" xfId="0"/>
    <xf numFmtId="0" fontId="0" fillId="0" borderId="7" xfId="0" applyBorder="1"/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0" xfId="0" applyBorder="1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0" fillId="5" borderId="0" xfId="0" applyFill="1"/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 indent="4"/>
    </xf>
    <xf numFmtId="0" fontId="7" fillId="0" borderId="8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43" fontId="0" fillId="0" borderId="0" xfId="2" applyFont="1"/>
    <xf numFmtId="164" fontId="7" fillId="0" borderId="5" xfId="2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43" fontId="25" fillId="0" borderId="0" xfId="2" applyFont="1"/>
    <xf numFmtId="3" fontId="24" fillId="0" borderId="0" xfId="0" applyNumberFormat="1" applyFont="1"/>
    <xf numFmtId="3" fontId="20" fillId="6" borderId="11" xfId="0" applyNumberFormat="1" applyFont="1" applyFill="1" applyBorder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3" fontId="20" fillId="6" borderId="13" xfId="0" applyNumberFormat="1" applyFont="1" applyFill="1" applyBorder="1" applyAlignment="1">
      <alignment horizontal="center" vertical="center"/>
    </xf>
    <xf numFmtId="3" fontId="20" fillId="6" borderId="14" xfId="0" applyNumberFormat="1" applyFont="1" applyFill="1" applyBorder="1" applyAlignment="1">
      <alignment horizontal="center" vertical="center"/>
    </xf>
    <xf numFmtId="3" fontId="20" fillId="6" borderId="15" xfId="0" applyNumberFormat="1" applyFont="1" applyFill="1" applyBorder="1" applyAlignment="1">
      <alignment horizontal="center" vertical="center"/>
    </xf>
    <xf numFmtId="3" fontId="20" fillId="6" borderId="1" xfId="0" applyNumberFormat="1" applyFont="1" applyFill="1" applyBorder="1" applyAlignment="1">
      <alignment horizontal="center" vertical="center"/>
    </xf>
    <xf numFmtId="3" fontId="20" fillId="6" borderId="8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justify" vertical="center" wrapText="1"/>
    </xf>
    <xf numFmtId="3" fontId="3" fillId="0" borderId="24" xfId="2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3" fontId="10" fillId="0" borderId="23" xfId="0" applyNumberFormat="1" applyFont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4"/>
  <sheetViews>
    <sheetView showGridLines="0" tabSelected="1" view="pageBreakPreview" zoomScale="190" zoomScaleNormal="175" zoomScaleSheetLayoutView="190" workbookViewId="0">
      <selection activeCell="B9" sqref="B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0" t="s">
        <v>525</v>
      </c>
      <c r="C1" s="171"/>
      <c r="D1" s="171"/>
      <c r="E1" s="171"/>
      <c r="F1" s="171"/>
      <c r="G1" s="172"/>
    </row>
    <row r="2" spans="2:7" ht="12" customHeight="1" x14ac:dyDescent="0.25">
      <c r="B2" s="173" t="s">
        <v>0</v>
      </c>
      <c r="C2" s="174"/>
      <c r="D2" s="174"/>
      <c r="E2" s="174"/>
      <c r="F2" s="174"/>
      <c r="G2" s="175"/>
    </row>
    <row r="3" spans="2:7" ht="12" customHeight="1" x14ac:dyDescent="0.25">
      <c r="B3" s="173" t="s">
        <v>546</v>
      </c>
      <c r="C3" s="174"/>
      <c r="D3" s="174"/>
      <c r="E3" s="174"/>
      <c r="F3" s="174"/>
      <c r="G3" s="175"/>
    </row>
    <row r="4" spans="2:7" ht="12" customHeight="1" thickBot="1" x14ac:dyDescent="0.3">
      <c r="B4" s="176" t="s">
        <v>1</v>
      </c>
      <c r="C4" s="177"/>
      <c r="D4" s="177"/>
      <c r="E4" s="177"/>
      <c r="F4" s="177"/>
      <c r="G4" s="178"/>
    </row>
    <row r="5" spans="2:7" ht="16.5" customHeight="1" thickBot="1" x14ac:dyDescent="0.3">
      <c r="B5" s="155" t="s">
        <v>522</v>
      </c>
      <c r="C5" s="156" t="s">
        <v>545</v>
      </c>
      <c r="D5" s="156" t="s">
        <v>544</v>
      </c>
      <c r="E5" s="157" t="s">
        <v>2</v>
      </c>
      <c r="F5" s="156" t="s">
        <v>545</v>
      </c>
      <c r="G5" s="156" t="s">
        <v>544</v>
      </c>
    </row>
    <row r="6" spans="2:7" ht="11.25" customHeight="1" x14ac:dyDescent="0.25">
      <c r="B6" s="3" t="s">
        <v>3</v>
      </c>
      <c r="C6" s="113"/>
      <c r="D6" s="114"/>
      <c r="E6" s="4" t="s">
        <v>4</v>
      </c>
      <c r="F6" s="4"/>
      <c r="G6" s="4"/>
    </row>
    <row r="7" spans="2:7" ht="11.25" customHeight="1" x14ac:dyDescent="0.25">
      <c r="B7" s="3" t="s">
        <v>5</v>
      </c>
      <c r="C7" s="113"/>
      <c r="D7" s="113"/>
      <c r="E7" s="4" t="s">
        <v>6</v>
      </c>
      <c r="F7" s="113"/>
      <c r="G7" s="113"/>
    </row>
    <row r="8" spans="2:7" ht="11.25" customHeight="1" x14ac:dyDescent="0.25">
      <c r="B8" s="6" t="s">
        <v>7</v>
      </c>
      <c r="C8" s="113">
        <f>SUM(C9:C15)</f>
        <v>303522534</v>
      </c>
      <c r="D8" s="113">
        <f>SUM(D9:D15)</f>
        <v>90436000</v>
      </c>
      <c r="E8" s="5" t="s">
        <v>8</v>
      </c>
      <c r="F8" s="113">
        <f>SUM(F9:F17)</f>
        <v>332580683</v>
      </c>
      <c r="G8" s="113">
        <f>SUM(G9:G17)</f>
        <v>175508625.56</v>
      </c>
    </row>
    <row r="9" spans="2:7" ht="11.25" customHeight="1" x14ac:dyDescent="0.25">
      <c r="B9" s="6" t="s">
        <v>9</v>
      </c>
      <c r="C9" s="113">
        <v>0</v>
      </c>
      <c r="D9" s="113">
        <v>0</v>
      </c>
      <c r="E9" s="5" t="s">
        <v>10</v>
      </c>
      <c r="F9" s="113">
        <v>0</v>
      </c>
      <c r="G9" s="113">
        <v>0</v>
      </c>
    </row>
    <row r="10" spans="2:7" ht="11.25" customHeight="1" x14ac:dyDescent="0.25">
      <c r="B10" s="6" t="s">
        <v>11</v>
      </c>
      <c r="C10" s="113">
        <v>303522534</v>
      </c>
      <c r="D10" s="113">
        <v>90436000</v>
      </c>
      <c r="E10" s="5" t="s">
        <v>12</v>
      </c>
      <c r="F10" s="113">
        <v>83413298</v>
      </c>
      <c r="G10" s="113">
        <v>99253023</v>
      </c>
    </row>
    <row r="11" spans="2:7" ht="11.25" customHeight="1" x14ac:dyDescent="0.25">
      <c r="B11" s="6" t="s">
        <v>13</v>
      </c>
      <c r="C11" s="113">
        <v>0</v>
      </c>
      <c r="D11" s="113">
        <v>0</v>
      </c>
      <c r="E11" s="5" t="s">
        <v>14</v>
      </c>
      <c r="F11" s="113">
        <v>0</v>
      </c>
      <c r="G11" s="113">
        <v>0</v>
      </c>
    </row>
    <row r="12" spans="2:7" ht="11.25" customHeight="1" x14ac:dyDescent="0.25">
      <c r="B12" s="6" t="s">
        <v>15</v>
      </c>
      <c r="C12" s="113">
        <v>0</v>
      </c>
      <c r="D12" s="113">
        <v>0</v>
      </c>
      <c r="E12" s="5" t="s">
        <v>16</v>
      </c>
      <c r="F12" s="113">
        <v>0</v>
      </c>
      <c r="G12" s="113">
        <v>0</v>
      </c>
    </row>
    <row r="13" spans="2:7" ht="11.25" customHeight="1" x14ac:dyDescent="0.25">
      <c r="B13" s="6" t="s">
        <v>17</v>
      </c>
      <c r="C13" s="113">
        <v>0</v>
      </c>
      <c r="D13" s="113">
        <v>0</v>
      </c>
      <c r="E13" s="5" t="s">
        <v>18</v>
      </c>
      <c r="F13" s="113"/>
      <c r="G13" s="113"/>
    </row>
    <row r="14" spans="2:7" ht="11.25" customHeight="1" x14ac:dyDescent="0.25">
      <c r="B14" s="6" t="s">
        <v>19</v>
      </c>
      <c r="C14" s="113">
        <v>0</v>
      </c>
      <c r="D14" s="113">
        <v>0</v>
      </c>
      <c r="E14" s="5" t="s">
        <v>20</v>
      </c>
      <c r="F14" s="113">
        <v>0</v>
      </c>
      <c r="G14" s="113">
        <v>0</v>
      </c>
    </row>
    <row r="15" spans="2:7" ht="11.25" customHeight="1" x14ac:dyDescent="0.25">
      <c r="B15" s="6" t="s">
        <v>21</v>
      </c>
      <c r="C15" s="113">
        <v>0</v>
      </c>
      <c r="D15" s="113">
        <v>0</v>
      </c>
      <c r="E15" s="5" t="s">
        <v>22</v>
      </c>
      <c r="F15" s="113">
        <v>79335842</v>
      </c>
      <c r="G15" s="113">
        <v>59557332</v>
      </c>
    </row>
    <row r="16" spans="2:7" ht="11.25" customHeight="1" x14ac:dyDescent="0.25">
      <c r="B16" s="7" t="s">
        <v>23</v>
      </c>
      <c r="C16" s="113">
        <f>SUM(C17:C23)</f>
        <v>168351184</v>
      </c>
      <c r="D16" s="113">
        <f>SUM(D17:D23)</f>
        <v>34328433</v>
      </c>
      <c r="E16" s="5" t="s">
        <v>24</v>
      </c>
      <c r="F16" s="113">
        <v>157483</v>
      </c>
      <c r="G16" s="113">
        <v>634813</v>
      </c>
    </row>
    <row r="17" spans="2:7" ht="11.25" customHeight="1" x14ac:dyDescent="0.25">
      <c r="B17" s="6" t="s">
        <v>25</v>
      </c>
      <c r="C17" s="113">
        <v>0</v>
      </c>
      <c r="D17" s="113">
        <v>0</v>
      </c>
      <c r="E17" s="5" t="s">
        <v>26</v>
      </c>
      <c r="F17" s="113">
        <v>169674060</v>
      </c>
      <c r="G17" s="113">
        <v>16063457.560000001</v>
      </c>
    </row>
    <row r="18" spans="2:7" ht="11.25" customHeight="1" x14ac:dyDescent="0.25">
      <c r="B18" s="6" t="s">
        <v>27</v>
      </c>
      <c r="C18" s="113">
        <v>163474966</v>
      </c>
      <c r="D18" s="113">
        <v>30464935</v>
      </c>
      <c r="E18" s="5" t="s">
        <v>28</v>
      </c>
      <c r="F18" s="113">
        <f>SUM(F19:F21)</f>
        <v>0</v>
      </c>
      <c r="G18" s="113">
        <f>SUM(G19:G21)</f>
        <v>0</v>
      </c>
    </row>
    <row r="19" spans="2:7" ht="11.25" customHeight="1" x14ac:dyDescent="0.25">
      <c r="B19" s="6" t="s">
        <v>29</v>
      </c>
      <c r="C19" s="113">
        <v>3626793</v>
      </c>
      <c r="D19" s="113">
        <v>2869917</v>
      </c>
      <c r="E19" s="5" t="s">
        <v>30</v>
      </c>
      <c r="F19" s="113">
        <v>0</v>
      </c>
      <c r="G19" s="113">
        <v>0</v>
      </c>
    </row>
    <row r="20" spans="2:7" ht="11.25" customHeight="1" x14ac:dyDescent="0.25">
      <c r="B20" s="6" t="s">
        <v>31</v>
      </c>
      <c r="C20" s="113">
        <v>0</v>
      </c>
      <c r="D20" s="113">
        <v>0</v>
      </c>
      <c r="E20" s="5" t="s">
        <v>32</v>
      </c>
      <c r="F20" s="113">
        <v>0</v>
      </c>
      <c r="G20" s="113">
        <v>0</v>
      </c>
    </row>
    <row r="21" spans="2:7" ht="11.25" customHeight="1" x14ac:dyDescent="0.25">
      <c r="B21" s="6" t="s">
        <v>33</v>
      </c>
      <c r="C21" s="113">
        <v>454008</v>
      </c>
      <c r="D21" s="113">
        <v>209364</v>
      </c>
      <c r="E21" s="5" t="s">
        <v>34</v>
      </c>
      <c r="F21" s="113">
        <v>0</v>
      </c>
      <c r="G21" s="113">
        <v>0</v>
      </c>
    </row>
    <row r="22" spans="2:7" ht="11.25" customHeight="1" x14ac:dyDescent="0.25">
      <c r="B22" s="6" t="s">
        <v>35</v>
      </c>
      <c r="C22" s="113">
        <v>0</v>
      </c>
      <c r="D22" s="113">
        <v>0</v>
      </c>
      <c r="E22" s="5" t="s">
        <v>36</v>
      </c>
      <c r="F22" s="113">
        <f>SUM(F23:F24)</f>
        <v>0</v>
      </c>
      <c r="G22" s="113">
        <f>SUM(G23:G24)</f>
        <v>0</v>
      </c>
    </row>
    <row r="23" spans="2:7" ht="11.25" customHeight="1" x14ac:dyDescent="0.25">
      <c r="B23" s="6" t="s">
        <v>37</v>
      </c>
      <c r="C23" s="113">
        <v>795417</v>
      </c>
      <c r="D23" s="113">
        <v>784217</v>
      </c>
      <c r="E23" s="5" t="s">
        <v>38</v>
      </c>
      <c r="F23" s="113">
        <v>0</v>
      </c>
      <c r="G23" s="113">
        <v>0</v>
      </c>
    </row>
    <row r="24" spans="2:7" ht="11.25" customHeight="1" x14ac:dyDescent="0.25">
      <c r="B24" s="6" t="s">
        <v>39</v>
      </c>
      <c r="C24" s="113">
        <f>SUM(C25:C29)</f>
        <v>0</v>
      </c>
      <c r="D24" s="113">
        <f>SUM(D25:D29)</f>
        <v>0</v>
      </c>
      <c r="E24" s="5" t="s">
        <v>40</v>
      </c>
      <c r="F24" s="113">
        <v>0</v>
      </c>
      <c r="G24" s="113">
        <v>0</v>
      </c>
    </row>
    <row r="25" spans="2:7" ht="11.25" customHeight="1" x14ac:dyDescent="0.25">
      <c r="B25" s="6" t="s">
        <v>41</v>
      </c>
      <c r="C25" s="113">
        <v>0</v>
      </c>
      <c r="D25" s="113">
        <v>0</v>
      </c>
      <c r="E25" s="5" t="s">
        <v>42</v>
      </c>
      <c r="F25" s="113">
        <v>0</v>
      </c>
      <c r="G25" s="113">
        <v>0</v>
      </c>
    </row>
    <row r="26" spans="2:7" ht="11.25" customHeight="1" x14ac:dyDescent="0.25">
      <c r="B26" s="6" t="s">
        <v>43</v>
      </c>
      <c r="C26" s="113">
        <v>0</v>
      </c>
      <c r="D26" s="113">
        <v>0</v>
      </c>
      <c r="E26" s="5" t="s">
        <v>44</v>
      </c>
      <c r="F26" s="113">
        <f>SUM(F27:F29)</f>
        <v>0</v>
      </c>
      <c r="G26" s="113">
        <f>SUM(G27:G29)</f>
        <v>0</v>
      </c>
    </row>
    <row r="27" spans="2:7" ht="11.25" customHeight="1" x14ac:dyDescent="0.25">
      <c r="B27" s="6" t="s">
        <v>45</v>
      </c>
      <c r="C27" s="113">
        <v>0</v>
      </c>
      <c r="D27" s="113">
        <v>0</v>
      </c>
      <c r="E27" s="5" t="s">
        <v>46</v>
      </c>
      <c r="F27" s="113">
        <v>0</v>
      </c>
      <c r="G27" s="113">
        <v>0</v>
      </c>
    </row>
    <row r="28" spans="2:7" ht="11.25" customHeight="1" x14ac:dyDescent="0.25">
      <c r="B28" s="6" t="s">
        <v>47</v>
      </c>
      <c r="C28" s="113">
        <v>0</v>
      </c>
      <c r="D28" s="113">
        <v>0</v>
      </c>
      <c r="E28" s="5" t="s">
        <v>48</v>
      </c>
      <c r="F28" s="113">
        <v>0</v>
      </c>
      <c r="G28" s="113">
        <v>0</v>
      </c>
    </row>
    <row r="29" spans="2:7" ht="11.25" customHeight="1" x14ac:dyDescent="0.25">
      <c r="B29" s="6" t="s">
        <v>49</v>
      </c>
      <c r="C29" s="113">
        <v>0</v>
      </c>
      <c r="D29" s="113">
        <v>0</v>
      </c>
      <c r="E29" s="5" t="s">
        <v>50</v>
      </c>
      <c r="F29" s="113">
        <v>0</v>
      </c>
      <c r="G29" s="113">
        <v>0</v>
      </c>
    </row>
    <row r="30" spans="2:7" ht="11.25" customHeight="1" x14ac:dyDescent="0.25">
      <c r="B30" s="6" t="s">
        <v>51</v>
      </c>
      <c r="C30" s="113">
        <f>SUM(C31:C35)</f>
        <v>0</v>
      </c>
      <c r="D30" s="113">
        <f>SUM(D31:D35)</f>
        <v>0</v>
      </c>
      <c r="E30" s="5" t="s">
        <v>52</v>
      </c>
      <c r="F30" s="113">
        <f>SUM(F31:F36)</f>
        <v>0</v>
      </c>
      <c r="G30" s="113">
        <f>SUM(G31:G36)</f>
        <v>0</v>
      </c>
    </row>
    <row r="31" spans="2:7" ht="11.25" customHeight="1" x14ac:dyDescent="0.25">
      <c r="B31" s="6" t="s">
        <v>53</v>
      </c>
      <c r="C31" s="113">
        <v>0</v>
      </c>
      <c r="D31" s="113">
        <v>0</v>
      </c>
      <c r="E31" s="5" t="s">
        <v>54</v>
      </c>
      <c r="F31" s="113">
        <v>0</v>
      </c>
      <c r="G31" s="113">
        <v>0</v>
      </c>
    </row>
    <row r="32" spans="2:7" ht="11.25" customHeight="1" x14ac:dyDescent="0.25">
      <c r="B32" s="6" t="s">
        <v>55</v>
      </c>
      <c r="C32" s="113">
        <v>0</v>
      </c>
      <c r="D32" s="113">
        <v>0</v>
      </c>
      <c r="E32" s="5" t="s">
        <v>56</v>
      </c>
      <c r="F32" s="113">
        <v>0</v>
      </c>
      <c r="G32" s="113">
        <v>0</v>
      </c>
    </row>
    <row r="33" spans="2:7" ht="11.25" customHeight="1" x14ac:dyDescent="0.25">
      <c r="B33" s="6" t="s">
        <v>57</v>
      </c>
      <c r="C33" s="113">
        <v>0</v>
      </c>
      <c r="D33" s="113">
        <v>0</v>
      </c>
      <c r="E33" s="5" t="s">
        <v>58</v>
      </c>
      <c r="F33" s="113">
        <v>0</v>
      </c>
      <c r="G33" s="113">
        <v>0</v>
      </c>
    </row>
    <row r="34" spans="2:7" ht="11.25" customHeight="1" x14ac:dyDescent="0.25">
      <c r="B34" s="6" t="s">
        <v>59</v>
      </c>
      <c r="C34" s="113">
        <v>0</v>
      </c>
      <c r="D34" s="113">
        <v>0</v>
      </c>
      <c r="E34" s="5" t="s">
        <v>60</v>
      </c>
      <c r="F34" s="113">
        <v>0</v>
      </c>
      <c r="G34" s="113">
        <v>0</v>
      </c>
    </row>
    <row r="35" spans="2:7" ht="11.25" customHeight="1" x14ac:dyDescent="0.25">
      <c r="B35" s="6" t="s">
        <v>61</v>
      </c>
      <c r="C35" s="113">
        <v>0</v>
      </c>
      <c r="D35" s="113">
        <v>0</v>
      </c>
      <c r="E35" s="5" t="s">
        <v>62</v>
      </c>
      <c r="F35" s="113">
        <v>0</v>
      </c>
      <c r="G35" s="113">
        <v>0</v>
      </c>
    </row>
    <row r="36" spans="2:7" ht="11.25" customHeight="1" x14ac:dyDescent="0.25">
      <c r="B36" s="6" t="s">
        <v>63</v>
      </c>
      <c r="C36" s="113">
        <v>0</v>
      </c>
      <c r="D36" s="113">
        <v>0</v>
      </c>
      <c r="E36" s="5" t="s">
        <v>64</v>
      </c>
      <c r="F36" s="113">
        <v>0</v>
      </c>
      <c r="G36" s="113">
        <v>0</v>
      </c>
    </row>
    <row r="37" spans="2:7" ht="11.25" customHeight="1" x14ac:dyDescent="0.25">
      <c r="B37" s="6" t="s">
        <v>65</v>
      </c>
      <c r="C37" s="113">
        <f>SUM(C38:C39)</f>
        <v>0</v>
      </c>
      <c r="D37" s="113">
        <f>SUM(D38:D39)</f>
        <v>0</v>
      </c>
      <c r="E37" s="5" t="s">
        <v>66</v>
      </c>
      <c r="F37" s="113">
        <f>SUM(F38:F40)</f>
        <v>9569550</v>
      </c>
      <c r="G37" s="113">
        <f>SUM(G38:G40)</f>
        <v>13605831</v>
      </c>
    </row>
    <row r="38" spans="2:7" ht="11.25" customHeight="1" x14ac:dyDescent="0.25">
      <c r="B38" s="6" t="s">
        <v>67</v>
      </c>
      <c r="C38" s="113">
        <v>0</v>
      </c>
      <c r="D38" s="113">
        <v>0</v>
      </c>
      <c r="E38" s="5" t="s">
        <v>68</v>
      </c>
      <c r="F38" s="113">
        <v>0</v>
      </c>
      <c r="G38" s="113">
        <v>0</v>
      </c>
    </row>
    <row r="39" spans="2:7" ht="11.25" customHeight="1" x14ac:dyDescent="0.25">
      <c r="B39" s="6" t="s">
        <v>69</v>
      </c>
      <c r="C39" s="113">
        <v>0</v>
      </c>
      <c r="D39" s="113">
        <v>0</v>
      </c>
      <c r="E39" s="5" t="s">
        <v>70</v>
      </c>
      <c r="F39" s="113">
        <v>0</v>
      </c>
      <c r="G39" s="113">
        <v>0</v>
      </c>
    </row>
    <row r="40" spans="2:7" ht="11.25" customHeight="1" x14ac:dyDescent="0.25">
      <c r="B40" s="6" t="s">
        <v>71</v>
      </c>
      <c r="C40" s="113">
        <f>SUM(C41:C44)</f>
        <v>0</v>
      </c>
      <c r="D40" s="113">
        <f>SUM(D41:D44)</f>
        <v>0</v>
      </c>
      <c r="E40" s="5" t="s">
        <v>72</v>
      </c>
      <c r="F40" s="113">
        <v>9569550</v>
      </c>
      <c r="G40" s="113">
        <v>13605831</v>
      </c>
    </row>
    <row r="41" spans="2:7" ht="11.25" customHeight="1" x14ac:dyDescent="0.25">
      <c r="B41" s="6" t="s">
        <v>73</v>
      </c>
      <c r="C41" s="113">
        <v>0</v>
      </c>
      <c r="D41" s="113">
        <v>0</v>
      </c>
      <c r="E41" s="5" t="s">
        <v>74</v>
      </c>
      <c r="F41" s="113">
        <f>SUM(F42:F44)</f>
        <v>3694136</v>
      </c>
      <c r="G41" s="113">
        <f>SUM(G42:G44)</f>
        <v>4058854</v>
      </c>
    </row>
    <row r="42" spans="2:7" ht="11.25" customHeight="1" x14ac:dyDescent="0.25">
      <c r="B42" s="6" t="s">
        <v>75</v>
      </c>
      <c r="C42" s="113">
        <v>0</v>
      </c>
      <c r="D42" s="113">
        <v>0</v>
      </c>
      <c r="E42" s="5" t="s">
        <v>76</v>
      </c>
      <c r="F42" s="113">
        <v>3693489</v>
      </c>
      <c r="G42" s="113">
        <v>3684019</v>
      </c>
    </row>
    <row r="43" spans="2:7" ht="11.25" customHeight="1" x14ac:dyDescent="0.25">
      <c r="B43" s="6" t="s">
        <v>77</v>
      </c>
      <c r="C43" s="113">
        <v>0</v>
      </c>
      <c r="D43" s="113">
        <v>0</v>
      </c>
      <c r="E43" s="5" t="s">
        <v>78</v>
      </c>
      <c r="F43" s="113">
        <v>0</v>
      </c>
      <c r="G43" s="113">
        <v>0</v>
      </c>
    </row>
    <row r="44" spans="2:7" ht="11.25" customHeight="1" x14ac:dyDescent="0.25">
      <c r="B44" s="6" t="s">
        <v>79</v>
      </c>
      <c r="C44" s="113">
        <v>0</v>
      </c>
      <c r="D44" s="113">
        <v>0</v>
      </c>
      <c r="E44" s="5" t="s">
        <v>80</v>
      </c>
      <c r="F44" s="113">
        <v>647</v>
      </c>
      <c r="G44" s="113">
        <v>374835</v>
      </c>
    </row>
    <row r="45" spans="2:7" ht="11.25" customHeight="1" x14ac:dyDescent="0.25">
      <c r="B45" s="303" t="s">
        <v>81</v>
      </c>
      <c r="C45" s="304">
        <f>+C8+C16+C24+C30+C36+C37+C40</f>
        <v>471873718</v>
      </c>
      <c r="D45" s="304">
        <f>+D8+D16+D24+D30+D36+D37+D40</f>
        <v>124764433</v>
      </c>
      <c r="E45" s="305" t="s">
        <v>82</v>
      </c>
      <c r="F45" s="304">
        <f>+F41+F37+F30+F26+F25+F22+F18+F8</f>
        <v>345844369</v>
      </c>
      <c r="G45" s="304">
        <f>+G41+G37+G30+G26+G25+G22+G18+G8</f>
        <v>193173310.56</v>
      </c>
    </row>
    <row r="46" spans="2:7" ht="11.25" customHeight="1" x14ac:dyDescent="0.25">
      <c r="B46" s="7"/>
      <c r="C46" s="113"/>
      <c r="D46" s="113"/>
      <c r="E46" s="11"/>
      <c r="F46" s="113"/>
      <c r="G46" s="113"/>
    </row>
    <row r="47" spans="2:7" s="13" customFormat="1" ht="11.25" customHeight="1" x14ac:dyDescent="0.25">
      <c r="B47" s="3" t="s">
        <v>83</v>
      </c>
      <c r="C47" s="113"/>
      <c r="D47" s="113"/>
      <c r="E47" s="4" t="s">
        <v>84</v>
      </c>
      <c r="F47" s="113"/>
      <c r="G47" s="113"/>
    </row>
    <row r="48" spans="2:7" ht="11.25" customHeight="1" x14ac:dyDescent="0.25">
      <c r="B48" s="6" t="s">
        <v>85</v>
      </c>
      <c r="C48" s="113">
        <v>0</v>
      </c>
      <c r="D48" s="113">
        <v>0</v>
      </c>
      <c r="E48" s="5" t="s">
        <v>86</v>
      </c>
      <c r="F48" s="113">
        <v>0</v>
      </c>
      <c r="G48" s="113">
        <v>0</v>
      </c>
    </row>
    <row r="49" spans="2:7" ht="11.25" customHeight="1" x14ac:dyDescent="0.25">
      <c r="B49" s="6" t="s">
        <v>87</v>
      </c>
      <c r="C49" s="113">
        <v>0</v>
      </c>
      <c r="D49" s="113">
        <v>0</v>
      </c>
      <c r="E49" s="5" t="s">
        <v>88</v>
      </c>
      <c r="F49" s="113">
        <v>0</v>
      </c>
      <c r="G49" s="113">
        <v>0</v>
      </c>
    </row>
    <row r="50" spans="2:7" ht="11.25" customHeight="1" x14ac:dyDescent="0.25">
      <c r="B50" s="6" t="s">
        <v>89</v>
      </c>
      <c r="C50" s="113">
        <v>2439324373</v>
      </c>
      <c r="D50" s="113">
        <v>2407743930</v>
      </c>
      <c r="E50" s="5" t="s">
        <v>90</v>
      </c>
      <c r="F50" s="113">
        <v>0</v>
      </c>
      <c r="G50" s="113">
        <v>0</v>
      </c>
    </row>
    <row r="51" spans="2:7" ht="11.25" customHeight="1" x14ac:dyDescent="0.25">
      <c r="B51" s="6" t="s">
        <v>91</v>
      </c>
      <c r="C51" s="113">
        <v>652585940</v>
      </c>
      <c r="D51" s="113">
        <v>575479544</v>
      </c>
      <c r="E51" s="5" t="s">
        <v>92</v>
      </c>
      <c r="F51" s="113">
        <v>0</v>
      </c>
      <c r="G51" s="113">
        <v>0</v>
      </c>
    </row>
    <row r="52" spans="2:7" ht="11.25" customHeight="1" x14ac:dyDescent="0.25">
      <c r="B52" s="6" t="s">
        <v>93</v>
      </c>
      <c r="C52" s="113">
        <v>36165</v>
      </c>
      <c r="D52" s="113">
        <v>36165</v>
      </c>
      <c r="E52" s="5" t="s">
        <v>94</v>
      </c>
      <c r="F52" s="113">
        <v>0</v>
      </c>
      <c r="G52" s="113">
        <v>0</v>
      </c>
    </row>
    <row r="53" spans="2:7" ht="11.25" customHeight="1" x14ac:dyDescent="0.25">
      <c r="B53" s="6" t="s">
        <v>95</v>
      </c>
      <c r="C53" s="113">
        <v>0</v>
      </c>
      <c r="D53" s="113">
        <v>0</v>
      </c>
      <c r="E53" s="5" t="s">
        <v>96</v>
      </c>
      <c r="F53" s="113">
        <v>0</v>
      </c>
      <c r="G53" s="113">
        <v>0</v>
      </c>
    </row>
    <row r="54" spans="2:7" ht="11.25" customHeight="1" x14ac:dyDescent="0.25">
      <c r="B54" s="6" t="s">
        <v>97</v>
      </c>
      <c r="C54" s="113">
        <v>0</v>
      </c>
      <c r="D54" s="113">
        <v>0</v>
      </c>
      <c r="E54" s="4"/>
      <c r="F54" s="113"/>
      <c r="G54" s="113"/>
    </row>
    <row r="55" spans="2:7" ht="11.25" customHeight="1" x14ac:dyDescent="0.25">
      <c r="B55" s="6" t="s">
        <v>98</v>
      </c>
      <c r="C55" s="113">
        <v>0</v>
      </c>
      <c r="D55" s="113">
        <v>0</v>
      </c>
      <c r="E55" s="4" t="s">
        <v>99</v>
      </c>
      <c r="F55" s="113">
        <f>SUM(F48:F53)</f>
        <v>0</v>
      </c>
      <c r="G55" s="113">
        <f>SUM(G48:G53)</f>
        <v>0</v>
      </c>
    </row>
    <row r="56" spans="2:7" ht="11.25" customHeight="1" x14ac:dyDescent="0.25">
      <c r="B56" s="6" t="s">
        <v>100</v>
      </c>
      <c r="C56" s="113">
        <v>0</v>
      </c>
      <c r="D56" s="113">
        <v>0</v>
      </c>
      <c r="E56" s="11"/>
      <c r="F56" s="113"/>
      <c r="G56" s="113"/>
    </row>
    <row r="57" spans="2:7" ht="11.25" customHeight="1" x14ac:dyDescent="0.25">
      <c r="B57" s="6"/>
      <c r="C57" s="113"/>
      <c r="D57" s="113"/>
      <c r="E57" s="4" t="s">
        <v>101</v>
      </c>
      <c r="F57" s="113">
        <f>+F55+F45</f>
        <v>345844369</v>
      </c>
      <c r="G57" s="113">
        <f>+G55+G45</f>
        <v>193173310.56</v>
      </c>
    </row>
    <row r="58" spans="2:7" ht="11.25" customHeight="1" x14ac:dyDescent="0.25">
      <c r="B58" s="3" t="s">
        <v>102</v>
      </c>
      <c r="C58" s="113">
        <f>SUM(C48:C57)</f>
        <v>3091946478</v>
      </c>
      <c r="D58" s="113">
        <f>SUM(D48:D57)</f>
        <v>2983259639</v>
      </c>
      <c r="E58" s="5"/>
      <c r="F58" s="113"/>
      <c r="G58" s="113"/>
    </row>
    <row r="59" spans="2:7" ht="11.25" customHeight="1" x14ac:dyDescent="0.25">
      <c r="B59" s="6"/>
      <c r="C59" s="113"/>
      <c r="D59" s="113"/>
      <c r="E59" s="4" t="s">
        <v>103</v>
      </c>
      <c r="F59" s="113"/>
      <c r="G59" s="113"/>
    </row>
    <row r="60" spans="2:7" ht="11.25" customHeight="1" x14ac:dyDescent="0.25">
      <c r="B60" s="3" t="s">
        <v>104</v>
      </c>
      <c r="C60" s="113">
        <f>+C45+C58</f>
        <v>3563820196</v>
      </c>
      <c r="D60" s="113">
        <f>+D45+D58</f>
        <v>3108024072</v>
      </c>
      <c r="E60" s="4"/>
      <c r="F60" s="113"/>
      <c r="G60" s="113"/>
    </row>
    <row r="61" spans="2:7" ht="11.25" customHeight="1" x14ac:dyDescent="0.25">
      <c r="B61" s="6"/>
      <c r="C61" s="113"/>
      <c r="D61" s="113"/>
      <c r="E61" s="4" t="s">
        <v>105</v>
      </c>
      <c r="F61" s="113">
        <f>SUM(F62:F64)</f>
        <v>0</v>
      </c>
      <c r="G61" s="113">
        <f>SUM(G62:G64)</f>
        <v>0</v>
      </c>
    </row>
    <row r="62" spans="2:7" ht="11.25" customHeight="1" x14ac:dyDescent="0.25">
      <c r="B62" s="6"/>
      <c r="C62" s="113"/>
      <c r="D62" s="113"/>
      <c r="E62" s="5" t="s">
        <v>106</v>
      </c>
      <c r="F62" s="113">
        <v>0</v>
      </c>
      <c r="G62" s="113">
        <v>0</v>
      </c>
    </row>
    <row r="63" spans="2:7" ht="11.25" customHeight="1" x14ac:dyDescent="0.25">
      <c r="B63" s="6"/>
      <c r="C63" s="113"/>
      <c r="D63" s="113"/>
      <c r="E63" s="5" t="s">
        <v>107</v>
      </c>
      <c r="F63" s="113">
        <v>0</v>
      </c>
      <c r="G63" s="113">
        <v>0</v>
      </c>
    </row>
    <row r="64" spans="2:7" ht="11.25" customHeight="1" x14ac:dyDescent="0.25">
      <c r="B64" s="6"/>
      <c r="C64" s="113"/>
      <c r="D64" s="113"/>
      <c r="E64" s="5" t="s">
        <v>108</v>
      </c>
      <c r="F64" s="113">
        <v>0</v>
      </c>
      <c r="G64" s="113">
        <v>0</v>
      </c>
    </row>
    <row r="65" spans="2:7" ht="11.25" customHeight="1" x14ac:dyDescent="0.25">
      <c r="B65" s="6"/>
      <c r="C65" s="113"/>
      <c r="D65" s="113"/>
      <c r="E65" s="5"/>
      <c r="F65" s="113"/>
      <c r="G65" s="113"/>
    </row>
    <row r="66" spans="2:7" ht="11.25" customHeight="1" x14ac:dyDescent="0.25">
      <c r="B66" s="6"/>
      <c r="C66" s="113"/>
      <c r="D66" s="113"/>
      <c r="E66" s="4" t="s">
        <v>109</v>
      </c>
      <c r="F66" s="113">
        <f>SUM(F67:F71)</f>
        <v>3217975827</v>
      </c>
      <c r="G66" s="113">
        <f>SUM(G67:G71)</f>
        <v>2914850761</v>
      </c>
    </row>
    <row r="67" spans="2:7" ht="11.25" customHeight="1" x14ac:dyDescent="0.25">
      <c r="B67" s="6"/>
      <c r="C67" s="113"/>
      <c r="D67" s="113"/>
      <c r="E67" s="5" t="s">
        <v>110</v>
      </c>
      <c r="F67" s="113">
        <v>194914262</v>
      </c>
      <c r="G67" s="113">
        <v>36184722</v>
      </c>
    </row>
    <row r="68" spans="2:7" ht="11.25" customHeight="1" x14ac:dyDescent="0.25">
      <c r="B68" s="6"/>
      <c r="C68" s="113"/>
      <c r="D68" s="113"/>
      <c r="E68" s="5" t="s">
        <v>111</v>
      </c>
      <c r="F68" s="113">
        <v>484796180</v>
      </c>
      <c r="G68" s="113">
        <v>340400654</v>
      </c>
    </row>
    <row r="69" spans="2:7" ht="11.25" customHeight="1" x14ac:dyDescent="0.25">
      <c r="B69" s="6"/>
      <c r="C69" s="113"/>
      <c r="D69" s="113"/>
      <c r="E69" s="5" t="s">
        <v>112</v>
      </c>
      <c r="F69" s="113">
        <v>1910350804</v>
      </c>
      <c r="G69" s="113">
        <v>1910350804</v>
      </c>
    </row>
    <row r="70" spans="2:7" ht="11.25" customHeight="1" x14ac:dyDescent="0.25">
      <c r="B70" s="6"/>
      <c r="C70" s="113"/>
      <c r="D70" s="113"/>
      <c r="E70" s="5" t="s">
        <v>113</v>
      </c>
      <c r="F70" s="113">
        <v>0</v>
      </c>
      <c r="G70" s="113">
        <v>0</v>
      </c>
    </row>
    <row r="71" spans="2:7" ht="11.25" customHeight="1" x14ac:dyDescent="0.25">
      <c r="B71" s="6"/>
      <c r="C71" s="113"/>
      <c r="D71" s="113"/>
      <c r="E71" s="5" t="s">
        <v>114</v>
      </c>
      <c r="F71" s="113">
        <v>627914581</v>
      </c>
      <c r="G71" s="113">
        <v>627914581</v>
      </c>
    </row>
    <row r="72" spans="2:7" ht="11.25" customHeight="1" x14ac:dyDescent="0.25">
      <c r="B72" s="6"/>
      <c r="C72" s="113"/>
      <c r="D72" s="113"/>
      <c r="E72" s="5"/>
      <c r="F72" s="113"/>
      <c r="G72" s="113"/>
    </row>
    <row r="73" spans="2:7" ht="11.25" customHeight="1" x14ac:dyDescent="0.25">
      <c r="B73" s="6"/>
      <c r="C73" s="113"/>
      <c r="D73" s="113"/>
      <c r="E73" s="4" t="s">
        <v>115</v>
      </c>
      <c r="F73" s="113">
        <f>SUM(F74:F75)</f>
        <v>0</v>
      </c>
      <c r="G73" s="113">
        <f>SUM(G74:G75)</f>
        <v>0</v>
      </c>
    </row>
    <row r="74" spans="2:7" ht="11.25" customHeight="1" x14ac:dyDescent="0.25">
      <c r="B74" s="6"/>
      <c r="C74" s="113"/>
      <c r="D74" s="113"/>
      <c r="E74" s="5" t="s">
        <v>116</v>
      </c>
      <c r="F74" s="113">
        <v>0</v>
      </c>
      <c r="G74" s="113">
        <v>0</v>
      </c>
    </row>
    <row r="75" spans="2:7" ht="11.25" customHeight="1" x14ac:dyDescent="0.25">
      <c r="B75" s="6"/>
      <c r="C75" s="113"/>
      <c r="D75" s="113"/>
      <c r="E75" s="5" t="s">
        <v>117</v>
      </c>
      <c r="F75" s="113">
        <v>0</v>
      </c>
      <c r="G75" s="113">
        <v>0</v>
      </c>
    </row>
    <row r="76" spans="2:7" ht="11.25" customHeight="1" x14ac:dyDescent="0.25">
      <c r="B76" s="6"/>
      <c r="C76" s="113"/>
      <c r="D76" s="113"/>
      <c r="E76" s="5"/>
      <c r="F76" s="113"/>
      <c r="G76" s="113"/>
    </row>
    <row r="77" spans="2:7" ht="11.25" customHeight="1" x14ac:dyDescent="0.25">
      <c r="B77" s="6"/>
      <c r="C77" s="113"/>
      <c r="D77" s="113"/>
      <c r="E77" s="4" t="s">
        <v>118</v>
      </c>
      <c r="F77" s="113">
        <f>+F73+F66+F61</f>
        <v>3217975827</v>
      </c>
      <c r="G77" s="113">
        <f>+G73+G66+G61</f>
        <v>2914850761</v>
      </c>
    </row>
    <row r="78" spans="2:7" ht="11.25" customHeight="1" x14ac:dyDescent="0.25">
      <c r="B78" s="6"/>
      <c r="C78" s="113"/>
      <c r="D78" s="113"/>
      <c r="E78" s="5"/>
      <c r="F78" s="113"/>
      <c r="G78" s="113"/>
    </row>
    <row r="79" spans="2:7" ht="11.25" customHeight="1" x14ac:dyDescent="0.25">
      <c r="B79" s="6"/>
      <c r="C79" s="113"/>
      <c r="D79" s="113"/>
      <c r="E79" s="4" t="s">
        <v>119</v>
      </c>
      <c r="F79" s="113">
        <f>+F77+F57</f>
        <v>3563820196</v>
      </c>
      <c r="G79" s="113">
        <f>+G77+G57</f>
        <v>3108024071.5599999</v>
      </c>
    </row>
    <row r="80" spans="2:7" ht="11.25" customHeight="1" x14ac:dyDescent="0.25">
      <c r="B80" s="6"/>
      <c r="C80" s="113"/>
      <c r="D80" s="113"/>
      <c r="E80" s="5"/>
      <c r="F80" s="113"/>
      <c r="G80" s="113"/>
    </row>
    <row r="81" spans="2:7" ht="11.25" customHeight="1" x14ac:dyDescent="0.25">
      <c r="B81" s="6"/>
      <c r="C81" s="113"/>
      <c r="D81" s="113"/>
      <c r="E81" s="5"/>
      <c r="F81" s="5"/>
      <c r="G81" s="5"/>
    </row>
    <row r="82" spans="2:7" ht="11.25" customHeight="1" x14ac:dyDescent="0.25">
      <c r="B82" s="6"/>
      <c r="C82" s="113"/>
      <c r="D82" s="113"/>
      <c r="E82" s="5"/>
      <c r="F82" s="5"/>
      <c r="G82" s="5"/>
    </row>
    <row r="83" spans="2:7" ht="11.25" customHeight="1" thickBot="1" x14ac:dyDescent="0.3">
      <c r="B83" s="12"/>
      <c r="C83" s="116"/>
      <c r="D83" s="116"/>
      <c r="E83" s="8"/>
      <c r="F83" s="8"/>
      <c r="G83" s="8"/>
    </row>
    <row r="84" spans="2:7" ht="6" customHeight="1" x14ac:dyDescent="0.25"/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5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E20" sqref="E20"/>
    </sheetView>
  </sheetViews>
  <sheetFormatPr baseColWidth="10" defaultRowHeight="15" x14ac:dyDescent="0.25"/>
  <cols>
    <col min="2" max="2" width="24.1406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70" t="s">
        <v>415</v>
      </c>
      <c r="C2" s="171"/>
      <c r="D2" s="171"/>
      <c r="E2" s="171"/>
      <c r="F2" s="171"/>
      <c r="G2" s="171"/>
      <c r="H2" s="172"/>
    </row>
    <row r="3" spans="2:8" x14ac:dyDescent="0.25">
      <c r="B3" s="236" t="s">
        <v>416</v>
      </c>
      <c r="C3" s="237"/>
      <c r="D3" s="237"/>
      <c r="E3" s="237"/>
      <c r="F3" s="237"/>
      <c r="G3" s="237"/>
      <c r="H3" s="238"/>
    </row>
    <row r="4" spans="2:8" x14ac:dyDescent="0.25">
      <c r="B4" s="236" t="s">
        <v>1</v>
      </c>
      <c r="C4" s="237"/>
      <c r="D4" s="237"/>
      <c r="E4" s="237"/>
      <c r="F4" s="237"/>
      <c r="G4" s="237"/>
      <c r="H4" s="238"/>
    </row>
    <row r="5" spans="2:8" ht="15.75" thickBot="1" x14ac:dyDescent="0.3">
      <c r="B5" s="239" t="s">
        <v>417</v>
      </c>
      <c r="C5" s="240"/>
      <c r="D5" s="240"/>
      <c r="E5" s="240"/>
      <c r="F5" s="240"/>
      <c r="G5" s="240"/>
      <c r="H5" s="241"/>
    </row>
    <row r="6" spans="2:8" x14ac:dyDescent="0.25">
      <c r="B6" s="293" t="s">
        <v>194</v>
      </c>
      <c r="C6" s="90">
        <v>2016</v>
      </c>
      <c r="D6" s="295">
        <v>2015</v>
      </c>
      <c r="E6" s="295">
        <v>2014</v>
      </c>
      <c r="F6" s="295">
        <v>2013</v>
      </c>
      <c r="G6" s="295">
        <v>2012</v>
      </c>
      <c r="H6" s="295">
        <v>2011</v>
      </c>
    </row>
    <row r="7" spans="2:8" ht="17.25" thickBot="1" x14ac:dyDescent="0.3">
      <c r="B7" s="294"/>
      <c r="C7" s="87" t="s">
        <v>518</v>
      </c>
      <c r="D7" s="296"/>
      <c r="E7" s="296"/>
      <c r="F7" s="296"/>
      <c r="G7" s="296"/>
      <c r="H7" s="296"/>
    </row>
    <row r="8" spans="2:8" x14ac:dyDescent="0.25">
      <c r="B8" s="93"/>
      <c r="C8" s="94"/>
      <c r="D8" s="94"/>
      <c r="E8" s="94"/>
      <c r="F8" s="94"/>
      <c r="G8" s="94"/>
      <c r="H8" s="94"/>
    </row>
    <row r="9" spans="2:8" ht="25.5" x14ac:dyDescent="0.25">
      <c r="B9" s="95" t="s">
        <v>419</v>
      </c>
      <c r="C9" s="94"/>
      <c r="D9" s="94"/>
      <c r="E9" s="94"/>
      <c r="F9" s="94"/>
      <c r="G9" s="94"/>
      <c r="H9" s="94"/>
    </row>
    <row r="10" spans="2:8" x14ac:dyDescent="0.25">
      <c r="B10" s="96" t="s">
        <v>420</v>
      </c>
      <c r="C10" s="94"/>
      <c r="D10" s="94"/>
      <c r="E10" s="94"/>
      <c r="F10" s="94"/>
      <c r="G10" s="94"/>
      <c r="H10" s="94"/>
    </row>
    <row r="11" spans="2:8" ht="17.25" x14ac:dyDescent="0.25">
      <c r="B11" s="96" t="s">
        <v>421</v>
      </c>
      <c r="C11" s="94"/>
      <c r="D11" s="94"/>
      <c r="E11" s="94"/>
      <c r="F11" s="94"/>
      <c r="G11" s="94"/>
      <c r="H11" s="94"/>
    </row>
    <row r="12" spans="2:8" x14ac:dyDescent="0.25">
      <c r="B12" s="96" t="s">
        <v>422</v>
      </c>
      <c r="C12" s="94"/>
      <c r="D12" s="94"/>
      <c r="E12" s="94"/>
      <c r="F12" s="94"/>
      <c r="G12" s="94"/>
      <c r="H12" s="94"/>
    </row>
    <row r="13" spans="2:8" x14ac:dyDescent="0.25">
      <c r="B13" s="96" t="s">
        <v>423</v>
      </c>
      <c r="C13" s="94"/>
      <c r="D13" s="94"/>
      <c r="E13" s="94"/>
      <c r="F13" s="94"/>
      <c r="G13" s="94"/>
      <c r="H13" s="94"/>
    </row>
    <row r="14" spans="2:8" x14ac:dyDescent="0.25">
      <c r="B14" s="96" t="s">
        <v>424</v>
      </c>
      <c r="C14" s="94"/>
      <c r="D14" s="94"/>
      <c r="E14" s="94"/>
      <c r="F14" s="94"/>
      <c r="G14" s="94"/>
      <c r="H14" s="94"/>
    </row>
    <row r="15" spans="2:8" x14ac:dyDescent="0.25">
      <c r="B15" s="96" t="s">
        <v>425</v>
      </c>
      <c r="C15" s="94"/>
      <c r="D15" s="94"/>
      <c r="E15" s="94"/>
      <c r="F15" s="94"/>
      <c r="G15" s="94"/>
      <c r="H15" s="94"/>
    </row>
    <row r="16" spans="2:8" ht="17.25" x14ac:dyDescent="0.25">
      <c r="B16" s="96" t="s">
        <v>426</v>
      </c>
      <c r="C16" s="94"/>
      <c r="D16" s="94"/>
      <c r="E16" s="94"/>
      <c r="F16" s="94"/>
      <c r="G16" s="94"/>
      <c r="H16" s="94"/>
    </row>
    <row r="17" spans="2:8" x14ac:dyDescent="0.25">
      <c r="B17" s="96" t="s">
        <v>427</v>
      </c>
      <c r="C17" s="94"/>
      <c r="D17" s="94"/>
      <c r="E17" s="94"/>
      <c r="F17" s="94"/>
      <c r="G17" s="94"/>
      <c r="H17" s="94"/>
    </row>
    <row r="18" spans="2:8" ht="17.25" x14ac:dyDescent="0.25">
      <c r="B18" s="96" t="s">
        <v>428</v>
      </c>
      <c r="C18" s="94"/>
      <c r="D18" s="94"/>
      <c r="E18" s="94"/>
      <c r="F18" s="94"/>
      <c r="G18" s="94"/>
      <c r="H18" s="94"/>
    </row>
    <row r="19" spans="2:8" x14ac:dyDescent="0.25">
      <c r="B19" s="96" t="s">
        <v>429</v>
      </c>
      <c r="C19" s="94"/>
      <c r="D19" s="94"/>
      <c r="E19" s="94"/>
      <c r="F19" s="94"/>
      <c r="G19" s="94"/>
      <c r="H19" s="94"/>
    </row>
    <row r="20" spans="2:8" x14ac:dyDescent="0.25">
      <c r="B20" s="96" t="s">
        <v>430</v>
      </c>
      <c r="C20" s="94"/>
      <c r="D20" s="94"/>
      <c r="E20" s="94"/>
      <c r="F20" s="94"/>
      <c r="G20" s="94"/>
      <c r="H20" s="94"/>
    </row>
    <row r="21" spans="2:8" ht="17.25" x14ac:dyDescent="0.25">
      <c r="B21" s="96" t="s">
        <v>431</v>
      </c>
      <c r="C21" s="94"/>
      <c r="D21" s="94"/>
      <c r="E21" s="94"/>
      <c r="F21" s="94"/>
      <c r="G21" s="94"/>
      <c r="H21" s="94"/>
    </row>
    <row r="22" spans="2:8" x14ac:dyDescent="0.25">
      <c r="B22" s="93"/>
      <c r="C22" s="94"/>
      <c r="D22" s="94"/>
      <c r="E22" s="94"/>
      <c r="F22" s="94"/>
      <c r="G22" s="94"/>
      <c r="H22" s="94"/>
    </row>
    <row r="23" spans="2:8" ht="17.25" x14ac:dyDescent="0.25">
      <c r="B23" s="95" t="s">
        <v>432</v>
      </c>
      <c r="C23" s="94"/>
      <c r="D23" s="94"/>
      <c r="E23" s="94"/>
      <c r="F23" s="94"/>
      <c r="G23" s="94"/>
      <c r="H23" s="94"/>
    </row>
    <row r="24" spans="2:8" x14ac:dyDescent="0.25">
      <c r="B24" s="96" t="s">
        <v>433</v>
      </c>
      <c r="C24" s="94"/>
      <c r="D24" s="94"/>
      <c r="E24" s="94"/>
      <c r="F24" s="94"/>
      <c r="G24" s="94"/>
      <c r="H24" s="94"/>
    </row>
    <row r="25" spans="2:8" x14ac:dyDescent="0.25">
      <c r="B25" s="96" t="s">
        <v>434</v>
      </c>
      <c r="C25" s="94"/>
      <c r="D25" s="94"/>
      <c r="E25" s="94"/>
      <c r="F25" s="94"/>
      <c r="G25" s="94"/>
      <c r="H25" s="94"/>
    </row>
    <row r="26" spans="2:8" ht="17.25" x14ac:dyDescent="0.25">
      <c r="B26" s="96" t="s">
        <v>435</v>
      </c>
      <c r="C26" s="94"/>
      <c r="D26" s="94"/>
      <c r="E26" s="94"/>
      <c r="F26" s="94"/>
      <c r="G26" s="94"/>
      <c r="H26" s="94"/>
    </row>
    <row r="27" spans="2:8" ht="25.5" x14ac:dyDescent="0.25">
      <c r="B27" s="96" t="s">
        <v>436</v>
      </c>
      <c r="C27" s="94"/>
      <c r="D27" s="94"/>
      <c r="E27" s="94"/>
      <c r="F27" s="94"/>
      <c r="G27" s="94"/>
      <c r="H27" s="94"/>
    </row>
    <row r="28" spans="2:8" ht="17.25" x14ac:dyDescent="0.25">
      <c r="B28" s="96" t="s">
        <v>437</v>
      </c>
      <c r="C28" s="94"/>
      <c r="D28" s="94"/>
      <c r="E28" s="94"/>
      <c r="F28" s="94"/>
      <c r="G28" s="94"/>
      <c r="H28" s="94"/>
    </row>
    <row r="29" spans="2:8" x14ac:dyDescent="0.25">
      <c r="B29" s="93"/>
      <c r="C29" s="94"/>
      <c r="D29" s="94"/>
      <c r="E29" s="94"/>
      <c r="F29" s="94"/>
      <c r="G29" s="94"/>
      <c r="H29" s="94"/>
    </row>
    <row r="30" spans="2:8" ht="17.25" x14ac:dyDescent="0.25">
      <c r="B30" s="95" t="s">
        <v>438</v>
      </c>
      <c r="C30" s="94"/>
      <c r="D30" s="94"/>
      <c r="E30" s="94"/>
      <c r="F30" s="94"/>
      <c r="G30" s="94"/>
      <c r="H30" s="94"/>
    </row>
    <row r="31" spans="2:8" ht="17.25" x14ac:dyDescent="0.25">
      <c r="B31" s="96" t="s">
        <v>439</v>
      </c>
      <c r="C31" s="94"/>
      <c r="D31" s="94"/>
      <c r="E31" s="94"/>
      <c r="F31" s="94"/>
      <c r="G31" s="94"/>
      <c r="H31" s="94"/>
    </row>
    <row r="32" spans="2:8" x14ac:dyDescent="0.25">
      <c r="B32" s="93"/>
      <c r="C32" s="94"/>
      <c r="D32" s="94"/>
      <c r="E32" s="94"/>
      <c r="F32" s="94"/>
      <c r="G32" s="94"/>
      <c r="H32" s="94"/>
    </row>
    <row r="33" spans="2:8" ht="17.25" x14ac:dyDescent="0.25">
      <c r="B33" s="95" t="s">
        <v>440</v>
      </c>
      <c r="C33" s="94"/>
      <c r="D33" s="94"/>
      <c r="E33" s="94"/>
      <c r="F33" s="94"/>
      <c r="G33" s="94"/>
      <c r="H33" s="94"/>
    </row>
    <row r="34" spans="2:8" x14ac:dyDescent="0.25">
      <c r="B34" s="93"/>
      <c r="C34" s="94"/>
      <c r="D34" s="94"/>
      <c r="E34" s="94"/>
      <c r="F34" s="94"/>
      <c r="G34" s="94"/>
      <c r="H34" s="94"/>
    </row>
    <row r="35" spans="2:8" x14ac:dyDescent="0.25">
      <c r="B35" s="97" t="s">
        <v>276</v>
      </c>
      <c r="C35" s="94"/>
      <c r="D35" s="94"/>
      <c r="E35" s="94"/>
      <c r="F35" s="94"/>
      <c r="G35" s="94"/>
      <c r="H35" s="94"/>
    </row>
    <row r="36" spans="2:8" ht="24.75" x14ac:dyDescent="0.25">
      <c r="B36" s="98" t="s">
        <v>441</v>
      </c>
      <c r="C36" s="94"/>
      <c r="D36" s="94"/>
      <c r="E36" s="94"/>
      <c r="F36" s="94"/>
      <c r="G36" s="94"/>
      <c r="H36" s="94"/>
    </row>
    <row r="37" spans="2:8" ht="24.75" x14ac:dyDescent="0.25">
      <c r="B37" s="98" t="s">
        <v>442</v>
      </c>
      <c r="C37" s="94"/>
      <c r="D37" s="94"/>
      <c r="E37" s="94"/>
      <c r="F37" s="94"/>
      <c r="G37" s="94"/>
      <c r="H37" s="94"/>
    </row>
    <row r="38" spans="2:8" ht="16.5" x14ac:dyDescent="0.25">
      <c r="B38" s="97" t="s">
        <v>443</v>
      </c>
      <c r="C38" s="94"/>
      <c r="D38" s="94"/>
      <c r="E38" s="94"/>
      <c r="F38" s="94"/>
      <c r="G38" s="94"/>
      <c r="H38" s="94"/>
    </row>
    <row r="39" spans="2:8" ht="15.75" thickBot="1" x14ac:dyDescent="0.3">
      <c r="B39" s="99"/>
      <c r="C39" s="100"/>
      <c r="D39" s="100"/>
      <c r="E39" s="100"/>
      <c r="F39" s="100"/>
      <c r="G39" s="100"/>
      <c r="H39" s="10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F17" sqref="F17"/>
    </sheetView>
  </sheetViews>
  <sheetFormatPr baseColWidth="10" defaultRowHeight="15" x14ac:dyDescent="0.25"/>
  <cols>
    <col min="2" max="2" width="22" customWidth="1"/>
  </cols>
  <sheetData>
    <row r="1" spans="2:8" ht="15.75" thickBot="1" x14ac:dyDescent="0.3"/>
    <row r="2" spans="2:8" x14ac:dyDescent="0.25">
      <c r="B2" s="170" t="s">
        <v>444</v>
      </c>
      <c r="C2" s="171"/>
      <c r="D2" s="171"/>
      <c r="E2" s="171"/>
      <c r="F2" s="171"/>
      <c r="G2" s="171"/>
      <c r="H2" s="172"/>
    </row>
    <row r="3" spans="2:8" x14ac:dyDescent="0.25">
      <c r="B3" s="236" t="s">
        <v>445</v>
      </c>
      <c r="C3" s="237"/>
      <c r="D3" s="237"/>
      <c r="E3" s="237"/>
      <c r="F3" s="237"/>
      <c r="G3" s="237"/>
      <c r="H3" s="238"/>
    </row>
    <row r="4" spans="2:8" x14ac:dyDescent="0.25">
      <c r="B4" s="236" t="s">
        <v>1</v>
      </c>
      <c r="C4" s="237"/>
      <c r="D4" s="237"/>
      <c r="E4" s="237"/>
      <c r="F4" s="237"/>
      <c r="G4" s="237"/>
      <c r="H4" s="238"/>
    </row>
    <row r="5" spans="2:8" ht="15.75" thickBot="1" x14ac:dyDescent="0.3">
      <c r="B5" s="239" t="s">
        <v>446</v>
      </c>
      <c r="C5" s="240"/>
      <c r="D5" s="240"/>
      <c r="E5" s="240"/>
      <c r="F5" s="240"/>
      <c r="G5" s="240"/>
      <c r="H5" s="241"/>
    </row>
    <row r="6" spans="2:8" x14ac:dyDescent="0.25">
      <c r="B6" s="293" t="s">
        <v>520</v>
      </c>
      <c r="C6" s="90">
        <v>2016</v>
      </c>
      <c r="D6" s="295">
        <v>2015</v>
      </c>
      <c r="E6" s="295">
        <v>2014</v>
      </c>
      <c r="F6" s="295">
        <v>2013</v>
      </c>
      <c r="G6" s="295">
        <v>2012</v>
      </c>
      <c r="H6" s="295">
        <v>2011</v>
      </c>
    </row>
    <row r="7" spans="2:8" ht="25.5" thickBot="1" x14ac:dyDescent="0.3">
      <c r="B7" s="294"/>
      <c r="C7" s="87" t="s">
        <v>519</v>
      </c>
      <c r="D7" s="296"/>
      <c r="E7" s="296"/>
      <c r="F7" s="296"/>
      <c r="G7" s="296"/>
      <c r="H7" s="296"/>
    </row>
    <row r="8" spans="2:8" ht="17.25" x14ac:dyDescent="0.25">
      <c r="B8" s="66" t="s">
        <v>447</v>
      </c>
      <c r="C8" s="67"/>
      <c r="D8" s="67"/>
      <c r="E8" s="67"/>
      <c r="F8" s="67"/>
      <c r="G8" s="67"/>
      <c r="H8" s="67"/>
    </row>
    <row r="9" spans="2:8" x14ac:dyDescent="0.25">
      <c r="B9" s="68" t="s">
        <v>448</v>
      </c>
      <c r="C9" s="67"/>
      <c r="D9" s="67"/>
      <c r="E9" s="67"/>
      <c r="F9" s="67"/>
      <c r="G9" s="67"/>
      <c r="H9" s="67"/>
    </row>
    <row r="10" spans="2:8" x14ac:dyDescent="0.25">
      <c r="B10" s="68" t="s">
        <v>449</v>
      </c>
      <c r="C10" s="67"/>
      <c r="D10" s="67"/>
      <c r="E10" s="67"/>
      <c r="F10" s="67"/>
      <c r="G10" s="67"/>
      <c r="H10" s="67"/>
    </row>
    <row r="11" spans="2:8" x14ac:dyDescent="0.25">
      <c r="B11" s="68" t="s">
        <v>450</v>
      </c>
      <c r="C11" s="67"/>
      <c r="D11" s="67"/>
      <c r="E11" s="67"/>
      <c r="F11" s="67"/>
      <c r="G11" s="67"/>
      <c r="H11" s="67"/>
    </row>
    <row r="12" spans="2:8" ht="25.5" x14ac:dyDescent="0.25">
      <c r="B12" s="68" t="s">
        <v>451</v>
      </c>
      <c r="C12" s="67"/>
      <c r="D12" s="67"/>
      <c r="E12" s="67"/>
      <c r="F12" s="67"/>
      <c r="G12" s="67"/>
      <c r="H12" s="67"/>
    </row>
    <row r="13" spans="2:8" ht="17.25" x14ac:dyDescent="0.25">
      <c r="B13" s="68" t="s">
        <v>452</v>
      </c>
      <c r="C13" s="67"/>
      <c r="D13" s="67"/>
      <c r="E13" s="67"/>
      <c r="F13" s="67"/>
      <c r="G13" s="67"/>
      <c r="H13" s="67"/>
    </row>
    <row r="14" spans="2:8" x14ac:dyDescent="0.25">
      <c r="B14" s="68" t="s">
        <v>453</v>
      </c>
      <c r="C14" s="67"/>
      <c r="D14" s="67"/>
      <c r="E14" s="67"/>
      <c r="F14" s="67"/>
      <c r="G14" s="67"/>
      <c r="H14" s="67"/>
    </row>
    <row r="15" spans="2:8" ht="17.25" x14ac:dyDescent="0.25">
      <c r="B15" s="68" t="s">
        <v>454</v>
      </c>
      <c r="C15" s="67"/>
      <c r="D15" s="67"/>
      <c r="E15" s="67"/>
      <c r="F15" s="67"/>
      <c r="G15" s="67"/>
      <c r="H15" s="67"/>
    </row>
    <row r="16" spans="2:8" ht="17.25" x14ac:dyDescent="0.25">
      <c r="B16" s="68" t="s">
        <v>455</v>
      </c>
      <c r="C16" s="67"/>
      <c r="D16" s="67"/>
      <c r="E16" s="67"/>
      <c r="F16" s="67"/>
      <c r="G16" s="67"/>
      <c r="H16" s="67"/>
    </row>
    <row r="17" spans="2:8" x14ac:dyDescent="0.25">
      <c r="B17" s="68" t="s">
        <v>456</v>
      </c>
      <c r="C17" s="67"/>
      <c r="D17" s="67"/>
      <c r="E17" s="67"/>
      <c r="F17" s="67"/>
      <c r="G17" s="67"/>
      <c r="H17" s="67"/>
    </row>
    <row r="18" spans="2:8" x14ac:dyDescent="0.25">
      <c r="B18" s="53"/>
      <c r="C18" s="67"/>
      <c r="D18" s="67"/>
      <c r="E18" s="67"/>
      <c r="F18" s="67"/>
      <c r="G18" s="67"/>
      <c r="H18" s="67"/>
    </row>
    <row r="19" spans="2:8" ht="17.25" x14ac:dyDescent="0.25">
      <c r="B19" s="66" t="s">
        <v>457</v>
      </c>
      <c r="C19" s="67"/>
      <c r="D19" s="67"/>
      <c r="E19" s="67"/>
      <c r="F19" s="67"/>
      <c r="G19" s="67"/>
      <c r="H19" s="67"/>
    </row>
    <row r="20" spans="2:8" x14ac:dyDescent="0.25">
      <c r="B20" s="68" t="s">
        <v>448</v>
      </c>
      <c r="C20" s="67"/>
      <c r="D20" s="67"/>
      <c r="E20" s="67"/>
      <c r="F20" s="67"/>
      <c r="G20" s="67"/>
      <c r="H20" s="67"/>
    </row>
    <row r="21" spans="2:8" x14ac:dyDescent="0.25">
      <c r="B21" s="68" t="s">
        <v>449</v>
      </c>
      <c r="C21" s="67"/>
      <c r="D21" s="67"/>
      <c r="E21" s="67"/>
      <c r="F21" s="67"/>
      <c r="G21" s="67"/>
      <c r="H21" s="67"/>
    </row>
    <row r="22" spans="2:8" x14ac:dyDescent="0.25">
      <c r="B22" s="68" t="s">
        <v>450</v>
      </c>
      <c r="C22" s="67"/>
      <c r="D22" s="67"/>
      <c r="E22" s="67"/>
      <c r="F22" s="67"/>
      <c r="G22" s="67"/>
      <c r="H22" s="67"/>
    </row>
    <row r="23" spans="2:8" ht="25.5" x14ac:dyDescent="0.25">
      <c r="B23" s="68" t="s">
        <v>451</v>
      </c>
      <c r="C23" s="67"/>
      <c r="D23" s="67"/>
      <c r="E23" s="67"/>
      <c r="F23" s="67"/>
      <c r="G23" s="67"/>
      <c r="H23" s="67"/>
    </row>
    <row r="24" spans="2:8" ht="17.25" x14ac:dyDescent="0.25">
      <c r="B24" s="68" t="s">
        <v>452</v>
      </c>
      <c r="C24" s="67"/>
      <c r="D24" s="67"/>
      <c r="E24" s="67"/>
      <c r="F24" s="67"/>
      <c r="G24" s="67"/>
      <c r="H24" s="67"/>
    </row>
    <row r="25" spans="2:8" x14ac:dyDescent="0.25">
      <c r="B25" s="68" t="s">
        <v>453</v>
      </c>
      <c r="C25" s="67"/>
      <c r="D25" s="67"/>
      <c r="E25" s="67"/>
      <c r="F25" s="67"/>
      <c r="G25" s="67"/>
      <c r="H25" s="67"/>
    </row>
    <row r="26" spans="2:8" ht="17.25" x14ac:dyDescent="0.25">
      <c r="B26" s="68" t="s">
        <v>454</v>
      </c>
      <c r="C26" s="67"/>
      <c r="D26" s="67"/>
      <c r="E26" s="67"/>
      <c r="F26" s="67"/>
      <c r="G26" s="67"/>
      <c r="H26" s="67"/>
    </row>
    <row r="27" spans="2:8" ht="17.25" x14ac:dyDescent="0.25">
      <c r="B27" s="68" t="s">
        <v>458</v>
      </c>
      <c r="C27" s="67"/>
      <c r="D27" s="67"/>
      <c r="E27" s="67"/>
      <c r="F27" s="67"/>
      <c r="G27" s="67"/>
      <c r="H27" s="67"/>
    </row>
    <row r="28" spans="2:8" x14ac:dyDescent="0.25">
      <c r="B28" s="68" t="s">
        <v>456</v>
      </c>
      <c r="C28" s="67"/>
      <c r="D28" s="67"/>
      <c r="E28" s="67"/>
      <c r="F28" s="67"/>
      <c r="G28" s="67"/>
      <c r="H28" s="67"/>
    </row>
    <row r="29" spans="2:8" x14ac:dyDescent="0.25">
      <c r="B29" s="53"/>
      <c r="C29" s="67"/>
      <c r="D29" s="67"/>
      <c r="E29" s="67"/>
      <c r="F29" s="67"/>
      <c r="G29" s="67"/>
      <c r="H29" s="67"/>
    </row>
    <row r="30" spans="2:8" ht="17.25" x14ac:dyDescent="0.25">
      <c r="B30" s="66" t="s">
        <v>459</v>
      </c>
      <c r="C30" s="67"/>
      <c r="D30" s="67"/>
      <c r="E30" s="67"/>
      <c r="F30" s="67"/>
      <c r="G30" s="67"/>
      <c r="H30" s="67"/>
    </row>
    <row r="31" spans="2:8" ht="15.75" thickBot="1" x14ac:dyDescent="0.3">
      <c r="B31" s="24"/>
      <c r="C31" s="69"/>
      <c r="D31" s="69"/>
      <c r="E31" s="69"/>
      <c r="F31" s="69"/>
      <c r="G31" s="69"/>
      <c r="H31" s="6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L12" sqref="L12"/>
    </sheetView>
  </sheetViews>
  <sheetFormatPr baseColWidth="10" defaultRowHeight="15" x14ac:dyDescent="0.25"/>
  <cols>
    <col min="2" max="2" width="21.42578125" customWidth="1"/>
  </cols>
  <sheetData>
    <row r="1" spans="2:8" ht="15.75" thickBot="1" x14ac:dyDescent="0.3"/>
    <row r="2" spans="2:8" x14ac:dyDescent="0.25">
      <c r="B2" s="170" t="s">
        <v>415</v>
      </c>
      <c r="C2" s="171"/>
      <c r="D2" s="171"/>
      <c r="E2" s="171"/>
      <c r="F2" s="171"/>
      <c r="G2" s="171"/>
      <c r="H2" s="172"/>
    </row>
    <row r="3" spans="2:8" x14ac:dyDescent="0.25">
      <c r="B3" s="236" t="s">
        <v>460</v>
      </c>
      <c r="C3" s="237"/>
      <c r="D3" s="237"/>
      <c r="E3" s="237"/>
      <c r="F3" s="237"/>
      <c r="G3" s="237"/>
      <c r="H3" s="238"/>
    </row>
    <row r="4" spans="2:8" ht="15.75" thickBot="1" x14ac:dyDescent="0.3">
      <c r="B4" s="239" t="s">
        <v>1</v>
      </c>
      <c r="C4" s="240"/>
      <c r="D4" s="240"/>
      <c r="E4" s="240"/>
      <c r="F4" s="240"/>
      <c r="G4" s="240"/>
      <c r="H4" s="241"/>
    </row>
    <row r="5" spans="2:8" ht="15.75" thickBot="1" x14ac:dyDescent="0.3">
      <c r="B5" s="101" t="s">
        <v>418</v>
      </c>
      <c r="C5" s="102">
        <v>2011</v>
      </c>
      <c r="D5" s="102">
        <v>2012</v>
      </c>
      <c r="E5" s="102">
        <v>2013</v>
      </c>
      <c r="F5" s="102">
        <v>2014</v>
      </c>
      <c r="G5" s="102">
        <v>2015</v>
      </c>
      <c r="H5" s="102">
        <v>2016</v>
      </c>
    </row>
    <row r="6" spans="2:8" x14ac:dyDescent="0.25">
      <c r="B6" s="93"/>
      <c r="C6" s="103"/>
      <c r="D6" s="103"/>
      <c r="E6" s="103"/>
      <c r="F6" s="103"/>
      <c r="G6" s="103"/>
      <c r="H6" s="103"/>
    </row>
    <row r="7" spans="2:8" ht="33.75" x14ac:dyDescent="0.25">
      <c r="B7" s="95" t="s">
        <v>461</v>
      </c>
      <c r="C7" s="103"/>
      <c r="D7" s="103"/>
      <c r="E7" s="103"/>
      <c r="F7" s="103"/>
      <c r="G7" s="103"/>
      <c r="H7" s="103"/>
    </row>
    <row r="8" spans="2:8" x14ac:dyDescent="0.25">
      <c r="B8" s="104" t="s">
        <v>420</v>
      </c>
      <c r="C8" s="103"/>
      <c r="D8" s="103"/>
      <c r="E8" s="103"/>
      <c r="F8" s="103"/>
      <c r="G8" s="103"/>
      <c r="H8" s="103"/>
    </row>
    <row r="9" spans="2:8" ht="17.25" x14ac:dyDescent="0.25">
      <c r="B9" s="104" t="s">
        <v>421</v>
      </c>
      <c r="C9" s="103"/>
      <c r="D9" s="103"/>
      <c r="E9" s="103"/>
      <c r="F9" s="103"/>
      <c r="G9" s="103"/>
      <c r="H9" s="103"/>
    </row>
    <row r="10" spans="2:8" ht="17.25" x14ac:dyDescent="0.25">
      <c r="B10" s="104" t="s">
        <v>422</v>
      </c>
      <c r="C10" s="103"/>
      <c r="D10" s="103"/>
      <c r="E10" s="103"/>
      <c r="F10" s="103"/>
      <c r="G10" s="103"/>
      <c r="H10" s="103"/>
    </row>
    <row r="11" spans="2:8" x14ac:dyDescent="0.25">
      <c r="B11" s="104" t="s">
        <v>423</v>
      </c>
      <c r="C11" s="103"/>
      <c r="D11" s="103"/>
      <c r="E11" s="103"/>
      <c r="F11" s="103"/>
      <c r="G11" s="103"/>
      <c r="H11" s="103"/>
    </row>
    <row r="12" spans="2:8" x14ac:dyDescent="0.25">
      <c r="B12" s="104" t="s">
        <v>424</v>
      </c>
      <c r="C12" s="103"/>
      <c r="D12" s="103"/>
      <c r="E12" s="103"/>
      <c r="F12" s="103"/>
      <c r="G12" s="103"/>
      <c r="H12" s="103"/>
    </row>
    <row r="13" spans="2:8" x14ac:dyDescent="0.25">
      <c r="B13" s="104" t="s">
        <v>462</v>
      </c>
      <c r="C13" s="103"/>
      <c r="D13" s="103"/>
      <c r="E13" s="103"/>
      <c r="F13" s="103"/>
      <c r="G13" s="103"/>
      <c r="H13" s="103"/>
    </row>
    <row r="14" spans="2:8" ht="17.25" x14ac:dyDescent="0.25">
      <c r="B14" s="104" t="s">
        <v>426</v>
      </c>
      <c r="C14" s="103"/>
      <c r="D14" s="103"/>
      <c r="E14" s="103"/>
      <c r="F14" s="103"/>
      <c r="G14" s="103"/>
      <c r="H14" s="103"/>
    </row>
    <row r="15" spans="2:8" x14ac:dyDescent="0.25">
      <c r="B15" s="104" t="s">
        <v>427</v>
      </c>
      <c r="C15" s="103"/>
      <c r="D15" s="103"/>
      <c r="E15" s="103"/>
      <c r="F15" s="103"/>
      <c r="G15" s="103"/>
      <c r="H15" s="103"/>
    </row>
    <row r="16" spans="2:8" ht="17.25" x14ac:dyDescent="0.25">
      <c r="B16" s="104" t="s">
        <v>463</v>
      </c>
      <c r="C16" s="103"/>
      <c r="D16" s="103"/>
      <c r="E16" s="103"/>
      <c r="F16" s="103"/>
      <c r="G16" s="103"/>
      <c r="H16" s="103"/>
    </row>
    <row r="17" spans="2:8" x14ac:dyDescent="0.25">
      <c r="B17" s="104" t="s">
        <v>464</v>
      </c>
      <c r="C17" s="103"/>
      <c r="D17" s="103"/>
      <c r="E17" s="103"/>
      <c r="F17" s="103"/>
      <c r="G17" s="103"/>
      <c r="H17" s="103"/>
    </row>
    <row r="18" spans="2:8" x14ac:dyDescent="0.25">
      <c r="B18" s="104" t="s">
        <v>430</v>
      </c>
      <c r="C18" s="103"/>
      <c r="D18" s="103"/>
      <c r="E18" s="103"/>
      <c r="F18" s="103"/>
      <c r="G18" s="103"/>
      <c r="H18" s="103"/>
    </row>
    <row r="19" spans="2:8" ht="17.25" x14ac:dyDescent="0.25">
      <c r="B19" s="104" t="s">
        <v>465</v>
      </c>
      <c r="C19" s="103"/>
      <c r="D19" s="103"/>
      <c r="E19" s="103"/>
      <c r="F19" s="103"/>
      <c r="G19" s="103"/>
      <c r="H19" s="103"/>
    </row>
    <row r="20" spans="2:8" x14ac:dyDescent="0.25">
      <c r="B20" s="98"/>
      <c r="C20" s="103"/>
      <c r="D20" s="103"/>
      <c r="E20" s="103"/>
      <c r="F20" s="103"/>
      <c r="G20" s="103"/>
      <c r="H20" s="103"/>
    </row>
    <row r="21" spans="2:8" ht="18" x14ac:dyDescent="0.25">
      <c r="B21" s="95" t="s">
        <v>466</v>
      </c>
      <c r="C21" s="103"/>
      <c r="D21" s="103"/>
      <c r="E21" s="103"/>
      <c r="F21" s="103"/>
      <c r="G21" s="103"/>
      <c r="H21" s="103"/>
    </row>
    <row r="22" spans="2:8" x14ac:dyDescent="0.25">
      <c r="B22" s="104" t="s">
        <v>433</v>
      </c>
      <c r="C22" s="103"/>
      <c r="D22" s="103"/>
      <c r="E22" s="103"/>
      <c r="F22" s="103"/>
      <c r="G22" s="103"/>
      <c r="H22" s="103"/>
    </row>
    <row r="23" spans="2:8" x14ac:dyDescent="0.25">
      <c r="B23" s="104" t="s">
        <v>434</v>
      </c>
      <c r="C23" s="103"/>
      <c r="D23" s="103"/>
      <c r="E23" s="103"/>
      <c r="F23" s="103"/>
      <c r="G23" s="103"/>
      <c r="H23" s="103"/>
    </row>
    <row r="24" spans="2:8" ht="17.25" x14ac:dyDescent="0.25">
      <c r="B24" s="104" t="s">
        <v>435</v>
      </c>
      <c r="C24" s="103"/>
      <c r="D24" s="103"/>
      <c r="E24" s="103"/>
      <c r="F24" s="103"/>
      <c r="G24" s="103"/>
      <c r="H24" s="103"/>
    </row>
    <row r="25" spans="2:8" ht="25.5" x14ac:dyDescent="0.25">
      <c r="B25" s="104" t="s">
        <v>436</v>
      </c>
      <c r="C25" s="103"/>
      <c r="D25" s="103"/>
      <c r="E25" s="103"/>
      <c r="F25" s="103"/>
      <c r="G25" s="103"/>
      <c r="H25" s="103"/>
    </row>
    <row r="26" spans="2:8" ht="17.25" x14ac:dyDescent="0.25">
      <c r="B26" s="104" t="s">
        <v>437</v>
      </c>
      <c r="C26" s="103"/>
      <c r="D26" s="103"/>
      <c r="E26" s="103"/>
      <c r="F26" s="103"/>
      <c r="G26" s="103"/>
      <c r="H26" s="103"/>
    </row>
    <row r="27" spans="2:8" x14ac:dyDescent="0.25">
      <c r="B27" s="98"/>
      <c r="C27" s="103"/>
      <c r="D27" s="103"/>
      <c r="E27" s="103"/>
      <c r="F27" s="103"/>
      <c r="G27" s="103"/>
      <c r="H27" s="103"/>
    </row>
    <row r="28" spans="2:8" ht="17.25" x14ac:dyDescent="0.25">
      <c r="B28" s="95" t="s">
        <v>467</v>
      </c>
      <c r="C28" s="103"/>
      <c r="D28" s="103"/>
      <c r="E28" s="103"/>
      <c r="F28" s="103"/>
      <c r="G28" s="103"/>
      <c r="H28" s="103"/>
    </row>
    <row r="29" spans="2:8" ht="16.5" x14ac:dyDescent="0.25">
      <c r="B29" s="98" t="s">
        <v>274</v>
      </c>
      <c r="C29" s="103"/>
      <c r="D29" s="103"/>
      <c r="E29" s="103"/>
      <c r="F29" s="103"/>
      <c r="G29" s="103"/>
      <c r="H29" s="103"/>
    </row>
    <row r="30" spans="2:8" x14ac:dyDescent="0.25">
      <c r="B30" s="98"/>
      <c r="C30" s="103"/>
      <c r="D30" s="103"/>
      <c r="E30" s="103"/>
      <c r="F30" s="103"/>
      <c r="G30" s="103"/>
      <c r="H30" s="103"/>
    </row>
    <row r="31" spans="2:8" ht="17.25" x14ac:dyDescent="0.25">
      <c r="B31" s="95" t="s">
        <v>468</v>
      </c>
      <c r="C31" s="103"/>
      <c r="D31" s="103"/>
      <c r="E31" s="103"/>
      <c r="F31" s="103"/>
      <c r="G31" s="103"/>
      <c r="H31" s="103"/>
    </row>
    <row r="32" spans="2:8" x14ac:dyDescent="0.25">
      <c r="B32" s="98"/>
      <c r="C32" s="103"/>
      <c r="D32" s="103"/>
      <c r="E32" s="103"/>
      <c r="F32" s="103"/>
      <c r="G32" s="103"/>
      <c r="H32" s="103"/>
    </row>
    <row r="33" spans="2:8" x14ac:dyDescent="0.25">
      <c r="B33" s="97" t="s">
        <v>276</v>
      </c>
      <c r="C33" s="103"/>
      <c r="D33" s="103"/>
      <c r="E33" s="103"/>
      <c r="F33" s="103"/>
      <c r="G33" s="103"/>
      <c r="H33" s="103"/>
    </row>
    <row r="34" spans="2:8" ht="24.75" x14ac:dyDescent="0.25">
      <c r="B34" s="98" t="s">
        <v>441</v>
      </c>
      <c r="C34" s="103"/>
      <c r="D34" s="103"/>
      <c r="E34" s="103"/>
      <c r="F34" s="103"/>
      <c r="G34" s="103"/>
      <c r="H34" s="103"/>
    </row>
    <row r="35" spans="2:8" ht="24.75" x14ac:dyDescent="0.25">
      <c r="B35" s="98" t="s">
        <v>442</v>
      </c>
      <c r="C35" s="103"/>
      <c r="D35" s="103"/>
      <c r="E35" s="103"/>
      <c r="F35" s="103"/>
      <c r="G35" s="103"/>
      <c r="H35" s="103"/>
    </row>
    <row r="36" spans="2:8" ht="16.5" x14ac:dyDescent="0.25">
      <c r="B36" s="97" t="s">
        <v>443</v>
      </c>
      <c r="C36" s="103"/>
      <c r="D36" s="103"/>
      <c r="E36" s="103"/>
      <c r="F36" s="103"/>
      <c r="G36" s="103"/>
      <c r="H36" s="103"/>
    </row>
    <row r="37" spans="2:8" ht="15.75" thickBot="1" x14ac:dyDescent="0.3">
      <c r="B37" s="105"/>
      <c r="C37" s="106"/>
      <c r="D37" s="106"/>
      <c r="E37" s="106"/>
      <c r="F37" s="106"/>
      <c r="G37" s="106"/>
      <c r="H37" s="106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6" sqref="H6"/>
    </sheetView>
  </sheetViews>
  <sheetFormatPr baseColWidth="10" defaultRowHeight="15" x14ac:dyDescent="0.25"/>
  <cols>
    <col min="2" max="2" width="19.7109375" customWidth="1"/>
    <col min="8" max="8" width="12.85546875" customWidth="1"/>
  </cols>
  <sheetData>
    <row r="1" spans="2:8" ht="15.75" thickBot="1" x14ac:dyDescent="0.3"/>
    <row r="2" spans="2:8" x14ac:dyDescent="0.25">
      <c r="B2" s="170" t="s">
        <v>444</v>
      </c>
      <c r="C2" s="171"/>
      <c r="D2" s="171"/>
      <c r="E2" s="171"/>
      <c r="F2" s="171"/>
      <c r="G2" s="171"/>
      <c r="H2" s="172"/>
    </row>
    <row r="3" spans="2:8" x14ac:dyDescent="0.25">
      <c r="B3" s="236" t="s">
        <v>469</v>
      </c>
      <c r="C3" s="237"/>
      <c r="D3" s="237"/>
      <c r="E3" s="237"/>
      <c r="F3" s="237"/>
      <c r="G3" s="237"/>
      <c r="H3" s="238"/>
    </row>
    <row r="4" spans="2:8" ht="15.75" thickBot="1" x14ac:dyDescent="0.3">
      <c r="B4" s="239" t="s">
        <v>1</v>
      </c>
      <c r="C4" s="240"/>
      <c r="D4" s="240"/>
      <c r="E4" s="240"/>
      <c r="F4" s="240"/>
      <c r="G4" s="240"/>
      <c r="H4" s="241"/>
    </row>
    <row r="5" spans="2:8" ht="15.75" thickBot="1" x14ac:dyDescent="0.3">
      <c r="B5" s="101" t="s">
        <v>418</v>
      </c>
      <c r="C5" s="107">
        <v>2011</v>
      </c>
      <c r="D5" s="107">
        <v>2012</v>
      </c>
      <c r="E5" s="107">
        <v>2013</v>
      </c>
      <c r="F5" s="107">
        <v>2014</v>
      </c>
      <c r="G5" s="107">
        <v>2015</v>
      </c>
      <c r="H5" s="102">
        <v>2016</v>
      </c>
    </row>
    <row r="6" spans="2:8" ht="17.25" x14ac:dyDescent="0.25">
      <c r="B6" s="70" t="s">
        <v>447</v>
      </c>
      <c r="C6" s="71"/>
      <c r="D6" s="71"/>
      <c r="E6" s="71"/>
      <c r="F6" s="71"/>
      <c r="G6" s="71"/>
      <c r="H6" s="71"/>
    </row>
    <row r="7" spans="2:8" x14ac:dyDescent="0.25">
      <c r="B7" s="72" t="s">
        <v>448</v>
      </c>
      <c r="C7" s="71"/>
      <c r="D7" s="71"/>
      <c r="E7" s="71"/>
      <c r="F7" s="71"/>
      <c r="G7" s="71"/>
      <c r="H7" s="71"/>
    </row>
    <row r="8" spans="2:8" x14ac:dyDescent="0.25">
      <c r="B8" s="72" t="s">
        <v>449</v>
      </c>
      <c r="C8" s="71"/>
      <c r="D8" s="71"/>
      <c r="E8" s="71"/>
      <c r="F8" s="71"/>
      <c r="G8" s="71"/>
      <c r="H8" s="71"/>
    </row>
    <row r="9" spans="2:8" x14ac:dyDescent="0.25">
      <c r="B9" s="72" t="s">
        <v>450</v>
      </c>
      <c r="C9" s="71"/>
      <c r="D9" s="71"/>
      <c r="E9" s="71"/>
      <c r="F9" s="71"/>
      <c r="G9" s="71"/>
      <c r="H9" s="71"/>
    </row>
    <row r="10" spans="2:8" ht="17.25" x14ac:dyDescent="0.25">
      <c r="B10" s="72" t="s">
        <v>451</v>
      </c>
      <c r="C10" s="71"/>
      <c r="D10" s="71"/>
      <c r="E10" s="71"/>
      <c r="F10" s="71"/>
      <c r="G10" s="71"/>
      <c r="H10" s="71"/>
    </row>
    <row r="11" spans="2:8" ht="17.25" x14ac:dyDescent="0.25">
      <c r="B11" s="72" t="s">
        <v>452</v>
      </c>
      <c r="C11" s="71"/>
      <c r="D11" s="71"/>
      <c r="E11" s="71"/>
      <c r="F11" s="71"/>
      <c r="G11" s="71"/>
      <c r="H11" s="71"/>
    </row>
    <row r="12" spans="2:8" x14ac:dyDescent="0.25">
      <c r="B12" s="72" t="s">
        <v>453</v>
      </c>
      <c r="C12" s="71"/>
      <c r="D12" s="71"/>
      <c r="E12" s="71"/>
      <c r="F12" s="71"/>
      <c r="G12" s="71"/>
      <c r="H12" s="71"/>
    </row>
    <row r="13" spans="2:8" ht="17.25" x14ac:dyDescent="0.25">
      <c r="B13" s="72" t="s">
        <v>454</v>
      </c>
      <c r="C13" s="71"/>
      <c r="D13" s="71"/>
      <c r="E13" s="71"/>
      <c r="F13" s="71"/>
      <c r="G13" s="71"/>
      <c r="H13" s="71"/>
    </row>
    <row r="14" spans="2:8" x14ac:dyDescent="0.25">
      <c r="B14" s="72" t="s">
        <v>455</v>
      </c>
      <c r="C14" s="71"/>
      <c r="D14" s="71"/>
      <c r="E14" s="71"/>
      <c r="F14" s="71"/>
      <c r="G14" s="71"/>
      <c r="H14" s="71"/>
    </row>
    <row r="15" spans="2:8" x14ac:dyDescent="0.25">
      <c r="B15" s="72" t="s">
        <v>456</v>
      </c>
      <c r="C15" s="71"/>
      <c r="D15" s="71"/>
      <c r="E15" s="71"/>
      <c r="F15" s="71"/>
      <c r="G15" s="71"/>
      <c r="H15" s="71"/>
    </row>
    <row r="16" spans="2:8" x14ac:dyDescent="0.25">
      <c r="B16" s="72"/>
      <c r="C16" s="71"/>
      <c r="D16" s="71"/>
      <c r="E16" s="71"/>
      <c r="F16" s="71"/>
      <c r="G16" s="71"/>
      <c r="H16" s="71"/>
    </row>
    <row r="17" spans="2:8" ht="17.25" x14ac:dyDescent="0.25">
      <c r="B17" s="70" t="s">
        <v>457</v>
      </c>
      <c r="C17" s="71"/>
      <c r="D17" s="71"/>
      <c r="E17" s="71"/>
      <c r="F17" s="71"/>
      <c r="G17" s="71"/>
      <c r="H17" s="71"/>
    </row>
    <row r="18" spans="2:8" x14ac:dyDescent="0.25">
      <c r="B18" s="72" t="s">
        <v>448</v>
      </c>
      <c r="C18" s="71"/>
      <c r="D18" s="71"/>
      <c r="E18" s="71"/>
      <c r="F18" s="71"/>
      <c r="G18" s="71"/>
      <c r="H18" s="71"/>
    </row>
    <row r="19" spans="2:8" x14ac:dyDescent="0.25">
      <c r="B19" s="72" t="s">
        <v>449</v>
      </c>
      <c r="C19" s="71"/>
      <c r="D19" s="71"/>
      <c r="E19" s="71"/>
      <c r="F19" s="71"/>
      <c r="G19" s="71"/>
      <c r="H19" s="71"/>
    </row>
    <row r="20" spans="2:8" x14ac:dyDescent="0.25">
      <c r="B20" s="72" t="s">
        <v>450</v>
      </c>
      <c r="C20" s="71"/>
      <c r="D20" s="71"/>
      <c r="E20" s="71"/>
      <c r="F20" s="71"/>
      <c r="G20" s="71"/>
      <c r="H20" s="71"/>
    </row>
    <row r="21" spans="2:8" ht="17.25" x14ac:dyDescent="0.25">
      <c r="B21" s="72" t="s">
        <v>451</v>
      </c>
      <c r="C21" s="71"/>
      <c r="D21" s="71"/>
      <c r="E21" s="71"/>
      <c r="F21" s="71"/>
      <c r="G21" s="71"/>
      <c r="H21" s="71"/>
    </row>
    <row r="22" spans="2:8" ht="17.25" x14ac:dyDescent="0.25">
      <c r="B22" s="72" t="s">
        <v>452</v>
      </c>
      <c r="C22" s="71"/>
      <c r="D22" s="71"/>
      <c r="E22" s="71"/>
      <c r="F22" s="71"/>
      <c r="G22" s="71"/>
      <c r="H22" s="71"/>
    </row>
    <row r="23" spans="2:8" x14ac:dyDescent="0.25">
      <c r="B23" s="72" t="s">
        <v>453</v>
      </c>
      <c r="C23" s="71"/>
      <c r="D23" s="71"/>
      <c r="E23" s="71"/>
      <c r="F23" s="71"/>
      <c r="G23" s="71"/>
      <c r="H23" s="71"/>
    </row>
    <row r="24" spans="2:8" ht="17.25" x14ac:dyDescent="0.25">
      <c r="B24" s="72" t="s">
        <v>454</v>
      </c>
      <c r="C24" s="71"/>
      <c r="D24" s="71"/>
      <c r="E24" s="71"/>
      <c r="F24" s="71"/>
      <c r="G24" s="71"/>
      <c r="H24" s="71"/>
    </row>
    <row r="25" spans="2:8" x14ac:dyDescent="0.25">
      <c r="B25" s="72" t="s">
        <v>458</v>
      </c>
      <c r="C25" s="71"/>
      <c r="D25" s="71"/>
      <c r="E25" s="71"/>
      <c r="F25" s="71"/>
      <c r="G25" s="71"/>
      <c r="H25" s="71"/>
    </row>
    <row r="26" spans="2:8" x14ac:dyDescent="0.25">
      <c r="B26" s="72" t="s">
        <v>456</v>
      </c>
      <c r="C26" s="71"/>
      <c r="D26" s="71"/>
      <c r="E26" s="71"/>
      <c r="F26" s="71"/>
      <c r="G26" s="71"/>
      <c r="H26" s="71"/>
    </row>
    <row r="27" spans="2:8" x14ac:dyDescent="0.25">
      <c r="B27" s="72"/>
      <c r="C27" s="71"/>
      <c r="D27" s="71"/>
      <c r="E27" s="71"/>
      <c r="F27" s="71"/>
      <c r="G27" s="71"/>
      <c r="H27" s="71"/>
    </row>
    <row r="28" spans="2:8" ht="17.25" x14ac:dyDescent="0.25">
      <c r="B28" s="70" t="s">
        <v>470</v>
      </c>
      <c r="C28" s="71"/>
      <c r="D28" s="71"/>
      <c r="E28" s="71"/>
      <c r="F28" s="71"/>
      <c r="G28" s="71"/>
      <c r="H28" s="71"/>
    </row>
    <row r="29" spans="2:8" ht="15.75" thickBot="1" x14ac:dyDescent="0.3">
      <c r="B29" s="73"/>
      <c r="C29" s="74"/>
      <c r="D29" s="74"/>
      <c r="E29" s="74"/>
      <c r="F29" s="74"/>
      <c r="G29" s="74"/>
      <c r="H29" s="7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workbookViewId="0">
      <selection activeCell="K13" sqref="K13"/>
    </sheetView>
  </sheetViews>
  <sheetFormatPr baseColWidth="10" defaultRowHeight="15" x14ac:dyDescent="0.25"/>
  <cols>
    <col min="2" max="2" width="41" bestFit="1" customWidth="1"/>
    <col min="7" max="7" width="19.42578125" bestFit="1" customWidth="1"/>
  </cols>
  <sheetData>
    <row r="1" spans="2:7" ht="15.75" thickBot="1" x14ac:dyDescent="0.3"/>
    <row r="2" spans="2:7" x14ac:dyDescent="0.25">
      <c r="B2" s="297" t="s">
        <v>517</v>
      </c>
      <c r="C2" s="298"/>
      <c r="D2" s="298"/>
      <c r="E2" s="298"/>
      <c r="F2" s="298"/>
      <c r="G2" s="299"/>
    </row>
    <row r="3" spans="2:7" ht="15.75" thickBot="1" x14ac:dyDescent="0.3">
      <c r="B3" s="300" t="s">
        <v>471</v>
      </c>
      <c r="C3" s="301"/>
      <c r="D3" s="301"/>
      <c r="E3" s="301"/>
      <c r="F3" s="301"/>
      <c r="G3" s="302"/>
    </row>
    <row r="4" spans="2:7" s="109" customFormat="1" ht="17.25" thickBot="1" x14ac:dyDescent="0.3">
      <c r="B4" s="108" t="s">
        <v>194</v>
      </c>
      <c r="C4" s="87" t="s">
        <v>472</v>
      </c>
      <c r="D4" s="91" t="s">
        <v>473</v>
      </c>
      <c r="E4" s="87" t="s">
        <v>474</v>
      </c>
      <c r="F4" s="87" t="s">
        <v>475</v>
      </c>
      <c r="G4" s="91" t="s">
        <v>476</v>
      </c>
    </row>
    <row r="5" spans="2:7" x14ac:dyDescent="0.25">
      <c r="B5" s="75" t="s">
        <v>477</v>
      </c>
      <c r="C5" s="76"/>
      <c r="D5" s="77"/>
      <c r="E5" s="77"/>
      <c r="F5" s="77"/>
      <c r="G5" s="77"/>
    </row>
    <row r="6" spans="2:7" x14ac:dyDescent="0.25">
      <c r="B6" s="27" t="s">
        <v>478</v>
      </c>
      <c r="C6" s="76"/>
      <c r="D6" s="77"/>
      <c r="E6" s="77"/>
      <c r="F6" s="77"/>
      <c r="G6" s="77"/>
    </row>
    <row r="7" spans="2:7" x14ac:dyDescent="0.25">
      <c r="B7" s="27" t="s">
        <v>479</v>
      </c>
      <c r="C7" s="76"/>
      <c r="D7" s="77"/>
      <c r="E7" s="77"/>
      <c r="F7" s="77"/>
      <c r="G7" s="77"/>
    </row>
    <row r="8" spans="2:7" x14ac:dyDescent="0.25">
      <c r="B8" s="75"/>
      <c r="C8" s="78"/>
      <c r="D8" s="79"/>
      <c r="E8" s="79"/>
      <c r="F8" s="79"/>
      <c r="G8" s="79"/>
    </row>
    <row r="9" spans="2:7" x14ac:dyDescent="0.25">
      <c r="B9" s="75" t="s">
        <v>480</v>
      </c>
      <c r="C9" s="78"/>
      <c r="D9" s="79"/>
      <c r="E9" s="79"/>
      <c r="F9" s="79"/>
      <c r="G9" s="79"/>
    </row>
    <row r="10" spans="2:7" x14ac:dyDescent="0.25">
      <c r="B10" s="27" t="s">
        <v>481</v>
      </c>
      <c r="C10" s="78"/>
      <c r="D10" s="79"/>
      <c r="E10" s="79"/>
      <c r="F10" s="79"/>
      <c r="G10" s="79"/>
    </row>
    <row r="11" spans="2:7" x14ac:dyDescent="0.25">
      <c r="B11" s="80" t="s">
        <v>482</v>
      </c>
      <c r="C11" s="78"/>
      <c r="D11" s="79"/>
      <c r="E11" s="79"/>
      <c r="F11" s="79"/>
      <c r="G11" s="79"/>
    </row>
    <row r="12" spans="2:7" x14ac:dyDescent="0.25">
      <c r="B12" s="80" t="s">
        <v>483</v>
      </c>
      <c r="C12" s="78"/>
      <c r="D12" s="79"/>
      <c r="E12" s="79"/>
      <c r="F12" s="79"/>
      <c r="G12" s="79"/>
    </row>
    <row r="13" spans="2:7" x14ac:dyDescent="0.25">
      <c r="B13" s="80" t="s">
        <v>484</v>
      </c>
      <c r="C13" s="78"/>
      <c r="D13" s="79"/>
      <c r="E13" s="79"/>
      <c r="F13" s="79"/>
      <c r="G13" s="79"/>
    </row>
    <row r="14" spans="2:7" x14ac:dyDescent="0.25">
      <c r="B14" s="27" t="s">
        <v>485</v>
      </c>
      <c r="C14" s="78"/>
      <c r="D14" s="79"/>
      <c r="E14" s="79"/>
      <c r="F14" s="79"/>
      <c r="G14" s="79"/>
    </row>
    <row r="15" spans="2:7" x14ac:dyDescent="0.25">
      <c r="B15" s="80" t="s">
        <v>482</v>
      </c>
      <c r="C15" s="78"/>
      <c r="D15" s="79"/>
      <c r="E15" s="79"/>
      <c r="F15" s="79"/>
      <c r="G15" s="79"/>
    </row>
    <row r="16" spans="2:7" x14ac:dyDescent="0.25">
      <c r="B16" s="80" t="s">
        <v>483</v>
      </c>
      <c r="C16" s="78"/>
      <c r="D16" s="79"/>
      <c r="E16" s="79"/>
      <c r="F16" s="79"/>
      <c r="G16" s="79"/>
    </row>
    <row r="17" spans="2:7" x14ac:dyDescent="0.25">
      <c r="B17" s="80" t="s">
        <v>484</v>
      </c>
      <c r="C17" s="78"/>
      <c r="D17" s="79"/>
      <c r="E17" s="79"/>
      <c r="F17" s="79"/>
      <c r="G17" s="79"/>
    </row>
    <row r="18" spans="2:7" x14ac:dyDescent="0.25">
      <c r="B18" s="27" t="s">
        <v>486</v>
      </c>
      <c r="C18" s="78"/>
      <c r="D18" s="79"/>
      <c r="E18" s="79"/>
      <c r="F18" s="79"/>
      <c r="G18" s="79"/>
    </row>
    <row r="19" spans="2:7" x14ac:dyDescent="0.25">
      <c r="B19" s="27" t="s">
        <v>487</v>
      </c>
      <c r="C19" s="78"/>
      <c r="D19" s="79"/>
      <c r="E19" s="79"/>
      <c r="F19" s="79"/>
      <c r="G19" s="79"/>
    </row>
    <row r="20" spans="2:7" x14ac:dyDescent="0.25">
      <c r="B20" s="27" t="s">
        <v>488</v>
      </c>
      <c r="C20" s="78"/>
      <c r="D20" s="79"/>
      <c r="E20" s="79"/>
      <c r="F20" s="79"/>
      <c r="G20" s="79"/>
    </row>
    <row r="21" spans="2:7" x14ac:dyDescent="0.25">
      <c r="B21" s="27" t="s">
        <v>489</v>
      </c>
      <c r="C21" s="78"/>
      <c r="D21" s="79"/>
      <c r="E21" s="79"/>
      <c r="F21" s="79"/>
      <c r="G21" s="79"/>
    </row>
    <row r="22" spans="2:7" x14ac:dyDescent="0.25">
      <c r="B22" s="27" t="s">
        <v>490</v>
      </c>
      <c r="C22" s="78"/>
      <c r="D22" s="79"/>
      <c r="E22" s="79"/>
      <c r="F22" s="79"/>
      <c r="G22" s="79"/>
    </row>
    <row r="23" spans="2:7" x14ac:dyDescent="0.25">
      <c r="B23" s="27" t="s">
        <v>491</v>
      </c>
      <c r="C23" s="78"/>
      <c r="D23" s="79"/>
      <c r="E23" s="79"/>
      <c r="F23" s="79"/>
      <c r="G23" s="79"/>
    </row>
    <row r="24" spans="2:7" x14ac:dyDescent="0.25">
      <c r="B24" s="27" t="s">
        <v>492</v>
      </c>
      <c r="C24" s="78"/>
      <c r="D24" s="79"/>
      <c r="E24" s="79"/>
      <c r="F24" s="79"/>
      <c r="G24" s="79"/>
    </row>
    <row r="25" spans="2:7" x14ac:dyDescent="0.25">
      <c r="B25" s="27" t="s">
        <v>493</v>
      </c>
      <c r="C25" s="78"/>
      <c r="D25" s="79"/>
      <c r="E25" s="79"/>
      <c r="F25" s="79"/>
      <c r="G25" s="79"/>
    </row>
    <row r="26" spans="2:7" x14ac:dyDescent="0.25">
      <c r="B26" s="75"/>
      <c r="C26" s="76"/>
      <c r="D26" s="77"/>
      <c r="E26" s="77"/>
      <c r="F26" s="77"/>
      <c r="G26" s="77"/>
    </row>
    <row r="27" spans="2:7" x14ac:dyDescent="0.25">
      <c r="B27" s="29" t="s">
        <v>494</v>
      </c>
      <c r="C27" s="78"/>
      <c r="D27" s="79"/>
      <c r="E27" s="79"/>
      <c r="F27" s="79"/>
      <c r="G27" s="79"/>
    </row>
    <row r="28" spans="2:7" x14ac:dyDescent="0.25">
      <c r="B28" s="27" t="s">
        <v>495</v>
      </c>
      <c r="C28" s="78"/>
      <c r="D28" s="79"/>
      <c r="E28" s="79"/>
      <c r="F28" s="79"/>
      <c r="G28" s="79"/>
    </row>
    <row r="29" spans="2:7" x14ac:dyDescent="0.25">
      <c r="B29" s="75"/>
      <c r="C29" s="76"/>
      <c r="D29" s="77"/>
      <c r="E29" s="77"/>
      <c r="F29" s="77"/>
      <c r="G29" s="77"/>
    </row>
    <row r="30" spans="2:7" x14ac:dyDescent="0.25">
      <c r="B30" s="29" t="s">
        <v>496</v>
      </c>
      <c r="C30" s="78"/>
      <c r="D30" s="79"/>
      <c r="E30" s="79"/>
      <c r="F30" s="79"/>
      <c r="G30" s="79"/>
    </row>
    <row r="31" spans="2:7" x14ac:dyDescent="0.25">
      <c r="B31" s="27" t="s">
        <v>481</v>
      </c>
      <c r="C31" s="78"/>
      <c r="D31" s="79"/>
      <c r="E31" s="79"/>
      <c r="F31" s="79"/>
      <c r="G31" s="79"/>
    </row>
    <row r="32" spans="2:7" x14ac:dyDescent="0.25">
      <c r="B32" s="27" t="s">
        <v>485</v>
      </c>
      <c r="C32" s="78"/>
      <c r="D32" s="79"/>
      <c r="E32" s="79"/>
      <c r="F32" s="79"/>
      <c r="G32" s="79"/>
    </row>
    <row r="33" spans="2:7" x14ac:dyDescent="0.25">
      <c r="B33" s="27" t="s">
        <v>497</v>
      </c>
      <c r="C33" s="78"/>
      <c r="D33" s="79"/>
      <c r="E33" s="79"/>
      <c r="F33" s="79"/>
      <c r="G33" s="79"/>
    </row>
    <row r="34" spans="2:7" x14ac:dyDescent="0.25">
      <c r="B34" s="75"/>
      <c r="C34" s="76"/>
      <c r="D34" s="77"/>
      <c r="E34" s="77"/>
      <c r="F34" s="77"/>
      <c r="G34" s="77"/>
    </row>
    <row r="35" spans="2:7" x14ac:dyDescent="0.25">
      <c r="B35" s="29" t="s">
        <v>498</v>
      </c>
      <c r="C35" s="78"/>
      <c r="D35" s="79"/>
      <c r="E35" s="79"/>
      <c r="F35" s="79"/>
      <c r="G35" s="79"/>
    </row>
    <row r="36" spans="2:7" x14ac:dyDescent="0.25">
      <c r="B36" s="27" t="s">
        <v>499</v>
      </c>
      <c r="C36" s="78"/>
      <c r="D36" s="79"/>
      <c r="E36" s="79"/>
      <c r="F36" s="79"/>
      <c r="G36" s="79"/>
    </row>
    <row r="37" spans="2:7" x14ac:dyDescent="0.25">
      <c r="B37" s="27" t="s">
        <v>500</v>
      </c>
      <c r="C37" s="78"/>
      <c r="D37" s="79"/>
      <c r="E37" s="79"/>
      <c r="F37" s="79"/>
      <c r="G37" s="79"/>
    </row>
    <row r="38" spans="2:7" x14ac:dyDescent="0.25">
      <c r="B38" s="27" t="s">
        <v>501</v>
      </c>
      <c r="C38" s="78"/>
      <c r="D38" s="79"/>
      <c r="E38" s="79"/>
      <c r="F38" s="79"/>
      <c r="G38" s="79"/>
    </row>
    <row r="39" spans="2:7" x14ac:dyDescent="0.25">
      <c r="B39" s="75"/>
      <c r="C39" s="76"/>
      <c r="D39" s="77"/>
      <c r="E39" s="77"/>
      <c r="F39" s="77"/>
      <c r="G39" s="77"/>
    </row>
    <row r="40" spans="2:7" x14ac:dyDescent="0.25">
      <c r="B40" s="75" t="s">
        <v>502</v>
      </c>
      <c r="C40" s="78"/>
      <c r="D40" s="79"/>
      <c r="E40" s="79"/>
      <c r="F40" s="79"/>
      <c r="G40" s="79"/>
    </row>
    <row r="41" spans="2:7" x14ac:dyDescent="0.25">
      <c r="B41" s="75"/>
      <c r="C41" s="76"/>
      <c r="D41" s="77"/>
      <c r="E41" s="77"/>
      <c r="F41" s="77"/>
      <c r="G41" s="77"/>
    </row>
    <row r="42" spans="2:7" x14ac:dyDescent="0.25">
      <c r="B42" s="75" t="s">
        <v>503</v>
      </c>
      <c r="C42" s="78"/>
      <c r="D42" s="79"/>
      <c r="E42" s="79"/>
      <c r="F42" s="79"/>
      <c r="G42" s="79"/>
    </row>
    <row r="43" spans="2:7" x14ac:dyDescent="0.25">
      <c r="B43" s="27" t="s">
        <v>504</v>
      </c>
      <c r="C43" s="78"/>
      <c r="D43" s="79"/>
      <c r="E43" s="79"/>
      <c r="F43" s="79"/>
      <c r="G43" s="79"/>
    </row>
    <row r="44" spans="2:7" x14ac:dyDescent="0.25">
      <c r="B44" s="27" t="s">
        <v>505</v>
      </c>
      <c r="C44" s="78"/>
      <c r="D44" s="79"/>
      <c r="E44" s="79"/>
      <c r="F44" s="79"/>
      <c r="G44" s="79"/>
    </row>
    <row r="45" spans="2:7" x14ac:dyDescent="0.25">
      <c r="B45" s="27" t="s">
        <v>506</v>
      </c>
      <c r="C45" s="78"/>
      <c r="D45" s="79"/>
      <c r="E45" s="79"/>
      <c r="F45" s="79"/>
      <c r="G45" s="79"/>
    </row>
    <row r="46" spans="2:7" x14ac:dyDescent="0.25">
      <c r="B46" s="75"/>
      <c r="C46" s="76"/>
      <c r="D46" s="77"/>
      <c r="E46" s="77"/>
      <c r="F46" s="77"/>
      <c r="G46" s="77"/>
    </row>
    <row r="47" spans="2:7" ht="16.5" x14ac:dyDescent="0.25">
      <c r="B47" s="84" t="s">
        <v>507</v>
      </c>
      <c r="C47" s="78"/>
      <c r="D47" s="79"/>
      <c r="E47" s="79"/>
      <c r="F47" s="79"/>
      <c r="G47" s="79"/>
    </row>
    <row r="48" spans="2:7" x14ac:dyDescent="0.25">
      <c r="B48" s="27" t="s">
        <v>505</v>
      </c>
      <c r="C48" s="78"/>
      <c r="D48" s="79"/>
      <c r="E48" s="79"/>
      <c r="F48" s="79"/>
      <c r="G48" s="79"/>
    </row>
    <row r="49" spans="2:7" x14ac:dyDescent="0.25">
      <c r="B49" s="27" t="s">
        <v>506</v>
      </c>
      <c r="C49" s="78"/>
      <c r="D49" s="79"/>
      <c r="E49" s="79"/>
      <c r="F49" s="79"/>
      <c r="G49" s="79"/>
    </row>
    <row r="50" spans="2:7" x14ac:dyDescent="0.25">
      <c r="B50" s="75"/>
      <c r="C50" s="76"/>
      <c r="D50" s="77"/>
      <c r="E50" s="77"/>
      <c r="F50" s="77"/>
      <c r="G50" s="77"/>
    </row>
    <row r="51" spans="2:7" x14ac:dyDescent="0.25">
      <c r="B51" s="75" t="s">
        <v>508</v>
      </c>
      <c r="C51" s="78"/>
      <c r="D51" s="79"/>
      <c r="E51" s="79"/>
      <c r="F51" s="79"/>
      <c r="G51" s="79"/>
    </row>
    <row r="52" spans="2:7" x14ac:dyDescent="0.25">
      <c r="B52" s="27" t="s">
        <v>505</v>
      </c>
      <c r="C52" s="78"/>
      <c r="D52" s="79"/>
      <c r="E52" s="79"/>
      <c r="F52" s="79"/>
      <c r="G52" s="79"/>
    </row>
    <row r="53" spans="2:7" x14ac:dyDescent="0.25">
      <c r="B53" s="27" t="s">
        <v>506</v>
      </c>
      <c r="C53" s="78"/>
      <c r="D53" s="79"/>
      <c r="E53" s="79"/>
      <c r="F53" s="79"/>
      <c r="G53" s="79"/>
    </row>
    <row r="54" spans="2:7" x14ac:dyDescent="0.25">
      <c r="B54" s="27" t="s">
        <v>509</v>
      </c>
      <c r="C54" s="78"/>
      <c r="D54" s="79"/>
      <c r="E54" s="79"/>
      <c r="F54" s="79"/>
      <c r="G54" s="79"/>
    </row>
    <row r="55" spans="2:7" x14ac:dyDescent="0.25">
      <c r="B55" s="75"/>
      <c r="C55" s="76"/>
      <c r="D55" s="77"/>
      <c r="E55" s="77"/>
      <c r="F55" s="77"/>
      <c r="G55" s="77"/>
    </row>
    <row r="56" spans="2:7" x14ac:dyDescent="0.25">
      <c r="B56" s="75" t="s">
        <v>510</v>
      </c>
      <c r="C56" s="78"/>
      <c r="D56" s="79"/>
      <c r="E56" s="79"/>
      <c r="F56" s="79"/>
      <c r="G56" s="79"/>
    </row>
    <row r="57" spans="2:7" x14ac:dyDescent="0.25">
      <c r="B57" s="27" t="s">
        <v>505</v>
      </c>
      <c r="C57" s="78"/>
      <c r="D57" s="79"/>
      <c r="E57" s="79"/>
      <c r="F57" s="79"/>
      <c r="G57" s="79"/>
    </row>
    <row r="58" spans="2:7" x14ac:dyDescent="0.25">
      <c r="B58" s="27" t="s">
        <v>506</v>
      </c>
      <c r="C58" s="78"/>
      <c r="D58" s="79"/>
      <c r="E58" s="79"/>
      <c r="F58" s="79"/>
      <c r="G58" s="79"/>
    </row>
    <row r="59" spans="2:7" x14ac:dyDescent="0.25">
      <c r="B59" s="75"/>
      <c r="C59" s="76"/>
      <c r="D59" s="77"/>
      <c r="E59" s="77"/>
      <c r="F59" s="77"/>
      <c r="G59" s="77"/>
    </row>
    <row r="60" spans="2:7" x14ac:dyDescent="0.25">
      <c r="B60" s="75" t="s">
        <v>511</v>
      </c>
      <c r="C60" s="78"/>
      <c r="D60" s="79"/>
      <c r="E60" s="79"/>
      <c r="F60" s="79"/>
      <c r="G60" s="79"/>
    </row>
    <row r="61" spans="2:7" x14ac:dyDescent="0.25">
      <c r="B61" s="27" t="s">
        <v>512</v>
      </c>
      <c r="C61" s="78"/>
      <c r="D61" s="79"/>
      <c r="E61" s="79"/>
      <c r="F61" s="79"/>
      <c r="G61" s="79"/>
    </row>
    <row r="62" spans="2:7" x14ac:dyDescent="0.25">
      <c r="B62" s="27" t="s">
        <v>513</v>
      </c>
      <c r="C62" s="78"/>
      <c r="D62" s="79"/>
      <c r="E62" s="79"/>
      <c r="F62" s="79"/>
      <c r="G62" s="79"/>
    </row>
    <row r="63" spans="2:7" x14ac:dyDescent="0.25">
      <c r="B63" s="75"/>
      <c r="C63" s="76"/>
      <c r="D63" s="77"/>
      <c r="E63" s="77"/>
      <c r="F63" s="77"/>
      <c r="G63" s="77"/>
    </row>
    <row r="64" spans="2:7" x14ac:dyDescent="0.25">
      <c r="B64" s="75" t="s">
        <v>514</v>
      </c>
      <c r="C64" s="78"/>
      <c r="D64" s="79"/>
      <c r="E64" s="79"/>
      <c r="F64" s="79"/>
      <c r="G64" s="79"/>
    </row>
    <row r="65" spans="2:7" x14ac:dyDescent="0.25">
      <c r="B65" s="27" t="s">
        <v>515</v>
      </c>
      <c r="C65" s="78"/>
      <c r="D65" s="79"/>
      <c r="E65" s="79"/>
      <c r="F65" s="79"/>
      <c r="G65" s="79"/>
    </row>
    <row r="66" spans="2:7" x14ac:dyDescent="0.25">
      <c r="B66" s="27" t="s">
        <v>516</v>
      </c>
      <c r="C66" s="78"/>
      <c r="D66" s="79"/>
      <c r="E66" s="79"/>
      <c r="F66" s="79"/>
      <c r="G66" s="79"/>
    </row>
    <row r="67" spans="2:7" ht="15.75" thickBot="1" x14ac:dyDescent="0.3">
      <c r="B67" s="81"/>
      <c r="C67" s="82"/>
      <c r="D67" s="83"/>
      <c r="E67" s="83"/>
      <c r="F67" s="83"/>
      <c r="G67" s="8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opLeftCell="C1" zoomScale="235" zoomScaleNormal="235" workbookViewId="0">
      <selection activeCell="H12" sqref="H12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3" t="s">
        <v>525</v>
      </c>
      <c r="C2" s="194"/>
      <c r="D2" s="194"/>
      <c r="E2" s="194"/>
      <c r="F2" s="194"/>
      <c r="G2" s="194"/>
      <c r="H2" s="194"/>
      <c r="I2" s="194"/>
      <c r="J2" s="195"/>
    </row>
    <row r="3" spans="2:10" x14ac:dyDescent="0.25">
      <c r="B3" s="196" t="s">
        <v>120</v>
      </c>
      <c r="C3" s="197"/>
      <c r="D3" s="197"/>
      <c r="E3" s="197"/>
      <c r="F3" s="197"/>
      <c r="G3" s="197"/>
      <c r="H3" s="197"/>
      <c r="I3" s="197"/>
      <c r="J3" s="198"/>
    </row>
    <row r="4" spans="2:10" x14ac:dyDescent="0.25">
      <c r="B4" s="196" t="s">
        <v>547</v>
      </c>
      <c r="C4" s="197"/>
      <c r="D4" s="197"/>
      <c r="E4" s="197"/>
      <c r="F4" s="197"/>
      <c r="G4" s="197"/>
      <c r="H4" s="197"/>
      <c r="I4" s="197"/>
      <c r="J4" s="198"/>
    </row>
    <row r="5" spans="2:10" ht="15.75" thickBot="1" x14ac:dyDescent="0.3">
      <c r="B5" s="199" t="s">
        <v>1</v>
      </c>
      <c r="C5" s="200"/>
      <c r="D5" s="200"/>
      <c r="E5" s="200"/>
      <c r="F5" s="200"/>
      <c r="G5" s="200"/>
      <c r="H5" s="200"/>
      <c r="I5" s="200"/>
      <c r="J5" s="201"/>
    </row>
    <row r="6" spans="2:10" ht="16.5" x14ac:dyDescent="0.25">
      <c r="B6" s="202" t="s">
        <v>121</v>
      </c>
      <c r="C6" s="203"/>
      <c r="D6" s="151" t="s">
        <v>122</v>
      </c>
      <c r="E6" s="179" t="s">
        <v>123</v>
      </c>
      <c r="F6" s="179" t="s">
        <v>124</v>
      </c>
      <c r="G6" s="179" t="s">
        <v>125</v>
      </c>
      <c r="H6" s="151" t="s">
        <v>126</v>
      </c>
      <c r="I6" s="179" t="s">
        <v>128</v>
      </c>
      <c r="J6" s="179" t="s">
        <v>129</v>
      </c>
    </row>
    <row r="7" spans="2:10" ht="25.5" thickBot="1" x14ac:dyDescent="0.3">
      <c r="B7" s="204"/>
      <c r="C7" s="205"/>
      <c r="D7" s="152" t="s">
        <v>540</v>
      </c>
      <c r="E7" s="181"/>
      <c r="F7" s="181"/>
      <c r="G7" s="181"/>
      <c r="H7" s="152" t="s">
        <v>127</v>
      </c>
      <c r="I7" s="181"/>
      <c r="J7" s="181"/>
    </row>
    <row r="8" spans="2:10" x14ac:dyDescent="0.25">
      <c r="B8" s="191"/>
      <c r="C8" s="192"/>
      <c r="D8" s="4"/>
      <c r="E8" s="4"/>
      <c r="F8" s="4"/>
      <c r="G8" s="4"/>
      <c r="H8" s="4"/>
      <c r="I8" s="4"/>
      <c r="J8" s="4"/>
    </row>
    <row r="9" spans="2:10" x14ac:dyDescent="0.25">
      <c r="B9" s="182" t="s">
        <v>130</v>
      </c>
      <c r="C9" s="183"/>
      <c r="D9" s="119">
        <f>+D10+D14</f>
        <v>0</v>
      </c>
      <c r="E9" s="119">
        <f t="shared" ref="E9:G9" si="0">+E10+E14</f>
        <v>0</v>
      </c>
      <c r="F9" s="119">
        <f t="shared" si="0"/>
        <v>0</v>
      </c>
      <c r="G9" s="119">
        <f t="shared" si="0"/>
        <v>0</v>
      </c>
      <c r="H9" s="119">
        <f>+D9+E9+F9+G9</f>
        <v>0</v>
      </c>
      <c r="I9" s="119">
        <v>0</v>
      </c>
      <c r="J9" s="119">
        <v>0</v>
      </c>
    </row>
    <row r="10" spans="2:10" x14ac:dyDescent="0.25">
      <c r="B10" s="182" t="s">
        <v>131</v>
      </c>
      <c r="C10" s="183"/>
      <c r="D10" s="114">
        <f>SUM(D11:D13)</f>
        <v>0</v>
      </c>
      <c r="E10" s="114">
        <f t="shared" ref="E10:G10" si="1">SUM(E11:E13)</f>
        <v>0</v>
      </c>
      <c r="F10" s="114">
        <f t="shared" si="1"/>
        <v>0</v>
      </c>
      <c r="G10" s="114">
        <f t="shared" si="1"/>
        <v>0</v>
      </c>
      <c r="H10" s="119">
        <f t="shared" ref="H10:H17" si="2">+D10+E10+F10+G10</f>
        <v>0</v>
      </c>
      <c r="I10" s="114">
        <v>0</v>
      </c>
      <c r="J10" s="114">
        <v>0</v>
      </c>
    </row>
    <row r="11" spans="2:10" x14ac:dyDescent="0.25">
      <c r="B11" s="88" t="s">
        <v>132</v>
      </c>
      <c r="C11" s="16"/>
      <c r="D11" s="115">
        <v>0</v>
      </c>
      <c r="E11" s="115">
        <v>0</v>
      </c>
      <c r="F11" s="115">
        <v>0</v>
      </c>
      <c r="G11" s="115">
        <v>0</v>
      </c>
      <c r="H11" s="120">
        <f t="shared" si="2"/>
        <v>0</v>
      </c>
      <c r="I11" s="115">
        <v>0</v>
      </c>
      <c r="J11" s="115">
        <v>0</v>
      </c>
    </row>
    <row r="12" spans="2:10" x14ac:dyDescent="0.25">
      <c r="B12" s="14" t="s">
        <v>133</v>
      </c>
      <c r="C12" s="1"/>
      <c r="D12" s="115">
        <v>0</v>
      </c>
      <c r="E12" s="115">
        <v>0</v>
      </c>
      <c r="F12" s="115">
        <v>0</v>
      </c>
      <c r="G12" s="115">
        <v>0</v>
      </c>
      <c r="H12" s="120">
        <f t="shared" si="2"/>
        <v>0</v>
      </c>
      <c r="I12" s="115">
        <v>0</v>
      </c>
      <c r="J12" s="115">
        <v>0</v>
      </c>
    </row>
    <row r="13" spans="2:10" x14ac:dyDescent="0.25">
      <c r="B13" s="88" t="s">
        <v>134</v>
      </c>
      <c r="C13" s="16"/>
      <c r="D13" s="115">
        <v>0</v>
      </c>
      <c r="E13" s="115">
        <v>0</v>
      </c>
      <c r="F13" s="115">
        <v>0</v>
      </c>
      <c r="G13" s="115">
        <v>0</v>
      </c>
      <c r="H13" s="120">
        <f t="shared" si="2"/>
        <v>0</v>
      </c>
      <c r="I13" s="115">
        <v>0</v>
      </c>
      <c r="J13" s="115">
        <v>0</v>
      </c>
    </row>
    <row r="14" spans="2:10" x14ac:dyDescent="0.25">
      <c r="B14" s="182" t="s">
        <v>135</v>
      </c>
      <c r="C14" s="183"/>
      <c r="D14" s="114">
        <f>SUM(D15:D17)</f>
        <v>0</v>
      </c>
      <c r="E14" s="114">
        <f t="shared" ref="E14:G14" si="3">SUM(E15:E17)</f>
        <v>0</v>
      </c>
      <c r="F14" s="114">
        <f t="shared" si="3"/>
        <v>0</v>
      </c>
      <c r="G14" s="114">
        <f t="shared" si="3"/>
        <v>0</v>
      </c>
      <c r="H14" s="119">
        <f t="shared" si="2"/>
        <v>0</v>
      </c>
      <c r="I14" s="114">
        <v>0</v>
      </c>
      <c r="J14" s="114">
        <v>0</v>
      </c>
    </row>
    <row r="15" spans="2:10" ht="16.5" customHeight="1" x14ac:dyDescent="0.25">
      <c r="B15" s="88" t="s">
        <v>136</v>
      </c>
      <c r="C15" s="16"/>
      <c r="D15" s="115">
        <v>0</v>
      </c>
      <c r="E15" s="115">
        <v>0</v>
      </c>
      <c r="F15" s="115">
        <v>0</v>
      </c>
      <c r="G15" s="115">
        <v>0</v>
      </c>
      <c r="H15" s="120">
        <f t="shared" si="2"/>
        <v>0</v>
      </c>
      <c r="I15" s="115">
        <v>0</v>
      </c>
      <c r="J15" s="115">
        <v>0</v>
      </c>
    </row>
    <row r="16" spans="2:10" x14ac:dyDescent="0.25">
      <c r="B16" s="89" t="s">
        <v>137</v>
      </c>
      <c r="C16" s="17"/>
      <c r="D16" s="115">
        <v>0</v>
      </c>
      <c r="E16" s="115">
        <v>0</v>
      </c>
      <c r="F16" s="115">
        <v>0</v>
      </c>
      <c r="G16" s="115">
        <v>0</v>
      </c>
      <c r="H16" s="120">
        <f t="shared" si="2"/>
        <v>0</v>
      </c>
      <c r="I16" s="115">
        <v>0</v>
      </c>
      <c r="J16" s="115">
        <v>0</v>
      </c>
    </row>
    <row r="17" spans="2:12" ht="16.5" customHeight="1" x14ac:dyDescent="0.25">
      <c r="B17" s="88" t="s">
        <v>138</v>
      </c>
      <c r="C17" s="16"/>
      <c r="D17" s="115">
        <v>0</v>
      </c>
      <c r="E17" s="115">
        <v>0</v>
      </c>
      <c r="F17" s="115">
        <v>0</v>
      </c>
      <c r="G17" s="115">
        <v>0</v>
      </c>
      <c r="H17" s="120">
        <f t="shared" si="2"/>
        <v>0</v>
      </c>
      <c r="I17" s="115">
        <v>0</v>
      </c>
      <c r="J17" s="115">
        <v>0</v>
      </c>
    </row>
    <row r="18" spans="2:12" x14ac:dyDescent="0.25">
      <c r="B18" s="182" t="s">
        <v>139</v>
      </c>
      <c r="C18" s="183"/>
      <c r="D18" s="119">
        <f>+'ANEXO 1 -F1'!G45</f>
        <v>193173310.56</v>
      </c>
      <c r="E18" s="119">
        <f>-D18+942111277</f>
        <v>748937966.44000006</v>
      </c>
      <c r="F18" s="119">
        <v>596266908</v>
      </c>
      <c r="G18" s="119">
        <v>0</v>
      </c>
      <c r="H18" s="119">
        <f>+'ANEXO 1 -F1'!F45</f>
        <v>345844369</v>
      </c>
      <c r="I18" s="119">
        <v>0</v>
      </c>
      <c r="J18" s="119">
        <v>0</v>
      </c>
      <c r="L18" s="134"/>
    </row>
    <row r="19" spans="2:12" x14ac:dyDescent="0.25">
      <c r="B19" s="14"/>
      <c r="C19" s="15"/>
      <c r="D19" s="115"/>
      <c r="E19" s="115"/>
      <c r="F19" s="115"/>
      <c r="G19" s="115"/>
      <c r="H19" s="115"/>
      <c r="I19" s="115"/>
      <c r="J19" s="115"/>
    </row>
    <row r="20" spans="2:12" ht="16.5" customHeight="1" x14ac:dyDescent="0.25">
      <c r="B20" s="182" t="s">
        <v>140</v>
      </c>
      <c r="C20" s="183"/>
      <c r="D20" s="114">
        <f>+D9+D18</f>
        <v>193173310.56</v>
      </c>
      <c r="E20" s="114">
        <f t="shared" ref="E20:H20" si="4">+E9+E18</f>
        <v>748937966.44000006</v>
      </c>
      <c r="F20" s="114">
        <f t="shared" si="4"/>
        <v>596266908</v>
      </c>
      <c r="G20" s="114">
        <f t="shared" si="4"/>
        <v>0</v>
      </c>
      <c r="H20" s="114">
        <f t="shared" si="4"/>
        <v>345844369</v>
      </c>
      <c r="I20" s="114">
        <v>0</v>
      </c>
      <c r="J20" s="114">
        <v>0</v>
      </c>
    </row>
    <row r="21" spans="2:12" x14ac:dyDescent="0.25">
      <c r="B21" s="182"/>
      <c r="C21" s="183"/>
      <c r="D21" s="114"/>
      <c r="E21" s="114"/>
      <c r="F21" s="114"/>
      <c r="G21" s="114"/>
      <c r="H21" s="114"/>
      <c r="I21" s="114"/>
      <c r="J21" s="114"/>
    </row>
    <row r="22" spans="2:12" ht="16.5" customHeight="1" x14ac:dyDescent="0.25">
      <c r="B22" s="182" t="s">
        <v>141</v>
      </c>
      <c r="C22" s="183"/>
      <c r="D22" s="114"/>
      <c r="E22" s="114"/>
      <c r="F22" s="114"/>
      <c r="G22" s="114"/>
      <c r="H22" s="114"/>
      <c r="I22" s="114"/>
      <c r="J22" s="114"/>
    </row>
    <row r="23" spans="2:12" x14ac:dyDescent="0.25">
      <c r="B23" s="184" t="s">
        <v>142</v>
      </c>
      <c r="C23" s="185"/>
      <c r="D23" s="120">
        <v>0</v>
      </c>
      <c r="E23" s="120">
        <v>0</v>
      </c>
      <c r="F23" s="120">
        <v>0</v>
      </c>
      <c r="G23" s="120">
        <v>0</v>
      </c>
      <c r="H23" s="120">
        <f t="shared" ref="H23:H25" si="5">+D23+E23+F23+G23</f>
        <v>0</v>
      </c>
      <c r="I23" s="120">
        <v>0</v>
      </c>
      <c r="J23" s="120">
        <v>0</v>
      </c>
    </row>
    <row r="24" spans="2:12" x14ac:dyDescent="0.25">
      <c r="B24" s="184" t="s">
        <v>143</v>
      </c>
      <c r="C24" s="185"/>
      <c r="D24" s="120">
        <v>0</v>
      </c>
      <c r="E24" s="120">
        <v>0</v>
      </c>
      <c r="F24" s="120">
        <v>0</v>
      </c>
      <c r="G24" s="120">
        <v>0</v>
      </c>
      <c r="H24" s="120">
        <f t="shared" si="5"/>
        <v>0</v>
      </c>
      <c r="I24" s="120">
        <v>0</v>
      </c>
      <c r="J24" s="120">
        <v>0</v>
      </c>
    </row>
    <row r="25" spans="2:12" x14ac:dyDescent="0.25">
      <c r="B25" s="184" t="s">
        <v>144</v>
      </c>
      <c r="C25" s="185"/>
      <c r="D25" s="120">
        <v>0</v>
      </c>
      <c r="E25" s="120">
        <v>0</v>
      </c>
      <c r="F25" s="120">
        <v>0</v>
      </c>
      <c r="G25" s="120">
        <v>0</v>
      </c>
      <c r="H25" s="120">
        <f t="shared" si="5"/>
        <v>0</v>
      </c>
      <c r="I25" s="120">
        <v>0</v>
      </c>
      <c r="J25" s="120">
        <v>0</v>
      </c>
    </row>
    <row r="26" spans="2:12" x14ac:dyDescent="0.25">
      <c r="B26" s="189"/>
      <c r="C26" s="190"/>
      <c r="D26" s="119"/>
      <c r="E26" s="119"/>
      <c r="F26" s="119"/>
      <c r="G26" s="119"/>
      <c r="H26" s="119"/>
      <c r="I26" s="119"/>
      <c r="J26" s="119"/>
    </row>
    <row r="27" spans="2:12" ht="16.5" customHeight="1" x14ac:dyDescent="0.25">
      <c r="B27" s="182" t="s">
        <v>145</v>
      </c>
      <c r="C27" s="183"/>
      <c r="D27" s="119"/>
      <c r="E27" s="119"/>
      <c r="F27" s="119"/>
      <c r="G27" s="119"/>
      <c r="H27" s="119"/>
      <c r="I27" s="119"/>
      <c r="J27" s="119"/>
    </row>
    <row r="28" spans="2:12" x14ac:dyDescent="0.25">
      <c r="B28" s="184" t="s">
        <v>146</v>
      </c>
      <c r="C28" s="185"/>
      <c r="D28" s="120">
        <v>0</v>
      </c>
      <c r="E28" s="120">
        <v>0</v>
      </c>
      <c r="F28" s="120">
        <v>0</v>
      </c>
      <c r="G28" s="120">
        <v>0</v>
      </c>
      <c r="H28" s="120">
        <f t="shared" ref="H28:H30" si="6">+D28+E28+F28+G28</f>
        <v>0</v>
      </c>
      <c r="I28" s="120">
        <v>0</v>
      </c>
      <c r="J28" s="120">
        <v>0</v>
      </c>
    </row>
    <row r="29" spans="2:12" x14ac:dyDescent="0.25">
      <c r="B29" s="184" t="s">
        <v>147</v>
      </c>
      <c r="C29" s="185"/>
      <c r="D29" s="120">
        <v>0</v>
      </c>
      <c r="E29" s="120">
        <v>0</v>
      </c>
      <c r="F29" s="120">
        <v>0</v>
      </c>
      <c r="G29" s="120">
        <v>0</v>
      </c>
      <c r="H29" s="120">
        <f t="shared" si="6"/>
        <v>0</v>
      </c>
      <c r="I29" s="120">
        <v>0</v>
      </c>
      <c r="J29" s="120">
        <v>0</v>
      </c>
    </row>
    <row r="30" spans="2:12" x14ac:dyDescent="0.25">
      <c r="B30" s="184" t="s">
        <v>148</v>
      </c>
      <c r="C30" s="185"/>
      <c r="D30" s="120">
        <v>0</v>
      </c>
      <c r="E30" s="120">
        <v>0</v>
      </c>
      <c r="F30" s="120">
        <v>0</v>
      </c>
      <c r="G30" s="120">
        <v>0</v>
      </c>
      <c r="H30" s="120">
        <f t="shared" si="6"/>
        <v>0</v>
      </c>
      <c r="I30" s="120">
        <v>0</v>
      </c>
      <c r="J30" s="120">
        <v>0</v>
      </c>
    </row>
    <row r="31" spans="2:12" ht="15.75" thickBot="1" x14ac:dyDescent="0.3">
      <c r="B31" s="186"/>
      <c r="C31" s="187"/>
      <c r="D31" s="9"/>
      <c r="E31" s="9"/>
      <c r="F31" s="9"/>
      <c r="G31" s="9"/>
      <c r="H31" s="9"/>
      <c r="I31" s="9"/>
      <c r="J31" s="9"/>
    </row>
    <row r="33" spans="2:10" ht="30.75" customHeight="1" x14ac:dyDescent="0.25">
      <c r="B33" s="188" t="s">
        <v>523</v>
      </c>
      <c r="C33" s="188"/>
      <c r="D33" s="188"/>
      <c r="E33" s="188"/>
      <c r="F33" s="188"/>
      <c r="G33" s="188"/>
      <c r="H33" s="188"/>
      <c r="I33" s="188"/>
      <c r="J33" s="188"/>
    </row>
    <row r="34" spans="2:10" x14ac:dyDescent="0.25">
      <c r="B34" s="150"/>
      <c r="C34" s="150"/>
      <c r="D34" s="150"/>
      <c r="E34" s="150"/>
      <c r="F34" s="150"/>
      <c r="G34" s="150"/>
      <c r="H34" s="150"/>
      <c r="I34" s="150"/>
      <c r="J34" s="150"/>
    </row>
    <row r="35" spans="2:10" x14ac:dyDescent="0.25">
      <c r="B35" s="188" t="s">
        <v>524</v>
      </c>
      <c r="C35" s="188"/>
      <c r="D35" s="188"/>
      <c r="E35" s="188"/>
      <c r="F35" s="188"/>
      <c r="G35" s="188"/>
      <c r="H35" s="188"/>
      <c r="I35" s="188"/>
      <c r="J35" s="188"/>
    </row>
    <row r="36" spans="2:10" ht="15.75" thickBot="1" x14ac:dyDescent="0.3"/>
    <row r="37" spans="2:10" x14ac:dyDescent="0.25">
      <c r="B37" s="179" t="s">
        <v>149</v>
      </c>
      <c r="C37" s="153" t="s">
        <v>150</v>
      </c>
      <c r="D37" s="153" t="s">
        <v>152</v>
      </c>
      <c r="E37" s="153" t="s">
        <v>155</v>
      </c>
      <c r="F37" s="179" t="s">
        <v>157</v>
      </c>
      <c r="G37" s="153" t="s">
        <v>158</v>
      </c>
    </row>
    <row r="38" spans="2:10" x14ac:dyDescent="0.25">
      <c r="B38" s="180"/>
      <c r="C38" s="151" t="s">
        <v>151</v>
      </c>
      <c r="D38" s="151" t="s">
        <v>153</v>
      </c>
      <c r="E38" s="151" t="s">
        <v>156</v>
      </c>
      <c r="F38" s="180"/>
      <c r="G38" s="151" t="s">
        <v>159</v>
      </c>
    </row>
    <row r="39" spans="2:10" ht="15.75" thickBot="1" x14ac:dyDescent="0.3">
      <c r="B39" s="181"/>
      <c r="C39" s="154"/>
      <c r="D39" s="152" t="s">
        <v>154</v>
      </c>
      <c r="E39" s="154"/>
      <c r="F39" s="181"/>
      <c r="G39" s="154"/>
    </row>
    <row r="40" spans="2:10" ht="24.75" x14ac:dyDescent="0.25">
      <c r="B40" s="18" t="s">
        <v>160</v>
      </c>
      <c r="C40" s="5"/>
      <c r="D40" s="5"/>
      <c r="E40" s="5"/>
      <c r="F40" s="5"/>
      <c r="G40" s="5"/>
    </row>
    <row r="41" spans="2:10" x14ac:dyDescent="0.25">
      <c r="B41" s="6" t="s">
        <v>161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</row>
    <row r="42" spans="2:10" x14ac:dyDescent="0.25">
      <c r="B42" s="6" t="s">
        <v>162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</row>
    <row r="43" spans="2:10" ht="15.75" thickBot="1" x14ac:dyDescent="0.3">
      <c r="B43" s="12" t="s">
        <v>163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4:C24"/>
    <mergeCell ref="B25:C25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145" zoomScaleNormal="145" workbookViewId="0">
      <selection activeCell="F11" sqref="F11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0" t="s">
        <v>525</v>
      </c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2:12" x14ac:dyDescent="0.25">
      <c r="B3" s="173" t="s">
        <v>164</v>
      </c>
      <c r="C3" s="174"/>
      <c r="D3" s="174"/>
      <c r="E3" s="174"/>
      <c r="F3" s="174"/>
      <c r="G3" s="174"/>
      <c r="H3" s="174"/>
      <c r="I3" s="174"/>
      <c r="J3" s="174"/>
      <c r="K3" s="174"/>
      <c r="L3" s="175"/>
    </row>
    <row r="4" spans="2:12" x14ac:dyDescent="0.25">
      <c r="B4" s="173" t="s">
        <v>547</v>
      </c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2:12" ht="15.75" thickBot="1" x14ac:dyDescent="0.3">
      <c r="B5" s="176" t="s">
        <v>1</v>
      </c>
      <c r="C5" s="177"/>
      <c r="D5" s="177"/>
      <c r="E5" s="177"/>
      <c r="F5" s="177"/>
      <c r="G5" s="177"/>
      <c r="H5" s="177"/>
      <c r="I5" s="177"/>
      <c r="J5" s="177"/>
      <c r="K5" s="177"/>
      <c r="L5" s="178"/>
    </row>
    <row r="6" spans="2:12" ht="75" thickBot="1" x14ac:dyDescent="0.3">
      <c r="B6" s="158" t="s">
        <v>526</v>
      </c>
      <c r="C6" s="156" t="s">
        <v>527</v>
      </c>
      <c r="D6" s="156" t="s">
        <v>528</v>
      </c>
      <c r="E6" s="156" t="s">
        <v>529</v>
      </c>
      <c r="F6" s="156" t="s">
        <v>530</v>
      </c>
      <c r="G6" s="156" t="s">
        <v>531</v>
      </c>
      <c r="H6" s="156" t="s">
        <v>532</v>
      </c>
      <c r="I6" s="156" t="s">
        <v>533</v>
      </c>
      <c r="J6" s="156" t="s">
        <v>541</v>
      </c>
      <c r="K6" s="156" t="s">
        <v>542</v>
      </c>
      <c r="L6" s="156" t="s">
        <v>543</v>
      </c>
    </row>
    <row r="7" spans="2:12" x14ac:dyDescent="0.25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24.75" x14ac:dyDescent="0.25">
      <c r="B8" s="21" t="s">
        <v>165</v>
      </c>
      <c r="C8" s="121">
        <f>SUM(C9:C12)</f>
        <v>0</v>
      </c>
      <c r="D8" s="121"/>
      <c r="E8" s="121"/>
      <c r="F8" s="121">
        <f>SUM(F9:F12)</f>
        <v>0</v>
      </c>
      <c r="G8" s="121"/>
      <c r="H8" s="121">
        <f>SUM(H9:H12)</f>
        <v>0</v>
      </c>
      <c r="I8" s="121">
        <f>SUM(I9:I12)</f>
        <v>0</v>
      </c>
      <c r="J8" s="121">
        <f t="shared" ref="J8:K8" si="0">SUM(J9:J12)</f>
        <v>0</v>
      </c>
      <c r="K8" s="121">
        <f t="shared" si="0"/>
        <v>0</v>
      </c>
      <c r="L8" s="121">
        <f>+H8-K8</f>
        <v>0</v>
      </c>
    </row>
    <row r="9" spans="2:12" x14ac:dyDescent="0.25">
      <c r="B9" s="22" t="s">
        <v>166</v>
      </c>
      <c r="C9" s="122">
        <v>0</v>
      </c>
      <c r="D9" s="121"/>
      <c r="E9" s="121"/>
      <c r="F9" s="122">
        <v>0</v>
      </c>
      <c r="G9" s="121"/>
      <c r="H9" s="122">
        <v>0</v>
      </c>
      <c r="I9" s="122">
        <v>0</v>
      </c>
      <c r="J9" s="122">
        <v>0</v>
      </c>
      <c r="K9" s="122">
        <v>0</v>
      </c>
      <c r="L9" s="122">
        <f t="shared" ref="L9:L12" si="1">+H9-K9</f>
        <v>0</v>
      </c>
    </row>
    <row r="10" spans="2:12" x14ac:dyDescent="0.25">
      <c r="B10" s="22" t="s">
        <v>167</v>
      </c>
      <c r="C10" s="122">
        <v>0</v>
      </c>
      <c r="D10" s="121"/>
      <c r="E10" s="121"/>
      <c r="F10" s="122">
        <v>0</v>
      </c>
      <c r="G10" s="121"/>
      <c r="H10" s="122">
        <v>0</v>
      </c>
      <c r="I10" s="122">
        <v>0</v>
      </c>
      <c r="J10" s="122">
        <v>0</v>
      </c>
      <c r="K10" s="122">
        <v>0</v>
      </c>
      <c r="L10" s="122">
        <f t="shared" si="1"/>
        <v>0</v>
      </c>
    </row>
    <row r="11" spans="2:12" x14ac:dyDescent="0.25">
      <c r="B11" s="22" t="s">
        <v>168</v>
      </c>
      <c r="C11" s="122">
        <v>0</v>
      </c>
      <c r="D11" s="121"/>
      <c r="E11" s="121"/>
      <c r="F11" s="122">
        <v>0</v>
      </c>
      <c r="G11" s="121"/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0</v>
      </c>
    </row>
    <row r="12" spans="2:12" x14ac:dyDescent="0.25">
      <c r="B12" s="22" t="s">
        <v>169</v>
      </c>
      <c r="C12" s="122">
        <v>0</v>
      </c>
      <c r="D12" s="121"/>
      <c r="E12" s="121"/>
      <c r="F12" s="122">
        <v>0</v>
      </c>
      <c r="G12" s="121"/>
      <c r="H12" s="122">
        <v>0</v>
      </c>
      <c r="I12" s="122">
        <v>0</v>
      </c>
      <c r="J12" s="122">
        <v>0</v>
      </c>
      <c r="K12" s="122">
        <v>0</v>
      </c>
      <c r="L12" s="122">
        <f t="shared" si="1"/>
        <v>0</v>
      </c>
    </row>
    <row r="13" spans="2:12" x14ac:dyDescent="0.25">
      <c r="B13" s="23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12" ht="24.75" x14ac:dyDescent="0.25">
      <c r="B14" s="21" t="s">
        <v>170</v>
      </c>
      <c r="C14" s="121">
        <f>SUM(C15:C18)</f>
        <v>0</v>
      </c>
      <c r="D14" s="121"/>
      <c r="E14" s="121"/>
      <c r="F14" s="121">
        <f>SUM(F15:F18)</f>
        <v>0</v>
      </c>
      <c r="G14" s="121"/>
      <c r="H14" s="121">
        <f>SUM(H15:H18)</f>
        <v>0</v>
      </c>
      <c r="I14" s="121">
        <f>SUM(I15:I18)</f>
        <v>0</v>
      </c>
      <c r="J14" s="121">
        <f t="shared" ref="J14:K14" si="2">SUM(J15:J18)</f>
        <v>0</v>
      </c>
      <c r="K14" s="121">
        <f t="shared" si="2"/>
        <v>0</v>
      </c>
      <c r="L14" s="121">
        <f t="shared" ref="L14:L18" si="3">+H14-K14</f>
        <v>0</v>
      </c>
    </row>
    <row r="15" spans="2:12" x14ac:dyDescent="0.25">
      <c r="B15" s="22" t="s">
        <v>171</v>
      </c>
      <c r="C15" s="122">
        <v>0</v>
      </c>
      <c r="D15" s="121"/>
      <c r="E15" s="121"/>
      <c r="F15" s="122">
        <v>0</v>
      </c>
      <c r="G15" s="121"/>
      <c r="H15" s="122">
        <v>0</v>
      </c>
      <c r="I15" s="122">
        <v>0</v>
      </c>
      <c r="J15" s="122">
        <v>0</v>
      </c>
      <c r="K15" s="122">
        <v>0</v>
      </c>
      <c r="L15" s="122">
        <f t="shared" si="3"/>
        <v>0</v>
      </c>
    </row>
    <row r="16" spans="2:12" x14ac:dyDescent="0.25">
      <c r="B16" s="22" t="s">
        <v>172</v>
      </c>
      <c r="C16" s="122">
        <v>0</v>
      </c>
      <c r="D16" s="121"/>
      <c r="E16" s="121"/>
      <c r="F16" s="122">
        <v>0</v>
      </c>
      <c r="G16" s="121"/>
      <c r="H16" s="122">
        <v>0</v>
      </c>
      <c r="I16" s="122">
        <v>0</v>
      </c>
      <c r="J16" s="122">
        <v>0</v>
      </c>
      <c r="K16" s="122">
        <v>0</v>
      </c>
      <c r="L16" s="122">
        <f t="shared" si="3"/>
        <v>0</v>
      </c>
    </row>
    <row r="17" spans="2:12" x14ac:dyDescent="0.25">
      <c r="B17" s="22" t="s">
        <v>173</v>
      </c>
      <c r="C17" s="122">
        <v>0</v>
      </c>
      <c r="D17" s="121"/>
      <c r="E17" s="121"/>
      <c r="F17" s="122">
        <v>0</v>
      </c>
      <c r="G17" s="121"/>
      <c r="H17" s="122">
        <v>0</v>
      </c>
      <c r="I17" s="122">
        <v>0</v>
      </c>
      <c r="J17" s="122">
        <v>0</v>
      </c>
      <c r="K17" s="122">
        <v>0</v>
      </c>
      <c r="L17" s="122">
        <f t="shared" si="3"/>
        <v>0</v>
      </c>
    </row>
    <row r="18" spans="2:12" x14ac:dyDescent="0.25">
      <c r="B18" s="22" t="s">
        <v>174</v>
      </c>
      <c r="C18" s="122">
        <v>0</v>
      </c>
      <c r="D18" s="121"/>
      <c r="E18" s="121"/>
      <c r="F18" s="122">
        <v>0</v>
      </c>
      <c r="G18" s="121"/>
      <c r="H18" s="122">
        <v>0</v>
      </c>
      <c r="I18" s="122">
        <v>0</v>
      </c>
      <c r="J18" s="122">
        <v>0</v>
      </c>
      <c r="K18" s="122">
        <v>0</v>
      </c>
      <c r="L18" s="122">
        <f t="shared" si="3"/>
        <v>0</v>
      </c>
    </row>
    <row r="19" spans="2:12" x14ac:dyDescent="0.25">
      <c r="B19" s="23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2:12" ht="41.25" x14ac:dyDescent="0.25">
      <c r="B20" s="21" t="s">
        <v>175</v>
      </c>
      <c r="C20" s="121">
        <f>+C8+C14</f>
        <v>0</v>
      </c>
      <c r="D20" s="121"/>
      <c r="E20" s="121"/>
      <c r="F20" s="121">
        <f>+F8+F14</f>
        <v>0</v>
      </c>
      <c r="G20" s="121"/>
      <c r="H20" s="121">
        <f>+H8+H14</f>
        <v>0</v>
      </c>
      <c r="I20" s="121">
        <f>+I8+I14</f>
        <v>0</v>
      </c>
      <c r="J20" s="121">
        <f t="shared" ref="J20:K20" si="4">+J8+J14</f>
        <v>0</v>
      </c>
      <c r="K20" s="121">
        <f t="shared" si="4"/>
        <v>0</v>
      </c>
      <c r="L20" s="121">
        <f>+H20-K20</f>
        <v>0</v>
      </c>
    </row>
    <row r="21" spans="2:12" ht="15.75" thickBot="1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75" zoomScaleNormal="175" zoomScaleSheetLayoutView="175" workbookViewId="0">
      <selection activeCell="D11" sqref="D11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12" t="s">
        <v>525</v>
      </c>
      <c r="C2" s="213"/>
      <c r="D2" s="213"/>
      <c r="E2" s="214"/>
    </row>
    <row r="3" spans="2:5" x14ac:dyDescent="0.25">
      <c r="B3" s="215" t="s">
        <v>176</v>
      </c>
      <c r="C3" s="216"/>
      <c r="D3" s="216"/>
      <c r="E3" s="217"/>
    </row>
    <row r="4" spans="2:5" x14ac:dyDescent="0.25">
      <c r="B4" s="215" t="s">
        <v>547</v>
      </c>
      <c r="C4" s="216"/>
      <c r="D4" s="216"/>
      <c r="E4" s="217"/>
    </row>
    <row r="5" spans="2:5" ht="15.75" thickBot="1" x14ac:dyDescent="0.3">
      <c r="B5" s="218" t="s">
        <v>1</v>
      </c>
      <c r="C5" s="219"/>
      <c r="D5" s="219"/>
      <c r="E5" s="220"/>
    </row>
    <row r="6" spans="2:5" x14ac:dyDescent="0.25">
      <c r="B6" s="206" t="s">
        <v>534</v>
      </c>
      <c r="C6" s="159" t="s">
        <v>177</v>
      </c>
      <c r="D6" s="210" t="s">
        <v>178</v>
      </c>
      <c r="E6" s="160" t="s">
        <v>179</v>
      </c>
    </row>
    <row r="7" spans="2:5" ht="15.75" thickBot="1" x14ac:dyDescent="0.3">
      <c r="B7" s="207"/>
      <c r="C7" s="158" t="s">
        <v>535</v>
      </c>
      <c r="D7" s="211"/>
      <c r="E7" s="156" t="s">
        <v>180</v>
      </c>
    </row>
    <row r="8" spans="2:5" ht="12.75" customHeight="1" x14ac:dyDescent="0.25">
      <c r="B8" s="132"/>
      <c r="C8" s="123"/>
      <c r="D8" s="124"/>
      <c r="E8" s="124"/>
    </row>
    <row r="9" spans="2:5" ht="12.75" customHeight="1" x14ac:dyDescent="0.25">
      <c r="B9" s="141" t="s">
        <v>181</v>
      </c>
      <c r="C9" s="123">
        <f>SUM(C10:C12)</f>
        <v>470348601</v>
      </c>
      <c r="D9" s="123">
        <f t="shared" ref="D9:E9" si="0">+D10+D11+D12</f>
        <v>542930584</v>
      </c>
      <c r="E9" s="123">
        <f t="shared" si="0"/>
        <v>542930584</v>
      </c>
    </row>
    <row r="10" spans="2:5" ht="12.75" customHeight="1" x14ac:dyDescent="0.25">
      <c r="B10" s="142" t="s">
        <v>182</v>
      </c>
      <c r="C10" s="123">
        <v>9575063</v>
      </c>
      <c r="D10" s="124">
        <v>31736286</v>
      </c>
      <c r="E10" s="124">
        <v>31736286</v>
      </c>
    </row>
    <row r="11" spans="2:5" ht="12.75" customHeight="1" x14ac:dyDescent="0.25">
      <c r="B11" s="142" t="s">
        <v>183</v>
      </c>
      <c r="C11" s="123">
        <v>460773538</v>
      </c>
      <c r="D11" s="124">
        <v>511194298</v>
      </c>
      <c r="E11" s="124">
        <v>511194298</v>
      </c>
    </row>
    <row r="12" spans="2:5" ht="12.75" customHeight="1" x14ac:dyDescent="0.25">
      <c r="B12" s="142" t="s">
        <v>184</v>
      </c>
      <c r="C12" s="123">
        <v>0</v>
      </c>
      <c r="D12" s="124">
        <v>0</v>
      </c>
      <c r="E12" s="124">
        <v>0</v>
      </c>
    </row>
    <row r="13" spans="2:5" ht="12.75" customHeight="1" x14ac:dyDescent="0.25">
      <c r="B13" s="32"/>
      <c r="C13" s="123"/>
      <c r="D13" s="124"/>
      <c r="E13" s="124"/>
    </row>
    <row r="14" spans="2:5" ht="12.75" customHeight="1" x14ac:dyDescent="0.25">
      <c r="B14" s="141" t="s">
        <v>185</v>
      </c>
      <c r="C14" s="123">
        <f>SUM(C15:C16)</f>
        <v>470348601</v>
      </c>
      <c r="D14" s="123">
        <f t="shared" ref="D14:E14" si="1">SUM(D15:D16)</f>
        <v>348016322</v>
      </c>
      <c r="E14" s="123">
        <f t="shared" si="1"/>
        <v>348016322</v>
      </c>
    </row>
    <row r="15" spans="2:5" ht="12.75" customHeight="1" x14ac:dyDescent="0.25">
      <c r="B15" s="142" t="s">
        <v>186</v>
      </c>
      <c r="C15" s="123">
        <v>9575063</v>
      </c>
      <c r="D15" s="124">
        <v>5538798</v>
      </c>
      <c r="E15" s="124">
        <v>5538798</v>
      </c>
    </row>
    <row r="16" spans="2:5" ht="12.75" customHeight="1" x14ac:dyDescent="0.25">
      <c r="B16" s="142" t="s">
        <v>187</v>
      </c>
      <c r="C16" s="123">
        <v>460773538</v>
      </c>
      <c r="D16" s="124">
        <v>342477524</v>
      </c>
      <c r="E16" s="124">
        <v>342477524</v>
      </c>
    </row>
    <row r="17" spans="2:5" ht="12.75" customHeight="1" x14ac:dyDescent="0.25">
      <c r="B17" s="32"/>
      <c r="C17" s="123"/>
      <c r="D17" s="124"/>
      <c r="E17" s="124"/>
    </row>
    <row r="18" spans="2:5" ht="12.75" customHeight="1" x14ac:dyDescent="0.25">
      <c r="B18" s="141" t="s">
        <v>188</v>
      </c>
      <c r="C18" s="125"/>
      <c r="D18" s="124">
        <f t="shared" ref="D18:E18" si="2">SUM(D19:D20)</f>
        <v>0</v>
      </c>
      <c r="E18" s="124">
        <f t="shared" si="2"/>
        <v>0</v>
      </c>
    </row>
    <row r="19" spans="2:5" ht="12.75" customHeight="1" x14ac:dyDescent="0.25">
      <c r="B19" s="142" t="s">
        <v>189</v>
      </c>
      <c r="C19" s="125"/>
      <c r="D19" s="124"/>
      <c r="E19" s="124"/>
    </row>
    <row r="20" spans="2:5" ht="12.75" customHeight="1" x14ac:dyDescent="0.25">
      <c r="B20" s="142" t="s">
        <v>190</v>
      </c>
      <c r="C20" s="125"/>
      <c r="D20" s="124"/>
      <c r="E20" s="124"/>
    </row>
    <row r="21" spans="2:5" ht="12.75" customHeight="1" x14ac:dyDescent="0.25">
      <c r="B21" s="32"/>
      <c r="C21" s="123"/>
      <c r="D21" s="124"/>
      <c r="E21" s="124"/>
    </row>
    <row r="22" spans="2:5" ht="12.75" customHeight="1" x14ac:dyDescent="0.25">
      <c r="B22" s="141" t="s">
        <v>191</v>
      </c>
      <c r="C22" s="123">
        <f>+C9-C14+C18</f>
        <v>0</v>
      </c>
      <c r="D22" s="123">
        <f t="shared" ref="D22:E22" si="3">+D9-D14+D18</f>
        <v>194914262</v>
      </c>
      <c r="E22" s="123">
        <f t="shared" si="3"/>
        <v>194914262</v>
      </c>
    </row>
    <row r="23" spans="2:5" ht="12.75" customHeight="1" x14ac:dyDescent="0.25">
      <c r="B23" s="141" t="s">
        <v>192</v>
      </c>
      <c r="C23" s="123">
        <f>+C22-C12</f>
        <v>0</v>
      </c>
      <c r="D23" s="123">
        <f t="shared" ref="D23:E23" si="4">+D22-D12</f>
        <v>194914262</v>
      </c>
      <c r="E23" s="123">
        <f t="shared" si="4"/>
        <v>194914262</v>
      </c>
    </row>
    <row r="24" spans="2:5" ht="12.75" customHeight="1" x14ac:dyDescent="0.25">
      <c r="B24" s="141" t="s">
        <v>193</v>
      </c>
      <c r="C24" s="123">
        <f>+C23-C18</f>
        <v>0</v>
      </c>
      <c r="D24" s="123">
        <f t="shared" ref="D24:E24" si="5">+D23-D18</f>
        <v>194914262</v>
      </c>
      <c r="E24" s="123">
        <f t="shared" si="5"/>
        <v>194914262</v>
      </c>
    </row>
    <row r="25" spans="2:5" ht="12.75" customHeight="1" thickBot="1" x14ac:dyDescent="0.3">
      <c r="B25" s="33"/>
      <c r="C25" s="33"/>
      <c r="D25" s="26"/>
      <c r="E25" s="26"/>
    </row>
    <row r="26" spans="2:5" ht="12.75" customHeight="1" thickBot="1" x14ac:dyDescent="0.3"/>
    <row r="27" spans="2:5" ht="12.75" customHeight="1" x14ac:dyDescent="0.25">
      <c r="B27" s="206" t="s">
        <v>194</v>
      </c>
      <c r="C27" s="210" t="s">
        <v>195</v>
      </c>
      <c r="D27" s="208" t="s">
        <v>178</v>
      </c>
      <c r="E27" s="161" t="s">
        <v>179</v>
      </c>
    </row>
    <row r="28" spans="2:5" ht="12.75" customHeight="1" thickBot="1" x14ac:dyDescent="0.3">
      <c r="B28" s="207"/>
      <c r="C28" s="211"/>
      <c r="D28" s="209"/>
      <c r="E28" s="162" t="s">
        <v>196</v>
      </c>
    </row>
    <row r="29" spans="2:5" ht="12.75" customHeight="1" x14ac:dyDescent="0.25">
      <c r="B29" s="143"/>
      <c r="C29" s="34"/>
      <c r="D29" s="28"/>
      <c r="E29" s="28"/>
    </row>
    <row r="30" spans="2:5" ht="12.75" customHeight="1" x14ac:dyDescent="0.25">
      <c r="B30" s="110" t="s">
        <v>197</v>
      </c>
      <c r="C30" s="34">
        <v>0</v>
      </c>
      <c r="D30" s="28">
        <v>0</v>
      </c>
      <c r="E30" s="28">
        <v>0</v>
      </c>
    </row>
    <row r="31" spans="2:5" ht="12.75" customHeight="1" x14ac:dyDescent="0.25">
      <c r="B31" s="144" t="s">
        <v>198</v>
      </c>
      <c r="C31" s="34"/>
      <c r="D31" s="28"/>
      <c r="E31" s="28"/>
    </row>
    <row r="32" spans="2:5" ht="12.75" customHeight="1" x14ac:dyDescent="0.25">
      <c r="B32" s="144" t="s">
        <v>199</v>
      </c>
      <c r="C32" s="34"/>
      <c r="D32" s="28"/>
      <c r="E32" s="28"/>
    </row>
    <row r="33" spans="2:5" ht="12.75" customHeight="1" x14ac:dyDescent="0.25">
      <c r="B33" s="110" t="s">
        <v>200</v>
      </c>
      <c r="C33" s="34">
        <v>0</v>
      </c>
      <c r="D33" s="28">
        <v>0</v>
      </c>
      <c r="E33" s="28">
        <v>0</v>
      </c>
    </row>
    <row r="34" spans="2:5" ht="12.75" customHeight="1" x14ac:dyDescent="0.25">
      <c r="B34" s="144" t="s">
        <v>201</v>
      </c>
      <c r="C34" s="34"/>
      <c r="D34" s="28"/>
      <c r="E34" s="28"/>
    </row>
    <row r="35" spans="2:5" ht="12.75" customHeight="1" x14ac:dyDescent="0.25">
      <c r="B35" s="144" t="s">
        <v>202</v>
      </c>
      <c r="C35" s="34"/>
      <c r="D35" s="28"/>
      <c r="E35" s="28"/>
    </row>
    <row r="36" spans="2:5" ht="12.75" customHeight="1" x14ac:dyDescent="0.25">
      <c r="B36" s="34"/>
      <c r="C36" s="34"/>
      <c r="D36" s="28"/>
      <c r="E36" s="28"/>
    </row>
    <row r="37" spans="2:5" ht="12.75" customHeight="1" x14ac:dyDescent="0.25">
      <c r="B37" s="221" t="s">
        <v>203</v>
      </c>
      <c r="C37" s="221">
        <v>0</v>
      </c>
      <c r="D37" s="221">
        <v>0</v>
      </c>
      <c r="E37" s="221">
        <v>0</v>
      </c>
    </row>
    <row r="38" spans="2:5" ht="12.75" customHeight="1" thickBot="1" x14ac:dyDescent="0.3">
      <c r="B38" s="222"/>
      <c r="C38" s="222"/>
      <c r="D38" s="222"/>
      <c r="E38" s="222"/>
    </row>
    <row r="39" spans="2:5" ht="12.75" customHeight="1" x14ac:dyDescent="0.25">
      <c r="B39" s="206" t="s">
        <v>194</v>
      </c>
      <c r="C39" s="163" t="s">
        <v>177</v>
      </c>
      <c r="D39" s="208" t="s">
        <v>178</v>
      </c>
      <c r="E39" s="161" t="s">
        <v>179</v>
      </c>
    </row>
    <row r="40" spans="2:5" ht="12.75" customHeight="1" thickBot="1" x14ac:dyDescent="0.3">
      <c r="B40" s="207"/>
      <c r="C40" s="164" t="s">
        <v>204</v>
      </c>
      <c r="D40" s="209"/>
      <c r="E40" s="162" t="s">
        <v>196</v>
      </c>
    </row>
    <row r="41" spans="2:5" ht="12.75" customHeight="1" x14ac:dyDescent="0.25">
      <c r="B41" s="143"/>
      <c r="C41" s="34"/>
      <c r="D41" s="28"/>
      <c r="E41" s="28"/>
    </row>
    <row r="42" spans="2:5" ht="12.75" customHeight="1" x14ac:dyDescent="0.25">
      <c r="B42" s="34" t="s">
        <v>205</v>
      </c>
      <c r="C42" s="128">
        <f>+C10</f>
        <v>9575063</v>
      </c>
      <c r="D42" s="128">
        <f t="shared" ref="D42:E42" si="6">+D10</f>
        <v>31736286</v>
      </c>
      <c r="E42" s="128">
        <f t="shared" si="6"/>
        <v>31736286</v>
      </c>
    </row>
    <row r="43" spans="2:5" ht="12.75" customHeight="1" x14ac:dyDescent="0.25">
      <c r="B43" s="34" t="s">
        <v>206</v>
      </c>
      <c r="C43" s="34">
        <f>SUM(C44:C45)</f>
        <v>0</v>
      </c>
      <c r="D43" s="34">
        <f t="shared" ref="D43:E43" si="7">SUM(D44:D45)</f>
        <v>0</v>
      </c>
      <c r="E43" s="34">
        <f t="shared" si="7"/>
        <v>0</v>
      </c>
    </row>
    <row r="44" spans="2:5" ht="12.75" customHeight="1" x14ac:dyDescent="0.25">
      <c r="B44" s="144" t="s">
        <v>198</v>
      </c>
      <c r="C44" s="34">
        <v>0</v>
      </c>
      <c r="D44" s="34">
        <v>0</v>
      </c>
      <c r="E44" s="34">
        <v>0</v>
      </c>
    </row>
    <row r="45" spans="2:5" ht="12.75" customHeight="1" x14ac:dyDescent="0.25">
      <c r="B45" s="144" t="s">
        <v>201</v>
      </c>
      <c r="C45" s="34">
        <v>0</v>
      </c>
      <c r="D45" s="34">
        <v>0</v>
      </c>
      <c r="E45" s="34">
        <v>0</v>
      </c>
    </row>
    <row r="46" spans="2:5" ht="12.75" customHeight="1" x14ac:dyDescent="0.25">
      <c r="B46" s="34"/>
      <c r="C46" s="34"/>
      <c r="D46" s="28"/>
      <c r="E46" s="28"/>
    </row>
    <row r="47" spans="2:5" ht="12.75" customHeight="1" x14ac:dyDescent="0.25">
      <c r="B47" s="34" t="s">
        <v>186</v>
      </c>
      <c r="C47" s="128">
        <f>+C15</f>
        <v>9575063</v>
      </c>
      <c r="D47" s="128">
        <f t="shared" ref="D47:E47" si="8">+D15</f>
        <v>5538798</v>
      </c>
      <c r="E47" s="128">
        <f t="shared" si="8"/>
        <v>5538798</v>
      </c>
    </row>
    <row r="48" spans="2:5" ht="12.75" customHeight="1" x14ac:dyDescent="0.25">
      <c r="B48" s="34"/>
      <c r="C48" s="34"/>
      <c r="D48" s="28"/>
      <c r="E48" s="28"/>
    </row>
    <row r="49" spans="2:5" ht="12.75" customHeight="1" x14ac:dyDescent="0.25">
      <c r="B49" s="34" t="s">
        <v>189</v>
      </c>
      <c r="C49" s="35"/>
      <c r="D49" s="28"/>
      <c r="E49" s="28"/>
    </row>
    <row r="50" spans="2:5" ht="12.75" customHeight="1" x14ac:dyDescent="0.25">
      <c r="B50" s="34"/>
      <c r="C50" s="34"/>
      <c r="D50" s="28"/>
      <c r="E50" s="28"/>
    </row>
    <row r="51" spans="2:5" ht="12.75" customHeight="1" x14ac:dyDescent="0.25">
      <c r="B51" s="110" t="s">
        <v>207</v>
      </c>
      <c r="C51" s="139">
        <f>+C42+C43-C47+C49</f>
        <v>0</v>
      </c>
      <c r="D51" s="139">
        <f t="shared" ref="D51:E51" si="9">+D42+D43-D47+D49</f>
        <v>26197488</v>
      </c>
      <c r="E51" s="139">
        <f t="shared" si="9"/>
        <v>26197488</v>
      </c>
    </row>
    <row r="52" spans="2:5" ht="12.75" customHeight="1" x14ac:dyDescent="0.25">
      <c r="B52" s="110" t="s">
        <v>208</v>
      </c>
      <c r="C52" s="139">
        <f>+C51-C43</f>
        <v>0</v>
      </c>
      <c r="D52" s="139">
        <f t="shared" ref="D52:E52" si="10">+D51-D43</f>
        <v>26197488</v>
      </c>
      <c r="E52" s="139">
        <f t="shared" si="10"/>
        <v>26197488</v>
      </c>
    </row>
    <row r="53" spans="2:5" ht="12.75" customHeight="1" thickBot="1" x14ac:dyDescent="0.3">
      <c r="B53" s="36"/>
      <c r="C53" s="36"/>
      <c r="D53" s="31"/>
      <c r="E53" s="31"/>
    </row>
    <row r="54" spans="2:5" ht="12.75" customHeight="1" x14ac:dyDescent="0.25">
      <c r="B54" s="206" t="s">
        <v>194</v>
      </c>
      <c r="C54" s="210" t="s">
        <v>195</v>
      </c>
      <c r="D54" s="208" t="s">
        <v>178</v>
      </c>
      <c r="E54" s="161" t="s">
        <v>179</v>
      </c>
    </row>
    <row r="55" spans="2:5" ht="12.75" customHeight="1" thickBot="1" x14ac:dyDescent="0.3">
      <c r="B55" s="207"/>
      <c r="C55" s="211"/>
      <c r="D55" s="209"/>
      <c r="E55" s="162" t="s">
        <v>196</v>
      </c>
    </row>
    <row r="56" spans="2:5" ht="12.75" customHeight="1" x14ac:dyDescent="0.25">
      <c r="B56" s="143"/>
      <c r="C56" s="34"/>
      <c r="D56" s="28"/>
      <c r="E56" s="28"/>
    </row>
    <row r="57" spans="2:5" ht="12.75" customHeight="1" x14ac:dyDescent="0.25">
      <c r="B57" s="34" t="s">
        <v>183</v>
      </c>
      <c r="C57" s="128">
        <f>+C11</f>
        <v>460773538</v>
      </c>
      <c r="D57" s="128">
        <f t="shared" ref="D57:E57" si="11">+D11</f>
        <v>511194298</v>
      </c>
      <c r="E57" s="128">
        <f t="shared" si="11"/>
        <v>511194298</v>
      </c>
    </row>
    <row r="58" spans="2:5" ht="12.75" customHeight="1" x14ac:dyDescent="0.25">
      <c r="B58" s="34" t="s">
        <v>209</v>
      </c>
      <c r="C58" s="34">
        <f>SUM(C59:C60)</f>
        <v>0</v>
      </c>
      <c r="D58" s="34">
        <f t="shared" ref="D58:E58" si="12">SUM(D59:D60)</f>
        <v>0</v>
      </c>
      <c r="E58" s="34">
        <f t="shared" si="12"/>
        <v>0</v>
      </c>
    </row>
    <row r="59" spans="2:5" ht="12.75" customHeight="1" x14ac:dyDescent="0.25">
      <c r="B59" s="144" t="s">
        <v>199</v>
      </c>
      <c r="C59" s="34">
        <v>0</v>
      </c>
      <c r="D59" s="34">
        <v>0</v>
      </c>
      <c r="E59" s="34">
        <v>0</v>
      </c>
    </row>
    <row r="60" spans="2:5" ht="12.75" customHeight="1" x14ac:dyDescent="0.25">
      <c r="B60" s="144" t="s">
        <v>202</v>
      </c>
      <c r="C60" s="34">
        <v>0</v>
      </c>
      <c r="D60" s="34">
        <v>0</v>
      </c>
      <c r="E60" s="34">
        <v>0</v>
      </c>
    </row>
    <row r="61" spans="2:5" ht="12.75" customHeight="1" x14ac:dyDescent="0.25">
      <c r="B61" s="34"/>
      <c r="C61" s="34"/>
      <c r="D61" s="28"/>
      <c r="E61" s="28"/>
    </row>
    <row r="62" spans="2:5" ht="12.75" customHeight="1" x14ac:dyDescent="0.25">
      <c r="B62" s="34" t="s">
        <v>210</v>
      </c>
      <c r="C62" s="128">
        <f>+C16</f>
        <v>460773538</v>
      </c>
      <c r="D62" s="128">
        <f t="shared" ref="D62:E62" si="13">+D16</f>
        <v>342477524</v>
      </c>
      <c r="E62" s="128">
        <f t="shared" si="13"/>
        <v>342477524</v>
      </c>
    </row>
    <row r="63" spans="2:5" ht="12.75" customHeight="1" x14ac:dyDescent="0.25">
      <c r="B63" s="34"/>
      <c r="C63" s="34"/>
      <c r="D63" s="28"/>
      <c r="E63" s="28"/>
    </row>
    <row r="64" spans="2:5" ht="12.75" customHeight="1" x14ac:dyDescent="0.25">
      <c r="B64" s="34" t="s">
        <v>190</v>
      </c>
      <c r="C64" s="35"/>
      <c r="D64" s="28"/>
      <c r="E64" s="28"/>
    </row>
    <row r="65" spans="2:5" ht="12.75" customHeight="1" x14ac:dyDescent="0.25">
      <c r="B65" s="34"/>
      <c r="C65" s="34"/>
      <c r="D65" s="28"/>
      <c r="E65" s="28"/>
    </row>
    <row r="66" spans="2:5" ht="12.75" customHeight="1" x14ac:dyDescent="0.25">
      <c r="B66" s="110" t="s">
        <v>211</v>
      </c>
      <c r="C66" s="139">
        <f>+C57+C58-C62+C64</f>
        <v>0</v>
      </c>
      <c r="D66" s="139">
        <f t="shared" ref="D66:E66" si="14">+D57+D58-D62+D64</f>
        <v>168716774</v>
      </c>
      <c r="E66" s="139">
        <f t="shared" si="14"/>
        <v>168716774</v>
      </c>
    </row>
    <row r="67" spans="2:5" ht="12.75" customHeight="1" thickBot="1" x14ac:dyDescent="0.3">
      <c r="B67" s="111" t="s">
        <v>212</v>
      </c>
      <c r="C67" s="140">
        <v>0</v>
      </c>
      <c r="D67" s="140">
        <f>+D66-D58</f>
        <v>168716774</v>
      </c>
      <c r="E67" s="140">
        <f>+E66-E58</f>
        <v>168716774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topLeftCell="A6" zoomScale="160" zoomScaleNormal="190" zoomScaleSheetLayoutView="160" workbookViewId="0">
      <pane ySplit="1950" activePane="bottomLeft"/>
      <selection activeCell="A6" sqref="A6"/>
      <selection pane="bottomLeft" activeCell="G70" sqref="G70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70" t="s">
        <v>525</v>
      </c>
      <c r="C2" s="171"/>
      <c r="D2" s="171"/>
      <c r="E2" s="171"/>
      <c r="F2" s="171"/>
      <c r="G2" s="171"/>
      <c r="H2" s="171"/>
      <c r="I2" s="171"/>
      <c r="J2" s="172"/>
    </row>
    <row r="3" spans="2:10" x14ac:dyDescent="0.25">
      <c r="B3" s="236" t="s">
        <v>213</v>
      </c>
      <c r="C3" s="237"/>
      <c r="D3" s="237"/>
      <c r="E3" s="237"/>
      <c r="F3" s="237"/>
      <c r="G3" s="237"/>
      <c r="H3" s="237"/>
      <c r="I3" s="237"/>
      <c r="J3" s="238"/>
    </row>
    <row r="4" spans="2:10" x14ac:dyDescent="0.25">
      <c r="B4" s="236" t="s">
        <v>547</v>
      </c>
      <c r="C4" s="237"/>
      <c r="D4" s="237"/>
      <c r="E4" s="237"/>
      <c r="F4" s="237"/>
      <c r="G4" s="237"/>
      <c r="H4" s="237"/>
      <c r="I4" s="237"/>
      <c r="J4" s="238"/>
    </row>
    <row r="5" spans="2:10" ht="15.75" thickBot="1" x14ac:dyDescent="0.3">
      <c r="B5" s="239" t="s">
        <v>1</v>
      </c>
      <c r="C5" s="240"/>
      <c r="D5" s="240"/>
      <c r="E5" s="240"/>
      <c r="F5" s="240"/>
      <c r="G5" s="240"/>
      <c r="H5" s="240"/>
      <c r="I5" s="240"/>
      <c r="J5" s="241"/>
    </row>
    <row r="6" spans="2:10" ht="15.75" thickBot="1" x14ac:dyDescent="0.3">
      <c r="B6" s="242"/>
      <c r="C6" s="243"/>
      <c r="D6" s="244"/>
      <c r="E6" s="245" t="s">
        <v>214</v>
      </c>
      <c r="F6" s="246"/>
      <c r="G6" s="246"/>
      <c r="H6" s="246"/>
      <c r="I6" s="247"/>
      <c r="J6" s="208" t="s">
        <v>538</v>
      </c>
    </row>
    <row r="7" spans="2:10" x14ac:dyDescent="0.25">
      <c r="B7" s="249" t="s">
        <v>194</v>
      </c>
      <c r="C7" s="250"/>
      <c r="D7" s="251"/>
      <c r="E7" s="208" t="s">
        <v>537</v>
      </c>
      <c r="F7" s="210" t="s">
        <v>215</v>
      </c>
      <c r="G7" s="208" t="s">
        <v>216</v>
      </c>
      <c r="H7" s="208" t="s">
        <v>178</v>
      </c>
      <c r="I7" s="208" t="s">
        <v>217</v>
      </c>
      <c r="J7" s="248"/>
    </row>
    <row r="8" spans="2:10" ht="15.75" thickBot="1" x14ac:dyDescent="0.3">
      <c r="B8" s="252" t="s">
        <v>536</v>
      </c>
      <c r="C8" s="253"/>
      <c r="D8" s="254"/>
      <c r="E8" s="209"/>
      <c r="F8" s="211"/>
      <c r="G8" s="209"/>
      <c r="H8" s="209"/>
      <c r="I8" s="209"/>
      <c r="J8" s="209"/>
    </row>
    <row r="9" spans="2:10" ht="12" customHeight="1" x14ac:dyDescent="0.25">
      <c r="B9" s="233"/>
      <c r="C9" s="234"/>
      <c r="D9" s="235"/>
      <c r="E9" s="38"/>
      <c r="F9" s="38"/>
      <c r="G9" s="38"/>
      <c r="H9" s="38"/>
      <c r="I9" s="38"/>
      <c r="J9" s="38"/>
    </row>
    <row r="10" spans="2:10" ht="12" customHeight="1" x14ac:dyDescent="0.25">
      <c r="B10" s="231" t="s">
        <v>218</v>
      </c>
      <c r="C10" s="232"/>
      <c r="D10" s="255"/>
      <c r="E10" s="38"/>
      <c r="F10" s="38"/>
      <c r="G10" s="38"/>
      <c r="H10" s="38"/>
      <c r="I10" s="38"/>
      <c r="J10" s="38"/>
    </row>
    <row r="11" spans="2:10" ht="12" customHeight="1" x14ac:dyDescent="0.25">
      <c r="B11" s="39"/>
      <c r="C11" s="227" t="s">
        <v>219</v>
      </c>
      <c r="D11" s="228"/>
      <c r="E11" s="126">
        <v>0</v>
      </c>
      <c r="F11" s="126">
        <v>0</v>
      </c>
      <c r="G11" s="126">
        <f>+E11+F11</f>
        <v>0</v>
      </c>
      <c r="H11" s="126">
        <v>0</v>
      </c>
      <c r="I11" s="126">
        <v>0</v>
      </c>
      <c r="J11" s="126">
        <f>+I11-E11</f>
        <v>0</v>
      </c>
    </row>
    <row r="12" spans="2:10" ht="12" customHeight="1" x14ac:dyDescent="0.25">
      <c r="B12" s="39"/>
      <c r="C12" s="227" t="s">
        <v>220</v>
      </c>
      <c r="D12" s="228"/>
      <c r="E12" s="126">
        <v>0</v>
      </c>
      <c r="F12" s="126">
        <v>0</v>
      </c>
      <c r="G12" s="126">
        <f t="shared" ref="G12:G41" si="0">+E12+F12</f>
        <v>0</v>
      </c>
      <c r="H12" s="126">
        <v>0</v>
      </c>
      <c r="I12" s="126">
        <v>0</v>
      </c>
      <c r="J12" s="126">
        <f t="shared" ref="J12:J43" si="1">+I12-E12</f>
        <v>0</v>
      </c>
    </row>
    <row r="13" spans="2:10" ht="12" customHeight="1" x14ac:dyDescent="0.25">
      <c r="B13" s="39"/>
      <c r="C13" s="227" t="s">
        <v>221</v>
      </c>
      <c r="D13" s="228"/>
      <c r="E13" s="126">
        <v>0</v>
      </c>
      <c r="F13" s="126">
        <v>0</v>
      </c>
      <c r="G13" s="126">
        <f t="shared" si="0"/>
        <v>0</v>
      </c>
      <c r="H13" s="126">
        <v>0</v>
      </c>
      <c r="I13" s="126">
        <v>0</v>
      </c>
      <c r="J13" s="126">
        <f t="shared" si="1"/>
        <v>0</v>
      </c>
    </row>
    <row r="14" spans="2:10" ht="12" customHeight="1" x14ac:dyDescent="0.25">
      <c r="B14" s="39"/>
      <c r="C14" s="227" t="s">
        <v>222</v>
      </c>
      <c r="D14" s="228"/>
      <c r="E14" s="126">
        <v>0</v>
      </c>
      <c r="F14" s="126">
        <v>0</v>
      </c>
      <c r="G14" s="126">
        <f t="shared" si="0"/>
        <v>0</v>
      </c>
      <c r="H14" s="126">
        <v>0</v>
      </c>
      <c r="I14" s="126">
        <v>0</v>
      </c>
      <c r="J14" s="126">
        <f t="shared" si="1"/>
        <v>0</v>
      </c>
    </row>
    <row r="15" spans="2:10" ht="12" customHeight="1" x14ac:dyDescent="0.25">
      <c r="B15" s="39"/>
      <c r="C15" s="227" t="s">
        <v>223</v>
      </c>
      <c r="D15" s="228"/>
      <c r="E15" s="126">
        <v>0</v>
      </c>
      <c r="F15" s="126">
        <v>0</v>
      </c>
      <c r="G15" s="126">
        <v>391112</v>
      </c>
      <c r="H15" s="126">
        <v>391112</v>
      </c>
      <c r="I15" s="126">
        <v>391112</v>
      </c>
      <c r="J15" s="126">
        <f t="shared" si="1"/>
        <v>391112</v>
      </c>
    </row>
    <row r="16" spans="2:10" ht="12" customHeight="1" x14ac:dyDescent="0.25">
      <c r="B16" s="39"/>
      <c r="C16" s="227" t="s">
        <v>224</v>
      </c>
      <c r="D16" s="228"/>
      <c r="E16" s="126">
        <v>0</v>
      </c>
      <c r="F16" s="126">
        <v>0</v>
      </c>
      <c r="G16" s="126">
        <f t="shared" si="0"/>
        <v>0</v>
      </c>
      <c r="H16" s="126">
        <v>0</v>
      </c>
      <c r="I16" s="126">
        <v>0</v>
      </c>
      <c r="J16" s="126">
        <f t="shared" si="1"/>
        <v>0</v>
      </c>
    </row>
    <row r="17" spans="2:10" ht="12" customHeight="1" x14ac:dyDescent="0.25">
      <c r="B17" s="39"/>
      <c r="C17" s="227" t="s">
        <v>225</v>
      </c>
      <c r="D17" s="228"/>
      <c r="E17" s="126">
        <v>2400000</v>
      </c>
      <c r="F17" s="126">
        <f>+G17-E17</f>
        <v>450882</v>
      </c>
      <c r="G17" s="126">
        <v>2850882</v>
      </c>
      <c r="H17" s="126">
        <v>2850882</v>
      </c>
      <c r="I17" s="126">
        <v>2850882</v>
      </c>
      <c r="J17" s="126">
        <f t="shared" si="1"/>
        <v>450882</v>
      </c>
    </row>
    <row r="18" spans="2:10" ht="12" customHeight="1" x14ac:dyDescent="0.25">
      <c r="B18" s="85"/>
      <c r="C18" s="227" t="s">
        <v>521</v>
      </c>
      <c r="D18" s="228"/>
      <c r="E18" s="127">
        <f>SUM(E19:E29)</f>
        <v>6475063</v>
      </c>
      <c r="F18" s="127">
        <f t="shared" ref="F18:J18" si="2">SUM(F19:F29)</f>
        <v>16000000</v>
      </c>
      <c r="G18" s="127">
        <f t="shared" si="2"/>
        <v>22475063</v>
      </c>
      <c r="H18" s="127">
        <f t="shared" si="2"/>
        <v>22475063</v>
      </c>
      <c r="I18" s="127">
        <f t="shared" si="2"/>
        <v>22475063</v>
      </c>
      <c r="J18" s="127">
        <f t="shared" si="2"/>
        <v>16000000</v>
      </c>
    </row>
    <row r="19" spans="2:10" ht="12" customHeight="1" x14ac:dyDescent="0.25">
      <c r="B19" s="39"/>
      <c r="C19" s="40"/>
      <c r="D19" s="41" t="s">
        <v>226</v>
      </c>
      <c r="E19" s="126">
        <v>6475063</v>
      </c>
      <c r="F19" s="126">
        <f>+G19-E19</f>
        <v>16000000</v>
      </c>
      <c r="G19" s="126">
        <v>22475063</v>
      </c>
      <c r="H19" s="126">
        <v>22475063</v>
      </c>
      <c r="I19" s="126">
        <v>22475063</v>
      </c>
      <c r="J19" s="126">
        <f t="shared" si="1"/>
        <v>16000000</v>
      </c>
    </row>
    <row r="20" spans="2:10" ht="12" customHeight="1" x14ac:dyDescent="0.25">
      <c r="B20" s="39"/>
      <c r="C20" s="40"/>
      <c r="D20" s="41" t="s">
        <v>227</v>
      </c>
      <c r="E20" s="126">
        <v>0</v>
      </c>
      <c r="F20" s="126">
        <v>0</v>
      </c>
      <c r="G20" s="126">
        <f t="shared" si="0"/>
        <v>0</v>
      </c>
      <c r="H20" s="126">
        <v>0</v>
      </c>
      <c r="I20" s="126">
        <v>0</v>
      </c>
      <c r="J20" s="126">
        <f t="shared" si="1"/>
        <v>0</v>
      </c>
    </row>
    <row r="21" spans="2:10" ht="12" customHeight="1" x14ac:dyDescent="0.25">
      <c r="B21" s="39"/>
      <c r="C21" s="40"/>
      <c r="D21" s="41" t="s">
        <v>228</v>
      </c>
      <c r="E21" s="126">
        <v>0</v>
      </c>
      <c r="F21" s="126">
        <v>0</v>
      </c>
      <c r="G21" s="126">
        <f t="shared" si="0"/>
        <v>0</v>
      </c>
      <c r="H21" s="126">
        <v>0</v>
      </c>
      <c r="I21" s="126">
        <v>0</v>
      </c>
      <c r="J21" s="126">
        <f t="shared" si="1"/>
        <v>0</v>
      </c>
    </row>
    <row r="22" spans="2:10" ht="12" customHeight="1" x14ac:dyDescent="0.25">
      <c r="B22" s="39"/>
      <c r="C22" s="40"/>
      <c r="D22" s="41" t="s">
        <v>229</v>
      </c>
      <c r="E22" s="126">
        <v>0</v>
      </c>
      <c r="F22" s="126">
        <v>0</v>
      </c>
      <c r="G22" s="126">
        <f t="shared" si="0"/>
        <v>0</v>
      </c>
      <c r="H22" s="126">
        <v>0</v>
      </c>
      <c r="I22" s="126">
        <v>0</v>
      </c>
      <c r="J22" s="126">
        <f t="shared" si="1"/>
        <v>0</v>
      </c>
    </row>
    <row r="23" spans="2:10" ht="12" customHeight="1" x14ac:dyDescent="0.25">
      <c r="B23" s="39"/>
      <c r="C23" s="40"/>
      <c r="D23" s="41" t="s">
        <v>230</v>
      </c>
      <c r="E23" s="126">
        <v>0</v>
      </c>
      <c r="F23" s="126">
        <v>0</v>
      </c>
      <c r="G23" s="126">
        <f t="shared" si="0"/>
        <v>0</v>
      </c>
      <c r="H23" s="126">
        <v>0</v>
      </c>
      <c r="I23" s="126">
        <v>0</v>
      </c>
      <c r="J23" s="126">
        <f t="shared" si="1"/>
        <v>0</v>
      </c>
    </row>
    <row r="24" spans="2:10" ht="12" customHeight="1" x14ac:dyDescent="0.25">
      <c r="B24" s="39"/>
      <c r="C24" s="40"/>
      <c r="D24" s="41" t="s">
        <v>231</v>
      </c>
      <c r="E24" s="126">
        <v>0</v>
      </c>
      <c r="F24" s="126">
        <v>0</v>
      </c>
      <c r="G24" s="126">
        <f t="shared" si="0"/>
        <v>0</v>
      </c>
      <c r="H24" s="126">
        <v>0</v>
      </c>
      <c r="I24" s="126">
        <v>0</v>
      </c>
      <c r="J24" s="126">
        <f t="shared" si="1"/>
        <v>0</v>
      </c>
    </row>
    <row r="25" spans="2:10" ht="12" customHeight="1" x14ac:dyDescent="0.25">
      <c r="B25" s="39"/>
      <c r="C25" s="40"/>
      <c r="D25" s="41" t="s">
        <v>232</v>
      </c>
      <c r="E25" s="126">
        <v>0</v>
      </c>
      <c r="F25" s="126">
        <v>0</v>
      </c>
      <c r="G25" s="126">
        <f t="shared" si="0"/>
        <v>0</v>
      </c>
      <c r="H25" s="126">
        <v>0</v>
      </c>
      <c r="I25" s="126">
        <v>0</v>
      </c>
      <c r="J25" s="126">
        <f t="shared" si="1"/>
        <v>0</v>
      </c>
    </row>
    <row r="26" spans="2:10" ht="12" customHeight="1" x14ac:dyDescent="0.25">
      <c r="B26" s="39"/>
      <c r="C26" s="40"/>
      <c r="D26" s="41" t="s">
        <v>233</v>
      </c>
      <c r="E26" s="126">
        <v>0</v>
      </c>
      <c r="F26" s="126">
        <v>0</v>
      </c>
      <c r="G26" s="126">
        <f t="shared" si="0"/>
        <v>0</v>
      </c>
      <c r="H26" s="126">
        <v>0</v>
      </c>
      <c r="I26" s="126">
        <v>0</v>
      </c>
      <c r="J26" s="126">
        <f t="shared" si="1"/>
        <v>0</v>
      </c>
    </row>
    <row r="27" spans="2:10" ht="12" customHeight="1" x14ac:dyDescent="0.25">
      <c r="B27" s="39"/>
      <c r="C27" s="40"/>
      <c r="D27" s="41" t="s">
        <v>234</v>
      </c>
      <c r="E27" s="126">
        <v>0</v>
      </c>
      <c r="F27" s="126">
        <v>0</v>
      </c>
      <c r="G27" s="126">
        <f t="shared" si="0"/>
        <v>0</v>
      </c>
      <c r="H27" s="126">
        <v>0</v>
      </c>
      <c r="I27" s="126">
        <v>0</v>
      </c>
      <c r="J27" s="126">
        <f t="shared" si="1"/>
        <v>0</v>
      </c>
    </row>
    <row r="28" spans="2:10" ht="12" customHeight="1" x14ac:dyDescent="0.25">
      <c r="B28" s="39"/>
      <c r="C28" s="40"/>
      <c r="D28" s="41" t="s">
        <v>235</v>
      </c>
      <c r="E28" s="126">
        <v>0</v>
      </c>
      <c r="F28" s="126">
        <v>0</v>
      </c>
      <c r="G28" s="126">
        <f t="shared" si="0"/>
        <v>0</v>
      </c>
      <c r="H28" s="126">
        <v>0</v>
      </c>
      <c r="I28" s="126">
        <v>0</v>
      </c>
      <c r="J28" s="126">
        <f t="shared" si="1"/>
        <v>0</v>
      </c>
    </row>
    <row r="29" spans="2:10" ht="12" customHeight="1" x14ac:dyDescent="0.25">
      <c r="B29" s="39"/>
      <c r="C29" s="40"/>
      <c r="D29" s="41" t="s">
        <v>236</v>
      </c>
      <c r="E29" s="126">
        <v>0</v>
      </c>
      <c r="F29" s="126">
        <v>0</v>
      </c>
      <c r="G29" s="126">
        <f t="shared" si="0"/>
        <v>0</v>
      </c>
      <c r="H29" s="126">
        <v>0</v>
      </c>
      <c r="I29" s="126">
        <v>0</v>
      </c>
      <c r="J29" s="126">
        <f t="shared" si="1"/>
        <v>0</v>
      </c>
    </row>
    <row r="30" spans="2:10" ht="12" customHeight="1" x14ac:dyDescent="0.25">
      <c r="B30" s="39"/>
      <c r="C30" s="227" t="s">
        <v>237</v>
      </c>
      <c r="D30" s="228"/>
      <c r="E30" s="126">
        <f>SUM(E31:E35)</f>
        <v>0</v>
      </c>
      <c r="F30" s="126">
        <f t="shared" ref="F30:J30" si="3">SUM(F31:F35)</f>
        <v>0</v>
      </c>
      <c r="G30" s="126">
        <f t="shared" si="3"/>
        <v>0</v>
      </c>
      <c r="H30" s="126">
        <f t="shared" si="3"/>
        <v>0</v>
      </c>
      <c r="I30" s="126">
        <f t="shared" si="3"/>
        <v>0</v>
      </c>
      <c r="J30" s="126">
        <f t="shared" si="3"/>
        <v>0</v>
      </c>
    </row>
    <row r="31" spans="2:10" ht="12" customHeight="1" x14ac:dyDescent="0.25">
      <c r="B31" s="39"/>
      <c r="C31" s="40"/>
      <c r="D31" s="41" t="s">
        <v>238</v>
      </c>
      <c r="E31" s="126">
        <v>0</v>
      </c>
      <c r="F31" s="126">
        <v>0</v>
      </c>
      <c r="G31" s="126">
        <f t="shared" si="0"/>
        <v>0</v>
      </c>
      <c r="H31" s="126">
        <v>0</v>
      </c>
      <c r="I31" s="126">
        <v>0</v>
      </c>
      <c r="J31" s="126">
        <f t="shared" si="1"/>
        <v>0</v>
      </c>
    </row>
    <row r="32" spans="2:10" ht="12" customHeight="1" x14ac:dyDescent="0.25">
      <c r="B32" s="39"/>
      <c r="C32" s="40"/>
      <c r="D32" s="41" t="s">
        <v>239</v>
      </c>
      <c r="E32" s="126">
        <v>0</v>
      </c>
      <c r="F32" s="126">
        <v>0</v>
      </c>
      <c r="G32" s="126">
        <f t="shared" si="0"/>
        <v>0</v>
      </c>
      <c r="H32" s="126">
        <v>0</v>
      </c>
      <c r="I32" s="126">
        <v>0</v>
      </c>
      <c r="J32" s="126">
        <f t="shared" si="1"/>
        <v>0</v>
      </c>
    </row>
    <row r="33" spans="2:10" ht="12" customHeight="1" x14ac:dyDescent="0.25">
      <c r="B33" s="39"/>
      <c r="C33" s="40"/>
      <c r="D33" s="41" t="s">
        <v>240</v>
      </c>
      <c r="E33" s="126">
        <v>0</v>
      </c>
      <c r="F33" s="126">
        <v>0</v>
      </c>
      <c r="G33" s="126">
        <f t="shared" si="0"/>
        <v>0</v>
      </c>
      <c r="H33" s="126">
        <v>0</v>
      </c>
      <c r="I33" s="126">
        <v>0</v>
      </c>
      <c r="J33" s="126">
        <f t="shared" si="1"/>
        <v>0</v>
      </c>
    </row>
    <row r="34" spans="2:10" ht="12" customHeight="1" x14ac:dyDescent="0.25">
      <c r="B34" s="39"/>
      <c r="C34" s="40"/>
      <c r="D34" s="41" t="s">
        <v>241</v>
      </c>
      <c r="E34" s="126">
        <v>0</v>
      </c>
      <c r="F34" s="126">
        <v>0</v>
      </c>
      <c r="G34" s="126">
        <f t="shared" si="0"/>
        <v>0</v>
      </c>
      <c r="H34" s="126">
        <v>0</v>
      </c>
      <c r="I34" s="126">
        <v>0</v>
      </c>
      <c r="J34" s="126">
        <f t="shared" si="1"/>
        <v>0</v>
      </c>
    </row>
    <row r="35" spans="2:10" ht="12" customHeight="1" x14ac:dyDescent="0.25">
      <c r="B35" s="39"/>
      <c r="C35" s="40"/>
      <c r="D35" s="41" t="s">
        <v>242</v>
      </c>
      <c r="E35" s="126">
        <v>0</v>
      </c>
      <c r="F35" s="126">
        <v>0</v>
      </c>
      <c r="G35" s="126">
        <f t="shared" si="0"/>
        <v>0</v>
      </c>
      <c r="H35" s="126">
        <v>0</v>
      </c>
      <c r="I35" s="126">
        <v>0</v>
      </c>
      <c r="J35" s="126">
        <f t="shared" si="1"/>
        <v>0</v>
      </c>
    </row>
    <row r="36" spans="2:10" ht="12" customHeight="1" x14ac:dyDescent="0.25">
      <c r="B36" s="39"/>
      <c r="C36" s="227" t="s">
        <v>243</v>
      </c>
      <c r="D36" s="228"/>
      <c r="E36" s="126">
        <v>0</v>
      </c>
      <c r="F36" s="126">
        <v>0</v>
      </c>
      <c r="G36" s="126">
        <f t="shared" si="0"/>
        <v>0</v>
      </c>
      <c r="H36" s="126">
        <v>0</v>
      </c>
      <c r="I36" s="126">
        <v>0</v>
      </c>
      <c r="J36" s="126">
        <f t="shared" si="1"/>
        <v>0</v>
      </c>
    </row>
    <row r="37" spans="2:10" ht="12" customHeight="1" x14ac:dyDescent="0.25">
      <c r="B37" s="39"/>
      <c r="C37" s="227" t="s">
        <v>244</v>
      </c>
      <c r="D37" s="228"/>
      <c r="E37" s="126">
        <f>+E38</f>
        <v>0</v>
      </c>
      <c r="F37" s="126">
        <f t="shared" ref="F37:J37" si="4">+F38</f>
        <v>0</v>
      </c>
      <c r="G37" s="126">
        <f t="shared" si="4"/>
        <v>0</v>
      </c>
      <c r="H37" s="126">
        <f t="shared" si="4"/>
        <v>0</v>
      </c>
      <c r="I37" s="126">
        <f t="shared" si="4"/>
        <v>0</v>
      </c>
      <c r="J37" s="126">
        <f t="shared" si="4"/>
        <v>0</v>
      </c>
    </row>
    <row r="38" spans="2:10" ht="12" customHeight="1" x14ac:dyDescent="0.25">
      <c r="B38" s="39"/>
      <c r="C38" s="40"/>
      <c r="D38" s="41" t="s">
        <v>245</v>
      </c>
      <c r="E38" s="126">
        <v>0</v>
      </c>
      <c r="F38" s="126">
        <v>0</v>
      </c>
      <c r="G38" s="126">
        <f t="shared" si="0"/>
        <v>0</v>
      </c>
      <c r="H38" s="126">
        <v>0</v>
      </c>
      <c r="I38" s="126">
        <v>0</v>
      </c>
      <c r="J38" s="126">
        <f t="shared" si="1"/>
        <v>0</v>
      </c>
    </row>
    <row r="39" spans="2:10" ht="12" customHeight="1" x14ac:dyDescent="0.25">
      <c r="B39" s="39"/>
      <c r="C39" s="227" t="s">
        <v>246</v>
      </c>
      <c r="D39" s="228"/>
      <c r="E39" s="126">
        <f>SUM(E40:E41)</f>
        <v>0</v>
      </c>
      <c r="F39" s="126">
        <f t="shared" ref="F39:J39" si="5">SUM(F40:F41)</f>
        <v>0</v>
      </c>
      <c r="G39" s="126">
        <f t="shared" si="5"/>
        <v>0</v>
      </c>
      <c r="H39" s="126">
        <f t="shared" si="5"/>
        <v>0</v>
      </c>
      <c r="I39" s="126">
        <f t="shared" si="5"/>
        <v>0</v>
      </c>
      <c r="J39" s="126">
        <f t="shared" si="5"/>
        <v>0</v>
      </c>
    </row>
    <row r="40" spans="2:10" ht="12" customHeight="1" x14ac:dyDescent="0.25">
      <c r="B40" s="39"/>
      <c r="C40" s="40"/>
      <c r="D40" s="41" t="s">
        <v>247</v>
      </c>
      <c r="E40" s="126">
        <v>0</v>
      </c>
      <c r="F40" s="126">
        <v>0</v>
      </c>
      <c r="G40" s="126">
        <f t="shared" si="0"/>
        <v>0</v>
      </c>
      <c r="H40" s="126">
        <v>0</v>
      </c>
      <c r="I40" s="126">
        <v>0</v>
      </c>
      <c r="J40" s="126">
        <f t="shared" si="1"/>
        <v>0</v>
      </c>
    </row>
    <row r="41" spans="2:10" ht="12" customHeight="1" x14ac:dyDescent="0.25">
      <c r="B41" s="39"/>
      <c r="C41" s="40"/>
      <c r="D41" s="41" t="s">
        <v>248</v>
      </c>
      <c r="E41" s="126">
        <v>0</v>
      </c>
      <c r="F41" s="126">
        <v>0</v>
      </c>
      <c r="G41" s="126">
        <f t="shared" si="0"/>
        <v>0</v>
      </c>
      <c r="H41" s="126">
        <v>0</v>
      </c>
      <c r="I41" s="126">
        <v>0</v>
      </c>
      <c r="J41" s="126">
        <f t="shared" si="1"/>
        <v>0</v>
      </c>
    </row>
    <row r="42" spans="2:10" ht="12" customHeight="1" x14ac:dyDescent="0.25">
      <c r="B42" s="42"/>
      <c r="C42" s="37"/>
      <c r="D42" s="43"/>
      <c r="E42" s="126"/>
      <c r="F42" s="126"/>
      <c r="G42" s="126"/>
      <c r="H42" s="126"/>
      <c r="I42" s="126"/>
      <c r="J42" s="126"/>
    </row>
    <row r="43" spans="2:10" ht="12" customHeight="1" x14ac:dyDescent="0.25">
      <c r="B43" s="231" t="s">
        <v>249</v>
      </c>
      <c r="C43" s="232"/>
      <c r="D43" s="226"/>
      <c r="E43" s="127">
        <f>+E11+E12+E13+E14+E15+E16+E17+E18+E30+E36+E37+E39</f>
        <v>8875063</v>
      </c>
      <c r="F43" s="127">
        <f t="shared" ref="F43:I43" si="6">+F11+F12+F13+F14+F15+F16+F17+F18+F30+F36+F37+F39</f>
        <v>16450882</v>
      </c>
      <c r="G43" s="127">
        <f t="shared" si="6"/>
        <v>25717057</v>
      </c>
      <c r="H43" s="127">
        <f t="shared" si="6"/>
        <v>25717057</v>
      </c>
      <c r="I43" s="127">
        <f t="shared" si="6"/>
        <v>25717057</v>
      </c>
      <c r="J43" s="126">
        <f t="shared" si="1"/>
        <v>16841994</v>
      </c>
    </row>
    <row r="44" spans="2:10" ht="12" customHeight="1" x14ac:dyDescent="0.25">
      <c r="B44" s="231" t="s">
        <v>250</v>
      </c>
      <c r="C44" s="232"/>
      <c r="D44" s="226"/>
      <c r="E44" s="127"/>
      <c r="F44" s="128"/>
      <c r="G44" s="128"/>
      <c r="H44" s="128"/>
      <c r="I44" s="128"/>
      <c r="J44" s="128"/>
    </row>
    <row r="45" spans="2:10" ht="12" customHeight="1" x14ac:dyDescent="0.25">
      <c r="B45" s="231" t="s">
        <v>251</v>
      </c>
      <c r="C45" s="232"/>
      <c r="D45" s="226"/>
      <c r="E45" s="129"/>
      <c r="F45" s="129"/>
      <c r="G45" s="129"/>
      <c r="H45" s="129"/>
      <c r="I45" s="129"/>
      <c r="J45" s="127">
        <f>+J11+J12+J13+J14+J15+J16+J17+J18+J30+J36+J37+J39</f>
        <v>16841994</v>
      </c>
    </row>
    <row r="46" spans="2:10" ht="12" customHeight="1" x14ac:dyDescent="0.25">
      <c r="B46" s="42"/>
      <c r="C46" s="37"/>
      <c r="D46" s="43"/>
      <c r="E46" s="126"/>
      <c r="F46" s="126"/>
      <c r="G46" s="126"/>
      <c r="H46" s="126"/>
      <c r="I46" s="126"/>
      <c r="J46" s="126"/>
    </row>
    <row r="47" spans="2:10" ht="12" customHeight="1" x14ac:dyDescent="0.25">
      <c r="B47" s="231" t="s">
        <v>252</v>
      </c>
      <c r="C47" s="232"/>
      <c r="D47" s="226"/>
      <c r="E47" s="126"/>
      <c r="F47" s="126"/>
      <c r="G47" s="126"/>
      <c r="H47" s="126"/>
      <c r="I47" s="126"/>
      <c r="J47" s="126"/>
    </row>
    <row r="48" spans="2:10" ht="12" customHeight="1" x14ac:dyDescent="0.25">
      <c r="B48" s="39"/>
      <c r="C48" s="227" t="s">
        <v>253</v>
      </c>
      <c r="D48" s="228"/>
      <c r="E48" s="126">
        <f>SUM(E49:E56)</f>
        <v>460773538</v>
      </c>
      <c r="F48" s="126">
        <f t="shared" ref="F48:J48" si="7">SUM(F49:F56)</f>
        <v>0</v>
      </c>
      <c r="G48" s="126">
        <f t="shared" si="7"/>
        <v>460773538</v>
      </c>
      <c r="H48" s="126">
        <f t="shared" si="7"/>
        <v>460773538</v>
      </c>
      <c r="I48" s="126">
        <f t="shared" si="7"/>
        <v>460773538</v>
      </c>
      <c r="J48" s="126">
        <f t="shared" si="7"/>
        <v>0</v>
      </c>
    </row>
    <row r="49" spans="2:10" ht="12" customHeight="1" x14ac:dyDescent="0.25">
      <c r="B49" s="39"/>
      <c r="C49" s="40"/>
      <c r="D49" s="41" t="s">
        <v>254</v>
      </c>
      <c r="E49" s="126">
        <v>0</v>
      </c>
      <c r="F49" s="126">
        <v>0</v>
      </c>
      <c r="G49" s="126">
        <v>0</v>
      </c>
      <c r="H49" s="126">
        <v>0</v>
      </c>
      <c r="I49" s="126">
        <v>0</v>
      </c>
      <c r="J49" s="126">
        <f t="shared" ref="J49:J66" si="8">+I49-E49</f>
        <v>0</v>
      </c>
    </row>
    <row r="50" spans="2:10" ht="12" customHeight="1" x14ac:dyDescent="0.25">
      <c r="B50" s="39"/>
      <c r="C50" s="40"/>
      <c r="D50" s="41" t="s">
        <v>255</v>
      </c>
      <c r="E50" s="126">
        <v>460773538</v>
      </c>
      <c r="F50" s="126">
        <f>+G50-E50</f>
        <v>0</v>
      </c>
      <c r="G50" s="126">
        <v>460773538</v>
      </c>
      <c r="H50" s="126">
        <v>460773538</v>
      </c>
      <c r="I50" s="126">
        <v>460773538</v>
      </c>
      <c r="J50" s="126">
        <f t="shared" si="8"/>
        <v>0</v>
      </c>
    </row>
    <row r="51" spans="2:10" ht="12" customHeight="1" x14ac:dyDescent="0.25">
      <c r="B51" s="39"/>
      <c r="C51" s="40"/>
      <c r="D51" s="41" t="s">
        <v>256</v>
      </c>
      <c r="E51" s="126">
        <v>0</v>
      </c>
      <c r="F51" s="126">
        <v>0</v>
      </c>
      <c r="G51" s="126">
        <f t="shared" ref="G51:G66" si="9">+E51+F51</f>
        <v>0</v>
      </c>
      <c r="H51" s="126">
        <v>0</v>
      </c>
      <c r="I51" s="126">
        <v>0</v>
      </c>
      <c r="J51" s="126">
        <f t="shared" si="8"/>
        <v>0</v>
      </c>
    </row>
    <row r="52" spans="2:10" ht="16.5" x14ac:dyDescent="0.25">
      <c r="B52" s="39"/>
      <c r="C52" s="40"/>
      <c r="D52" s="47" t="s">
        <v>257</v>
      </c>
      <c r="E52" s="126">
        <v>0</v>
      </c>
      <c r="F52" s="126">
        <v>0</v>
      </c>
      <c r="G52" s="126">
        <f t="shared" si="9"/>
        <v>0</v>
      </c>
      <c r="H52" s="126">
        <v>0</v>
      </c>
      <c r="I52" s="126">
        <v>0</v>
      </c>
      <c r="J52" s="126">
        <f t="shared" si="8"/>
        <v>0</v>
      </c>
    </row>
    <row r="53" spans="2:10" ht="12" customHeight="1" x14ac:dyDescent="0.25">
      <c r="B53" s="39"/>
      <c r="C53" s="40"/>
      <c r="D53" s="41" t="s">
        <v>258</v>
      </c>
      <c r="E53" s="126">
        <v>0</v>
      </c>
      <c r="F53" s="126">
        <v>0</v>
      </c>
      <c r="G53" s="126">
        <f t="shared" si="9"/>
        <v>0</v>
      </c>
      <c r="H53" s="126">
        <v>0</v>
      </c>
      <c r="I53" s="126">
        <v>0</v>
      </c>
      <c r="J53" s="126">
        <f t="shared" si="8"/>
        <v>0</v>
      </c>
    </row>
    <row r="54" spans="2:10" ht="12" customHeight="1" x14ac:dyDescent="0.25">
      <c r="B54" s="39"/>
      <c r="C54" s="40"/>
      <c r="D54" s="41" t="s">
        <v>259</v>
      </c>
      <c r="E54" s="126">
        <v>0</v>
      </c>
      <c r="F54" s="126">
        <v>0</v>
      </c>
      <c r="G54" s="126">
        <f t="shared" si="9"/>
        <v>0</v>
      </c>
      <c r="H54" s="126">
        <v>0</v>
      </c>
      <c r="I54" s="126">
        <v>0</v>
      </c>
      <c r="J54" s="126">
        <f t="shared" si="8"/>
        <v>0</v>
      </c>
    </row>
    <row r="55" spans="2:10" ht="12" customHeight="1" x14ac:dyDescent="0.25">
      <c r="B55" s="39"/>
      <c r="C55" s="40"/>
      <c r="D55" s="47" t="s">
        <v>260</v>
      </c>
      <c r="E55" s="126">
        <v>0</v>
      </c>
      <c r="F55" s="126">
        <v>0</v>
      </c>
      <c r="G55" s="126">
        <f t="shared" si="9"/>
        <v>0</v>
      </c>
      <c r="H55" s="126">
        <v>0</v>
      </c>
      <c r="I55" s="126">
        <v>0</v>
      </c>
      <c r="J55" s="126">
        <f t="shared" si="8"/>
        <v>0</v>
      </c>
    </row>
    <row r="56" spans="2:10" ht="12" customHeight="1" x14ac:dyDescent="0.25">
      <c r="B56" s="39"/>
      <c r="C56" s="40"/>
      <c r="D56" s="44" t="s">
        <v>261</v>
      </c>
      <c r="E56" s="126">
        <v>0</v>
      </c>
      <c r="F56" s="126">
        <v>0</v>
      </c>
      <c r="G56" s="126">
        <f t="shared" si="9"/>
        <v>0</v>
      </c>
      <c r="H56" s="126">
        <v>0</v>
      </c>
      <c r="I56" s="126">
        <v>0</v>
      </c>
      <c r="J56" s="126">
        <f t="shared" si="8"/>
        <v>0</v>
      </c>
    </row>
    <row r="57" spans="2:10" ht="12" customHeight="1" x14ac:dyDescent="0.25">
      <c r="B57" s="39"/>
      <c r="C57" s="227" t="s">
        <v>262</v>
      </c>
      <c r="D57" s="228"/>
      <c r="E57" s="126">
        <f>SUM(E58:E61)</f>
        <v>0</v>
      </c>
      <c r="F57" s="126">
        <f t="shared" ref="F57:J57" si="10">SUM(F58:F61)</f>
        <v>56439989</v>
      </c>
      <c r="G57" s="126">
        <f t="shared" si="10"/>
        <v>56439989</v>
      </c>
      <c r="H57" s="126">
        <f t="shared" si="10"/>
        <v>56439989</v>
      </c>
      <c r="I57" s="126">
        <f t="shared" si="10"/>
        <v>56439989</v>
      </c>
      <c r="J57" s="126">
        <f t="shared" si="10"/>
        <v>56439989</v>
      </c>
    </row>
    <row r="58" spans="2:10" ht="12" customHeight="1" x14ac:dyDescent="0.25">
      <c r="B58" s="39"/>
      <c r="C58" s="40"/>
      <c r="D58" s="41" t="s">
        <v>263</v>
      </c>
      <c r="E58" s="126">
        <v>0</v>
      </c>
      <c r="F58" s="126">
        <f>+G58-E58</f>
        <v>6096791</v>
      </c>
      <c r="G58" s="126">
        <v>6096791</v>
      </c>
      <c r="H58" s="126">
        <v>6096791</v>
      </c>
      <c r="I58" s="126">
        <v>6096791</v>
      </c>
      <c r="J58" s="126">
        <f t="shared" si="8"/>
        <v>6096791</v>
      </c>
    </row>
    <row r="59" spans="2:10" ht="12" customHeight="1" x14ac:dyDescent="0.25">
      <c r="B59" s="39"/>
      <c r="C59" s="40"/>
      <c r="D59" s="41" t="s">
        <v>264</v>
      </c>
      <c r="E59" s="126">
        <v>0</v>
      </c>
      <c r="F59" s="126">
        <f t="shared" ref="F59:F61" si="11">+G59-E59</f>
        <v>0</v>
      </c>
      <c r="G59" s="126">
        <v>0</v>
      </c>
      <c r="H59" s="126">
        <v>0</v>
      </c>
      <c r="I59" s="126">
        <v>0</v>
      </c>
      <c r="J59" s="126">
        <f t="shared" si="8"/>
        <v>0</v>
      </c>
    </row>
    <row r="60" spans="2:10" ht="12" customHeight="1" x14ac:dyDescent="0.25">
      <c r="B60" s="39"/>
      <c r="C60" s="40"/>
      <c r="D60" s="41" t="s">
        <v>265</v>
      </c>
      <c r="E60" s="126">
        <v>0</v>
      </c>
      <c r="F60" s="126">
        <f t="shared" si="11"/>
        <v>0</v>
      </c>
      <c r="G60" s="126">
        <v>0</v>
      </c>
      <c r="H60" s="126">
        <v>0</v>
      </c>
      <c r="I60" s="126">
        <v>0</v>
      </c>
      <c r="J60" s="126">
        <f t="shared" si="8"/>
        <v>0</v>
      </c>
    </row>
    <row r="61" spans="2:10" ht="12" customHeight="1" x14ac:dyDescent="0.25">
      <c r="B61" s="39"/>
      <c r="C61" s="40"/>
      <c r="D61" s="41" t="s">
        <v>266</v>
      </c>
      <c r="E61" s="126">
        <v>0</v>
      </c>
      <c r="F61" s="126">
        <f t="shared" si="11"/>
        <v>50343198</v>
      </c>
      <c r="G61" s="126">
        <v>50343198</v>
      </c>
      <c r="H61" s="126">
        <v>50343198</v>
      </c>
      <c r="I61" s="126">
        <v>50343198</v>
      </c>
      <c r="J61" s="126">
        <f t="shared" si="8"/>
        <v>50343198</v>
      </c>
    </row>
    <row r="62" spans="2:10" ht="12" customHeight="1" x14ac:dyDescent="0.25">
      <c r="B62" s="39"/>
      <c r="C62" s="227" t="s">
        <v>267</v>
      </c>
      <c r="D62" s="228"/>
      <c r="E62" s="126">
        <f>SUM(E63:E64)</f>
        <v>0</v>
      </c>
      <c r="F62" s="126">
        <f t="shared" ref="F62:J62" si="12">SUM(F63:F64)</f>
        <v>0</v>
      </c>
      <c r="G62" s="126">
        <f t="shared" si="12"/>
        <v>0</v>
      </c>
      <c r="H62" s="126">
        <f t="shared" si="12"/>
        <v>0</v>
      </c>
      <c r="I62" s="126">
        <f t="shared" si="12"/>
        <v>0</v>
      </c>
      <c r="J62" s="126">
        <f t="shared" si="12"/>
        <v>0</v>
      </c>
    </row>
    <row r="63" spans="2:10" ht="12" customHeight="1" x14ac:dyDescent="0.25">
      <c r="B63" s="39"/>
      <c r="C63" s="40"/>
      <c r="D63" s="41" t="s">
        <v>268</v>
      </c>
      <c r="E63" s="126">
        <v>0</v>
      </c>
      <c r="F63" s="126">
        <v>0</v>
      </c>
      <c r="G63" s="126">
        <f t="shared" si="9"/>
        <v>0</v>
      </c>
      <c r="H63" s="126">
        <v>0</v>
      </c>
      <c r="I63" s="126">
        <v>0</v>
      </c>
      <c r="J63" s="126">
        <f t="shared" si="8"/>
        <v>0</v>
      </c>
    </row>
    <row r="64" spans="2:10" ht="12" customHeight="1" x14ac:dyDescent="0.25">
      <c r="B64" s="39"/>
      <c r="C64" s="40"/>
      <c r="D64" s="41" t="s">
        <v>269</v>
      </c>
      <c r="E64" s="126">
        <v>0</v>
      </c>
      <c r="F64" s="126">
        <v>0</v>
      </c>
      <c r="G64" s="126">
        <f t="shared" si="9"/>
        <v>0</v>
      </c>
      <c r="H64" s="126">
        <v>0</v>
      </c>
      <c r="I64" s="126">
        <v>0</v>
      </c>
      <c r="J64" s="126">
        <f t="shared" si="8"/>
        <v>0</v>
      </c>
    </row>
    <row r="65" spans="2:10" ht="12" customHeight="1" x14ac:dyDescent="0.25">
      <c r="B65" s="39"/>
      <c r="C65" s="227" t="s">
        <v>270</v>
      </c>
      <c r="D65" s="228"/>
      <c r="E65" s="126">
        <v>0</v>
      </c>
      <c r="F65" s="126">
        <v>0</v>
      </c>
      <c r="G65" s="126">
        <f t="shared" si="9"/>
        <v>0</v>
      </c>
      <c r="H65" s="126">
        <v>0</v>
      </c>
      <c r="I65" s="126">
        <v>0</v>
      </c>
      <c r="J65" s="126">
        <f t="shared" si="8"/>
        <v>0</v>
      </c>
    </row>
    <row r="66" spans="2:10" ht="12" customHeight="1" x14ac:dyDescent="0.25">
      <c r="B66" s="39"/>
      <c r="C66" s="227" t="s">
        <v>271</v>
      </c>
      <c r="D66" s="228"/>
      <c r="E66" s="126">
        <v>0</v>
      </c>
      <c r="F66" s="126">
        <v>0</v>
      </c>
      <c r="G66" s="126">
        <f t="shared" si="9"/>
        <v>0</v>
      </c>
      <c r="H66" s="126">
        <v>0</v>
      </c>
      <c r="I66" s="126">
        <v>0</v>
      </c>
      <c r="J66" s="126">
        <f t="shared" si="8"/>
        <v>0</v>
      </c>
    </row>
    <row r="67" spans="2:10" ht="12" customHeight="1" x14ac:dyDescent="0.25">
      <c r="B67" s="42"/>
      <c r="C67" s="223"/>
      <c r="D67" s="224"/>
      <c r="E67" s="126"/>
      <c r="F67" s="126"/>
      <c r="G67" s="126"/>
      <c r="H67" s="126"/>
      <c r="I67" s="126"/>
      <c r="J67" s="126"/>
    </row>
    <row r="68" spans="2:10" ht="12" customHeight="1" x14ac:dyDescent="0.25">
      <c r="B68" s="231" t="s">
        <v>272</v>
      </c>
      <c r="C68" s="232"/>
      <c r="D68" s="226"/>
      <c r="E68" s="126">
        <f>+E48+E57+E62+E65+E66</f>
        <v>460773538</v>
      </c>
      <c r="F68" s="126">
        <f t="shared" ref="F68:J68" si="13">+F48+F57+F62+F65+F66</f>
        <v>56439989</v>
      </c>
      <c r="G68" s="126">
        <f t="shared" si="13"/>
        <v>517213527</v>
      </c>
      <c r="H68" s="126">
        <f t="shared" si="13"/>
        <v>517213527</v>
      </c>
      <c r="I68" s="126">
        <f t="shared" si="13"/>
        <v>517213527</v>
      </c>
      <c r="J68" s="126">
        <f t="shared" si="13"/>
        <v>56439989</v>
      </c>
    </row>
    <row r="69" spans="2:10" ht="12" customHeight="1" x14ac:dyDescent="0.25">
      <c r="B69" s="42"/>
      <c r="C69" s="223"/>
      <c r="D69" s="224"/>
      <c r="E69" s="126"/>
      <c r="F69" s="126"/>
      <c r="G69" s="126"/>
      <c r="H69" s="126"/>
      <c r="I69" s="126"/>
      <c r="J69" s="126"/>
    </row>
    <row r="70" spans="2:10" ht="12" customHeight="1" x14ac:dyDescent="0.25">
      <c r="B70" s="231" t="s">
        <v>273</v>
      </c>
      <c r="C70" s="232"/>
      <c r="D70" s="226"/>
      <c r="E70" s="126">
        <f>+E71</f>
        <v>0</v>
      </c>
      <c r="F70" s="126">
        <f t="shared" ref="F70:J70" si="14">+F71</f>
        <v>0</v>
      </c>
      <c r="G70" s="126">
        <f t="shared" si="14"/>
        <v>0</v>
      </c>
      <c r="H70" s="126">
        <f t="shared" si="14"/>
        <v>0</v>
      </c>
      <c r="I70" s="126">
        <f t="shared" si="14"/>
        <v>0</v>
      </c>
      <c r="J70" s="126">
        <f t="shared" si="14"/>
        <v>0</v>
      </c>
    </row>
    <row r="71" spans="2:10" ht="12" customHeight="1" x14ac:dyDescent="0.25">
      <c r="B71" s="39"/>
      <c r="C71" s="227" t="s">
        <v>274</v>
      </c>
      <c r="D71" s="228"/>
      <c r="E71" s="126">
        <v>0</v>
      </c>
      <c r="F71" s="126">
        <v>0</v>
      </c>
      <c r="G71" s="126">
        <f t="shared" ref="G71" si="15">+E71+F71</f>
        <v>0</v>
      </c>
      <c r="H71" s="126">
        <v>0</v>
      </c>
      <c r="I71" s="126">
        <v>0</v>
      </c>
      <c r="J71" s="126">
        <f t="shared" ref="J71:J73" si="16">+I71-E71</f>
        <v>0</v>
      </c>
    </row>
    <row r="72" spans="2:10" ht="12" customHeight="1" x14ac:dyDescent="0.25">
      <c r="B72" s="42"/>
      <c r="C72" s="223"/>
      <c r="D72" s="224"/>
      <c r="E72" s="126"/>
      <c r="F72" s="126"/>
      <c r="G72" s="126"/>
      <c r="H72" s="126"/>
      <c r="I72" s="126"/>
      <c r="J72" s="126"/>
    </row>
    <row r="73" spans="2:10" ht="12" customHeight="1" x14ac:dyDescent="0.25">
      <c r="B73" s="231" t="s">
        <v>275</v>
      </c>
      <c r="C73" s="232"/>
      <c r="D73" s="226"/>
      <c r="E73" s="126">
        <f>+E43+E68+E70</f>
        <v>469648601</v>
      </c>
      <c r="F73" s="126">
        <f t="shared" ref="F73:I73" si="17">+F43+F68+F70</f>
        <v>72890871</v>
      </c>
      <c r="G73" s="126">
        <f t="shared" si="17"/>
        <v>542930584</v>
      </c>
      <c r="H73" s="126">
        <f t="shared" si="17"/>
        <v>542930584</v>
      </c>
      <c r="I73" s="126">
        <f t="shared" si="17"/>
        <v>542930584</v>
      </c>
      <c r="J73" s="126">
        <f t="shared" si="16"/>
        <v>73281983</v>
      </c>
    </row>
    <row r="74" spans="2:10" ht="12" customHeight="1" x14ac:dyDescent="0.25">
      <c r="B74" s="42"/>
      <c r="C74" s="223"/>
      <c r="D74" s="224"/>
      <c r="E74" s="126"/>
      <c r="F74" s="126"/>
      <c r="G74" s="126"/>
      <c r="H74" s="126"/>
      <c r="I74" s="126"/>
      <c r="J74" s="126"/>
    </row>
    <row r="75" spans="2:10" ht="12" customHeight="1" x14ac:dyDescent="0.25">
      <c r="B75" s="39"/>
      <c r="C75" s="225" t="s">
        <v>276</v>
      </c>
      <c r="D75" s="226"/>
      <c r="E75" s="126"/>
      <c r="F75" s="126"/>
      <c r="G75" s="126"/>
      <c r="H75" s="126"/>
      <c r="I75" s="126"/>
      <c r="J75" s="126"/>
    </row>
    <row r="76" spans="2:10" ht="12" customHeight="1" x14ac:dyDescent="0.25">
      <c r="B76" s="39"/>
      <c r="C76" s="227" t="s">
        <v>277</v>
      </c>
      <c r="D76" s="228"/>
      <c r="E76" s="126">
        <v>0</v>
      </c>
      <c r="F76" s="126">
        <v>0</v>
      </c>
      <c r="G76" s="126">
        <v>0</v>
      </c>
      <c r="H76" s="126">
        <v>0</v>
      </c>
      <c r="I76" s="126">
        <v>0</v>
      </c>
      <c r="J76" s="126"/>
    </row>
    <row r="77" spans="2:10" ht="12" customHeight="1" x14ac:dyDescent="0.25">
      <c r="B77" s="39"/>
      <c r="C77" s="30" t="s">
        <v>278</v>
      </c>
      <c r="D77" s="48"/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/>
    </row>
    <row r="78" spans="2:10" ht="12" customHeight="1" x14ac:dyDescent="0.25">
      <c r="B78" s="39"/>
      <c r="C78" s="225" t="s">
        <v>279</v>
      </c>
      <c r="D78" s="226"/>
      <c r="E78" s="126">
        <f>+E76+E77</f>
        <v>0</v>
      </c>
      <c r="F78" s="126">
        <f t="shared" ref="F78:I78" si="18">+F76+F77</f>
        <v>0</v>
      </c>
      <c r="G78" s="126">
        <f t="shared" si="18"/>
        <v>0</v>
      </c>
      <c r="H78" s="126">
        <f t="shared" si="18"/>
        <v>0</v>
      </c>
      <c r="I78" s="126">
        <f t="shared" si="18"/>
        <v>0</v>
      </c>
      <c r="J78" s="126"/>
    </row>
    <row r="79" spans="2:10" ht="12" customHeight="1" thickBot="1" x14ac:dyDescent="0.3">
      <c r="B79" s="45"/>
      <c r="C79" s="229"/>
      <c r="D79" s="230"/>
      <c r="E79" s="46"/>
      <c r="F79" s="46"/>
      <c r="G79" s="46"/>
      <c r="H79" s="46"/>
      <c r="I79" s="46"/>
      <c r="J79" s="46"/>
    </row>
  </sheetData>
  <mergeCells count="49"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B10:D10"/>
    <mergeCell ref="C11:D11"/>
    <mergeCell ref="C12:D12"/>
    <mergeCell ref="C13:D13"/>
    <mergeCell ref="C14:D14"/>
    <mergeCell ref="F7:F8"/>
    <mergeCell ref="G7:G8"/>
    <mergeCell ref="H7:H8"/>
    <mergeCell ref="I7:I8"/>
    <mergeCell ref="B9:D9"/>
    <mergeCell ref="C30:D30"/>
    <mergeCell ref="C36:D36"/>
    <mergeCell ref="C17:D17"/>
    <mergeCell ref="C18:D18"/>
    <mergeCell ref="C16:D16"/>
    <mergeCell ref="B45:D45"/>
    <mergeCell ref="B47:D47"/>
    <mergeCell ref="C37:D37"/>
    <mergeCell ref="C39:D39"/>
    <mergeCell ref="B43:D43"/>
    <mergeCell ref="B44:D44"/>
    <mergeCell ref="B73:D73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1:D71"/>
    <mergeCell ref="C72:D72"/>
    <mergeCell ref="C74:D74"/>
    <mergeCell ref="C75:D75"/>
    <mergeCell ref="C76:D76"/>
    <mergeCell ref="C78:D78"/>
    <mergeCell ref="C79:D79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0"/>
  <sheetViews>
    <sheetView view="pageBreakPreview" topLeftCell="A55" zoomScale="60" zoomScaleNormal="160" workbookViewId="0">
      <selection activeCell="B82" sqref="B82:C82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4" max="5" width="11.42578125" style="134"/>
    <col min="6" max="6" width="13.140625" style="134" bestFit="1" customWidth="1"/>
    <col min="7" max="9" width="11.42578125" style="134"/>
    <col min="11" max="11" width="13.140625" bestFit="1" customWidth="1"/>
    <col min="12" max="12" width="14.140625" bestFit="1" customWidth="1"/>
    <col min="13" max="15" width="13.140625" bestFit="1" customWidth="1"/>
  </cols>
  <sheetData>
    <row r="1" spans="2:15" ht="10.5" customHeight="1" x14ac:dyDescent="0.25">
      <c r="B1" s="271" t="s">
        <v>525</v>
      </c>
      <c r="C1" s="272"/>
      <c r="D1" s="272"/>
      <c r="E1" s="272"/>
      <c r="F1" s="272"/>
      <c r="G1" s="272"/>
      <c r="H1" s="272"/>
      <c r="I1" s="273"/>
    </row>
    <row r="2" spans="2:15" ht="10.5" customHeight="1" x14ac:dyDescent="0.25">
      <c r="B2" s="274" t="s">
        <v>280</v>
      </c>
      <c r="C2" s="275"/>
      <c r="D2" s="275"/>
      <c r="E2" s="275"/>
      <c r="F2" s="275"/>
      <c r="G2" s="275"/>
      <c r="H2" s="275"/>
      <c r="I2" s="276"/>
    </row>
    <row r="3" spans="2:15" ht="10.5" customHeight="1" x14ac:dyDescent="0.25">
      <c r="B3" s="274" t="s">
        <v>281</v>
      </c>
      <c r="C3" s="275"/>
      <c r="D3" s="275"/>
      <c r="E3" s="275"/>
      <c r="F3" s="275"/>
      <c r="G3" s="275"/>
      <c r="H3" s="275"/>
      <c r="I3" s="276"/>
    </row>
    <row r="4" spans="2:15" ht="10.5" customHeight="1" x14ac:dyDescent="0.25">
      <c r="B4" s="274" t="s">
        <v>547</v>
      </c>
      <c r="C4" s="275"/>
      <c r="D4" s="275"/>
      <c r="E4" s="275"/>
      <c r="F4" s="275"/>
      <c r="G4" s="275"/>
      <c r="H4" s="275"/>
      <c r="I4" s="276"/>
    </row>
    <row r="5" spans="2:15" ht="10.5" customHeight="1" thickBot="1" x14ac:dyDescent="0.3">
      <c r="B5" s="277" t="s">
        <v>1</v>
      </c>
      <c r="C5" s="278"/>
      <c r="D5" s="278"/>
      <c r="E5" s="278"/>
      <c r="F5" s="278"/>
      <c r="G5" s="278"/>
      <c r="H5" s="278"/>
      <c r="I5" s="279"/>
    </row>
    <row r="6" spans="2:15" ht="10.5" customHeight="1" thickBot="1" x14ac:dyDescent="0.3">
      <c r="B6" s="262" t="s">
        <v>522</v>
      </c>
      <c r="C6" s="263"/>
      <c r="D6" s="266" t="s">
        <v>282</v>
      </c>
      <c r="E6" s="267"/>
      <c r="F6" s="267"/>
      <c r="G6" s="267"/>
      <c r="H6" s="268"/>
      <c r="I6" s="269" t="s">
        <v>539</v>
      </c>
    </row>
    <row r="7" spans="2:15" ht="17.25" thickBot="1" x14ac:dyDescent="0.3">
      <c r="B7" s="264"/>
      <c r="C7" s="265"/>
      <c r="D7" s="167" t="s">
        <v>535</v>
      </c>
      <c r="E7" s="168" t="s">
        <v>283</v>
      </c>
      <c r="F7" s="167" t="s">
        <v>284</v>
      </c>
      <c r="G7" s="167" t="s">
        <v>178</v>
      </c>
      <c r="H7" s="167" t="s">
        <v>180</v>
      </c>
      <c r="I7" s="270"/>
    </row>
    <row r="8" spans="2:15" ht="10.5" customHeight="1" x14ac:dyDescent="0.25">
      <c r="B8" s="260" t="s">
        <v>285</v>
      </c>
      <c r="C8" s="261"/>
      <c r="D8" s="131">
        <f>+D9+D17+D27+D37+D47+D57+D61+D70+D74</f>
        <v>9575063</v>
      </c>
      <c r="E8" s="131">
        <f>+E9+E17+E27+E37+E47+E57+E61+E70+E74</f>
        <v>22161224</v>
      </c>
      <c r="F8" s="131">
        <f>+F9+F17+F27+F37+F47+F57+F61+F70+F74</f>
        <v>31736287</v>
      </c>
      <c r="G8" s="131">
        <f>+G9+G17+G27+G37+G47+G57+G61+G70+G74</f>
        <v>5538798</v>
      </c>
      <c r="H8" s="131">
        <f>+H9+H17+H27+H37+H47+H57+H61+H70+H74</f>
        <v>5538798</v>
      </c>
      <c r="I8" s="131">
        <f t="shared" ref="I8:I46" si="0">+F8-G8</f>
        <v>26197489</v>
      </c>
      <c r="J8" s="134"/>
    </row>
    <row r="9" spans="2:15" ht="10.5" customHeight="1" x14ac:dyDescent="0.25">
      <c r="B9" s="256" t="s">
        <v>286</v>
      </c>
      <c r="C9" s="257"/>
      <c r="D9" s="130">
        <f>SUM(D10:D16)</f>
        <v>2428395</v>
      </c>
      <c r="E9" s="130">
        <f>SUM(E10:E16)</f>
        <v>6096791</v>
      </c>
      <c r="F9" s="130">
        <f>SUM(F10:F16)</f>
        <v>8525186</v>
      </c>
      <c r="G9" s="130">
        <f>SUM(G10:G16)</f>
        <v>5127371</v>
      </c>
      <c r="H9" s="130">
        <f>SUM(H10:H16)</f>
        <v>5127371</v>
      </c>
      <c r="I9" s="130">
        <f t="shared" si="0"/>
        <v>3397815</v>
      </c>
      <c r="J9" s="134"/>
    </row>
    <row r="10" spans="2:15" ht="10.5" customHeight="1" x14ac:dyDescent="0.25">
      <c r="B10" s="86"/>
      <c r="C10" s="49" t="s">
        <v>287</v>
      </c>
      <c r="D10" s="130">
        <v>0</v>
      </c>
      <c r="E10" s="130">
        <v>1872195</v>
      </c>
      <c r="F10" s="130">
        <f>+D10+E10</f>
        <v>1872195</v>
      </c>
      <c r="G10" s="130">
        <v>452239</v>
      </c>
      <c r="H10" s="130">
        <v>452239</v>
      </c>
      <c r="I10" s="130">
        <f t="shared" si="0"/>
        <v>1419956</v>
      </c>
      <c r="J10" s="134"/>
      <c r="K10" s="145"/>
      <c r="L10" s="145"/>
      <c r="M10" s="145"/>
      <c r="N10" s="145"/>
      <c r="O10" s="145"/>
    </row>
    <row r="11" spans="2:15" ht="10.5" customHeight="1" x14ac:dyDescent="0.25">
      <c r="B11" s="86"/>
      <c r="C11" s="49" t="s">
        <v>288</v>
      </c>
      <c r="D11" s="130">
        <v>2428395</v>
      </c>
      <c r="E11" s="130">
        <v>2001527</v>
      </c>
      <c r="F11" s="130">
        <f t="shared" ref="F11:F16" si="1">+D11+E11</f>
        <v>4429922</v>
      </c>
      <c r="G11" s="130">
        <v>2452063</v>
      </c>
      <c r="H11" s="130">
        <v>2452063</v>
      </c>
      <c r="I11" s="130">
        <f t="shared" si="0"/>
        <v>1977859</v>
      </c>
      <c r="J11" s="134"/>
      <c r="K11" s="145"/>
      <c r="L11" s="145"/>
      <c r="M11" s="145"/>
      <c r="N11" s="145"/>
      <c r="O11" s="145"/>
    </row>
    <row r="12" spans="2:15" ht="10.5" customHeight="1" x14ac:dyDescent="0.25">
      <c r="B12" s="86"/>
      <c r="C12" s="49" t="s">
        <v>289</v>
      </c>
      <c r="D12" s="130">
        <v>0</v>
      </c>
      <c r="E12" s="130">
        <v>1880605</v>
      </c>
      <c r="F12" s="130">
        <f t="shared" si="1"/>
        <v>1880605</v>
      </c>
      <c r="G12" s="130">
        <v>1880605</v>
      </c>
      <c r="H12" s="130">
        <v>1880605</v>
      </c>
      <c r="I12" s="130">
        <f t="shared" si="0"/>
        <v>0</v>
      </c>
      <c r="J12" s="134"/>
      <c r="K12" s="145"/>
      <c r="L12" s="145"/>
      <c r="M12" s="145"/>
      <c r="N12" s="145"/>
      <c r="O12" s="145"/>
    </row>
    <row r="13" spans="2:15" ht="10.5" customHeight="1" x14ac:dyDescent="0.25">
      <c r="B13" s="86"/>
      <c r="C13" s="49" t="s">
        <v>290</v>
      </c>
      <c r="D13" s="130">
        <v>0</v>
      </c>
      <c r="E13" s="130">
        <v>0</v>
      </c>
      <c r="F13" s="130">
        <f t="shared" si="1"/>
        <v>0</v>
      </c>
      <c r="G13" s="130">
        <v>0</v>
      </c>
      <c r="H13" s="130">
        <v>0</v>
      </c>
      <c r="I13" s="130">
        <f t="shared" si="0"/>
        <v>0</v>
      </c>
      <c r="J13" s="134"/>
      <c r="K13" s="145"/>
      <c r="L13" s="145"/>
      <c r="M13" s="145"/>
      <c r="N13" s="145"/>
      <c r="O13" s="145"/>
    </row>
    <row r="14" spans="2:15" ht="10.5" customHeight="1" x14ac:dyDescent="0.25">
      <c r="B14" s="86"/>
      <c r="C14" s="49" t="s">
        <v>291</v>
      </c>
      <c r="D14" s="130">
        <v>0</v>
      </c>
      <c r="E14" s="130">
        <v>320415</v>
      </c>
      <c r="F14" s="130">
        <f t="shared" si="1"/>
        <v>320415</v>
      </c>
      <c r="G14" s="130">
        <v>320415</v>
      </c>
      <c r="H14" s="130">
        <v>320415</v>
      </c>
      <c r="I14" s="130">
        <f t="shared" si="0"/>
        <v>0</v>
      </c>
      <c r="J14" s="134"/>
      <c r="K14" s="145"/>
      <c r="L14" s="145"/>
      <c r="M14" s="145"/>
      <c r="N14" s="145"/>
      <c r="O14" s="145"/>
    </row>
    <row r="15" spans="2:15" ht="10.5" customHeight="1" x14ac:dyDescent="0.25">
      <c r="B15" s="86"/>
      <c r="C15" s="49" t="s">
        <v>292</v>
      </c>
      <c r="D15" s="130">
        <v>0</v>
      </c>
      <c r="E15" s="130">
        <v>0</v>
      </c>
      <c r="F15" s="130">
        <f t="shared" si="1"/>
        <v>0</v>
      </c>
      <c r="G15" s="130">
        <v>0</v>
      </c>
      <c r="H15" s="130">
        <v>0</v>
      </c>
      <c r="I15" s="130">
        <f t="shared" si="0"/>
        <v>0</v>
      </c>
      <c r="J15" s="134"/>
      <c r="K15" s="145"/>
      <c r="L15" s="145"/>
      <c r="M15" s="145"/>
      <c r="N15" s="145"/>
      <c r="O15" s="145"/>
    </row>
    <row r="16" spans="2:15" ht="10.5" customHeight="1" x14ac:dyDescent="0.25">
      <c r="B16" s="86"/>
      <c r="C16" s="49" t="s">
        <v>293</v>
      </c>
      <c r="D16" s="130">
        <v>0</v>
      </c>
      <c r="E16" s="130">
        <v>22049</v>
      </c>
      <c r="F16" s="130">
        <f t="shared" si="1"/>
        <v>22049</v>
      </c>
      <c r="G16" s="130">
        <v>22049</v>
      </c>
      <c r="H16" s="130">
        <v>22049</v>
      </c>
      <c r="I16" s="130">
        <f t="shared" si="0"/>
        <v>0</v>
      </c>
      <c r="J16" s="134"/>
      <c r="K16" s="145"/>
      <c r="L16" s="145"/>
      <c r="M16" s="145"/>
      <c r="N16" s="145"/>
      <c r="O16" s="145"/>
    </row>
    <row r="17" spans="2:15" ht="10.5" customHeight="1" x14ac:dyDescent="0.25">
      <c r="B17" s="256" t="s">
        <v>294</v>
      </c>
      <c r="C17" s="257"/>
      <c r="D17" s="130">
        <f>SUM(D18:D26)</f>
        <v>3366180</v>
      </c>
      <c r="E17" s="130">
        <f>SUM(E18:E26)</f>
        <v>16682164</v>
      </c>
      <c r="F17" s="130">
        <f>SUM(F18:F26)</f>
        <v>20048344</v>
      </c>
      <c r="G17" s="130">
        <f>SUM(G18:G26)</f>
        <v>396</v>
      </c>
      <c r="H17" s="130">
        <f>SUM(H18:H26)</f>
        <v>396</v>
      </c>
      <c r="I17" s="130">
        <f t="shared" si="0"/>
        <v>20047948</v>
      </c>
      <c r="J17" s="134"/>
    </row>
    <row r="18" spans="2:15" ht="10.5" customHeight="1" x14ac:dyDescent="0.25">
      <c r="B18" s="86"/>
      <c r="C18" s="49" t="s">
        <v>295</v>
      </c>
      <c r="D18" s="130">
        <v>117233</v>
      </c>
      <c r="E18" s="130">
        <v>14898</v>
      </c>
      <c r="F18" s="130">
        <f t="shared" ref="F18:F26" si="2">+D18+E18</f>
        <v>132131</v>
      </c>
      <c r="G18" s="130">
        <v>0</v>
      </c>
      <c r="H18" s="130">
        <v>0</v>
      </c>
      <c r="I18" s="130">
        <f t="shared" si="0"/>
        <v>132131</v>
      </c>
      <c r="J18" s="134"/>
      <c r="K18" s="145"/>
      <c r="L18" s="145"/>
      <c r="M18" s="145"/>
      <c r="N18" s="145"/>
      <c r="O18" s="145"/>
    </row>
    <row r="19" spans="2:15" ht="10.5" customHeight="1" x14ac:dyDescent="0.25">
      <c r="B19" s="86"/>
      <c r="C19" s="49" t="s">
        <v>296</v>
      </c>
      <c r="D19" s="130">
        <v>130095</v>
      </c>
      <c r="E19" s="130">
        <v>0</v>
      </c>
      <c r="F19" s="130">
        <f t="shared" si="2"/>
        <v>130095</v>
      </c>
      <c r="G19" s="130">
        <v>396</v>
      </c>
      <c r="H19" s="130">
        <v>396</v>
      </c>
      <c r="I19" s="130">
        <f t="shared" si="0"/>
        <v>129699</v>
      </c>
      <c r="J19" s="134"/>
      <c r="K19" s="145"/>
      <c r="L19" s="145"/>
      <c r="M19" s="145"/>
      <c r="N19" s="145"/>
      <c r="O19" s="145"/>
    </row>
    <row r="20" spans="2:15" ht="10.5" customHeight="1" x14ac:dyDescent="0.25">
      <c r="B20" s="86"/>
      <c r="C20" s="49" t="s">
        <v>297</v>
      </c>
      <c r="D20" s="130">
        <v>0</v>
      </c>
      <c r="E20" s="130">
        <v>0</v>
      </c>
      <c r="F20" s="130">
        <f t="shared" si="2"/>
        <v>0</v>
      </c>
      <c r="G20" s="130">
        <v>0</v>
      </c>
      <c r="H20" s="130">
        <v>0</v>
      </c>
      <c r="I20" s="130">
        <f t="shared" si="0"/>
        <v>0</v>
      </c>
      <c r="J20" s="134"/>
      <c r="K20" s="145"/>
      <c r="L20" s="145"/>
      <c r="M20" s="145"/>
      <c r="N20" s="145"/>
      <c r="O20" s="145"/>
    </row>
    <row r="21" spans="2:15" ht="10.5" customHeight="1" x14ac:dyDescent="0.25">
      <c r="B21" s="86"/>
      <c r="C21" s="49" t="s">
        <v>298</v>
      </c>
      <c r="D21" s="130">
        <v>2050</v>
      </c>
      <c r="E21" s="130">
        <v>0</v>
      </c>
      <c r="F21" s="130">
        <f t="shared" si="2"/>
        <v>2050</v>
      </c>
      <c r="G21" s="130">
        <v>0</v>
      </c>
      <c r="H21" s="130">
        <v>0</v>
      </c>
      <c r="I21" s="130">
        <f t="shared" si="0"/>
        <v>2050</v>
      </c>
      <c r="J21" s="134"/>
      <c r="K21" s="145"/>
      <c r="L21" s="145"/>
      <c r="M21" s="145"/>
      <c r="N21" s="145"/>
      <c r="O21" s="145"/>
    </row>
    <row r="22" spans="2:15" ht="10.5" customHeight="1" x14ac:dyDescent="0.25">
      <c r="B22" s="86"/>
      <c r="C22" s="49" t="s">
        <v>299</v>
      </c>
      <c r="D22" s="130">
        <v>2799761</v>
      </c>
      <c r="E22" s="130">
        <v>16702266</v>
      </c>
      <c r="F22" s="130">
        <f t="shared" si="2"/>
        <v>19502027</v>
      </c>
      <c r="G22" s="130">
        <v>0</v>
      </c>
      <c r="H22" s="130">
        <v>0</v>
      </c>
      <c r="I22" s="130">
        <f t="shared" si="0"/>
        <v>19502027</v>
      </c>
      <c r="J22" s="134"/>
      <c r="K22" s="145"/>
      <c r="L22" s="145"/>
      <c r="M22" s="145"/>
      <c r="N22" s="145"/>
      <c r="O22" s="145"/>
    </row>
    <row r="23" spans="2:15" ht="10.5" customHeight="1" x14ac:dyDescent="0.25">
      <c r="B23" s="86"/>
      <c r="C23" s="49" t="s">
        <v>300</v>
      </c>
      <c r="D23" s="130">
        <v>29700</v>
      </c>
      <c r="E23" s="130">
        <v>0</v>
      </c>
      <c r="F23" s="130">
        <f t="shared" si="2"/>
        <v>29700</v>
      </c>
      <c r="G23" s="130">
        <v>0</v>
      </c>
      <c r="H23" s="130">
        <v>0</v>
      </c>
      <c r="I23" s="130">
        <f t="shared" si="0"/>
        <v>29700</v>
      </c>
      <c r="J23" s="134"/>
      <c r="K23" s="145"/>
      <c r="L23" s="145"/>
      <c r="M23" s="145"/>
      <c r="N23" s="145"/>
      <c r="O23" s="145"/>
    </row>
    <row r="24" spans="2:15" ht="10.5" customHeight="1" x14ac:dyDescent="0.25">
      <c r="B24" s="86"/>
      <c r="C24" s="49" t="s">
        <v>301</v>
      </c>
      <c r="D24" s="130">
        <v>6341</v>
      </c>
      <c r="E24" s="130">
        <v>0</v>
      </c>
      <c r="F24" s="130">
        <f t="shared" si="2"/>
        <v>6341</v>
      </c>
      <c r="G24" s="130">
        <v>0</v>
      </c>
      <c r="H24" s="130">
        <v>0</v>
      </c>
      <c r="I24" s="130">
        <f t="shared" si="0"/>
        <v>6341</v>
      </c>
      <c r="J24" s="134"/>
      <c r="K24" s="145"/>
      <c r="L24" s="145"/>
      <c r="M24" s="145"/>
      <c r="N24" s="145"/>
      <c r="O24" s="145"/>
    </row>
    <row r="25" spans="2:15" ht="10.5" customHeight="1" x14ac:dyDescent="0.25">
      <c r="B25" s="86"/>
      <c r="C25" s="49" t="s">
        <v>302</v>
      </c>
      <c r="D25" s="130">
        <v>0</v>
      </c>
      <c r="E25" s="130">
        <v>0</v>
      </c>
      <c r="F25" s="130">
        <f t="shared" si="2"/>
        <v>0</v>
      </c>
      <c r="G25" s="130">
        <v>0</v>
      </c>
      <c r="H25" s="130">
        <v>0</v>
      </c>
      <c r="I25" s="130">
        <f t="shared" si="0"/>
        <v>0</v>
      </c>
      <c r="J25" s="134"/>
      <c r="K25" s="145"/>
      <c r="L25" s="145"/>
      <c r="M25" s="145"/>
      <c r="N25" s="145"/>
      <c r="O25" s="145"/>
    </row>
    <row r="26" spans="2:15" ht="10.5" customHeight="1" x14ac:dyDescent="0.25">
      <c r="B26" s="86"/>
      <c r="C26" s="49" t="s">
        <v>303</v>
      </c>
      <c r="D26" s="130">
        <v>281000</v>
      </c>
      <c r="E26" s="130">
        <v>-35000</v>
      </c>
      <c r="F26" s="130">
        <f t="shared" si="2"/>
        <v>246000</v>
      </c>
      <c r="G26" s="130">
        <v>0</v>
      </c>
      <c r="H26" s="130">
        <v>0</v>
      </c>
      <c r="I26" s="130">
        <f t="shared" si="0"/>
        <v>246000</v>
      </c>
      <c r="J26" s="134"/>
      <c r="K26" s="145"/>
      <c r="L26" s="145"/>
      <c r="M26" s="145"/>
      <c r="N26" s="145"/>
      <c r="O26" s="145"/>
    </row>
    <row r="27" spans="2:15" ht="10.5" customHeight="1" x14ac:dyDescent="0.25">
      <c r="B27" s="256" t="s">
        <v>304</v>
      </c>
      <c r="C27" s="257"/>
      <c r="D27" s="130">
        <f>SUM(D28:D36)</f>
        <v>2295487</v>
      </c>
      <c r="E27" s="130">
        <f>SUM(E28:E36)</f>
        <v>-547731</v>
      </c>
      <c r="F27" s="130">
        <f>SUM(F28:F36)</f>
        <v>1747756</v>
      </c>
      <c r="G27" s="130">
        <f>SUM(G28:G36)</f>
        <v>411031</v>
      </c>
      <c r="H27" s="130">
        <f>SUM(H28:H36)</f>
        <v>411031</v>
      </c>
      <c r="I27" s="130">
        <f t="shared" si="0"/>
        <v>1336725</v>
      </c>
      <c r="J27" s="134"/>
    </row>
    <row r="28" spans="2:15" ht="10.5" customHeight="1" x14ac:dyDescent="0.25">
      <c r="B28" s="86"/>
      <c r="C28" s="49" t="s">
        <v>305</v>
      </c>
      <c r="D28" s="130">
        <v>125350</v>
      </c>
      <c r="E28" s="130">
        <v>-33154</v>
      </c>
      <c r="F28" s="130">
        <f t="shared" ref="F28:F36" si="3">+D28+E28</f>
        <v>92196</v>
      </c>
      <c r="G28" s="130">
        <v>31742</v>
      </c>
      <c r="H28" s="130">
        <v>31742</v>
      </c>
      <c r="I28" s="130">
        <f t="shared" si="0"/>
        <v>60454</v>
      </c>
      <c r="J28" s="134"/>
      <c r="K28" s="145"/>
      <c r="L28" s="145"/>
      <c r="M28" s="145"/>
      <c r="N28" s="145"/>
      <c r="O28" s="145"/>
    </row>
    <row r="29" spans="2:15" ht="10.5" customHeight="1" x14ac:dyDescent="0.25">
      <c r="B29" s="86"/>
      <c r="C29" s="49" t="s">
        <v>306</v>
      </c>
      <c r="D29" s="130">
        <v>303037</v>
      </c>
      <c r="E29" s="130">
        <v>-286846</v>
      </c>
      <c r="F29" s="130">
        <f t="shared" si="3"/>
        <v>16191</v>
      </c>
      <c r="G29" s="130">
        <v>13154</v>
      </c>
      <c r="H29" s="130">
        <v>13154</v>
      </c>
      <c r="I29" s="130">
        <f t="shared" si="0"/>
        <v>3037</v>
      </c>
      <c r="J29" s="134"/>
      <c r="K29" s="145"/>
      <c r="L29" s="145"/>
      <c r="M29" s="145"/>
      <c r="N29" s="145"/>
      <c r="O29" s="145"/>
    </row>
    <row r="30" spans="2:15" ht="10.5" customHeight="1" x14ac:dyDescent="0.25">
      <c r="B30" s="86"/>
      <c r="C30" s="49" t="s">
        <v>307</v>
      </c>
      <c r="D30" s="130">
        <v>389600</v>
      </c>
      <c r="E30" s="130">
        <v>-150000</v>
      </c>
      <c r="F30" s="130">
        <f t="shared" si="3"/>
        <v>239600</v>
      </c>
      <c r="G30" s="130">
        <v>23256</v>
      </c>
      <c r="H30" s="130">
        <v>23256</v>
      </c>
      <c r="I30" s="130">
        <f t="shared" si="0"/>
        <v>216344</v>
      </c>
      <c r="J30" s="134"/>
      <c r="K30" s="145"/>
      <c r="L30" s="145"/>
      <c r="M30" s="145"/>
      <c r="N30" s="145"/>
      <c r="O30" s="145"/>
    </row>
    <row r="31" spans="2:15" ht="10.5" customHeight="1" x14ac:dyDescent="0.25">
      <c r="B31" s="86"/>
      <c r="C31" s="49" t="s">
        <v>308</v>
      </c>
      <c r="D31" s="130">
        <v>230000</v>
      </c>
      <c r="E31" s="130">
        <v>-100000</v>
      </c>
      <c r="F31" s="130">
        <f t="shared" si="3"/>
        <v>130000</v>
      </c>
      <c r="G31" s="130">
        <v>0</v>
      </c>
      <c r="H31" s="130">
        <v>0</v>
      </c>
      <c r="I31" s="130">
        <f t="shared" si="0"/>
        <v>130000</v>
      </c>
      <c r="J31" s="134"/>
      <c r="K31" s="145"/>
      <c r="L31" s="145"/>
      <c r="M31" s="145"/>
      <c r="N31" s="145"/>
      <c r="O31" s="145"/>
    </row>
    <row r="32" spans="2:15" ht="10.5" customHeight="1" x14ac:dyDescent="0.25">
      <c r="B32" s="86"/>
      <c r="C32" s="49" t="s">
        <v>309</v>
      </c>
      <c r="D32" s="130">
        <v>6600</v>
      </c>
      <c r="E32" s="130">
        <v>0</v>
      </c>
      <c r="F32" s="130">
        <f t="shared" si="3"/>
        <v>6600</v>
      </c>
      <c r="G32" s="130">
        <v>0</v>
      </c>
      <c r="H32" s="130">
        <v>0</v>
      </c>
      <c r="I32" s="130">
        <f t="shared" si="0"/>
        <v>6600</v>
      </c>
      <c r="J32" s="134"/>
      <c r="K32" s="145"/>
      <c r="L32" s="145"/>
      <c r="M32" s="145"/>
      <c r="N32" s="145"/>
      <c r="O32" s="145"/>
    </row>
    <row r="33" spans="2:15" ht="10.5" customHeight="1" x14ac:dyDescent="0.25">
      <c r="B33" s="86"/>
      <c r="C33" s="49" t="s">
        <v>310</v>
      </c>
      <c r="D33" s="130">
        <v>200000</v>
      </c>
      <c r="E33" s="130">
        <v>0</v>
      </c>
      <c r="F33" s="130">
        <f t="shared" si="3"/>
        <v>200000</v>
      </c>
      <c r="G33" s="130">
        <v>0</v>
      </c>
      <c r="H33" s="130">
        <v>0</v>
      </c>
      <c r="I33" s="130">
        <f t="shared" si="0"/>
        <v>200000</v>
      </c>
      <c r="J33" s="134"/>
      <c r="K33" s="145"/>
      <c r="L33" s="145"/>
      <c r="M33" s="145"/>
      <c r="N33" s="145"/>
      <c r="O33" s="145"/>
    </row>
    <row r="34" spans="2:15" ht="10.5" customHeight="1" x14ac:dyDescent="0.25">
      <c r="B34" s="86"/>
      <c r="C34" s="49" t="s">
        <v>311</v>
      </c>
      <c r="D34" s="130">
        <v>330600</v>
      </c>
      <c r="E34" s="130">
        <v>-195000</v>
      </c>
      <c r="F34" s="130">
        <f t="shared" si="3"/>
        <v>135600</v>
      </c>
      <c r="G34" s="130">
        <v>0</v>
      </c>
      <c r="H34" s="130">
        <v>0</v>
      </c>
      <c r="I34" s="130">
        <f t="shared" si="0"/>
        <v>135600</v>
      </c>
      <c r="J34" s="134"/>
      <c r="K34" s="145"/>
      <c r="L34" s="145"/>
      <c r="M34" s="145"/>
      <c r="N34" s="145"/>
      <c r="O34" s="145"/>
    </row>
    <row r="35" spans="2:15" ht="10.5" customHeight="1" x14ac:dyDescent="0.25">
      <c r="B35" s="86"/>
      <c r="C35" s="49" t="s">
        <v>312</v>
      </c>
      <c r="D35" s="130">
        <v>470000</v>
      </c>
      <c r="E35" s="130">
        <v>-21347</v>
      </c>
      <c r="F35" s="130">
        <f t="shared" si="3"/>
        <v>448653</v>
      </c>
      <c r="G35" s="130">
        <v>0</v>
      </c>
      <c r="H35" s="130">
        <v>0</v>
      </c>
      <c r="I35" s="130">
        <f t="shared" si="0"/>
        <v>448653</v>
      </c>
      <c r="J35" s="134"/>
      <c r="K35" s="145"/>
      <c r="L35" s="145"/>
      <c r="M35" s="145"/>
      <c r="N35" s="145"/>
      <c r="O35" s="145"/>
    </row>
    <row r="36" spans="2:15" ht="10.5" customHeight="1" x14ac:dyDescent="0.25">
      <c r="B36" s="86"/>
      <c r="C36" s="49" t="s">
        <v>313</v>
      </c>
      <c r="D36" s="130">
        <v>240300</v>
      </c>
      <c r="E36" s="130">
        <v>238616</v>
      </c>
      <c r="F36" s="130">
        <f t="shared" si="3"/>
        <v>478916</v>
      </c>
      <c r="G36" s="130">
        <v>342879</v>
      </c>
      <c r="H36" s="130">
        <v>342879</v>
      </c>
      <c r="I36" s="130">
        <f t="shared" si="0"/>
        <v>136037</v>
      </c>
      <c r="J36" s="134"/>
      <c r="K36" s="145"/>
      <c r="L36" s="145"/>
      <c r="M36" s="145"/>
      <c r="N36" s="145"/>
      <c r="O36" s="145"/>
    </row>
    <row r="37" spans="2:15" ht="10.5" customHeight="1" x14ac:dyDescent="0.25">
      <c r="B37" s="256" t="s">
        <v>314</v>
      </c>
      <c r="C37" s="257"/>
      <c r="D37" s="130">
        <f>SUM(D38:D46)</f>
        <v>1385001</v>
      </c>
      <c r="E37" s="130">
        <f>SUM(E38:E46)</f>
        <v>-70000</v>
      </c>
      <c r="F37" s="130">
        <f>SUM(F38:F46)</f>
        <v>1315001</v>
      </c>
      <c r="G37" s="130">
        <f>SUM(G38:G46)</f>
        <v>0</v>
      </c>
      <c r="H37" s="130">
        <f>SUM(H38:H46)</f>
        <v>0</v>
      </c>
      <c r="I37" s="130">
        <f t="shared" si="0"/>
        <v>1315001</v>
      </c>
      <c r="J37" s="134"/>
    </row>
    <row r="38" spans="2:15" ht="10.5" customHeight="1" x14ac:dyDescent="0.25">
      <c r="B38" s="86"/>
      <c r="C38" s="49" t="s">
        <v>315</v>
      </c>
      <c r="D38" s="130">
        <v>0</v>
      </c>
      <c r="E38" s="130">
        <v>0</v>
      </c>
      <c r="F38" s="130">
        <f t="shared" ref="F38:F46" si="4">+D38+E38</f>
        <v>0</v>
      </c>
      <c r="G38" s="130">
        <v>0</v>
      </c>
      <c r="H38" s="130">
        <v>0</v>
      </c>
      <c r="I38" s="130">
        <f t="shared" si="0"/>
        <v>0</v>
      </c>
      <c r="J38" s="134"/>
      <c r="K38" s="145"/>
      <c r="L38" s="145"/>
      <c r="M38" s="145"/>
      <c r="N38" s="145"/>
      <c r="O38" s="145"/>
    </row>
    <row r="39" spans="2:15" ht="10.5" customHeight="1" x14ac:dyDescent="0.25">
      <c r="B39" s="86"/>
      <c r="C39" s="49" t="s">
        <v>316</v>
      </c>
      <c r="D39" s="130">
        <v>0</v>
      </c>
      <c r="E39" s="130">
        <v>0</v>
      </c>
      <c r="F39" s="130">
        <f t="shared" si="4"/>
        <v>0</v>
      </c>
      <c r="G39" s="130">
        <v>0</v>
      </c>
      <c r="H39" s="130">
        <v>0</v>
      </c>
      <c r="I39" s="130">
        <f t="shared" si="0"/>
        <v>0</v>
      </c>
      <c r="J39" s="134"/>
      <c r="K39" s="145"/>
      <c r="L39" s="145"/>
      <c r="M39" s="145"/>
      <c r="N39" s="145"/>
      <c r="O39" s="145"/>
    </row>
    <row r="40" spans="2:15" ht="10.5" customHeight="1" x14ac:dyDescent="0.25">
      <c r="B40" s="86"/>
      <c r="C40" s="49" t="s">
        <v>317</v>
      </c>
      <c r="D40" s="130">
        <v>310000</v>
      </c>
      <c r="E40" s="130">
        <v>-70000</v>
      </c>
      <c r="F40" s="130">
        <f t="shared" si="4"/>
        <v>240000</v>
      </c>
      <c r="G40" s="130">
        <v>0</v>
      </c>
      <c r="H40" s="130">
        <v>0</v>
      </c>
      <c r="I40" s="130">
        <f t="shared" si="0"/>
        <v>240000</v>
      </c>
      <c r="J40" s="134"/>
      <c r="K40" s="145"/>
      <c r="L40" s="145"/>
      <c r="M40" s="145"/>
      <c r="N40" s="145"/>
      <c r="O40" s="145"/>
    </row>
    <row r="41" spans="2:15" ht="10.5" customHeight="1" x14ac:dyDescent="0.25">
      <c r="B41" s="86"/>
      <c r="C41" s="49" t="s">
        <v>318</v>
      </c>
      <c r="D41" s="130">
        <v>1075001</v>
      </c>
      <c r="E41" s="130">
        <v>0</v>
      </c>
      <c r="F41" s="130">
        <f t="shared" si="4"/>
        <v>1075001</v>
      </c>
      <c r="G41" s="130">
        <v>0</v>
      </c>
      <c r="H41" s="130">
        <v>0</v>
      </c>
      <c r="I41" s="130">
        <f t="shared" si="0"/>
        <v>1075001</v>
      </c>
      <c r="J41" s="134"/>
      <c r="K41" s="145"/>
      <c r="L41" s="145"/>
      <c r="M41" s="145"/>
      <c r="N41" s="145"/>
      <c r="O41" s="145"/>
    </row>
    <row r="42" spans="2:15" ht="10.5" customHeight="1" x14ac:dyDescent="0.25">
      <c r="B42" s="86"/>
      <c r="C42" s="49" t="s">
        <v>319</v>
      </c>
      <c r="D42" s="130">
        <v>0</v>
      </c>
      <c r="E42" s="130">
        <v>0</v>
      </c>
      <c r="F42" s="130">
        <f t="shared" si="4"/>
        <v>0</v>
      </c>
      <c r="G42" s="130">
        <v>0</v>
      </c>
      <c r="H42" s="130">
        <v>0</v>
      </c>
      <c r="I42" s="130">
        <f t="shared" si="0"/>
        <v>0</v>
      </c>
      <c r="J42" s="134"/>
      <c r="K42" s="145"/>
      <c r="L42" s="145"/>
      <c r="M42" s="145"/>
      <c r="N42" s="145"/>
      <c r="O42" s="145"/>
    </row>
    <row r="43" spans="2:15" ht="10.5" customHeight="1" x14ac:dyDescent="0.25">
      <c r="B43" s="86"/>
      <c r="C43" s="49" t="s">
        <v>320</v>
      </c>
      <c r="D43" s="130">
        <v>0</v>
      </c>
      <c r="E43" s="130">
        <v>0</v>
      </c>
      <c r="F43" s="130">
        <f t="shared" si="4"/>
        <v>0</v>
      </c>
      <c r="G43" s="130">
        <v>0</v>
      </c>
      <c r="H43" s="130">
        <v>0</v>
      </c>
      <c r="I43" s="130">
        <f t="shared" si="0"/>
        <v>0</v>
      </c>
      <c r="J43" s="134"/>
      <c r="K43" s="145"/>
      <c r="L43" s="145"/>
      <c r="M43" s="145"/>
      <c r="N43" s="145"/>
      <c r="O43" s="145"/>
    </row>
    <row r="44" spans="2:15" ht="10.5" customHeight="1" x14ac:dyDescent="0.25">
      <c r="B44" s="86"/>
      <c r="C44" s="49" t="s">
        <v>321</v>
      </c>
      <c r="D44" s="130">
        <v>0</v>
      </c>
      <c r="E44" s="130">
        <v>0</v>
      </c>
      <c r="F44" s="130">
        <f t="shared" si="4"/>
        <v>0</v>
      </c>
      <c r="G44" s="130">
        <v>0</v>
      </c>
      <c r="H44" s="130">
        <v>0</v>
      </c>
      <c r="I44" s="130">
        <f t="shared" si="0"/>
        <v>0</v>
      </c>
      <c r="J44" s="134"/>
      <c r="K44" s="145"/>
      <c r="L44" s="145"/>
      <c r="M44" s="145"/>
      <c r="N44" s="145"/>
      <c r="O44" s="145"/>
    </row>
    <row r="45" spans="2:15" ht="10.5" customHeight="1" x14ac:dyDescent="0.25">
      <c r="B45" s="86"/>
      <c r="C45" s="49" t="s">
        <v>322</v>
      </c>
      <c r="D45" s="130">
        <v>0</v>
      </c>
      <c r="E45" s="130">
        <v>0</v>
      </c>
      <c r="F45" s="130">
        <f t="shared" si="4"/>
        <v>0</v>
      </c>
      <c r="G45" s="130">
        <v>0</v>
      </c>
      <c r="H45" s="130">
        <v>0</v>
      </c>
      <c r="I45" s="130">
        <f t="shared" si="0"/>
        <v>0</v>
      </c>
      <c r="J45" s="134"/>
      <c r="K45" s="145"/>
      <c r="L45" s="145"/>
      <c r="M45" s="145"/>
      <c r="N45" s="145"/>
      <c r="O45" s="145"/>
    </row>
    <row r="46" spans="2:15" ht="10.5" customHeight="1" x14ac:dyDescent="0.25">
      <c r="B46" s="86"/>
      <c r="C46" s="49" t="s">
        <v>323</v>
      </c>
      <c r="D46" s="130">
        <v>0</v>
      </c>
      <c r="E46" s="130">
        <v>0</v>
      </c>
      <c r="F46" s="130">
        <f t="shared" si="4"/>
        <v>0</v>
      </c>
      <c r="G46" s="130">
        <v>0</v>
      </c>
      <c r="H46" s="130">
        <v>0</v>
      </c>
      <c r="I46" s="130">
        <f t="shared" si="0"/>
        <v>0</v>
      </c>
      <c r="J46" s="134"/>
      <c r="K46" s="145"/>
      <c r="L46" s="145"/>
      <c r="M46" s="145"/>
      <c r="N46" s="145"/>
      <c r="O46" s="145"/>
    </row>
    <row r="47" spans="2:15" ht="10.5" customHeight="1" x14ac:dyDescent="0.25">
      <c r="B47" s="256" t="s">
        <v>324</v>
      </c>
      <c r="C47" s="257"/>
      <c r="D47" s="130">
        <f>SUM(D48:D56)</f>
        <v>100000</v>
      </c>
      <c r="E47" s="130">
        <f>SUM(E48:E56)</f>
        <v>0</v>
      </c>
      <c r="F47" s="130">
        <f>SUM(F48:F56)</f>
        <v>100000</v>
      </c>
      <c r="G47" s="130">
        <f>SUM(G48:G56)</f>
        <v>0</v>
      </c>
      <c r="H47" s="130">
        <f>SUM(H48:H56)</f>
        <v>0</v>
      </c>
      <c r="I47" s="130">
        <f t="shared" ref="I47:I71" si="5">+F47-G47</f>
        <v>100000</v>
      </c>
      <c r="J47" s="134"/>
    </row>
    <row r="48" spans="2:15" ht="10.5" customHeight="1" x14ac:dyDescent="0.25">
      <c r="B48" s="86"/>
      <c r="C48" s="49" t="s">
        <v>325</v>
      </c>
      <c r="D48" s="130">
        <v>100000</v>
      </c>
      <c r="E48" s="130">
        <v>0</v>
      </c>
      <c r="F48" s="130">
        <f t="shared" ref="F48:F56" si="6">+D48+E48</f>
        <v>100000</v>
      </c>
      <c r="G48" s="130">
        <v>0</v>
      </c>
      <c r="H48" s="130">
        <v>0</v>
      </c>
      <c r="I48" s="130">
        <f t="shared" si="5"/>
        <v>100000</v>
      </c>
      <c r="J48" s="134"/>
      <c r="K48" s="145"/>
      <c r="L48" s="145"/>
      <c r="M48" s="145"/>
      <c r="N48" s="145"/>
      <c r="O48" s="145"/>
    </row>
    <row r="49" spans="2:15" ht="10.5" customHeight="1" x14ac:dyDescent="0.25">
      <c r="B49" s="86"/>
      <c r="C49" s="49" t="s">
        <v>326</v>
      </c>
      <c r="D49" s="130">
        <v>0</v>
      </c>
      <c r="E49" s="130">
        <v>0</v>
      </c>
      <c r="F49" s="130">
        <f t="shared" si="6"/>
        <v>0</v>
      </c>
      <c r="G49" s="130">
        <v>0</v>
      </c>
      <c r="H49" s="130">
        <v>0</v>
      </c>
      <c r="I49" s="130">
        <f t="shared" si="5"/>
        <v>0</v>
      </c>
      <c r="J49" s="134"/>
      <c r="K49" s="145"/>
      <c r="L49" s="145"/>
      <c r="M49" s="145"/>
      <c r="N49" s="145"/>
      <c r="O49" s="145"/>
    </row>
    <row r="50" spans="2:15" ht="10.5" customHeight="1" x14ac:dyDescent="0.25">
      <c r="B50" s="86"/>
      <c r="C50" s="49" t="s">
        <v>327</v>
      </c>
      <c r="D50" s="130">
        <v>0</v>
      </c>
      <c r="E50" s="130">
        <v>0</v>
      </c>
      <c r="F50" s="130">
        <f t="shared" si="6"/>
        <v>0</v>
      </c>
      <c r="G50" s="130">
        <v>0</v>
      </c>
      <c r="H50" s="130">
        <v>0</v>
      </c>
      <c r="I50" s="130">
        <f t="shared" si="5"/>
        <v>0</v>
      </c>
      <c r="J50" s="134"/>
      <c r="K50" s="145"/>
      <c r="L50" s="145"/>
      <c r="M50" s="145"/>
      <c r="N50" s="145"/>
      <c r="O50" s="145"/>
    </row>
    <row r="51" spans="2:15" ht="10.5" customHeight="1" x14ac:dyDescent="0.25">
      <c r="B51" s="86"/>
      <c r="C51" s="49" t="s">
        <v>328</v>
      </c>
      <c r="D51" s="130">
        <v>0</v>
      </c>
      <c r="E51" s="130">
        <v>0</v>
      </c>
      <c r="F51" s="130">
        <f t="shared" si="6"/>
        <v>0</v>
      </c>
      <c r="G51" s="130">
        <v>0</v>
      </c>
      <c r="H51" s="130">
        <v>0</v>
      </c>
      <c r="I51" s="130">
        <f t="shared" si="5"/>
        <v>0</v>
      </c>
      <c r="J51" s="134"/>
      <c r="K51" s="145"/>
      <c r="L51" s="145"/>
      <c r="M51" s="145"/>
      <c r="N51" s="145"/>
      <c r="O51" s="145"/>
    </row>
    <row r="52" spans="2:15" ht="10.5" customHeight="1" x14ac:dyDescent="0.25">
      <c r="B52" s="86"/>
      <c r="C52" s="49" t="s">
        <v>329</v>
      </c>
      <c r="D52" s="130">
        <v>0</v>
      </c>
      <c r="E52" s="130">
        <v>0</v>
      </c>
      <c r="F52" s="130">
        <f t="shared" si="6"/>
        <v>0</v>
      </c>
      <c r="G52" s="130">
        <v>0</v>
      </c>
      <c r="H52" s="130">
        <v>0</v>
      </c>
      <c r="I52" s="130">
        <f t="shared" si="5"/>
        <v>0</v>
      </c>
      <c r="J52" s="134"/>
      <c r="K52" s="145"/>
      <c r="L52" s="145"/>
      <c r="M52" s="145"/>
      <c r="N52" s="145"/>
      <c r="O52" s="145"/>
    </row>
    <row r="53" spans="2:15" ht="10.5" customHeight="1" x14ac:dyDescent="0.25">
      <c r="B53" s="86"/>
      <c r="C53" s="49" t="s">
        <v>330</v>
      </c>
      <c r="D53" s="130">
        <v>0</v>
      </c>
      <c r="E53" s="130">
        <v>0</v>
      </c>
      <c r="F53" s="130">
        <f t="shared" si="6"/>
        <v>0</v>
      </c>
      <c r="G53" s="130">
        <v>0</v>
      </c>
      <c r="H53" s="130">
        <v>0</v>
      </c>
      <c r="I53" s="130">
        <f t="shared" si="5"/>
        <v>0</v>
      </c>
      <c r="J53" s="134"/>
      <c r="K53" s="145"/>
      <c r="L53" s="145"/>
      <c r="M53" s="145"/>
      <c r="N53" s="145"/>
      <c r="O53" s="145"/>
    </row>
    <row r="54" spans="2:15" ht="10.5" customHeight="1" x14ac:dyDescent="0.25">
      <c r="B54" s="86"/>
      <c r="C54" s="49" t="s">
        <v>331</v>
      </c>
      <c r="D54" s="130">
        <v>0</v>
      </c>
      <c r="E54" s="130">
        <v>0</v>
      </c>
      <c r="F54" s="130">
        <f t="shared" si="6"/>
        <v>0</v>
      </c>
      <c r="G54" s="130">
        <v>0</v>
      </c>
      <c r="H54" s="130">
        <v>0</v>
      </c>
      <c r="I54" s="130">
        <f t="shared" si="5"/>
        <v>0</v>
      </c>
      <c r="J54" s="134"/>
      <c r="K54" s="145"/>
      <c r="L54" s="145"/>
      <c r="M54" s="145"/>
      <c r="N54" s="145"/>
      <c r="O54" s="145"/>
    </row>
    <row r="55" spans="2:15" ht="10.5" customHeight="1" x14ac:dyDescent="0.25">
      <c r="B55" s="86"/>
      <c r="C55" s="49" t="s">
        <v>332</v>
      </c>
      <c r="D55" s="130">
        <v>0</v>
      </c>
      <c r="E55" s="130">
        <v>0</v>
      </c>
      <c r="F55" s="130">
        <f t="shared" si="6"/>
        <v>0</v>
      </c>
      <c r="G55" s="130">
        <v>0</v>
      </c>
      <c r="H55" s="130">
        <v>0</v>
      </c>
      <c r="I55" s="130">
        <f t="shared" si="5"/>
        <v>0</v>
      </c>
      <c r="J55" s="134"/>
      <c r="K55" s="145"/>
      <c r="L55" s="145"/>
      <c r="M55" s="145"/>
      <c r="N55" s="145"/>
      <c r="O55" s="145"/>
    </row>
    <row r="56" spans="2:15" ht="10.5" customHeight="1" x14ac:dyDescent="0.25">
      <c r="B56" s="86"/>
      <c r="C56" s="49" t="s">
        <v>333</v>
      </c>
      <c r="D56" s="130">
        <v>0</v>
      </c>
      <c r="E56" s="130">
        <v>0</v>
      </c>
      <c r="F56" s="130">
        <f t="shared" si="6"/>
        <v>0</v>
      </c>
      <c r="G56" s="130">
        <v>0</v>
      </c>
      <c r="H56" s="130">
        <v>0</v>
      </c>
      <c r="I56" s="130">
        <f t="shared" si="5"/>
        <v>0</v>
      </c>
      <c r="J56" s="134"/>
      <c r="K56" s="145"/>
      <c r="L56" s="145"/>
      <c r="M56" s="145"/>
      <c r="N56" s="145"/>
      <c r="O56" s="145"/>
    </row>
    <row r="57" spans="2:15" ht="10.5" customHeight="1" x14ac:dyDescent="0.25">
      <c r="B57" s="256" t="s">
        <v>334</v>
      </c>
      <c r="C57" s="257"/>
      <c r="D57" s="130">
        <f t="shared" ref="D57:E57" si="7">SUM(D58:D60)</f>
        <v>0</v>
      </c>
      <c r="E57" s="130">
        <f t="shared" si="7"/>
        <v>0</v>
      </c>
      <c r="F57" s="130">
        <f>SUM(F58:F60)</f>
        <v>0</v>
      </c>
      <c r="G57" s="130">
        <f t="shared" ref="G57:H57" si="8">SUM(G58:G60)</f>
        <v>0</v>
      </c>
      <c r="H57" s="130">
        <f t="shared" si="8"/>
        <v>0</v>
      </c>
      <c r="I57" s="130">
        <f t="shared" si="5"/>
        <v>0</v>
      </c>
      <c r="J57" s="134"/>
    </row>
    <row r="58" spans="2:15" ht="10.5" customHeight="1" x14ac:dyDescent="0.25">
      <c r="B58" s="86"/>
      <c r="C58" s="49" t="s">
        <v>335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f t="shared" si="5"/>
        <v>0</v>
      </c>
      <c r="J58" s="134"/>
    </row>
    <row r="59" spans="2:15" ht="10.5" customHeight="1" x14ac:dyDescent="0.25">
      <c r="B59" s="86"/>
      <c r="C59" s="49" t="s">
        <v>336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f t="shared" si="5"/>
        <v>0</v>
      </c>
      <c r="J59" s="134"/>
    </row>
    <row r="60" spans="2:15" ht="10.5" customHeight="1" x14ac:dyDescent="0.25">
      <c r="B60" s="86"/>
      <c r="C60" s="49" t="s">
        <v>337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f t="shared" si="5"/>
        <v>0</v>
      </c>
      <c r="J60" s="134"/>
    </row>
    <row r="61" spans="2:15" ht="10.5" customHeight="1" x14ac:dyDescent="0.25">
      <c r="B61" s="256" t="s">
        <v>338</v>
      </c>
      <c r="C61" s="257"/>
      <c r="D61" s="130">
        <f>SUM(D62:D69)</f>
        <v>0</v>
      </c>
      <c r="E61" s="130">
        <f>SUM(E62:E69)</f>
        <v>0</v>
      </c>
      <c r="F61" s="130">
        <f>SUM(F62:F69)</f>
        <v>0</v>
      </c>
      <c r="G61" s="130">
        <f>SUM(G62:G69)</f>
        <v>0</v>
      </c>
      <c r="H61" s="130">
        <f>SUM(H62:H69)</f>
        <v>0</v>
      </c>
      <c r="I61" s="130">
        <f t="shared" si="5"/>
        <v>0</v>
      </c>
      <c r="J61" s="134"/>
    </row>
    <row r="62" spans="2:15" ht="10.5" customHeight="1" x14ac:dyDescent="0.25">
      <c r="B62" s="86"/>
      <c r="C62" s="49" t="s">
        <v>339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f t="shared" si="5"/>
        <v>0</v>
      </c>
      <c r="J62" s="134"/>
    </row>
    <row r="63" spans="2:15" ht="10.5" customHeight="1" x14ac:dyDescent="0.25">
      <c r="B63" s="86"/>
      <c r="C63" s="49" t="s">
        <v>340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f t="shared" si="5"/>
        <v>0</v>
      </c>
      <c r="J63" s="134"/>
    </row>
    <row r="64" spans="2:15" ht="10.5" customHeight="1" x14ac:dyDescent="0.25">
      <c r="B64" s="86"/>
      <c r="C64" s="49" t="s">
        <v>341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f t="shared" si="5"/>
        <v>0</v>
      </c>
      <c r="J64" s="134"/>
    </row>
    <row r="65" spans="2:10" ht="10.5" customHeight="1" x14ac:dyDescent="0.25">
      <c r="B65" s="86"/>
      <c r="C65" s="49" t="s">
        <v>342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f t="shared" si="5"/>
        <v>0</v>
      </c>
      <c r="J65" s="134"/>
    </row>
    <row r="66" spans="2:10" ht="10.5" customHeight="1" x14ac:dyDescent="0.25">
      <c r="B66" s="86"/>
      <c r="C66" s="49" t="s">
        <v>343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f t="shared" si="5"/>
        <v>0</v>
      </c>
      <c r="J66" s="134"/>
    </row>
    <row r="67" spans="2:10" ht="10.5" customHeight="1" x14ac:dyDescent="0.25">
      <c r="B67" s="86"/>
      <c r="C67" s="49" t="s">
        <v>344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f t="shared" si="5"/>
        <v>0</v>
      </c>
      <c r="J67" s="134"/>
    </row>
    <row r="68" spans="2:10" ht="10.5" customHeight="1" x14ac:dyDescent="0.25">
      <c r="B68" s="86"/>
      <c r="C68" s="49" t="s">
        <v>345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f t="shared" si="5"/>
        <v>0</v>
      </c>
      <c r="J68" s="134"/>
    </row>
    <row r="69" spans="2:10" ht="10.5" customHeight="1" x14ac:dyDescent="0.25">
      <c r="B69" s="86"/>
      <c r="C69" s="49" t="s">
        <v>346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f t="shared" si="5"/>
        <v>0</v>
      </c>
      <c r="J69" s="134"/>
    </row>
    <row r="70" spans="2:10" ht="10.5" customHeight="1" x14ac:dyDescent="0.25">
      <c r="B70" s="256" t="s">
        <v>347</v>
      </c>
      <c r="C70" s="257"/>
      <c r="D70" s="130">
        <f>SUM(D71:D73)</f>
        <v>0</v>
      </c>
      <c r="E70" s="130">
        <f>SUM(E71:E73)</f>
        <v>0</v>
      </c>
      <c r="F70" s="130">
        <f>SUM(F71:F73)</f>
        <v>0</v>
      </c>
      <c r="G70" s="130">
        <f>SUM(G71:G73)</f>
        <v>0</v>
      </c>
      <c r="H70" s="130">
        <f>SUM(H71:H73)</f>
        <v>0</v>
      </c>
      <c r="I70" s="130">
        <f t="shared" si="5"/>
        <v>0</v>
      </c>
      <c r="J70" s="134"/>
    </row>
    <row r="71" spans="2:10" ht="10.5" customHeight="1" x14ac:dyDescent="0.25">
      <c r="B71" s="86"/>
      <c r="C71" s="49" t="s">
        <v>348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f t="shared" si="5"/>
        <v>0</v>
      </c>
      <c r="J71" s="134"/>
    </row>
    <row r="72" spans="2:10" ht="10.5" customHeight="1" x14ac:dyDescent="0.25">
      <c r="B72" s="86"/>
      <c r="C72" s="49" t="s">
        <v>349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f t="shared" ref="I72:I110" si="9">+F72-G72</f>
        <v>0</v>
      </c>
      <c r="J72" s="134"/>
    </row>
    <row r="73" spans="2:10" ht="10.5" customHeight="1" x14ac:dyDescent="0.25">
      <c r="B73" s="86"/>
      <c r="C73" s="49" t="s">
        <v>350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f t="shared" si="9"/>
        <v>0</v>
      </c>
      <c r="J73" s="134"/>
    </row>
    <row r="74" spans="2:10" ht="10.5" customHeight="1" x14ac:dyDescent="0.25">
      <c r="B74" s="256" t="s">
        <v>351</v>
      </c>
      <c r="C74" s="257"/>
      <c r="D74" s="130">
        <f>SUM(D75:D81)</f>
        <v>0</v>
      </c>
      <c r="E74" s="130">
        <f>SUM(E75:E81)</f>
        <v>0</v>
      </c>
      <c r="F74" s="130">
        <f>SUM(F75:F81)</f>
        <v>0</v>
      </c>
      <c r="G74" s="130">
        <f>SUM(G75:G81)</f>
        <v>0</v>
      </c>
      <c r="H74" s="130">
        <f>SUM(H75:H81)</f>
        <v>0</v>
      </c>
      <c r="I74" s="130">
        <f t="shared" si="9"/>
        <v>0</v>
      </c>
      <c r="J74" s="134"/>
    </row>
    <row r="75" spans="2:10" ht="10.5" customHeight="1" x14ac:dyDescent="0.25">
      <c r="B75" s="86"/>
      <c r="C75" s="49" t="s">
        <v>352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f t="shared" si="9"/>
        <v>0</v>
      </c>
      <c r="J75" s="134"/>
    </row>
    <row r="76" spans="2:10" ht="10.5" customHeight="1" x14ac:dyDescent="0.25">
      <c r="B76" s="86"/>
      <c r="C76" s="49" t="s">
        <v>353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f t="shared" si="9"/>
        <v>0</v>
      </c>
      <c r="J76" s="134"/>
    </row>
    <row r="77" spans="2:10" ht="10.5" customHeight="1" x14ac:dyDescent="0.25">
      <c r="B77" s="86"/>
      <c r="C77" s="49" t="s">
        <v>354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f t="shared" si="9"/>
        <v>0</v>
      </c>
      <c r="J77" s="134"/>
    </row>
    <row r="78" spans="2:10" ht="10.5" customHeight="1" x14ac:dyDescent="0.25">
      <c r="B78" s="86"/>
      <c r="C78" s="49" t="s">
        <v>355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f t="shared" si="9"/>
        <v>0</v>
      </c>
      <c r="J78" s="134"/>
    </row>
    <row r="79" spans="2:10" ht="10.5" customHeight="1" x14ac:dyDescent="0.25">
      <c r="B79" s="86"/>
      <c r="C79" s="49" t="s">
        <v>356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f t="shared" si="9"/>
        <v>0</v>
      </c>
      <c r="J79" s="134"/>
    </row>
    <row r="80" spans="2:10" ht="10.5" customHeight="1" x14ac:dyDescent="0.25">
      <c r="B80" s="86"/>
      <c r="C80" s="49" t="s">
        <v>357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f t="shared" si="9"/>
        <v>0</v>
      </c>
      <c r="J80" s="134"/>
    </row>
    <row r="81" spans="2:15" ht="10.5" customHeight="1" x14ac:dyDescent="0.25">
      <c r="B81" s="306"/>
      <c r="C81" s="307" t="s">
        <v>358</v>
      </c>
      <c r="D81" s="308">
        <v>0</v>
      </c>
      <c r="E81" s="308">
        <v>0</v>
      </c>
      <c r="F81" s="308">
        <v>0</v>
      </c>
      <c r="G81" s="308">
        <v>0</v>
      </c>
      <c r="H81" s="308">
        <v>0</v>
      </c>
      <c r="I81" s="308">
        <f t="shared" si="9"/>
        <v>0</v>
      </c>
      <c r="J81" s="134"/>
    </row>
    <row r="82" spans="2:15" ht="10.5" customHeight="1" x14ac:dyDescent="0.25">
      <c r="B82" s="258" t="s">
        <v>359</v>
      </c>
      <c r="C82" s="259"/>
      <c r="D82" s="131">
        <f>+D83+D91+D101+D111+D121+D131+D135+D144+D148</f>
        <v>460773538</v>
      </c>
      <c r="E82" s="131">
        <f>+E83+E91+E101+E111+E121+E131+E135+E144+E148</f>
        <v>50420760</v>
      </c>
      <c r="F82" s="131">
        <f>+F83+F91+F101+F111+F121+F131+F135+F144+F148</f>
        <v>511194298</v>
      </c>
      <c r="G82" s="131">
        <f>+G83+G91+G101+G111+G121+G131+G135+G144+G148</f>
        <v>342477524</v>
      </c>
      <c r="H82" s="131">
        <f>+H83+H91+H101+H111+H121+H131+H135+H144+H148</f>
        <v>342477524</v>
      </c>
      <c r="I82" s="131">
        <f t="shared" si="9"/>
        <v>168716774</v>
      </c>
      <c r="J82" s="134"/>
    </row>
    <row r="83" spans="2:15" ht="10.5" customHeight="1" x14ac:dyDescent="0.25">
      <c r="B83" s="256" t="s">
        <v>286</v>
      </c>
      <c r="C83" s="257"/>
      <c r="D83" s="130">
        <f>SUM(D84:D90)</f>
        <v>331383480</v>
      </c>
      <c r="E83" s="130">
        <f>SUM(E84:E90)</f>
        <v>32448857</v>
      </c>
      <c r="F83" s="130">
        <f>SUM(F84:F90)</f>
        <v>363832337</v>
      </c>
      <c r="G83" s="130">
        <f>SUM(G84:G90)</f>
        <v>334074956</v>
      </c>
      <c r="H83" s="130">
        <f>SUM(H84:H90)</f>
        <v>334074956</v>
      </c>
      <c r="I83" s="130">
        <f t="shared" si="9"/>
        <v>29757381</v>
      </c>
      <c r="J83" s="134"/>
    </row>
    <row r="84" spans="2:15" ht="10.5" customHeight="1" x14ac:dyDescent="0.25">
      <c r="B84" s="86"/>
      <c r="C84" s="49" t="s">
        <v>287</v>
      </c>
      <c r="D84" s="130">
        <v>137659335</v>
      </c>
      <c r="E84" s="130">
        <v>-12554321</v>
      </c>
      <c r="F84" s="130">
        <f t="shared" ref="F84:F90" si="10">+D84+E84</f>
        <v>125105014</v>
      </c>
      <c r="G84" s="130">
        <v>124945326</v>
      </c>
      <c r="H84" s="130">
        <v>124945326</v>
      </c>
      <c r="I84" s="130">
        <f t="shared" si="9"/>
        <v>159688</v>
      </c>
      <c r="J84" s="134"/>
      <c r="K84" s="145"/>
      <c r="L84" s="145"/>
      <c r="M84" s="145"/>
      <c r="N84" s="145"/>
      <c r="O84" s="145"/>
    </row>
    <row r="85" spans="2:15" ht="10.5" customHeight="1" x14ac:dyDescent="0.25">
      <c r="B85" s="86"/>
      <c r="C85" s="49" t="s">
        <v>288</v>
      </c>
      <c r="D85" s="130">
        <v>391983</v>
      </c>
      <c r="E85" s="130">
        <v>32175212</v>
      </c>
      <c r="F85" s="130">
        <f t="shared" si="10"/>
        <v>32567195</v>
      </c>
      <c r="G85" s="130">
        <v>3196148</v>
      </c>
      <c r="H85" s="130">
        <v>3196148</v>
      </c>
      <c r="I85" s="130">
        <f t="shared" si="9"/>
        <v>29371047</v>
      </c>
      <c r="J85" s="134"/>
      <c r="K85" s="145"/>
      <c r="L85" s="145"/>
      <c r="M85" s="145"/>
      <c r="N85" s="145"/>
      <c r="O85" s="145"/>
    </row>
    <row r="86" spans="2:15" ht="10.5" customHeight="1" x14ac:dyDescent="0.25">
      <c r="B86" s="86"/>
      <c r="C86" s="49" t="s">
        <v>289</v>
      </c>
      <c r="D86" s="130">
        <v>79650519</v>
      </c>
      <c r="E86" s="130">
        <v>12094794</v>
      </c>
      <c r="F86" s="130">
        <f t="shared" si="10"/>
        <v>91745313</v>
      </c>
      <c r="G86" s="130">
        <v>91667754</v>
      </c>
      <c r="H86" s="130">
        <v>91667754</v>
      </c>
      <c r="I86" s="130">
        <f t="shared" si="9"/>
        <v>77559</v>
      </c>
      <c r="J86" s="134"/>
      <c r="K86" s="145"/>
      <c r="L86" s="145"/>
      <c r="M86" s="145"/>
      <c r="N86" s="145"/>
      <c r="O86" s="145"/>
    </row>
    <row r="87" spans="2:15" ht="10.5" customHeight="1" x14ac:dyDescent="0.25">
      <c r="B87" s="86"/>
      <c r="C87" s="49" t="s">
        <v>290</v>
      </c>
      <c r="D87" s="130">
        <v>26342772</v>
      </c>
      <c r="E87" s="130">
        <v>2964727</v>
      </c>
      <c r="F87" s="130">
        <f t="shared" si="10"/>
        <v>29307499</v>
      </c>
      <c r="G87" s="130">
        <v>29253060</v>
      </c>
      <c r="H87" s="130">
        <v>29253060</v>
      </c>
      <c r="I87" s="130">
        <f t="shared" si="9"/>
        <v>54439</v>
      </c>
      <c r="J87" s="134"/>
      <c r="K87" s="145"/>
      <c r="L87" s="145"/>
      <c r="M87" s="145"/>
      <c r="N87" s="145"/>
      <c r="O87" s="145"/>
    </row>
    <row r="88" spans="2:15" ht="10.5" customHeight="1" x14ac:dyDescent="0.25">
      <c r="B88" s="86"/>
      <c r="C88" s="49" t="s">
        <v>291</v>
      </c>
      <c r="D88" s="130">
        <v>79786576</v>
      </c>
      <c r="E88" s="130">
        <v>3100402</v>
      </c>
      <c r="F88" s="130">
        <f t="shared" si="10"/>
        <v>82886978</v>
      </c>
      <c r="G88" s="130">
        <v>82842447</v>
      </c>
      <c r="H88" s="130">
        <v>82842447</v>
      </c>
      <c r="I88" s="130">
        <f t="shared" si="9"/>
        <v>44531</v>
      </c>
      <c r="J88" s="134"/>
      <c r="K88" s="145"/>
      <c r="L88" s="145"/>
      <c r="M88" s="145"/>
      <c r="N88" s="145"/>
      <c r="O88" s="145"/>
    </row>
    <row r="89" spans="2:15" ht="10.5" customHeight="1" x14ac:dyDescent="0.25">
      <c r="B89" s="86"/>
      <c r="C89" s="49" t="s">
        <v>292</v>
      </c>
      <c r="D89" s="130">
        <v>0</v>
      </c>
      <c r="E89" s="130">
        <v>0</v>
      </c>
      <c r="F89" s="130">
        <f t="shared" si="10"/>
        <v>0</v>
      </c>
      <c r="G89" s="130">
        <v>0</v>
      </c>
      <c r="H89" s="130">
        <v>0</v>
      </c>
      <c r="I89" s="130">
        <f t="shared" si="9"/>
        <v>0</v>
      </c>
      <c r="J89" s="134"/>
      <c r="K89" s="145"/>
      <c r="L89" s="145"/>
      <c r="M89" s="145"/>
      <c r="N89" s="145"/>
      <c r="O89" s="145"/>
    </row>
    <row r="90" spans="2:15" ht="10.5" customHeight="1" x14ac:dyDescent="0.25">
      <c r="B90" s="86"/>
      <c r="C90" s="49" t="s">
        <v>293</v>
      </c>
      <c r="D90" s="130">
        <v>7552295</v>
      </c>
      <c r="E90" s="130">
        <v>-5331957</v>
      </c>
      <c r="F90" s="130">
        <f t="shared" si="10"/>
        <v>2220338</v>
      </c>
      <c r="G90" s="130">
        <v>2170221</v>
      </c>
      <c r="H90" s="130">
        <v>2170221</v>
      </c>
      <c r="I90" s="130">
        <f t="shared" si="9"/>
        <v>50117</v>
      </c>
      <c r="J90" s="134"/>
      <c r="K90" s="145"/>
      <c r="L90" s="145"/>
      <c r="M90" s="145"/>
      <c r="N90" s="145"/>
      <c r="O90" s="145"/>
    </row>
    <row r="91" spans="2:15" ht="10.5" customHeight="1" x14ac:dyDescent="0.25">
      <c r="B91" s="256" t="s">
        <v>294</v>
      </c>
      <c r="C91" s="257"/>
      <c r="D91" s="130">
        <f>SUM(D92:D100)</f>
        <v>59500257</v>
      </c>
      <c r="E91" s="130">
        <f>SUM(E92:E100)</f>
        <v>1406518</v>
      </c>
      <c r="F91" s="130">
        <f>SUM(F92:F100)</f>
        <v>60906775</v>
      </c>
      <c r="G91" s="130">
        <f>SUM(G92:G100)</f>
        <v>1166839</v>
      </c>
      <c r="H91" s="130">
        <f>SUM(H92:H100)</f>
        <v>1166839</v>
      </c>
      <c r="I91" s="130">
        <f t="shared" si="9"/>
        <v>59739936</v>
      </c>
      <c r="J91" s="134"/>
    </row>
    <row r="92" spans="2:15" ht="10.5" customHeight="1" x14ac:dyDescent="0.25">
      <c r="B92" s="86"/>
      <c r="C92" s="49" t="s">
        <v>295</v>
      </c>
      <c r="D92" s="130">
        <v>6871056</v>
      </c>
      <c r="E92" s="130">
        <v>-457312</v>
      </c>
      <c r="F92" s="130">
        <f t="shared" ref="F92:F100" si="11">+D92+E92</f>
        <v>6413744</v>
      </c>
      <c r="G92" s="130">
        <v>83218</v>
      </c>
      <c r="H92" s="130">
        <v>83218</v>
      </c>
      <c r="I92" s="130">
        <f t="shared" si="9"/>
        <v>6330526</v>
      </c>
      <c r="J92" s="134"/>
      <c r="K92" s="145"/>
      <c r="L92" s="145"/>
      <c r="M92" s="145"/>
      <c r="N92" s="145"/>
      <c r="O92" s="145"/>
    </row>
    <row r="93" spans="2:15" ht="10.5" customHeight="1" x14ac:dyDescent="0.25">
      <c r="B93" s="86"/>
      <c r="C93" s="49" t="s">
        <v>296</v>
      </c>
      <c r="D93" s="130">
        <v>2714831</v>
      </c>
      <c r="E93" s="130">
        <v>443325</v>
      </c>
      <c r="F93" s="130">
        <f t="shared" si="11"/>
        <v>3158156</v>
      </c>
      <c r="G93" s="130">
        <v>150885</v>
      </c>
      <c r="H93" s="130">
        <v>150885</v>
      </c>
      <c r="I93" s="130">
        <f t="shared" si="9"/>
        <v>3007271</v>
      </c>
      <c r="J93" s="134"/>
      <c r="K93" s="145"/>
      <c r="L93" s="145"/>
      <c r="M93" s="145"/>
      <c r="N93" s="145"/>
      <c r="O93" s="145"/>
    </row>
    <row r="94" spans="2:15" ht="10.5" customHeight="1" x14ac:dyDescent="0.25">
      <c r="B94" s="86"/>
      <c r="C94" s="49" t="s">
        <v>297</v>
      </c>
      <c r="D94" s="130">
        <v>13600</v>
      </c>
      <c r="E94" s="130">
        <v>-3600</v>
      </c>
      <c r="F94" s="130">
        <f t="shared" si="11"/>
        <v>10000</v>
      </c>
      <c r="G94" s="130">
        <v>0</v>
      </c>
      <c r="H94" s="130">
        <v>0</v>
      </c>
      <c r="I94" s="130">
        <f t="shared" si="9"/>
        <v>10000</v>
      </c>
      <c r="J94" s="134"/>
      <c r="K94" s="145"/>
      <c r="L94" s="145"/>
      <c r="M94" s="145"/>
      <c r="N94" s="145"/>
      <c r="O94" s="145"/>
    </row>
    <row r="95" spans="2:15" ht="10.5" customHeight="1" x14ac:dyDescent="0.25">
      <c r="B95" s="86"/>
      <c r="C95" s="49" t="s">
        <v>298</v>
      </c>
      <c r="D95" s="130">
        <v>1809403</v>
      </c>
      <c r="E95" s="130">
        <v>-222449</v>
      </c>
      <c r="F95" s="130">
        <f t="shared" si="11"/>
        <v>1586954</v>
      </c>
      <c r="G95" s="130">
        <v>48740</v>
      </c>
      <c r="H95" s="130">
        <v>48740</v>
      </c>
      <c r="I95" s="130">
        <f t="shared" si="9"/>
        <v>1538214</v>
      </c>
      <c r="J95" s="134"/>
      <c r="K95" s="145"/>
      <c r="L95" s="145"/>
      <c r="M95" s="145"/>
      <c r="N95" s="145"/>
      <c r="O95" s="145"/>
    </row>
    <row r="96" spans="2:15" ht="10.5" customHeight="1" x14ac:dyDescent="0.25">
      <c r="B96" s="86"/>
      <c r="C96" s="49" t="s">
        <v>299</v>
      </c>
      <c r="D96" s="130">
        <v>41198576</v>
      </c>
      <c r="E96" s="130">
        <v>1535542</v>
      </c>
      <c r="F96" s="130">
        <f t="shared" si="11"/>
        <v>42734118</v>
      </c>
      <c r="G96" s="130">
        <v>62921</v>
      </c>
      <c r="H96" s="130">
        <v>62921</v>
      </c>
      <c r="I96" s="130">
        <f t="shared" si="9"/>
        <v>42671197</v>
      </c>
      <c r="J96" s="134"/>
      <c r="K96" s="145"/>
      <c r="L96" s="145"/>
      <c r="M96" s="145"/>
      <c r="N96" s="145"/>
      <c r="O96" s="145"/>
    </row>
    <row r="97" spans="2:15" ht="10.5" customHeight="1" x14ac:dyDescent="0.25">
      <c r="B97" s="86"/>
      <c r="C97" s="49" t="s">
        <v>300</v>
      </c>
      <c r="D97" s="130">
        <v>2385652</v>
      </c>
      <c r="E97" s="130">
        <v>337209</v>
      </c>
      <c r="F97" s="130">
        <f t="shared" si="11"/>
        <v>2722861</v>
      </c>
      <c r="G97" s="130">
        <v>785407</v>
      </c>
      <c r="H97" s="130">
        <v>785407</v>
      </c>
      <c r="I97" s="130">
        <f t="shared" si="9"/>
        <v>1937454</v>
      </c>
      <c r="J97" s="134"/>
      <c r="K97" s="145"/>
      <c r="L97" s="145"/>
      <c r="M97" s="145"/>
      <c r="N97" s="145"/>
      <c r="O97" s="145"/>
    </row>
    <row r="98" spans="2:15" ht="10.5" customHeight="1" x14ac:dyDescent="0.25">
      <c r="B98" s="86"/>
      <c r="C98" s="49" t="s">
        <v>301</v>
      </c>
      <c r="D98" s="130">
        <v>2134631</v>
      </c>
      <c r="E98" s="130">
        <v>-20397</v>
      </c>
      <c r="F98" s="130">
        <f t="shared" si="11"/>
        <v>2114234</v>
      </c>
      <c r="G98" s="130">
        <v>1662</v>
      </c>
      <c r="H98" s="130">
        <v>1662</v>
      </c>
      <c r="I98" s="130">
        <f t="shared" si="9"/>
        <v>2112572</v>
      </c>
      <c r="J98" s="134"/>
      <c r="K98" s="145"/>
      <c r="L98" s="145"/>
      <c r="M98" s="145"/>
      <c r="N98" s="145"/>
      <c r="O98" s="145"/>
    </row>
    <row r="99" spans="2:15" ht="10.5" customHeight="1" x14ac:dyDescent="0.25">
      <c r="B99" s="86"/>
      <c r="C99" s="49" t="s">
        <v>302</v>
      </c>
      <c r="D99" s="130">
        <v>0</v>
      </c>
      <c r="E99" s="130">
        <v>0</v>
      </c>
      <c r="F99" s="130">
        <f t="shared" si="11"/>
        <v>0</v>
      </c>
      <c r="G99" s="130">
        <v>0</v>
      </c>
      <c r="H99" s="130">
        <v>0</v>
      </c>
      <c r="I99" s="130">
        <f t="shared" si="9"/>
        <v>0</v>
      </c>
      <c r="J99" s="134"/>
      <c r="K99" s="145"/>
      <c r="L99" s="145"/>
      <c r="M99" s="145"/>
      <c r="N99" s="145"/>
      <c r="O99" s="145"/>
    </row>
    <row r="100" spans="2:15" ht="10.5" customHeight="1" x14ac:dyDescent="0.25">
      <c r="B100" s="86"/>
      <c r="C100" s="49" t="s">
        <v>303</v>
      </c>
      <c r="D100" s="130">
        <v>2372508</v>
      </c>
      <c r="E100" s="130">
        <v>-205800</v>
      </c>
      <c r="F100" s="130">
        <f t="shared" si="11"/>
        <v>2166708</v>
      </c>
      <c r="G100" s="130">
        <v>34006</v>
      </c>
      <c r="H100" s="130">
        <v>34006</v>
      </c>
      <c r="I100" s="130">
        <f t="shared" si="9"/>
        <v>2132702</v>
      </c>
      <c r="J100" s="134"/>
      <c r="K100" s="145"/>
      <c r="L100" s="145"/>
      <c r="M100" s="145"/>
      <c r="N100" s="145"/>
      <c r="O100" s="145"/>
    </row>
    <row r="101" spans="2:15" ht="10.5" customHeight="1" x14ac:dyDescent="0.25">
      <c r="B101" s="256" t="s">
        <v>304</v>
      </c>
      <c r="C101" s="257"/>
      <c r="D101" s="130">
        <f>SUM(D102:D110)</f>
        <v>33982932</v>
      </c>
      <c r="E101" s="130">
        <f>SUM(E102:E110)</f>
        <v>11999158</v>
      </c>
      <c r="F101" s="130">
        <f>SUM(F102:F110)</f>
        <v>45982090</v>
      </c>
      <c r="G101" s="130">
        <f>SUM(G102:G110)</f>
        <v>7235729</v>
      </c>
      <c r="H101" s="130">
        <f>SUM(H102:H110)</f>
        <v>7235729</v>
      </c>
      <c r="I101" s="130">
        <f t="shared" si="9"/>
        <v>38746361</v>
      </c>
      <c r="J101" s="134"/>
    </row>
    <row r="102" spans="2:15" ht="10.5" customHeight="1" x14ac:dyDescent="0.25">
      <c r="B102" s="86"/>
      <c r="C102" s="49" t="s">
        <v>305</v>
      </c>
      <c r="D102" s="130">
        <v>3763805</v>
      </c>
      <c r="E102" s="130">
        <v>3230725</v>
      </c>
      <c r="F102" s="130">
        <f t="shared" ref="F102:F110" si="12">+D102+E102</f>
        <v>6994530</v>
      </c>
      <c r="G102" s="130">
        <v>3904638</v>
      </c>
      <c r="H102" s="130">
        <v>3904638</v>
      </c>
      <c r="I102" s="130">
        <f t="shared" si="9"/>
        <v>3089892</v>
      </c>
      <c r="J102" s="134"/>
      <c r="K102" s="145"/>
      <c r="L102" s="145"/>
      <c r="M102" s="145"/>
      <c r="N102" s="145"/>
      <c r="O102" s="145"/>
    </row>
    <row r="103" spans="2:15" ht="10.5" customHeight="1" x14ac:dyDescent="0.25">
      <c r="B103" s="86"/>
      <c r="C103" s="49" t="s">
        <v>306</v>
      </c>
      <c r="D103" s="130">
        <v>5983658</v>
      </c>
      <c r="E103" s="130">
        <v>-1116629</v>
      </c>
      <c r="F103" s="130">
        <f t="shared" si="12"/>
        <v>4867029</v>
      </c>
      <c r="G103" s="130">
        <v>464112</v>
      </c>
      <c r="H103" s="130">
        <v>464112</v>
      </c>
      <c r="I103" s="130">
        <f t="shared" si="9"/>
        <v>4402917</v>
      </c>
      <c r="J103" s="134"/>
      <c r="K103" s="145"/>
      <c r="L103" s="145"/>
      <c r="M103" s="145"/>
      <c r="N103" s="145"/>
      <c r="O103" s="145"/>
    </row>
    <row r="104" spans="2:15" ht="10.5" customHeight="1" x14ac:dyDescent="0.25">
      <c r="B104" s="86"/>
      <c r="C104" s="49" t="s">
        <v>307</v>
      </c>
      <c r="D104" s="130">
        <v>7110491</v>
      </c>
      <c r="E104" s="130">
        <v>9891076</v>
      </c>
      <c r="F104" s="130">
        <f t="shared" si="12"/>
        <v>17001567</v>
      </c>
      <c r="G104" s="130">
        <v>2611859</v>
      </c>
      <c r="H104" s="130">
        <v>2611859</v>
      </c>
      <c r="I104" s="130">
        <f t="shared" si="9"/>
        <v>14389708</v>
      </c>
      <c r="J104" s="134"/>
      <c r="K104" s="145"/>
      <c r="L104" s="145"/>
      <c r="M104" s="145"/>
      <c r="N104" s="145"/>
      <c r="O104" s="145"/>
    </row>
    <row r="105" spans="2:15" ht="10.5" customHeight="1" x14ac:dyDescent="0.25">
      <c r="B105" s="86"/>
      <c r="C105" s="49" t="s">
        <v>308</v>
      </c>
      <c r="D105" s="130">
        <v>1217757</v>
      </c>
      <c r="E105" s="130">
        <v>-155128</v>
      </c>
      <c r="F105" s="130">
        <f t="shared" si="12"/>
        <v>1062629</v>
      </c>
      <c r="G105" s="130">
        <v>28993</v>
      </c>
      <c r="H105" s="130">
        <v>28993</v>
      </c>
      <c r="I105" s="130">
        <f t="shared" si="9"/>
        <v>1033636</v>
      </c>
      <c r="J105" s="134"/>
      <c r="K105" s="145"/>
      <c r="L105" s="145"/>
      <c r="M105" s="145"/>
      <c r="N105" s="145"/>
      <c r="O105" s="145"/>
    </row>
    <row r="106" spans="2:15" ht="10.5" customHeight="1" x14ac:dyDescent="0.25">
      <c r="B106" s="86"/>
      <c r="C106" s="49" t="s">
        <v>309</v>
      </c>
      <c r="D106" s="130">
        <v>11565764</v>
      </c>
      <c r="E106" s="130">
        <v>-1475270</v>
      </c>
      <c r="F106" s="130">
        <f t="shared" si="12"/>
        <v>10090494</v>
      </c>
      <c r="G106" s="130">
        <v>40550</v>
      </c>
      <c r="H106" s="130">
        <v>40550</v>
      </c>
      <c r="I106" s="130">
        <f t="shared" si="9"/>
        <v>10049944</v>
      </c>
      <c r="J106" s="134"/>
      <c r="K106" s="145"/>
      <c r="L106" s="145"/>
      <c r="M106" s="145"/>
      <c r="N106" s="145"/>
      <c r="O106" s="145"/>
    </row>
    <row r="107" spans="2:15" ht="10.5" customHeight="1" x14ac:dyDescent="0.25">
      <c r="B107" s="86"/>
      <c r="C107" s="49" t="s">
        <v>310</v>
      </c>
      <c r="D107" s="130">
        <v>166078</v>
      </c>
      <c r="E107" s="130">
        <v>268894</v>
      </c>
      <c r="F107" s="130">
        <f t="shared" si="12"/>
        <v>434972</v>
      </c>
      <c r="G107" s="130">
        <v>0</v>
      </c>
      <c r="H107" s="130">
        <v>0</v>
      </c>
      <c r="I107" s="130">
        <f t="shared" si="9"/>
        <v>434972</v>
      </c>
      <c r="J107" s="134"/>
      <c r="K107" s="145"/>
      <c r="L107" s="145"/>
      <c r="M107" s="145"/>
      <c r="N107" s="145"/>
      <c r="O107" s="145"/>
    </row>
    <row r="108" spans="2:15" ht="10.5" customHeight="1" x14ac:dyDescent="0.25">
      <c r="B108" s="86"/>
      <c r="C108" s="49" t="s">
        <v>311</v>
      </c>
      <c r="D108" s="130">
        <v>2249994</v>
      </c>
      <c r="E108" s="130">
        <v>10536</v>
      </c>
      <c r="F108" s="130">
        <f t="shared" si="12"/>
        <v>2260530</v>
      </c>
      <c r="G108" s="130">
        <v>118950</v>
      </c>
      <c r="H108" s="130">
        <v>118950</v>
      </c>
      <c r="I108" s="130">
        <f t="shared" si="9"/>
        <v>2141580</v>
      </c>
      <c r="J108" s="134"/>
      <c r="K108" s="145"/>
      <c r="L108" s="145"/>
      <c r="M108" s="145"/>
      <c r="N108" s="145"/>
      <c r="O108" s="145"/>
    </row>
    <row r="109" spans="2:15" ht="10.5" customHeight="1" x14ac:dyDescent="0.25">
      <c r="B109" s="86"/>
      <c r="C109" s="49" t="s">
        <v>312</v>
      </c>
      <c r="D109" s="130">
        <v>1605696</v>
      </c>
      <c r="E109" s="130">
        <v>1378158</v>
      </c>
      <c r="F109" s="130">
        <f t="shared" si="12"/>
        <v>2983854</v>
      </c>
      <c r="G109" s="130">
        <v>66627</v>
      </c>
      <c r="H109" s="130">
        <v>66627</v>
      </c>
      <c r="I109" s="130">
        <f t="shared" si="9"/>
        <v>2917227</v>
      </c>
      <c r="J109" s="134"/>
      <c r="K109" s="145"/>
      <c r="L109" s="145"/>
      <c r="M109" s="145"/>
      <c r="N109" s="145"/>
      <c r="O109" s="145"/>
    </row>
    <row r="110" spans="2:15" ht="10.5" customHeight="1" x14ac:dyDescent="0.25">
      <c r="B110" s="86"/>
      <c r="C110" s="49" t="s">
        <v>313</v>
      </c>
      <c r="D110" s="130">
        <v>319689</v>
      </c>
      <c r="E110" s="130">
        <v>-33204</v>
      </c>
      <c r="F110" s="130">
        <f t="shared" si="12"/>
        <v>286485</v>
      </c>
      <c r="G110" s="130">
        <v>0</v>
      </c>
      <c r="H110" s="130">
        <v>0</v>
      </c>
      <c r="I110" s="130">
        <f t="shared" si="9"/>
        <v>286485</v>
      </c>
      <c r="J110" s="134"/>
      <c r="K110" s="145"/>
      <c r="L110" s="145"/>
      <c r="M110" s="145"/>
      <c r="N110" s="145"/>
      <c r="O110" s="145"/>
    </row>
    <row r="111" spans="2:15" ht="10.5" customHeight="1" x14ac:dyDescent="0.25">
      <c r="B111" s="256" t="s">
        <v>314</v>
      </c>
      <c r="C111" s="257"/>
      <c r="D111" s="130">
        <f>SUM(D112:D120)</f>
        <v>9021</v>
      </c>
      <c r="E111" s="130">
        <f>SUM(E112:E120)</f>
        <v>1365000</v>
      </c>
      <c r="F111" s="130">
        <f>SUM(F112:F120)</f>
        <v>1374021</v>
      </c>
      <c r="G111" s="130">
        <f>SUM(G112:G120)</f>
        <v>0</v>
      </c>
      <c r="H111" s="130">
        <f>SUM(H112:H120)</f>
        <v>0</v>
      </c>
      <c r="I111" s="130">
        <f t="shared" ref="I111:I135" si="13">+F111-G111</f>
        <v>1374021</v>
      </c>
      <c r="J111" s="134"/>
    </row>
    <row r="112" spans="2:15" ht="10.5" customHeight="1" x14ac:dyDescent="0.25">
      <c r="B112" s="86"/>
      <c r="C112" s="49" t="s">
        <v>315</v>
      </c>
      <c r="D112" s="130">
        <v>0</v>
      </c>
      <c r="E112" s="130">
        <v>0</v>
      </c>
      <c r="F112" s="130">
        <f t="shared" ref="F112:F120" si="14">+D112+E112</f>
        <v>0</v>
      </c>
      <c r="G112" s="130">
        <v>0</v>
      </c>
      <c r="H112" s="130">
        <v>0</v>
      </c>
      <c r="I112" s="130">
        <f t="shared" si="13"/>
        <v>0</v>
      </c>
      <c r="J112" s="134"/>
      <c r="K112" s="145"/>
      <c r="L112" s="145"/>
      <c r="M112" s="145"/>
      <c r="N112" s="145"/>
      <c r="O112" s="145"/>
    </row>
    <row r="113" spans="2:15" ht="10.5" customHeight="1" x14ac:dyDescent="0.25">
      <c r="B113" s="86"/>
      <c r="C113" s="49" t="s">
        <v>316</v>
      </c>
      <c r="D113" s="130">
        <v>0</v>
      </c>
      <c r="E113" s="130">
        <v>0</v>
      </c>
      <c r="F113" s="130">
        <f t="shared" si="14"/>
        <v>0</v>
      </c>
      <c r="G113" s="130">
        <v>0</v>
      </c>
      <c r="H113" s="130">
        <v>0</v>
      </c>
      <c r="I113" s="130">
        <f t="shared" si="13"/>
        <v>0</v>
      </c>
      <c r="J113" s="134"/>
      <c r="K113" s="145"/>
      <c r="L113" s="145"/>
      <c r="M113" s="145"/>
      <c r="N113" s="145"/>
      <c r="O113" s="145"/>
    </row>
    <row r="114" spans="2:15" ht="10.5" customHeight="1" x14ac:dyDescent="0.25">
      <c r="B114" s="86"/>
      <c r="C114" s="49" t="s">
        <v>317</v>
      </c>
      <c r="D114" s="130">
        <v>0</v>
      </c>
      <c r="E114" s="130">
        <v>0</v>
      </c>
      <c r="F114" s="130">
        <f t="shared" si="14"/>
        <v>0</v>
      </c>
      <c r="G114" s="130">
        <v>0</v>
      </c>
      <c r="H114" s="130">
        <v>0</v>
      </c>
      <c r="I114" s="130">
        <f t="shared" si="13"/>
        <v>0</v>
      </c>
      <c r="J114" s="134"/>
      <c r="K114" s="145"/>
      <c r="L114" s="145"/>
      <c r="M114" s="145"/>
      <c r="N114" s="145"/>
      <c r="O114" s="145"/>
    </row>
    <row r="115" spans="2:15" ht="10.5" customHeight="1" x14ac:dyDescent="0.25">
      <c r="B115" s="86"/>
      <c r="C115" s="49" t="s">
        <v>318</v>
      </c>
      <c r="D115" s="130">
        <v>9021</v>
      </c>
      <c r="E115" s="130">
        <v>1365000</v>
      </c>
      <c r="F115" s="130">
        <f t="shared" si="14"/>
        <v>1374021</v>
      </c>
      <c r="G115" s="130">
        <v>0</v>
      </c>
      <c r="H115" s="130">
        <v>0</v>
      </c>
      <c r="I115" s="130">
        <f t="shared" si="13"/>
        <v>1374021</v>
      </c>
      <c r="J115" s="134"/>
      <c r="K115" s="145"/>
      <c r="L115" s="145"/>
      <c r="M115" s="145"/>
      <c r="N115" s="145"/>
      <c r="O115" s="145"/>
    </row>
    <row r="116" spans="2:15" ht="10.5" customHeight="1" x14ac:dyDescent="0.25">
      <c r="B116" s="86"/>
      <c r="C116" s="49" t="s">
        <v>319</v>
      </c>
      <c r="D116" s="130">
        <v>0</v>
      </c>
      <c r="E116" s="130">
        <v>0</v>
      </c>
      <c r="F116" s="130">
        <f t="shared" si="14"/>
        <v>0</v>
      </c>
      <c r="G116" s="130">
        <v>0</v>
      </c>
      <c r="H116" s="130">
        <v>0</v>
      </c>
      <c r="I116" s="130">
        <f t="shared" si="13"/>
        <v>0</v>
      </c>
      <c r="J116" s="134"/>
      <c r="K116" s="145"/>
      <c r="L116" s="145"/>
      <c r="M116" s="145"/>
      <c r="N116" s="145"/>
      <c r="O116" s="145"/>
    </row>
    <row r="117" spans="2:15" ht="10.5" customHeight="1" x14ac:dyDescent="0.25">
      <c r="B117" s="86"/>
      <c r="C117" s="49" t="s">
        <v>320</v>
      </c>
      <c r="D117" s="130">
        <v>0</v>
      </c>
      <c r="E117" s="130">
        <v>0</v>
      </c>
      <c r="F117" s="130">
        <f t="shared" si="14"/>
        <v>0</v>
      </c>
      <c r="G117" s="130">
        <v>0</v>
      </c>
      <c r="H117" s="130">
        <v>0</v>
      </c>
      <c r="I117" s="130">
        <f t="shared" si="13"/>
        <v>0</v>
      </c>
      <c r="J117" s="134"/>
      <c r="K117" s="145"/>
      <c r="L117" s="145"/>
      <c r="M117" s="145"/>
      <c r="N117" s="145"/>
      <c r="O117" s="145"/>
    </row>
    <row r="118" spans="2:15" ht="10.5" customHeight="1" x14ac:dyDescent="0.25">
      <c r="B118" s="86"/>
      <c r="C118" s="49" t="s">
        <v>321</v>
      </c>
      <c r="D118" s="130">
        <v>0</v>
      </c>
      <c r="E118" s="130">
        <v>0</v>
      </c>
      <c r="F118" s="130">
        <f t="shared" si="14"/>
        <v>0</v>
      </c>
      <c r="G118" s="130">
        <v>0</v>
      </c>
      <c r="H118" s="130">
        <v>0</v>
      </c>
      <c r="I118" s="130">
        <f t="shared" si="13"/>
        <v>0</v>
      </c>
      <c r="J118" s="134"/>
      <c r="K118" s="145"/>
      <c r="L118" s="145"/>
      <c r="M118" s="145"/>
      <c r="N118" s="145"/>
      <c r="O118" s="145"/>
    </row>
    <row r="119" spans="2:15" ht="10.5" customHeight="1" x14ac:dyDescent="0.25">
      <c r="B119" s="86"/>
      <c r="C119" s="49" t="s">
        <v>322</v>
      </c>
      <c r="D119" s="130">
        <v>0</v>
      </c>
      <c r="E119" s="130">
        <v>0</v>
      </c>
      <c r="F119" s="130">
        <f t="shared" si="14"/>
        <v>0</v>
      </c>
      <c r="G119" s="130">
        <v>0</v>
      </c>
      <c r="H119" s="130">
        <v>0</v>
      </c>
      <c r="I119" s="130">
        <f t="shared" si="13"/>
        <v>0</v>
      </c>
      <c r="J119" s="134"/>
      <c r="K119" s="145"/>
      <c r="L119" s="145"/>
      <c r="M119" s="145"/>
      <c r="N119" s="145"/>
      <c r="O119" s="145"/>
    </row>
    <row r="120" spans="2:15" ht="10.5" customHeight="1" x14ac:dyDescent="0.25">
      <c r="B120" s="86"/>
      <c r="C120" s="49" t="s">
        <v>323</v>
      </c>
      <c r="D120" s="130">
        <v>0</v>
      </c>
      <c r="E120" s="130">
        <v>0</v>
      </c>
      <c r="F120" s="130">
        <f t="shared" si="14"/>
        <v>0</v>
      </c>
      <c r="G120" s="130">
        <v>0</v>
      </c>
      <c r="H120" s="130">
        <v>0</v>
      </c>
      <c r="I120" s="130">
        <f t="shared" si="13"/>
        <v>0</v>
      </c>
      <c r="J120" s="134"/>
      <c r="K120" s="145"/>
      <c r="L120" s="145"/>
      <c r="M120" s="145"/>
      <c r="N120" s="145"/>
      <c r="O120" s="145"/>
    </row>
    <row r="121" spans="2:15" ht="10.5" customHeight="1" x14ac:dyDescent="0.25">
      <c r="B121" s="256" t="s">
        <v>324</v>
      </c>
      <c r="C121" s="257"/>
      <c r="D121" s="130">
        <f>SUM(D122:D130)</f>
        <v>35897848</v>
      </c>
      <c r="E121" s="130">
        <f>SUM(E122:E130)</f>
        <v>3201227</v>
      </c>
      <c r="F121" s="130">
        <f>SUM(F122:F130)</f>
        <v>39099075</v>
      </c>
      <c r="G121" s="130">
        <f>SUM(G122:G130)</f>
        <v>0</v>
      </c>
      <c r="H121" s="130">
        <f>SUM(H122:H130)</f>
        <v>0</v>
      </c>
      <c r="I121" s="130">
        <f t="shared" si="13"/>
        <v>39099075</v>
      </c>
      <c r="J121" s="134"/>
    </row>
    <row r="122" spans="2:15" ht="10.5" customHeight="1" x14ac:dyDescent="0.25">
      <c r="B122" s="86"/>
      <c r="C122" s="49" t="s">
        <v>325</v>
      </c>
      <c r="D122" s="130">
        <v>7598118</v>
      </c>
      <c r="E122" s="130">
        <v>783718</v>
      </c>
      <c r="F122" s="130">
        <f t="shared" ref="F122:F130" si="15">+D122+E122</f>
        <v>8381836</v>
      </c>
      <c r="G122" s="130">
        <v>0</v>
      </c>
      <c r="H122" s="130">
        <v>0</v>
      </c>
      <c r="I122" s="130">
        <f t="shared" si="13"/>
        <v>8381836</v>
      </c>
      <c r="J122" s="134"/>
      <c r="K122" s="145"/>
      <c r="L122" s="145"/>
      <c r="M122" s="145"/>
      <c r="N122" s="145"/>
      <c r="O122" s="145"/>
    </row>
    <row r="123" spans="2:15" ht="10.5" customHeight="1" x14ac:dyDescent="0.25">
      <c r="B123" s="86"/>
      <c r="C123" s="49" t="s">
        <v>326</v>
      </c>
      <c r="D123" s="130">
        <v>0</v>
      </c>
      <c r="E123" s="130">
        <v>175965</v>
      </c>
      <c r="F123" s="130">
        <f t="shared" si="15"/>
        <v>175965</v>
      </c>
      <c r="G123" s="130">
        <v>0</v>
      </c>
      <c r="H123" s="130">
        <v>0</v>
      </c>
      <c r="I123" s="130">
        <f t="shared" si="13"/>
        <v>175965</v>
      </c>
      <c r="J123" s="134"/>
      <c r="K123" s="145"/>
      <c r="L123" s="145"/>
      <c r="M123" s="145"/>
      <c r="N123" s="145"/>
      <c r="O123" s="145"/>
    </row>
    <row r="124" spans="2:15" ht="10.5" customHeight="1" x14ac:dyDescent="0.25">
      <c r="B124" s="86"/>
      <c r="C124" s="49" t="s">
        <v>327</v>
      </c>
      <c r="D124" s="130">
        <v>28050112</v>
      </c>
      <c r="E124" s="130">
        <v>2241544</v>
      </c>
      <c r="F124" s="130">
        <f t="shared" si="15"/>
        <v>30291656</v>
      </c>
      <c r="G124" s="130">
        <v>0</v>
      </c>
      <c r="H124" s="130">
        <v>0</v>
      </c>
      <c r="I124" s="130">
        <f t="shared" si="13"/>
        <v>30291656</v>
      </c>
      <c r="J124" s="134"/>
      <c r="K124" s="145"/>
      <c r="L124" s="145"/>
      <c r="M124" s="145"/>
      <c r="N124" s="145"/>
      <c r="O124" s="145"/>
    </row>
    <row r="125" spans="2:15" ht="10.5" customHeight="1" x14ac:dyDescent="0.25">
      <c r="B125" s="86"/>
      <c r="C125" s="49" t="s">
        <v>328</v>
      </c>
      <c r="D125" s="130">
        <v>249618</v>
      </c>
      <c r="E125" s="130">
        <v>0</v>
      </c>
      <c r="F125" s="130">
        <f t="shared" si="15"/>
        <v>249618</v>
      </c>
      <c r="G125" s="130">
        <v>0</v>
      </c>
      <c r="H125" s="130">
        <v>0</v>
      </c>
      <c r="I125" s="130">
        <f t="shared" si="13"/>
        <v>249618</v>
      </c>
      <c r="J125" s="134"/>
      <c r="K125" s="145"/>
      <c r="L125" s="145"/>
      <c r="M125" s="145"/>
      <c r="N125" s="145"/>
      <c r="O125" s="145"/>
    </row>
    <row r="126" spans="2:15" ht="10.5" customHeight="1" x14ac:dyDescent="0.25">
      <c r="B126" s="86"/>
      <c r="C126" s="49" t="s">
        <v>329</v>
      </c>
      <c r="D126" s="130">
        <v>0</v>
      </c>
      <c r="E126" s="130">
        <v>0</v>
      </c>
      <c r="F126" s="130">
        <f t="shared" si="15"/>
        <v>0</v>
      </c>
      <c r="G126" s="130">
        <v>0</v>
      </c>
      <c r="H126" s="130">
        <v>0</v>
      </c>
      <c r="I126" s="130">
        <f t="shared" si="13"/>
        <v>0</v>
      </c>
      <c r="J126" s="134"/>
      <c r="K126" s="145"/>
      <c r="L126" s="145"/>
      <c r="M126" s="145"/>
      <c r="N126" s="145"/>
      <c r="O126" s="145"/>
    </row>
    <row r="127" spans="2:15" ht="10.5" customHeight="1" x14ac:dyDescent="0.25">
      <c r="B127" s="86"/>
      <c r="C127" s="49" t="s">
        <v>330</v>
      </c>
      <c r="D127" s="130">
        <v>0</v>
      </c>
      <c r="E127" s="130">
        <v>0</v>
      </c>
      <c r="F127" s="130">
        <f t="shared" si="15"/>
        <v>0</v>
      </c>
      <c r="G127" s="130">
        <v>0</v>
      </c>
      <c r="H127" s="130">
        <v>0</v>
      </c>
      <c r="I127" s="130">
        <f t="shared" si="13"/>
        <v>0</v>
      </c>
      <c r="J127" s="134"/>
      <c r="K127" s="145"/>
      <c r="L127" s="145"/>
      <c r="M127" s="145"/>
      <c r="N127" s="145"/>
      <c r="O127" s="145"/>
    </row>
    <row r="128" spans="2:15" ht="10.5" customHeight="1" x14ac:dyDescent="0.25">
      <c r="B128" s="86"/>
      <c r="C128" s="49" t="s">
        <v>331</v>
      </c>
      <c r="D128" s="130">
        <v>0</v>
      </c>
      <c r="E128" s="130">
        <v>0</v>
      </c>
      <c r="F128" s="130">
        <f t="shared" si="15"/>
        <v>0</v>
      </c>
      <c r="G128" s="130">
        <v>0</v>
      </c>
      <c r="H128" s="130">
        <v>0</v>
      </c>
      <c r="I128" s="130">
        <f t="shared" si="13"/>
        <v>0</v>
      </c>
      <c r="J128" s="134"/>
      <c r="K128" s="145"/>
      <c r="L128" s="145"/>
      <c r="M128" s="145"/>
      <c r="N128" s="145"/>
      <c r="O128" s="145"/>
    </row>
    <row r="129" spans="2:15" ht="10.5" customHeight="1" x14ac:dyDescent="0.25">
      <c r="B129" s="86"/>
      <c r="C129" s="49" t="s">
        <v>332</v>
      </c>
      <c r="D129" s="130">
        <v>0</v>
      </c>
      <c r="E129" s="130">
        <v>0</v>
      </c>
      <c r="F129" s="130">
        <f t="shared" si="15"/>
        <v>0</v>
      </c>
      <c r="G129" s="130">
        <v>0</v>
      </c>
      <c r="H129" s="130">
        <v>0</v>
      </c>
      <c r="I129" s="130">
        <f t="shared" si="13"/>
        <v>0</v>
      </c>
      <c r="J129" s="134"/>
      <c r="K129" s="145"/>
      <c r="L129" s="145"/>
      <c r="M129" s="145"/>
      <c r="N129" s="145"/>
      <c r="O129" s="145"/>
    </row>
    <row r="130" spans="2:15" ht="10.5" customHeight="1" x14ac:dyDescent="0.25">
      <c r="B130" s="86"/>
      <c r="C130" s="49" t="s">
        <v>333</v>
      </c>
      <c r="D130" s="130">
        <v>0</v>
      </c>
      <c r="E130" s="130">
        <v>0</v>
      </c>
      <c r="F130" s="130">
        <f t="shared" si="15"/>
        <v>0</v>
      </c>
      <c r="G130" s="130">
        <v>0</v>
      </c>
      <c r="H130" s="130">
        <v>0</v>
      </c>
      <c r="I130" s="130">
        <f t="shared" si="13"/>
        <v>0</v>
      </c>
      <c r="J130" s="134"/>
      <c r="K130" s="145"/>
      <c r="L130" s="145"/>
      <c r="M130" s="145"/>
      <c r="N130" s="145"/>
      <c r="O130" s="145"/>
    </row>
    <row r="131" spans="2:15" ht="10.5" customHeight="1" x14ac:dyDescent="0.25">
      <c r="B131" s="256" t="s">
        <v>334</v>
      </c>
      <c r="C131" s="257"/>
      <c r="D131" s="130">
        <f>SUM(D132:D134)</f>
        <v>0</v>
      </c>
      <c r="E131" s="130">
        <f>SUM(E132:E134)</f>
        <v>0</v>
      </c>
      <c r="F131" s="130">
        <f>SUM(F132:F134)</f>
        <v>0</v>
      </c>
      <c r="G131" s="130">
        <f>SUM(G132:G134)</f>
        <v>0</v>
      </c>
      <c r="H131" s="130">
        <f>SUM(H132:H134)</f>
        <v>0</v>
      </c>
      <c r="I131" s="130">
        <f t="shared" si="13"/>
        <v>0</v>
      </c>
      <c r="J131" s="134"/>
    </row>
    <row r="132" spans="2:15" ht="10.5" customHeight="1" x14ac:dyDescent="0.25">
      <c r="B132" s="86"/>
      <c r="C132" s="49" t="s">
        <v>335</v>
      </c>
      <c r="D132" s="130">
        <v>0</v>
      </c>
      <c r="E132" s="130">
        <v>0</v>
      </c>
      <c r="F132" s="130">
        <f t="shared" ref="F132:F134" si="16">+D132+E132</f>
        <v>0</v>
      </c>
      <c r="G132" s="130">
        <v>0</v>
      </c>
      <c r="H132" s="130">
        <v>0</v>
      </c>
      <c r="I132" s="130">
        <f t="shared" si="13"/>
        <v>0</v>
      </c>
      <c r="J132" s="134"/>
      <c r="K132" s="145"/>
      <c r="L132" s="145"/>
      <c r="M132" s="145"/>
      <c r="N132" s="145"/>
      <c r="O132" s="145"/>
    </row>
    <row r="133" spans="2:15" ht="10.5" customHeight="1" x14ac:dyDescent="0.25">
      <c r="B133" s="86"/>
      <c r="C133" s="49" t="s">
        <v>336</v>
      </c>
      <c r="D133" s="130">
        <v>0</v>
      </c>
      <c r="E133" s="130">
        <v>0</v>
      </c>
      <c r="F133" s="130">
        <f t="shared" si="16"/>
        <v>0</v>
      </c>
      <c r="G133" s="130">
        <v>0</v>
      </c>
      <c r="H133" s="130">
        <v>0</v>
      </c>
      <c r="I133" s="130">
        <f t="shared" si="13"/>
        <v>0</v>
      </c>
      <c r="J133" s="134"/>
      <c r="K133" s="145"/>
      <c r="L133" s="145"/>
      <c r="M133" s="145"/>
      <c r="N133" s="145"/>
      <c r="O133" s="145"/>
    </row>
    <row r="134" spans="2:15" ht="10.5" customHeight="1" x14ac:dyDescent="0.25">
      <c r="B134" s="86"/>
      <c r="C134" s="49" t="s">
        <v>337</v>
      </c>
      <c r="D134" s="130">
        <v>0</v>
      </c>
      <c r="E134" s="130">
        <v>0</v>
      </c>
      <c r="F134" s="130">
        <f t="shared" si="16"/>
        <v>0</v>
      </c>
      <c r="G134" s="130">
        <v>0</v>
      </c>
      <c r="H134" s="130">
        <v>0</v>
      </c>
      <c r="I134" s="130">
        <f t="shared" si="13"/>
        <v>0</v>
      </c>
      <c r="J134" s="134"/>
      <c r="K134" s="145"/>
      <c r="L134" s="145"/>
      <c r="M134" s="145"/>
      <c r="N134" s="145"/>
      <c r="O134" s="145"/>
    </row>
    <row r="135" spans="2:15" ht="10.5" customHeight="1" x14ac:dyDescent="0.25">
      <c r="B135" s="256" t="s">
        <v>338</v>
      </c>
      <c r="C135" s="257"/>
      <c r="D135" s="130">
        <f>SUM(D136:D143)</f>
        <v>0</v>
      </c>
      <c r="E135" s="130">
        <f>SUM(E136:E143)</f>
        <v>0</v>
      </c>
      <c r="F135" s="130">
        <f>SUM(F136:F143)</f>
        <v>0</v>
      </c>
      <c r="G135" s="130">
        <f>SUM(G136:G143)</f>
        <v>0</v>
      </c>
      <c r="H135" s="130">
        <f>SUM(H136:H143)</f>
        <v>0</v>
      </c>
      <c r="I135" s="130">
        <f t="shared" si="13"/>
        <v>0</v>
      </c>
      <c r="J135" s="134"/>
    </row>
    <row r="136" spans="2:15" ht="10.5" customHeight="1" x14ac:dyDescent="0.25">
      <c r="B136" s="86"/>
      <c r="C136" s="49" t="s">
        <v>339</v>
      </c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  <c r="I136" s="130">
        <f t="shared" ref="I136:I155" si="17">+F136-G136</f>
        <v>0</v>
      </c>
      <c r="J136" s="134"/>
    </row>
    <row r="137" spans="2:15" ht="10.5" customHeight="1" x14ac:dyDescent="0.25">
      <c r="B137" s="86"/>
      <c r="C137" s="49" t="s">
        <v>340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f t="shared" si="17"/>
        <v>0</v>
      </c>
      <c r="J137" s="134"/>
    </row>
    <row r="138" spans="2:15" ht="10.5" customHeight="1" x14ac:dyDescent="0.25">
      <c r="B138" s="86"/>
      <c r="C138" s="49" t="s">
        <v>341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f t="shared" si="17"/>
        <v>0</v>
      </c>
      <c r="J138" s="134"/>
    </row>
    <row r="139" spans="2:15" ht="10.5" customHeight="1" x14ac:dyDescent="0.25">
      <c r="B139" s="86"/>
      <c r="C139" s="49" t="s">
        <v>342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f t="shared" si="17"/>
        <v>0</v>
      </c>
      <c r="J139" s="134"/>
    </row>
    <row r="140" spans="2:15" ht="10.5" customHeight="1" x14ac:dyDescent="0.25">
      <c r="B140" s="86"/>
      <c r="C140" s="49" t="s">
        <v>343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f t="shared" si="17"/>
        <v>0</v>
      </c>
      <c r="J140" s="134"/>
    </row>
    <row r="141" spans="2:15" ht="10.5" customHeight="1" x14ac:dyDescent="0.25">
      <c r="B141" s="86"/>
      <c r="C141" s="49" t="s">
        <v>344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f t="shared" si="17"/>
        <v>0</v>
      </c>
      <c r="J141" s="134"/>
    </row>
    <row r="142" spans="2:15" ht="10.5" customHeight="1" x14ac:dyDescent="0.25">
      <c r="B142" s="86"/>
      <c r="C142" s="49" t="s">
        <v>345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f t="shared" si="17"/>
        <v>0</v>
      </c>
      <c r="J142" s="134"/>
    </row>
    <row r="143" spans="2:15" ht="10.5" customHeight="1" x14ac:dyDescent="0.25">
      <c r="B143" s="86"/>
      <c r="C143" s="49" t="s">
        <v>346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f t="shared" si="17"/>
        <v>0</v>
      </c>
      <c r="J143" s="134"/>
    </row>
    <row r="144" spans="2:15" ht="10.5" customHeight="1" x14ac:dyDescent="0.25">
      <c r="B144" s="256" t="s">
        <v>347</v>
      </c>
      <c r="C144" s="257"/>
      <c r="D144" s="130">
        <f>SUM(D145:D147)</f>
        <v>0</v>
      </c>
      <c r="E144" s="130">
        <f>SUM(E145:E147)</f>
        <v>0</v>
      </c>
      <c r="F144" s="130">
        <f>SUM(F145:F147)</f>
        <v>0</v>
      </c>
      <c r="G144" s="130">
        <f>SUM(G145:G147)</f>
        <v>0</v>
      </c>
      <c r="H144" s="130">
        <f>SUM(H145:H147)</f>
        <v>0</v>
      </c>
      <c r="I144" s="130">
        <f t="shared" si="17"/>
        <v>0</v>
      </c>
      <c r="J144" s="134"/>
    </row>
    <row r="145" spans="2:10" ht="10.5" customHeight="1" x14ac:dyDescent="0.25">
      <c r="B145" s="86"/>
      <c r="C145" s="49" t="s">
        <v>348</v>
      </c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  <c r="I145" s="130">
        <f t="shared" si="17"/>
        <v>0</v>
      </c>
      <c r="J145" s="134"/>
    </row>
    <row r="146" spans="2:10" ht="10.5" customHeight="1" x14ac:dyDescent="0.25">
      <c r="B146" s="86"/>
      <c r="C146" s="49" t="s">
        <v>349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f t="shared" si="17"/>
        <v>0</v>
      </c>
      <c r="J146" s="134"/>
    </row>
    <row r="147" spans="2:10" ht="10.5" customHeight="1" x14ac:dyDescent="0.25">
      <c r="B147" s="86"/>
      <c r="C147" s="49" t="s">
        <v>350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f t="shared" si="17"/>
        <v>0</v>
      </c>
      <c r="J147" s="134"/>
    </row>
    <row r="148" spans="2:10" ht="10.5" customHeight="1" x14ac:dyDescent="0.25">
      <c r="B148" s="256" t="s">
        <v>351</v>
      </c>
      <c r="C148" s="257"/>
      <c r="D148" s="130">
        <f>SUM(D149:D155)</f>
        <v>0</v>
      </c>
      <c r="E148" s="130">
        <f>SUM(E149:E155)</f>
        <v>0</v>
      </c>
      <c r="F148" s="130">
        <f>SUM(F149:F155)</f>
        <v>0</v>
      </c>
      <c r="G148" s="130">
        <f>SUM(G149:G155)</f>
        <v>0</v>
      </c>
      <c r="H148" s="130">
        <f>SUM(H149:H155)</f>
        <v>0</v>
      </c>
      <c r="I148" s="130">
        <f t="shared" si="17"/>
        <v>0</v>
      </c>
      <c r="J148" s="134"/>
    </row>
    <row r="149" spans="2:10" ht="10.5" customHeight="1" x14ac:dyDescent="0.25">
      <c r="B149" s="86"/>
      <c r="C149" s="49" t="s">
        <v>352</v>
      </c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f t="shared" si="17"/>
        <v>0</v>
      </c>
      <c r="J149" s="134"/>
    </row>
    <row r="150" spans="2:10" ht="10.5" customHeight="1" x14ac:dyDescent="0.25">
      <c r="B150" s="86"/>
      <c r="C150" s="49" t="s">
        <v>353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f t="shared" si="17"/>
        <v>0</v>
      </c>
      <c r="J150" s="134"/>
    </row>
    <row r="151" spans="2:10" ht="10.5" customHeight="1" x14ac:dyDescent="0.25">
      <c r="B151" s="86"/>
      <c r="C151" s="49" t="s">
        <v>354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f t="shared" si="17"/>
        <v>0</v>
      </c>
      <c r="J151" s="134"/>
    </row>
    <row r="152" spans="2:10" ht="10.5" customHeight="1" x14ac:dyDescent="0.25">
      <c r="B152" s="86"/>
      <c r="C152" s="49" t="s">
        <v>355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f t="shared" si="17"/>
        <v>0</v>
      </c>
      <c r="J152" s="134"/>
    </row>
    <row r="153" spans="2:10" ht="10.5" customHeight="1" x14ac:dyDescent="0.25">
      <c r="B153" s="86"/>
      <c r="C153" s="49" t="s">
        <v>356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f t="shared" si="17"/>
        <v>0</v>
      </c>
      <c r="J153" s="134"/>
    </row>
    <row r="154" spans="2:10" ht="10.5" customHeight="1" x14ac:dyDescent="0.25">
      <c r="B154" s="86"/>
      <c r="C154" s="49" t="s">
        <v>357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f t="shared" si="17"/>
        <v>0</v>
      </c>
      <c r="J154" s="134"/>
    </row>
    <row r="155" spans="2:10" ht="10.5" customHeight="1" x14ac:dyDescent="0.25">
      <c r="B155" s="86"/>
      <c r="C155" s="49" t="s">
        <v>358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f t="shared" si="17"/>
        <v>0</v>
      </c>
      <c r="J155" s="134"/>
    </row>
    <row r="156" spans="2:10" ht="10.5" customHeight="1" x14ac:dyDescent="0.25">
      <c r="B156" s="86"/>
      <c r="C156" s="49"/>
      <c r="D156" s="130"/>
      <c r="E156" s="130"/>
      <c r="F156" s="130"/>
      <c r="G156" s="130"/>
      <c r="H156" s="130"/>
      <c r="I156" s="149"/>
      <c r="J156" s="134"/>
    </row>
    <row r="157" spans="2:10" ht="10.5" customHeight="1" x14ac:dyDescent="0.25">
      <c r="B157" s="258" t="s">
        <v>360</v>
      </c>
      <c r="C157" s="259"/>
      <c r="D157" s="131">
        <f t="shared" ref="D157:I157" si="18">+D8+D82</f>
        <v>470348601</v>
      </c>
      <c r="E157" s="131">
        <f t="shared" si="18"/>
        <v>72581984</v>
      </c>
      <c r="F157" s="131">
        <f t="shared" si="18"/>
        <v>542930585</v>
      </c>
      <c r="G157" s="131">
        <f t="shared" si="18"/>
        <v>348016322</v>
      </c>
      <c r="H157" s="131">
        <f t="shared" si="18"/>
        <v>348016322</v>
      </c>
      <c r="I157" s="131">
        <f t="shared" si="18"/>
        <v>194914263</v>
      </c>
      <c r="J157" s="134"/>
    </row>
    <row r="158" spans="2:10" ht="10.5" customHeight="1" thickBot="1" x14ac:dyDescent="0.3">
      <c r="B158" s="50"/>
      <c r="C158" s="51"/>
      <c r="D158" s="169"/>
      <c r="E158" s="169"/>
      <c r="F158" s="169"/>
      <c r="G158" s="169"/>
      <c r="H158" s="169"/>
      <c r="I158" s="169"/>
    </row>
    <row r="160" spans="2:10" x14ac:dyDescent="0.25">
      <c r="D160" s="166"/>
      <c r="E160" s="166"/>
      <c r="F160" s="166"/>
      <c r="G160" s="166"/>
      <c r="H160" s="166"/>
      <c r="I160" s="166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3:C83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2:C82"/>
    <mergeCell ref="B144:C144"/>
    <mergeCell ref="B148:C148"/>
    <mergeCell ref="B157:C157"/>
    <mergeCell ref="B91:C91"/>
    <mergeCell ref="B101:C101"/>
    <mergeCell ref="B111:C111"/>
    <mergeCell ref="B121:C121"/>
    <mergeCell ref="B131:C131"/>
    <mergeCell ref="B135:C135"/>
  </mergeCells>
  <pageMargins left="0.70866141732283472" right="0.70866141732283472" top="0.74803149606299213" bottom="0.74803149606299213" header="0.31496062992125984" footer="0.31496062992125984"/>
  <pageSetup scale="79" fitToHeight="0" orientation="portrait" r:id="rId1"/>
  <headerFooter>
    <oddHeader>&amp;R&amp;P de &amp;N</oddHeader>
  </headerFooter>
  <rowBreaks count="1" manualBreakCount="1">
    <brk id="8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zoomScale="190" zoomScaleNormal="190" workbookViewId="0">
      <selection activeCell="B6" sqref="B6:H6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83" t="s">
        <v>525</v>
      </c>
      <c r="C2" s="284"/>
      <c r="D2" s="284"/>
      <c r="E2" s="284"/>
      <c r="F2" s="284"/>
      <c r="G2" s="284"/>
      <c r="H2" s="285"/>
    </row>
    <row r="3" spans="2:14" x14ac:dyDescent="0.25">
      <c r="B3" s="173" t="s">
        <v>280</v>
      </c>
      <c r="C3" s="174"/>
      <c r="D3" s="174"/>
      <c r="E3" s="174"/>
      <c r="F3" s="174"/>
      <c r="G3" s="174"/>
      <c r="H3" s="175"/>
    </row>
    <row r="4" spans="2:14" x14ac:dyDescent="0.25">
      <c r="B4" s="173" t="s">
        <v>361</v>
      </c>
      <c r="C4" s="174"/>
      <c r="D4" s="174"/>
      <c r="E4" s="174"/>
      <c r="F4" s="174"/>
      <c r="G4" s="174"/>
      <c r="H4" s="175"/>
    </row>
    <row r="5" spans="2:14" x14ac:dyDescent="0.25">
      <c r="B5" s="173" t="s">
        <v>547</v>
      </c>
      <c r="C5" s="174"/>
      <c r="D5" s="174"/>
      <c r="E5" s="174"/>
      <c r="F5" s="174"/>
      <c r="G5" s="174"/>
      <c r="H5" s="175"/>
    </row>
    <row r="6" spans="2:14" ht="15.75" thickBot="1" x14ac:dyDescent="0.3">
      <c r="B6" s="176" t="s">
        <v>1</v>
      </c>
      <c r="C6" s="177"/>
      <c r="D6" s="177"/>
      <c r="E6" s="177"/>
      <c r="F6" s="177"/>
      <c r="G6" s="177"/>
      <c r="H6" s="178"/>
    </row>
    <row r="7" spans="2:14" ht="15.75" thickBot="1" x14ac:dyDescent="0.3">
      <c r="B7" s="210" t="s">
        <v>522</v>
      </c>
      <c r="C7" s="280" t="s">
        <v>282</v>
      </c>
      <c r="D7" s="281"/>
      <c r="E7" s="281"/>
      <c r="F7" s="281"/>
      <c r="G7" s="282"/>
      <c r="H7" s="210" t="s">
        <v>539</v>
      </c>
    </row>
    <row r="8" spans="2:14" ht="17.25" thickBot="1" x14ac:dyDescent="0.3">
      <c r="B8" s="211"/>
      <c r="C8" s="156" t="s">
        <v>535</v>
      </c>
      <c r="D8" s="156" t="s">
        <v>215</v>
      </c>
      <c r="E8" s="156" t="s">
        <v>216</v>
      </c>
      <c r="F8" s="156" t="s">
        <v>178</v>
      </c>
      <c r="G8" s="156" t="s">
        <v>196</v>
      </c>
      <c r="H8" s="211"/>
    </row>
    <row r="9" spans="2:14" x14ac:dyDescent="0.25">
      <c r="B9" s="19" t="s">
        <v>362</v>
      </c>
      <c r="C9" s="135">
        <f t="shared" ref="C9:H9" si="0">SUM(C11:C17)</f>
        <v>9575063</v>
      </c>
      <c r="D9" s="135">
        <f t="shared" si="0"/>
        <v>22161224</v>
      </c>
      <c r="E9" s="135">
        <f t="shared" si="0"/>
        <v>31736287</v>
      </c>
      <c r="F9" s="135">
        <f t="shared" si="0"/>
        <v>5538798</v>
      </c>
      <c r="G9" s="135">
        <f t="shared" si="0"/>
        <v>5538798</v>
      </c>
      <c r="H9" s="135">
        <f t="shared" si="0"/>
        <v>26197489</v>
      </c>
    </row>
    <row r="10" spans="2:14" x14ac:dyDescent="0.25">
      <c r="B10" s="19" t="s">
        <v>555</v>
      </c>
      <c r="C10" s="123"/>
      <c r="D10" s="123"/>
      <c r="E10" s="123"/>
      <c r="F10" s="123"/>
      <c r="G10" s="123"/>
      <c r="H10" s="123"/>
    </row>
    <row r="11" spans="2:14" x14ac:dyDescent="0.25">
      <c r="B11" s="23" t="s">
        <v>548</v>
      </c>
      <c r="C11" s="133">
        <v>200000</v>
      </c>
      <c r="D11" s="133">
        <v>338522</v>
      </c>
      <c r="E11" s="130">
        <f t="shared" ref="E11:E17" si="1">+C11+D11</f>
        <v>538522</v>
      </c>
      <c r="F11" s="133">
        <v>338523</v>
      </c>
      <c r="G11" s="133">
        <v>338523</v>
      </c>
      <c r="H11" s="130">
        <f t="shared" ref="H11:H17" si="2">+E11-F11</f>
        <v>199999</v>
      </c>
      <c r="J11" s="145"/>
      <c r="K11" s="145"/>
      <c r="L11" s="145"/>
      <c r="M11" s="145"/>
      <c r="N11" s="145"/>
    </row>
    <row r="12" spans="2:14" x14ac:dyDescent="0.25">
      <c r="B12" s="23" t="s">
        <v>549</v>
      </c>
      <c r="C12" s="133">
        <v>6037086</v>
      </c>
      <c r="D12" s="133">
        <v>-324467</v>
      </c>
      <c r="E12" s="130">
        <f t="shared" si="1"/>
        <v>5712619</v>
      </c>
      <c r="F12" s="133">
        <v>322175</v>
      </c>
      <c r="G12" s="133">
        <v>322175</v>
      </c>
      <c r="H12" s="130">
        <f t="shared" si="2"/>
        <v>5390444</v>
      </c>
      <c r="J12" s="145"/>
      <c r="K12" s="145"/>
      <c r="L12" s="145"/>
      <c r="M12" s="145"/>
      <c r="N12" s="145"/>
    </row>
    <row r="13" spans="2:14" ht="16.5" x14ac:dyDescent="0.25">
      <c r="B13" s="23" t="s">
        <v>550</v>
      </c>
      <c r="C13" s="133">
        <v>0</v>
      </c>
      <c r="D13" s="133">
        <v>19537848</v>
      </c>
      <c r="E13" s="130">
        <f t="shared" si="1"/>
        <v>19537848</v>
      </c>
      <c r="F13" s="133">
        <v>3320884</v>
      </c>
      <c r="G13" s="133">
        <v>3320884</v>
      </c>
      <c r="H13" s="130">
        <f t="shared" si="2"/>
        <v>16216964</v>
      </c>
      <c r="J13" s="145"/>
      <c r="K13" s="145"/>
      <c r="L13" s="145"/>
      <c r="M13" s="145"/>
      <c r="N13" s="145"/>
    </row>
    <row r="14" spans="2:14" ht="16.5" x14ac:dyDescent="0.25">
      <c r="B14" s="23" t="s">
        <v>551</v>
      </c>
      <c r="C14" s="133">
        <v>616330</v>
      </c>
      <c r="D14" s="133">
        <v>2556562</v>
      </c>
      <c r="E14" s="130">
        <f t="shared" si="1"/>
        <v>3172892</v>
      </c>
      <c r="F14" s="133">
        <v>1504457</v>
      </c>
      <c r="G14" s="133">
        <v>1504457</v>
      </c>
      <c r="H14" s="130">
        <f t="shared" si="2"/>
        <v>1668435</v>
      </c>
      <c r="J14" s="145"/>
      <c r="K14" s="145"/>
      <c r="L14" s="145"/>
      <c r="M14" s="145"/>
      <c r="N14" s="145"/>
    </row>
    <row r="15" spans="2:14" ht="16.5" x14ac:dyDescent="0.25">
      <c r="B15" s="23" t="s">
        <v>552</v>
      </c>
      <c r="C15" s="133">
        <v>0</v>
      </c>
      <c r="D15" s="133">
        <v>0</v>
      </c>
      <c r="E15" s="130">
        <f t="shared" si="1"/>
        <v>0</v>
      </c>
      <c r="F15" s="133">
        <v>0</v>
      </c>
      <c r="G15" s="133">
        <v>0</v>
      </c>
      <c r="H15" s="130">
        <f t="shared" si="2"/>
        <v>0</v>
      </c>
      <c r="J15" s="145"/>
      <c r="K15" s="145"/>
      <c r="L15" s="145"/>
      <c r="M15" s="145"/>
      <c r="N15" s="145"/>
    </row>
    <row r="16" spans="2:14" ht="15" customHeight="1" x14ac:dyDescent="0.25">
      <c r="B16" s="23" t="s">
        <v>553</v>
      </c>
      <c r="C16" s="133">
        <v>2721647</v>
      </c>
      <c r="D16" s="133">
        <v>38659</v>
      </c>
      <c r="E16" s="130">
        <f t="shared" si="1"/>
        <v>2760306</v>
      </c>
      <c r="F16" s="133">
        <v>38659</v>
      </c>
      <c r="G16" s="133">
        <v>38659</v>
      </c>
      <c r="H16" s="130">
        <f t="shared" si="2"/>
        <v>2721647</v>
      </c>
      <c r="J16" s="145"/>
      <c r="K16" s="145"/>
      <c r="L16" s="145"/>
      <c r="M16" s="145"/>
      <c r="N16" s="145"/>
    </row>
    <row r="17" spans="2:14" ht="15" customHeight="1" x14ac:dyDescent="0.25">
      <c r="B17" s="23" t="s">
        <v>554</v>
      </c>
      <c r="C17" s="133">
        <v>0</v>
      </c>
      <c r="D17" s="133">
        <v>14100</v>
      </c>
      <c r="E17" s="130">
        <f t="shared" si="1"/>
        <v>14100</v>
      </c>
      <c r="F17" s="133">
        <v>14100</v>
      </c>
      <c r="G17" s="133">
        <v>14100</v>
      </c>
      <c r="H17" s="130">
        <f t="shared" si="2"/>
        <v>0</v>
      </c>
      <c r="J17" s="145"/>
      <c r="K17" s="145"/>
      <c r="L17" s="145"/>
      <c r="M17" s="145"/>
      <c r="N17" s="145"/>
    </row>
    <row r="18" spans="2:14" x14ac:dyDescent="0.25">
      <c r="B18" s="23"/>
      <c r="C18" s="148"/>
      <c r="D18" s="148"/>
      <c r="E18" s="148"/>
      <c r="F18" s="148"/>
      <c r="G18" s="148"/>
      <c r="H18" s="148"/>
    </row>
    <row r="19" spans="2:14" x14ac:dyDescent="0.25">
      <c r="B19" s="21" t="s">
        <v>363</v>
      </c>
      <c r="C19" s="135">
        <f t="shared" ref="C19:H19" si="3">SUM(C21:C27)</f>
        <v>460773538</v>
      </c>
      <c r="D19" s="135">
        <f t="shared" si="3"/>
        <v>50420760</v>
      </c>
      <c r="E19" s="135">
        <f t="shared" si="3"/>
        <v>511194298</v>
      </c>
      <c r="F19" s="135">
        <f t="shared" si="3"/>
        <v>342477524</v>
      </c>
      <c r="G19" s="135">
        <f t="shared" si="3"/>
        <v>342477524</v>
      </c>
      <c r="H19" s="135">
        <f t="shared" si="3"/>
        <v>168716774</v>
      </c>
    </row>
    <row r="20" spans="2:14" x14ac:dyDescent="0.25">
      <c r="B20" s="21" t="s">
        <v>364</v>
      </c>
      <c r="C20" s="123"/>
      <c r="D20" s="123"/>
      <c r="E20" s="123"/>
      <c r="F20" s="123"/>
      <c r="G20" s="123"/>
      <c r="H20" s="123"/>
    </row>
    <row r="21" spans="2:14" x14ac:dyDescent="0.25">
      <c r="B21" s="23" t="s">
        <v>548</v>
      </c>
      <c r="C21" s="133">
        <v>671218</v>
      </c>
      <c r="D21" s="133">
        <v>12131322</v>
      </c>
      <c r="E21" s="130">
        <f t="shared" ref="E21:E27" si="4">+C21+D21</f>
        <v>12802540</v>
      </c>
      <c r="F21" s="133">
        <v>12186625</v>
      </c>
      <c r="G21" s="133">
        <v>12186625</v>
      </c>
      <c r="H21" s="130">
        <f t="shared" ref="H21:H27" si="5">+E21-F21</f>
        <v>615915</v>
      </c>
      <c r="J21" s="145"/>
      <c r="K21" s="145"/>
      <c r="L21" s="145"/>
      <c r="M21" s="145"/>
      <c r="N21" s="145"/>
    </row>
    <row r="22" spans="2:14" x14ac:dyDescent="0.25">
      <c r="B22" s="23" t="s">
        <v>549</v>
      </c>
      <c r="C22" s="133">
        <v>30068426</v>
      </c>
      <c r="D22" s="133">
        <v>-17431528</v>
      </c>
      <c r="E22" s="130">
        <f t="shared" si="4"/>
        <v>12636898</v>
      </c>
      <c r="F22" s="133">
        <v>1336209</v>
      </c>
      <c r="G22" s="133">
        <v>1336209</v>
      </c>
      <c r="H22" s="130">
        <f t="shared" si="5"/>
        <v>11300689</v>
      </c>
      <c r="J22" s="145"/>
      <c r="K22" s="145"/>
      <c r="L22" s="145"/>
      <c r="M22" s="145"/>
      <c r="N22" s="145"/>
    </row>
    <row r="23" spans="2:14" ht="16.5" x14ac:dyDescent="0.25">
      <c r="B23" s="23" t="s">
        <v>550</v>
      </c>
      <c r="C23" s="133">
        <v>136709406</v>
      </c>
      <c r="D23" s="133">
        <v>149901023</v>
      </c>
      <c r="E23" s="130">
        <f t="shared" si="4"/>
        <v>286610429</v>
      </c>
      <c r="F23" s="133">
        <v>208819652</v>
      </c>
      <c r="G23" s="133">
        <v>208819652</v>
      </c>
      <c r="H23" s="130">
        <f t="shared" si="5"/>
        <v>77790777</v>
      </c>
      <c r="J23" s="145"/>
      <c r="K23" s="145"/>
      <c r="L23" s="145"/>
      <c r="M23" s="145"/>
      <c r="N23" s="145"/>
    </row>
    <row r="24" spans="2:14" ht="16.5" x14ac:dyDescent="0.25">
      <c r="B24" s="23" t="s">
        <v>551</v>
      </c>
      <c r="C24" s="133">
        <v>90153925</v>
      </c>
      <c r="D24" s="133">
        <v>17293985</v>
      </c>
      <c r="E24" s="130">
        <f t="shared" si="4"/>
        <v>107447910</v>
      </c>
      <c r="F24" s="133">
        <v>48458577</v>
      </c>
      <c r="G24" s="133">
        <v>48458577</v>
      </c>
      <c r="H24" s="130">
        <f t="shared" si="5"/>
        <v>58989333</v>
      </c>
      <c r="J24" s="145"/>
      <c r="K24" s="145"/>
      <c r="L24" s="145"/>
      <c r="M24" s="145"/>
      <c r="N24" s="145"/>
    </row>
    <row r="25" spans="2:14" ht="16.5" x14ac:dyDescent="0.25">
      <c r="B25" s="23" t="s">
        <v>552</v>
      </c>
      <c r="C25" s="133">
        <v>188695993</v>
      </c>
      <c r="D25" s="133">
        <v>-178584217</v>
      </c>
      <c r="E25" s="130">
        <f t="shared" si="4"/>
        <v>10111776</v>
      </c>
      <c r="F25" s="133">
        <v>41188</v>
      </c>
      <c r="G25" s="133">
        <v>41188</v>
      </c>
      <c r="H25" s="130">
        <f t="shared" si="5"/>
        <v>10070588</v>
      </c>
      <c r="J25" s="145"/>
      <c r="K25" s="145"/>
      <c r="L25" s="145"/>
      <c r="M25" s="145"/>
      <c r="N25" s="145"/>
    </row>
    <row r="26" spans="2:14" ht="24.75" x14ac:dyDescent="0.25">
      <c r="B26" s="23" t="s">
        <v>553</v>
      </c>
      <c r="C26" s="133">
        <v>14379080</v>
      </c>
      <c r="D26" s="133">
        <v>67110175</v>
      </c>
      <c r="E26" s="130">
        <f t="shared" si="4"/>
        <v>81489255</v>
      </c>
      <c r="F26" s="133">
        <v>71631755</v>
      </c>
      <c r="G26" s="133">
        <v>71631755</v>
      </c>
      <c r="H26" s="130">
        <f t="shared" si="5"/>
        <v>9857500</v>
      </c>
      <c r="J26" s="145"/>
      <c r="K26" s="145"/>
      <c r="L26" s="145"/>
      <c r="M26" s="145"/>
      <c r="N26" s="145"/>
    </row>
    <row r="27" spans="2:14" x14ac:dyDescent="0.25">
      <c r="B27" s="23" t="s">
        <v>554</v>
      </c>
      <c r="C27" s="133">
        <v>95490</v>
      </c>
      <c r="D27" s="133">
        <v>0</v>
      </c>
      <c r="E27" s="130">
        <f t="shared" si="4"/>
        <v>95490</v>
      </c>
      <c r="F27" s="133">
        <v>3518</v>
      </c>
      <c r="G27" s="133">
        <v>3518</v>
      </c>
      <c r="H27" s="130">
        <f t="shared" si="5"/>
        <v>91972</v>
      </c>
      <c r="J27" s="145"/>
      <c r="K27" s="145"/>
      <c r="L27" s="145"/>
      <c r="M27" s="145"/>
      <c r="N27" s="145"/>
    </row>
    <row r="28" spans="2:14" x14ac:dyDescent="0.25">
      <c r="B28" s="53"/>
      <c r="C28" s="148"/>
      <c r="D28" s="148"/>
      <c r="E28" s="148"/>
      <c r="F28" s="148"/>
      <c r="G28" s="148"/>
      <c r="H28" s="148"/>
    </row>
    <row r="29" spans="2:14" x14ac:dyDescent="0.25">
      <c r="B29" s="19" t="s">
        <v>360</v>
      </c>
      <c r="C29" s="135">
        <f t="shared" ref="C29:H29" si="6">+C9+C19</f>
        <v>470348601</v>
      </c>
      <c r="D29" s="135">
        <f t="shared" si="6"/>
        <v>72581984</v>
      </c>
      <c r="E29" s="135">
        <f t="shared" si="6"/>
        <v>542930585</v>
      </c>
      <c r="F29" s="135">
        <f t="shared" si="6"/>
        <v>348016322</v>
      </c>
      <c r="G29" s="135">
        <f t="shared" si="6"/>
        <v>348016322</v>
      </c>
      <c r="H29" s="131">
        <f t="shared" si="6"/>
        <v>194914263</v>
      </c>
    </row>
    <row r="30" spans="2:14" ht="15.75" thickBot="1" x14ac:dyDescent="0.3">
      <c r="B30" s="24"/>
      <c r="C30" s="147"/>
      <c r="D30" s="147"/>
      <c r="E30" s="147"/>
      <c r="F30" s="147"/>
      <c r="G30" s="147"/>
      <c r="H30" s="147"/>
    </row>
    <row r="32" spans="2:14" x14ac:dyDescent="0.25">
      <c r="C32" s="166"/>
      <c r="D32" s="166"/>
      <c r="E32" s="166"/>
      <c r="F32" s="166"/>
      <c r="G32" s="166"/>
      <c r="H32" s="166"/>
    </row>
    <row r="33" spans="3:8" x14ac:dyDescent="0.25">
      <c r="C33" s="134"/>
      <c r="D33" s="134"/>
      <c r="E33" s="134"/>
      <c r="F33" s="134"/>
      <c r="G33" s="134"/>
      <c r="H33" s="134"/>
    </row>
    <row r="34" spans="3:8" x14ac:dyDescent="0.25">
      <c r="C34" s="134"/>
      <c r="D34" s="134"/>
      <c r="E34" s="134"/>
      <c r="F34" s="134"/>
      <c r="G34" s="134"/>
      <c r="H34" s="134"/>
    </row>
    <row r="35" spans="3:8" x14ac:dyDescent="0.25">
      <c r="C35" s="165"/>
      <c r="D35" s="165"/>
      <c r="E35" s="165"/>
      <c r="F35" s="165"/>
      <c r="G35" s="165"/>
      <c r="H35" s="165"/>
    </row>
    <row r="36" spans="3:8" x14ac:dyDescent="0.25">
      <c r="C36" s="165"/>
      <c r="D36" s="165"/>
      <c r="E36" s="165"/>
      <c r="F36" s="165"/>
      <c r="G36" s="165"/>
      <c r="H36" s="165"/>
    </row>
    <row r="37" spans="3:8" x14ac:dyDescent="0.25">
      <c r="C37" s="165"/>
      <c r="D37" s="165"/>
      <c r="E37" s="165"/>
      <c r="F37" s="165"/>
      <c r="G37" s="165"/>
      <c r="H37" s="165"/>
    </row>
    <row r="38" spans="3:8" x14ac:dyDescent="0.25">
      <c r="C38" s="165"/>
      <c r="D38" s="165"/>
      <c r="E38" s="165"/>
      <c r="F38" s="165"/>
      <c r="G38" s="165"/>
      <c r="H38" s="165"/>
    </row>
    <row r="39" spans="3:8" x14ac:dyDescent="0.25">
      <c r="C39" s="165"/>
      <c r="D39" s="165"/>
      <c r="E39" s="165"/>
      <c r="F39" s="165"/>
      <c r="G39" s="165"/>
      <c r="H39" s="165"/>
    </row>
    <row r="40" spans="3:8" x14ac:dyDescent="0.25">
      <c r="C40" s="165"/>
      <c r="D40" s="165"/>
      <c r="E40" s="165"/>
      <c r="F40" s="165"/>
      <c r="G40" s="165"/>
      <c r="H40" s="16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topLeftCell="B1" zoomScale="175" zoomScaleNormal="175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" customHeight="1" x14ac:dyDescent="0.25">
      <c r="B2" s="170" t="s">
        <v>525</v>
      </c>
      <c r="C2" s="171"/>
      <c r="D2" s="171"/>
      <c r="E2" s="171"/>
      <c r="F2" s="171"/>
      <c r="G2" s="171"/>
      <c r="H2" s="171"/>
      <c r="I2" s="290"/>
    </row>
    <row r="3" spans="2:9" ht="9" customHeight="1" x14ac:dyDescent="0.25">
      <c r="B3" s="236" t="s">
        <v>280</v>
      </c>
      <c r="C3" s="237"/>
      <c r="D3" s="237"/>
      <c r="E3" s="237"/>
      <c r="F3" s="237"/>
      <c r="G3" s="237"/>
      <c r="H3" s="237"/>
      <c r="I3" s="291"/>
    </row>
    <row r="4" spans="2:9" ht="9" customHeight="1" x14ac:dyDescent="0.25">
      <c r="B4" s="236" t="s">
        <v>365</v>
      </c>
      <c r="C4" s="237"/>
      <c r="D4" s="237"/>
      <c r="E4" s="237"/>
      <c r="F4" s="237"/>
      <c r="G4" s="237"/>
      <c r="H4" s="237"/>
      <c r="I4" s="291"/>
    </row>
    <row r="5" spans="2:9" ht="9" customHeight="1" x14ac:dyDescent="0.25">
      <c r="B5" s="236" t="s">
        <v>547</v>
      </c>
      <c r="C5" s="237"/>
      <c r="D5" s="237"/>
      <c r="E5" s="237"/>
      <c r="F5" s="237"/>
      <c r="G5" s="237"/>
      <c r="H5" s="237"/>
      <c r="I5" s="291"/>
    </row>
    <row r="6" spans="2:9" ht="9" customHeight="1" thickBot="1" x14ac:dyDescent="0.3">
      <c r="B6" s="239" t="s">
        <v>1</v>
      </c>
      <c r="C6" s="240"/>
      <c r="D6" s="240"/>
      <c r="E6" s="240"/>
      <c r="F6" s="240"/>
      <c r="G6" s="240"/>
      <c r="H6" s="240"/>
      <c r="I6" s="292"/>
    </row>
    <row r="7" spans="2:9" ht="15.75" thickBot="1" x14ac:dyDescent="0.3">
      <c r="B7" s="242" t="s">
        <v>522</v>
      </c>
      <c r="C7" s="244"/>
      <c r="D7" s="280" t="s">
        <v>282</v>
      </c>
      <c r="E7" s="281"/>
      <c r="F7" s="281"/>
      <c r="G7" s="281"/>
      <c r="H7" s="282"/>
      <c r="I7" s="210" t="s">
        <v>539</v>
      </c>
    </row>
    <row r="8" spans="2:9" ht="17.25" thickBot="1" x14ac:dyDescent="0.3">
      <c r="B8" s="252"/>
      <c r="C8" s="254"/>
      <c r="D8" s="156" t="s">
        <v>535</v>
      </c>
      <c r="E8" s="156" t="s">
        <v>283</v>
      </c>
      <c r="F8" s="156" t="s">
        <v>284</v>
      </c>
      <c r="G8" s="156" t="s">
        <v>178</v>
      </c>
      <c r="H8" s="156" t="s">
        <v>196</v>
      </c>
      <c r="I8" s="211"/>
    </row>
    <row r="9" spans="2:9" ht="9.75" customHeight="1" x14ac:dyDescent="0.25">
      <c r="B9" s="286"/>
      <c r="C9" s="287"/>
      <c r="D9" s="52"/>
      <c r="E9" s="52"/>
      <c r="F9" s="52"/>
      <c r="G9" s="52"/>
      <c r="H9" s="52"/>
      <c r="I9" s="52"/>
    </row>
    <row r="10" spans="2:9" ht="9.75" customHeight="1" x14ac:dyDescent="0.25">
      <c r="B10" s="288" t="s">
        <v>366</v>
      </c>
      <c r="C10" s="289"/>
      <c r="D10" s="135">
        <f>+D11+D21+D30+D41</f>
        <v>9575063</v>
      </c>
      <c r="E10" s="135">
        <f t="shared" ref="E10:H10" si="0">+E11+E21+E30+E41</f>
        <v>22161224</v>
      </c>
      <c r="F10" s="135">
        <f t="shared" si="0"/>
        <v>31736287</v>
      </c>
      <c r="G10" s="135">
        <f t="shared" si="0"/>
        <v>5538798</v>
      </c>
      <c r="H10" s="135">
        <f t="shared" si="0"/>
        <v>5538798</v>
      </c>
      <c r="I10" s="135">
        <f t="shared" ref="I10:I11" si="1">+F10-G10</f>
        <v>26197489</v>
      </c>
    </row>
    <row r="11" spans="2:9" ht="9.75" customHeight="1" x14ac:dyDescent="0.25">
      <c r="B11" s="231" t="s">
        <v>367</v>
      </c>
      <c r="C11" s="255"/>
      <c r="D11" s="135">
        <f>SUM(D12:D19)</f>
        <v>0</v>
      </c>
      <c r="E11" s="135">
        <f t="shared" ref="E11:H11" si="2">SUM(E12:E19)</f>
        <v>0</v>
      </c>
      <c r="F11" s="135">
        <f t="shared" si="2"/>
        <v>0</v>
      </c>
      <c r="G11" s="135">
        <f t="shared" si="2"/>
        <v>0</v>
      </c>
      <c r="H11" s="135">
        <f t="shared" si="2"/>
        <v>0</v>
      </c>
      <c r="I11" s="135">
        <f t="shared" si="1"/>
        <v>0</v>
      </c>
    </row>
    <row r="12" spans="2:9" ht="9.75" customHeight="1" x14ac:dyDescent="0.25">
      <c r="B12" s="39"/>
      <c r="C12" s="44" t="s">
        <v>368</v>
      </c>
      <c r="D12" s="133"/>
      <c r="E12" s="133"/>
      <c r="F12" s="133"/>
      <c r="G12" s="133"/>
      <c r="H12" s="133"/>
      <c r="I12" s="133"/>
    </row>
    <row r="13" spans="2:9" ht="9.75" customHeight="1" x14ac:dyDescent="0.25">
      <c r="B13" s="39"/>
      <c r="C13" s="44" t="s">
        <v>369</v>
      </c>
      <c r="D13" s="133"/>
      <c r="E13" s="133"/>
      <c r="F13" s="133"/>
      <c r="G13" s="133"/>
      <c r="H13" s="133"/>
      <c r="I13" s="133"/>
    </row>
    <row r="14" spans="2:9" ht="9.75" customHeight="1" x14ac:dyDescent="0.25">
      <c r="B14" s="39"/>
      <c r="C14" s="44" t="s">
        <v>370</v>
      </c>
      <c r="D14" s="133"/>
      <c r="E14" s="133"/>
      <c r="F14" s="133"/>
      <c r="G14" s="133"/>
      <c r="H14" s="133"/>
      <c r="I14" s="133"/>
    </row>
    <row r="15" spans="2:9" ht="9.75" customHeight="1" x14ac:dyDescent="0.25">
      <c r="B15" s="39"/>
      <c r="C15" s="44" t="s">
        <v>371</v>
      </c>
      <c r="D15" s="133"/>
      <c r="E15" s="133"/>
      <c r="F15" s="133"/>
      <c r="G15" s="133"/>
      <c r="H15" s="133"/>
      <c r="I15" s="133"/>
    </row>
    <row r="16" spans="2:9" ht="9.75" customHeight="1" x14ac:dyDescent="0.25">
      <c r="B16" s="39"/>
      <c r="C16" s="44" t="s">
        <v>372</v>
      </c>
      <c r="D16" s="133"/>
      <c r="E16" s="133"/>
      <c r="F16" s="133"/>
      <c r="G16" s="133"/>
      <c r="H16" s="133"/>
      <c r="I16" s="133"/>
    </row>
    <row r="17" spans="2:9" ht="9.75" customHeight="1" x14ac:dyDescent="0.25">
      <c r="B17" s="39"/>
      <c r="C17" s="44" t="s">
        <v>373</v>
      </c>
      <c r="D17" s="133"/>
      <c r="E17" s="133"/>
      <c r="F17" s="133"/>
      <c r="G17" s="133"/>
      <c r="H17" s="133"/>
      <c r="I17" s="133"/>
    </row>
    <row r="18" spans="2:9" ht="9.75" customHeight="1" x14ac:dyDescent="0.25">
      <c r="B18" s="39"/>
      <c r="C18" s="44" t="s">
        <v>374</v>
      </c>
      <c r="D18" s="133"/>
      <c r="E18" s="133"/>
      <c r="F18" s="133"/>
      <c r="G18" s="133"/>
      <c r="H18" s="133"/>
      <c r="I18" s="133"/>
    </row>
    <row r="19" spans="2:9" ht="9.75" customHeight="1" x14ac:dyDescent="0.25">
      <c r="B19" s="39"/>
      <c r="C19" s="44" t="s">
        <v>375</v>
      </c>
      <c r="D19" s="133"/>
      <c r="E19" s="133"/>
      <c r="F19" s="133"/>
      <c r="G19" s="133"/>
      <c r="H19" s="133"/>
      <c r="I19" s="133"/>
    </row>
    <row r="20" spans="2:9" ht="9.75" customHeight="1" x14ac:dyDescent="0.25">
      <c r="B20" s="55"/>
      <c r="C20" s="56"/>
      <c r="D20" s="133"/>
      <c r="E20" s="133"/>
      <c r="F20" s="133"/>
      <c r="G20" s="133"/>
      <c r="H20" s="133"/>
      <c r="I20" s="133"/>
    </row>
    <row r="21" spans="2:9" ht="9.75" customHeight="1" x14ac:dyDescent="0.25">
      <c r="B21" s="231" t="s">
        <v>376</v>
      </c>
      <c r="C21" s="255"/>
      <c r="D21" s="135">
        <f>SUM(D22:D28)</f>
        <v>9575063</v>
      </c>
      <c r="E21" s="135">
        <f t="shared" ref="E21:H21" si="3">SUM(E22:E28)</f>
        <v>22161224</v>
      </c>
      <c r="F21" s="135">
        <f t="shared" si="3"/>
        <v>31736287</v>
      </c>
      <c r="G21" s="135">
        <f t="shared" si="3"/>
        <v>5538798</v>
      </c>
      <c r="H21" s="135">
        <f t="shared" si="3"/>
        <v>5538798</v>
      </c>
      <c r="I21" s="135">
        <f t="shared" ref="I21" si="4">+F21-G21</f>
        <v>26197489</v>
      </c>
    </row>
    <row r="22" spans="2:9" ht="9.75" customHeight="1" x14ac:dyDescent="0.25">
      <c r="B22" s="39"/>
      <c r="C22" s="44" t="s">
        <v>377</v>
      </c>
      <c r="D22" s="133"/>
      <c r="E22" s="133"/>
      <c r="F22" s="133"/>
      <c r="G22" s="133"/>
      <c r="H22" s="133"/>
      <c r="I22" s="133"/>
    </row>
    <row r="23" spans="2:9" ht="9.75" customHeight="1" x14ac:dyDescent="0.25">
      <c r="B23" s="39"/>
      <c r="C23" s="44" t="s">
        <v>378</v>
      </c>
      <c r="D23" s="133"/>
      <c r="E23" s="133"/>
      <c r="F23" s="133"/>
      <c r="G23" s="133"/>
      <c r="H23" s="133"/>
      <c r="I23" s="133"/>
    </row>
    <row r="24" spans="2:9" ht="9.75" customHeight="1" x14ac:dyDescent="0.25">
      <c r="B24" s="39"/>
      <c r="C24" s="44" t="s">
        <v>379</v>
      </c>
      <c r="D24" s="133">
        <v>9575063</v>
      </c>
      <c r="E24" s="133">
        <v>22161224</v>
      </c>
      <c r="F24" s="130">
        <f t="shared" ref="F24" si="5">+D24+E24</f>
        <v>31736287</v>
      </c>
      <c r="G24" s="133">
        <v>5538798</v>
      </c>
      <c r="H24" s="133">
        <v>5538798</v>
      </c>
      <c r="I24" s="130">
        <f t="shared" ref="I24" si="6">+F24-G24</f>
        <v>26197489</v>
      </c>
    </row>
    <row r="25" spans="2:9" ht="9.75" customHeight="1" x14ac:dyDescent="0.25">
      <c r="B25" s="39"/>
      <c r="C25" s="44" t="s">
        <v>380</v>
      </c>
      <c r="D25" s="133"/>
      <c r="E25" s="133"/>
      <c r="F25" s="133"/>
      <c r="G25" s="133"/>
      <c r="H25" s="133"/>
      <c r="I25" s="133"/>
    </row>
    <row r="26" spans="2:9" ht="9.75" customHeight="1" x14ac:dyDescent="0.25">
      <c r="B26" s="39"/>
      <c r="C26" s="44" t="s">
        <v>381</v>
      </c>
      <c r="D26" s="133"/>
      <c r="E26" s="133"/>
      <c r="F26" s="133"/>
      <c r="G26" s="133"/>
      <c r="H26" s="133"/>
      <c r="I26" s="133"/>
    </row>
    <row r="27" spans="2:9" ht="9.75" customHeight="1" x14ac:dyDescent="0.25">
      <c r="B27" s="39"/>
      <c r="C27" s="44" t="s">
        <v>382</v>
      </c>
      <c r="D27" s="133"/>
      <c r="E27" s="133"/>
      <c r="F27" s="133"/>
      <c r="G27" s="133"/>
      <c r="H27" s="133"/>
      <c r="I27" s="133"/>
    </row>
    <row r="28" spans="2:9" ht="9.75" customHeight="1" x14ac:dyDescent="0.25">
      <c r="B28" s="39"/>
      <c r="C28" s="44" t="s">
        <v>383</v>
      </c>
      <c r="D28" s="133"/>
      <c r="E28" s="133"/>
      <c r="F28" s="133"/>
      <c r="G28" s="133"/>
      <c r="H28" s="133"/>
      <c r="I28" s="133"/>
    </row>
    <row r="29" spans="2:9" ht="9.75" customHeight="1" x14ac:dyDescent="0.25">
      <c r="B29" s="55"/>
      <c r="C29" s="56"/>
      <c r="D29" s="133"/>
      <c r="E29" s="133"/>
      <c r="F29" s="133"/>
      <c r="G29" s="133"/>
      <c r="H29" s="133"/>
      <c r="I29" s="133"/>
    </row>
    <row r="30" spans="2:9" ht="9.75" customHeight="1" x14ac:dyDescent="0.25">
      <c r="B30" s="231" t="s">
        <v>384</v>
      </c>
      <c r="C30" s="255"/>
      <c r="D30" s="135">
        <f>SUM(D31:D39)</f>
        <v>0</v>
      </c>
      <c r="E30" s="135">
        <f t="shared" ref="E30:H30" si="7">SUM(E31:E39)</f>
        <v>0</v>
      </c>
      <c r="F30" s="135">
        <f t="shared" si="7"/>
        <v>0</v>
      </c>
      <c r="G30" s="135">
        <f t="shared" si="7"/>
        <v>0</v>
      </c>
      <c r="H30" s="135">
        <f t="shared" si="7"/>
        <v>0</v>
      </c>
      <c r="I30" s="135">
        <f t="shared" ref="I30" si="8">+F30-G30</f>
        <v>0</v>
      </c>
    </row>
    <row r="31" spans="2:9" ht="9.75" customHeight="1" x14ac:dyDescent="0.25">
      <c r="B31" s="39"/>
      <c r="C31" s="44" t="s">
        <v>385</v>
      </c>
      <c r="D31" s="133"/>
      <c r="E31" s="133"/>
      <c r="F31" s="133"/>
      <c r="G31" s="133"/>
      <c r="H31" s="133"/>
      <c r="I31" s="133"/>
    </row>
    <row r="32" spans="2:9" ht="9.75" customHeight="1" x14ac:dyDescent="0.25">
      <c r="B32" s="39"/>
      <c r="C32" s="44" t="s">
        <v>386</v>
      </c>
      <c r="D32" s="133"/>
      <c r="E32" s="133"/>
      <c r="F32" s="133"/>
      <c r="G32" s="133"/>
      <c r="H32" s="133"/>
      <c r="I32" s="133"/>
    </row>
    <row r="33" spans="2:9" ht="9.75" customHeight="1" x14ac:dyDescent="0.25">
      <c r="B33" s="39"/>
      <c r="C33" s="44" t="s">
        <v>387</v>
      </c>
      <c r="D33" s="133"/>
      <c r="E33" s="133"/>
      <c r="F33" s="133"/>
      <c r="G33" s="133"/>
      <c r="H33" s="133"/>
      <c r="I33" s="133"/>
    </row>
    <row r="34" spans="2:9" ht="9.75" customHeight="1" x14ac:dyDescent="0.25">
      <c r="B34" s="39"/>
      <c r="C34" s="44" t="s">
        <v>388</v>
      </c>
      <c r="D34" s="133"/>
      <c r="E34" s="133"/>
      <c r="F34" s="133"/>
      <c r="G34" s="133"/>
      <c r="H34" s="133"/>
      <c r="I34" s="133"/>
    </row>
    <row r="35" spans="2:9" ht="9.75" customHeight="1" x14ac:dyDescent="0.25">
      <c r="B35" s="39"/>
      <c r="C35" s="44" t="s">
        <v>389</v>
      </c>
      <c r="D35" s="133"/>
      <c r="E35" s="133"/>
      <c r="F35" s="133"/>
      <c r="G35" s="133"/>
      <c r="H35" s="133"/>
      <c r="I35" s="133"/>
    </row>
    <row r="36" spans="2:9" ht="9.75" customHeight="1" x14ac:dyDescent="0.25">
      <c r="B36" s="39"/>
      <c r="C36" s="44" t="s">
        <v>390</v>
      </c>
      <c r="D36" s="133"/>
      <c r="E36" s="133"/>
      <c r="F36" s="133"/>
      <c r="G36" s="133"/>
      <c r="H36" s="133"/>
      <c r="I36" s="133"/>
    </row>
    <row r="37" spans="2:9" ht="9.75" customHeight="1" x14ac:dyDescent="0.25">
      <c r="B37" s="39"/>
      <c r="C37" s="44" t="s">
        <v>391</v>
      </c>
      <c r="D37" s="133"/>
      <c r="E37" s="133"/>
      <c r="F37" s="133"/>
      <c r="G37" s="133"/>
      <c r="H37" s="133"/>
      <c r="I37" s="133"/>
    </row>
    <row r="38" spans="2:9" ht="9.75" customHeight="1" x14ac:dyDescent="0.25">
      <c r="B38" s="39"/>
      <c r="C38" s="44" t="s">
        <v>392</v>
      </c>
      <c r="D38" s="133"/>
      <c r="E38" s="133"/>
      <c r="F38" s="133"/>
      <c r="G38" s="133"/>
      <c r="H38" s="133"/>
      <c r="I38" s="133"/>
    </row>
    <row r="39" spans="2:9" ht="9.75" customHeight="1" x14ac:dyDescent="0.25">
      <c r="B39" s="39"/>
      <c r="C39" s="44" t="s">
        <v>393</v>
      </c>
      <c r="D39" s="133"/>
      <c r="E39" s="133"/>
      <c r="F39" s="133"/>
      <c r="G39" s="133"/>
      <c r="H39" s="133"/>
      <c r="I39" s="133"/>
    </row>
    <row r="40" spans="2:9" ht="9.75" customHeight="1" x14ac:dyDescent="0.25">
      <c r="B40" s="55"/>
      <c r="C40" s="56"/>
      <c r="D40" s="133"/>
      <c r="E40" s="133"/>
      <c r="F40" s="133"/>
      <c r="G40" s="133"/>
      <c r="H40" s="133"/>
      <c r="I40" s="133"/>
    </row>
    <row r="41" spans="2:9" ht="9.75" customHeight="1" x14ac:dyDescent="0.25">
      <c r="B41" s="231" t="s">
        <v>394</v>
      </c>
      <c r="C41" s="255"/>
      <c r="D41" s="135">
        <f>SUM(D42:D45)</f>
        <v>0</v>
      </c>
      <c r="E41" s="135">
        <f t="shared" ref="E41:H41" si="9">SUM(E42:E45)</f>
        <v>0</v>
      </c>
      <c r="F41" s="135">
        <f t="shared" si="9"/>
        <v>0</v>
      </c>
      <c r="G41" s="135">
        <f t="shared" si="9"/>
        <v>0</v>
      </c>
      <c r="H41" s="135">
        <f t="shared" si="9"/>
        <v>0</v>
      </c>
      <c r="I41" s="135">
        <f t="shared" ref="I41" si="10">+F41-G41</f>
        <v>0</v>
      </c>
    </row>
    <row r="42" spans="2:9" ht="9.75" customHeight="1" x14ac:dyDescent="0.25">
      <c r="B42" s="39"/>
      <c r="C42" s="44" t="s">
        <v>395</v>
      </c>
      <c r="D42" s="133"/>
      <c r="E42" s="133"/>
      <c r="F42" s="133"/>
      <c r="G42" s="133"/>
      <c r="H42" s="133"/>
      <c r="I42" s="133"/>
    </row>
    <row r="43" spans="2:9" ht="16.5" x14ac:dyDescent="0.25">
      <c r="B43" s="39"/>
      <c r="C43" s="59" t="s">
        <v>396</v>
      </c>
      <c r="D43" s="133"/>
      <c r="E43" s="133"/>
      <c r="F43" s="133"/>
      <c r="G43" s="133"/>
      <c r="H43" s="133"/>
      <c r="I43" s="133"/>
    </row>
    <row r="44" spans="2:9" ht="9.75" customHeight="1" x14ac:dyDescent="0.25">
      <c r="B44" s="39"/>
      <c r="C44" s="44" t="s">
        <v>397</v>
      </c>
      <c r="D44" s="133"/>
      <c r="E44" s="133"/>
      <c r="F44" s="133"/>
      <c r="G44" s="133"/>
      <c r="H44" s="133"/>
      <c r="I44" s="133"/>
    </row>
    <row r="45" spans="2:9" ht="9.75" customHeight="1" x14ac:dyDescent="0.25">
      <c r="B45" s="39"/>
      <c r="C45" s="44" t="s">
        <v>398</v>
      </c>
      <c r="D45" s="133"/>
      <c r="E45" s="133"/>
      <c r="F45" s="133"/>
      <c r="G45" s="133"/>
      <c r="H45" s="133"/>
      <c r="I45" s="133"/>
    </row>
    <row r="46" spans="2:9" ht="9.75" customHeight="1" x14ac:dyDescent="0.25">
      <c r="B46" s="55"/>
      <c r="C46" s="56"/>
      <c r="D46" s="133"/>
      <c r="E46" s="133"/>
      <c r="F46" s="133"/>
      <c r="G46" s="133"/>
      <c r="H46" s="133"/>
      <c r="I46" s="133"/>
    </row>
    <row r="47" spans="2:9" ht="9.75" customHeight="1" x14ac:dyDescent="0.25">
      <c r="B47" s="231" t="s">
        <v>399</v>
      </c>
      <c r="C47" s="255"/>
      <c r="D47" s="135">
        <f>+D48+D58+D67+D78</f>
        <v>460773538</v>
      </c>
      <c r="E47" s="135">
        <f t="shared" ref="E47:H47" si="11">+E48+E58+E67+E78</f>
        <v>50420760</v>
      </c>
      <c r="F47" s="135">
        <f t="shared" si="11"/>
        <v>511194298</v>
      </c>
      <c r="G47" s="135">
        <f t="shared" si="11"/>
        <v>342477524</v>
      </c>
      <c r="H47" s="135">
        <f t="shared" si="11"/>
        <v>342477524</v>
      </c>
      <c r="I47" s="135">
        <f t="shared" ref="I47:I48" si="12">+F47-G47</f>
        <v>168716774</v>
      </c>
    </row>
    <row r="48" spans="2:9" ht="9.75" customHeight="1" x14ac:dyDescent="0.25">
      <c r="B48" s="231" t="s">
        <v>367</v>
      </c>
      <c r="C48" s="255"/>
      <c r="D48" s="135">
        <f>SUM(D49:D56)</f>
        <v>0</v>
      </c>
      <c r="E48" s="135">
        <f t="shared" ref="E48:H48" si="13">SUM(E49:E56)</f>
        <v>0</v>
      </c>
      <c r="F48" s="135">
        <f t="shared" si="13"/>
        <v>0</v>
      </c>
      <c r="G48" s="135">
        <f t="shared" si="13"/>
        <v>0</v>
      </c>
      <c r="H48" s="135">
        <f t="shared" si="13"/>
        <v>0</v>
      </c>
      <c r="I48" s="135">
        <f t="shared" si="12"/>
        <v>0</v>
      </c>
    </row>
    <row r="49" spans="2:9" ht="9.75" customHeight="1" x14ac:dyDescent="0.25">
      <c r="B49" s="39"/>
      <c r="C49" s="44" t="s">
        <v>368</v>
      </c>
      <c r="D49" s="133"/>
      <c r="E49" s="133"/>
      <c r="F49" s="133"/>
      <c r="G49" s="133"/>
      <c r="H49" s="133"/>
      <c r="I49" s="133"/>
    </row>
    <row r="50" spans="2:9" ht="9.75" customHeight="1" x14ac:dyDescent="0.25">
      <c r="B50" s="39"/>
      <c r="C50" s="44" t="s">
        <v>369</v>
      </c>
      <c r="D50" s="133"/>
      <c r="E50" s="133"/>
      <c r="F50" s="133"/>
      <c r="G50" s="133"/>
      <c r="H50" s="133"/>
      <c r="I50" s="133"/>
    </row>
    <row r="51" spans="2:9" ht="9.75" customHeight="1" x14ac:dyDescent="0.25">
      <c r="B51" s="39"/>
      <c r="C51" s="44" t="s">
        <v>370</v>
      </c>
      <c r="D51" s="133"/>
      <c r="E51" s="133"/>
      <c r="F51" s="133"/>
      <c r="G51" s="133"/>
      <c r="H51" s="133"/>
      <c r="I51" s="133"/>
    </row>
    <row r="52" spans="2:9" ht="9.75" customHeight="1" x14ac:dyDescent="0.25">
      <c r="B52" s="39"/>
      <c r="C52" s="44" t="s">
        <v>371</v>
      </c>
      <c r="D52" s="133"/>
      <c r="E52" s="133"/>
      <c r="F52" s="133"/>
      <c r="G52" s="133"/>
      <c r="H52" s="133"/>
      <c r="I52" s="133"/>
    </row>
    <row r="53" spans="2:9" ht="9.75" customHeight="1" x14ac:dyDescent="0.25">
      <c r="B53" s="39"/>
      <c r="C53" s="44" t="s">
        <v>372</v>
      </c>
      <c r="D53" s="133"/>
      <c r="E53" s="133"/>
      <c r="F53" s="133"/>
      <c r="G53" s="133"/>
      <c r="H53" s="133"/>
      <c r="I53" s="133"/>
    </row>
    <row r="54" spans="2:9" ht="9.75" customHeight="1" x14ac:dyDescent="0.25">
      <c r="B54" s="39"/>
      <c r="C54" s="44" t="s">
        <v>373</v>
      </c>
      <c r="D54" s="133"/>
      <c r="E54" s="133"/>
      <c r="F54" s="133"/>
      <c r="G54" s="133"/>
      <c r="H54" s="133"/>
      <c r="I54" s="133"/>
    </row>
    <row r="55" spans="2:9" ht="9.75" customHeight="1" x14ac:dyDescent="0.25">
      <c r="B55" s="39"/>
      <c r="C55" s="44" t="s">
        <v>374</v>
      </c>
      <c r="D55" s="133"/>
      <c r="E55" s="133"/>
      <c r="F55" s="133"/>
      <c r="G55" s="133"/>
      <c r="H55" s="133"/>
      <c r="I55" s="133"/>
    </row>
    <row r="56" spans="2:9" ht="9.75" customHeight="1" x14ac:dyDescent="0.25">
      <c r="B56" s="39"/>
      <c r="C56" s="44" t="s">
        <v>375</v>
      </c>
      <c r="D56" s="133"/>
      <c r="E56" s="133"/>
      <c r="F56" s="133"/>
      <c r="G56" s="133"/>
      <c r="H56" s="133"/>
      <c r="I56" s="133"/>
    </row>
    <row r="57" spans="2:9" ht="9.75" customHeight="1" x14ac:dyDescent="0.25">
      <c r="B57" s="55"/>
      <c r="C57" s="56"/>
      <c r="D57" s="133"/>
      <c r="E57" s="133"/>
      <c r="F57" s="133"/>
      <c r="G57" s="133"/>
      <c r="H57" s="133"/>
      <c r="I57" s="133"/>
    </row>
    <row r="58" spans="2:9" ht="9.75" customHeight="1" x14ac:dyDescent="0.25">
      <c r="B58" s="231" t="s">
        <v>376</v>
      </c>
      <c r="C58" s="255"/>
      <c r="D58" s="135">
        <f>SUM(D59:D65)</f>
        <v>460773538</v>
      </c>
      <c r="E58" s="135">
        <f t="shared" ref="E58:H58" si="14">SUM(E59:E65)</f>
        <v>50420760</v>
      </c>
      <c r="F58" s="135">
        <f t="shared" si="14"/>
        <v>511194298</v>
      </c>
      <c r="G58" s="135">
        <f t="shared" si="14"/>
        <v>342477524</v>
      </c>
      <c r="H58" s="135">
        <f t="shared" si="14"/>
        <v>342477524</v>
      </c>
      <c r="I58" s="135">
        <f t="shared" ref="I58" si="15">+F58-G58</f>
        <v>168716774</v>
      </c>
    </row>
    <row r="59" spans="2:9" ht="9.75" customHeight="1" x14ac:dyDescent="0.25">
      <c r="B59" s="39"/>
      <c r="C59" s="44" t="s">
        <v>377</v>
      </c>
      <c r="D59" s="133"/>
      <c r="E59" s="133"/>
      <c r="F59" s="133"/>
      <c r="G59" s="133"/>
      <c r="H59" s="133"/>
      <c r="I59" s="133"/>
    </row>
    <row r="60" spans="2:9" ht="9.75" customHeight="1" x14ac:dyDescent="0.25">
      <c r="B60" s="39"/>
      <c r="C60" s="44" t="s">
        <v>378</v>
      </c>
      <c r="D60" s="133"/>
      <c r="E60" s="133"/>
      <c r="F60" s="133"/>
      <c r="G60" s="133"/>
      <c r="H60" s="133"/>
      <c r="I60" s="133"/>
    </row>
    <row r="61" spans="2:9" ht="9.75" customHeight="1" x14ac:dyDescent="0.25">
      <c r="B61" s="39"/>
      <c r="C61" s="44" t="s">
        <v>379</v>
      </c>
      <c r="D61" s="133">
        <v>460773538</v>
      </c>
      <c r="E61" s="133">
        <v>50420760</v>
      </c>
      <c r="F61" s="130">
        <f t="shared" ref="F61" si="16">+D61+E61</f>
        <v>511194298</v>
      </c>
      <c r="G61" s="133">
        <v>342477524</v>
      </c>
      <c r="H61" s="133">
        <v>342477524</v>
      </c>
      <c r="I61" s="130">
        <f t="shared" ref="I61" si="17">+F61-G61</f>
        <v>168716774</v>
      </c>
    </row>
    <row r="62" spans="2:9" ht="9.75" customHeight="1" x14ac:dyDescent="0.25">
      <c r="B62" s="39"/>
      <c r="C62" s="44" t="s">
        <v>380</v>
      </c>
      <c r="D62" s="133"/>
      <c r="E62" s="133"/>
      <c r="F62" s="133"/>
      <c r="G62" s="133"/>
      <c r="H62" s="133"/>
      <c r="I62" s="133"/>
    </row>
    <row r="63" spans="2:9" ht="9.75" customHeight="1" x14ac:dyDescent="0.25">
      <c r="B63" s="39"/>
      <c r="C63" s="44" t="s">
        <v>381</v>
      </c>
      <c r="D63" s="133"/>
      <c r="E63" s="133"/>
      <c r="F63" s="133"/>
      <c r="G63" s="133"/>
      <c r="H63" s="133"/>
      <c r="I63" s="133"/>
    </row>
    <row r="64" spans="2:9" ht="9.75" customHeight="1" x14ac:dyDescent="0.25">
      <c r="B64" s="39"/>
      <c r="C64" s="44" t="s">
        <v>382</v>
      </c>
      <c r="D64" s="133"/>
      <c r="E64" s="133"/>
      <c r="F64" s="133"/>
      <c r="G64" s="133"/>
      <c r="H64" s="133"/>
      <c r="I64" s="133"/>
    </row>
    <row r="65" spans="2:9" ht="9.75" customHeight="1" x14ac:dyDescent="0.25">
      <c r="B65" s="39"/>
      <c r="C65" s="44" t="s">
        <v>383</v>
      </c>
      <c r="D65" s="133"/>
      <c r="E65" s="133"/>
      <c r="F65" s="133"/>
      <c r="G65" s="133"/>
      <c r="H65" s="133"/>
      <c r="I65" s="133"/>
    </row>
    <row r="66" spans="2:9" ht="9.75" customHeight="1" x14ac:dyDescent="0.25">
      <c r="B66" s="55"/>
      <c r="C66" s="56"/>
      <c r="D66" s="133"/>
      <c r="E66" s="133"/>
      <c r="F66" s="133"/>
      <c r="G66" s="133"/>
      <c r="H66" s="133"/>
      <c r="I66" s="133"/>
    </row>
    <row r="67" spans="2:9" ht="9.75" customHeight="1" x14ac:dyDescent="0.25">
      <c r="B67" s="231" t="s">
        <v>384</v>
      </c>
      <c r="C67" s="255"/>
      <c r="D67" s="135">
        <f>SUM(D68:D76)</f>
        <v>0</v>
      </c>
      <c r="E67" s="135">
        <f t="shared" ref="E67:H67" si="18">SUM(E68:E76)</f>
        <v>0</v>
      </c>
      <c r="F67" s="135">
        <f t="shared" si="18"/>
        <v>0</v>
      </c>
      <c r="G67" s="135">
        <f t="shared" si="18"/>
        <v>0</v>
      </c>
      <c r="H67" s="135">
        <f t="shared" si="18"/>
        <v>0</v>
      </c>
      <c r="I67" s="135">
        <f t="shared" ref="I67" si="19">+F67-G67</f>
        <v>0</v>
      </c>
    </row>
    <row r="68" spans="2:9" ht="9.75" customHeight="1" x14ac:dyDescent="0.25">
      <c r="B68" s="39"/>
      <c r="C68" s="44" t="s">
        <v>385</v>
      </c>
      <c r="D68" s="133"/>
      <c r="E68" s="133"/>
      <c r="F68" s="133"/>
      <c r="G68" s="133"/>
      <c r="H68" s="133"/>
      <c r="I68" s="133"/>
    </row>
    <row r="69" spans="2:9" ht="9.75" customHeight="1" x14ac:dyDescent="0.25">
      <c r="B69" s="39"/>
      <c r="C69" s="44" t="s">
        <v>386</v>
      </c>
      <c r="D69" s="133"/>
      <c r="E69" s="133"/>
      <c r="F69" s="133"/>
      <c r="G69" s="133"/>
      <c r="H69" s="133"/>
      <c r="I69" s="133"/>
    </row>
    <row r="70" spans="2:9" ht="9.75" customHeight="1" x14ac:dyDescent="0.25">
      <c r="B70" s="39"/>
      <c r="C70" s="44" t="s">
        <v>387</v>
      </c>
      <c r="D70" s="133"/>
      <c r="E70" s="133"/>
      <c r="F70" s="133"/>
      <c r="G70" s="133"/>
      <c r="H70" s="133"/>
      <c r="I70" s="133"/>
    </row>
    <row r="71" spans="2:9" ht="9.75" customHeight="1" x14ac:dyDescent="0.25">
      <c r="B71" s="39"/>
      <c r="C71" s="44" t="s">
        <v>388</v>
      </c>
      <c r="D71" s="133"/>
      <c r="E71" s="133"/>
      <c r="F71" s="133"/>
      <c r="G71" s="133"/>
      <c r="H71" s="133"/>
      <c r="I71" s="133"/>
    </row>
    <row r="72" spans="2:9" ht="9.75" customHeight="1" x14ac:dyDescent="0.25">
      <c r="B72" s="39"/>
      <c r="C72" s="44" t="s">
        <v>389</v>
      </c>
      <c r="D72" s="133"/>
      <c r="E72" s="133"/>
      <c r="F72" s="133"/>
      <c r="G72" s="133"/>
      <c r="H72" s="133"/>
      <c r="I72" s="133"/>
    </row>
    <row r="73" spans="2:9" ht="9.75" customHeight="1" x14ac:dyDescent="0.25">
      <c r="B73" s="39"/>
      <c r="C73" s="44" t="s">
        <v>390</v>
      </c>
      <c r="D73" s="133"/>
      <c r="E73" s="133"/>
      <c r="F73" s="133"/>
      <c r="G73" s="133"/>
      <c r="H73" s="133"/>
      <c r="I73" s="133"/>
    </row>
    <row r="74" spans="2:9" ht="9.75" customHeight="1" x14ac:dyDescent="0.25">
      <c r="B74" s="39"/>
      <c r="C74" s="44" t="s">
        <v>391</v>
      </c>
      <c r="D74" s="133"/>
      <c r="E74" s="133"/>
      <c r="F74" s="133"/>
      <c r="G74" s="133"/>
      <c r="H74" s="133"/>
      <c r="I74" s="133"/>
    </row>
    <row r="75" spans="2:9" ht="9.75" customHeight="1" x14ac:dyDescent="0.25">
      <c r="B75" s="39"/>
      <c r="C75" s="44" t="s">
        <v>392</v>
      </c>
      <c r="D75" s="133"/>
      <c r="E75" s="133"/>
      <c r="F75" s="133"/>
      <c r="G75" s="133"/>
      <c r="H75" s="133"/>
      <c r="I75" s="133"/>
    </row>
    <row r="76" spans="2:9" ht="9.75" customHeight="1" x14ac:dyDescent="0.25">
      <c r="B76" s="39"/>
      <c r="C76" s="44" t="s">
        <v>393</v>
      </c>
      <c r="D76" s="133"/>
      <c r="E76" s="133"/>
      <c r="F76" s="133"/>
      <c r="G76" s="133"/>
      <c r="H76" s="133"/>
      <c r="I76" s="133"/>
    </row>
    <row r="77" spans="2:9" ht="9.75" customHeight="1" x14ac:dyDescent="0.25">
      <c r="B77" s="55"/>
      <c r="C77" s="56"/>
      <c r="D77" s="133"/>
      <c r="E77" s="133"/>
      <c r="F77" s="133"/>
      <c r="G77" s="133"/>
      <c r="H77" s="133"/>
      <c r="I77" s="133"/>
    </row>
    <row r="78" spans="2:9" ht="9.75" customHeight="1" x14ac:dyDescent="0.25">
      <c r="B78" s="231" t="s">
        <v>394</v>
      </c>
      <c r="C78" s="255"/>
      <c r="D78" s="135">
        <f>SUM(D79:D82)</f>
        <v>0</v>
      </c>
      <c r="E78" s="135">
        <f t="shared" ref="E78:H78" si="20">SUM(E79:E82)</f>
        <v>0</v>
      </c>
      <c r="F78" s="135">
        <f t="shared" si="20"/>
        <v>0</v>
      </c>
      <c r="G78" s="135">
        <f t="shared" si="20"/>
        <v>0</v>
      </c>
      <c r="H78" s="135">
        <f t="shared" si="20"/>
        <v>0</v>
      </c>
      <c r="I78" s="135">
        <f t="shared" ref="I78" si="21">+F78-G78</f>
        <v>0</v>
      </c>
    </row>
    <row r="79" spans="2:9" ht="9.75" customHeight="1" x14ac:dyDescent="0.25">
      <c r="B79" s="39"/>
      <c r="C79" s="44" t="s">
        <v>395</v>
      </c>
      <c r="D79" s="133"/>
      <c r="E79" s="133"/>
      <c r="F79" s="133"/>
      <c r="G79" s="133"/>
      <c r="H79" s="133"/>
      <c r="I79" s="133"/>
    </row>
    <row r="80" spans="2:9" ht="16.5" x14ac:dyDescent="0.25">
      <c r="B80" s="39"/>
      <c r="C80" s="59" t="s">
        <v>396</v>
      </c>
      <c r="D80" s="133"/>
      <c r="E80" s="133"/>
      <c r="F80" s="133"/>
      <c r="G80" s="133"/>
      <c r="H80" s="133"/>
      <c r="I80" s="133"/>
    </row>
    <row r="81" spans="2:9" ht="9.75" customHeight="1" x14ac:dyDescent="0.25">
      <c r="B81" s="39"/>
      <c r="C81" s="44" t="s">
        <v>397</v>
      </c>
      <c r="D81" s="133"/>
      <c r="E81" s="133"/>
      <c r="F81" s="133"/>
      <c r="G81" s="133"/>
      <c r="H81" s="133"/>
      <c r="I81" s="133"/>
    </row>
    <row r="82" spans="2:9" ht="9.75" customHeight="1" x14ac:dyDescent="0.25">
      <c r="B82" s="39"/>
      <c r="C82" s="44" t="s">
        <v>398</v>
      </c>
      <c r="D82" s="133"/>
      <c r="E82" s="133"/>
      <c r="F82" s="133"/>
      <c r="G82" s="133"/>
      <c r="H82" s="133"/>
      <c r="I82" s="133"/>
    </row>
    <row r="83" spans="2:9" ht="9.75" customHeight="1" x14ac:dyDescent="0.25">
      <c r="B83" s="55"/>
      <c r="C83" s="56"/>
      <c r="D83" s="133"/>
      <c r="E83" s="133"/>
      <c r="F83" s="133"/>
      <c r="G83" s="133"/>
      <c r="H83" s="133"/>
      <c r="I83" s="133"/>
    </row>
    <row r="84" spans="2:9" ht="9.75" customHeight="1" x14ac:dyDescent="0.25">
      <c r="B84" s="231" t="s">
        <v>360</v>
      </c>
      <c r="C84" s="255"/>
      <c r="D84" s="135">
        <f>+D10+D47</f>
        <v>470348601</v>
      </c>
      <c r="E84" s="135">
        <f t="shared" ref="E84:H84" si="22">+E10+E47</f>
        <v>72581984</v>
      </c>
      <c r="F84" s="135">
        <f t="shared" si="22"/>
        <v>542930585</v>
      </c>
      <c r="G84" s="135">
        <f t="shared" si="22"/>
        <v>348016322</v>
      </c>
      <c r="H84" s="135">
        <f t="shared" si="22"/>
        <v>348016322</v>
      </c>
      <c r="I84" s="135">
        <f t="shared" ref="I84" si="23">+F84-G84</f>
        <v>194914263</v>
      </c>
    </row>
    <row r="85" spans="2:9" ht="9.75" customHeight="1" thickBot="1" x14ac:dyDescent="0.3">
      <c r="B85" s="57"/>
      <c r="C85" s="58"/>
      <c r="D85" s="10"/>
      <c r="E85" s="10"/>
      <c r="F85" s="10"/>
      <c r="G85" s="10"/>
      <c r="H85" s="10"/>
      <c r="I85" s="10"/>
    </row>
    <row r="87" spans="2:9" x14ac:dyDescent="0.25">
      <c r="D87" s="165"/>
      <c r="E87" s="165"/>
      <c r="F87" s="165"/>
      <c r="G87" s="165"/>
      <c r="H87" s="165"/>
      <c r="I87" s="165"/>
    </row>
    <row r="88" spans="2:9" x14ac:dyDescent="0.25">
      <c r="D88" s="165"/>
      <c r="E88" s="165"/>
      <c r="F88" s="165"/>
      <c r="G88" s="165"/>
      <c r="H88" s="165"/>
      <c r="I88" s="165"/>
    </row>
    <row r="89" spans="2:9" x14ac:dyDescent="0.25">
      <c r="D89" s="134"/>
      <c r="E89" s="134"/>
      <c r="F89" s="134"/>
      <c r="G89" s="134"/>
      <c r="H89" s="134"/>
      <c r="I89" s="134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zoomScale="190" zoomScaleNormal="190" workbookViewId="0">
      <selection activeCell="C16" sqref="C1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0" t="s">
        <v>525</v>
      </c>
      <c r="C2" s="171"/>
      <c r="D2" s="171"/>
      <c r="E2" s="171"/>
      <c r="F2" s="171"/>
      <c r="G2" s="171"/>
      <c r="H2" s="290"/>
    </row>
    <row r="3" spans="2:8" ht="9.75" customHeight="1" x14ac:dyDescent="0.25">
      <c r="B3" s="236" t="s">
        <v>280</v>
      </c>
      <c r="C3" s="237"/>
      <c r="D3" s="237"/>
      <c r="E3" s="237"/>
      <c r="F3" s="237"/>
      <c r="G3" s="237"/>
      <c r="H3" s="291"/>
    </row>
    <row r="4" spans="2:8" ht="9.75" customHeight="1" x14ac:dyDescent="0.25">
      <c r="B4" s="236" t="s">
        <v>400</v>
      </c>
      <c r="C4" s="237"/>
      <c r="D4" s="237"/>
      <c r="E4" s="237"/>
      <c r="F4" s="237"/>
      <c r="G4" s="237"/>
      <c r="H4" s="291"/>
    </row>
    <row r="5" spans="2:8" ht="9.75" customHeight="1" x14ac:dyDescent="0.25">
      <c r="B5" s="236" t="s">
        <v>547</v>
      </c>
      <c r="C5" s="237"/>
      <c r="D5" s="237"/>
      <c r="E5" s="237"/>
      <c r="F5" s="237"/>
      <c r="G5" s="237"/>
      <c r="H5" s="291"/>
    </row>
    <row r="6" spans="2:8" ht="9.75" customHeight="1" thickBot="1" x14ac:dyDescent="0.3">
      <c r="B6" s="239" t="s">
        <v>1</v>
      </c>
      <c r="C6" s="240"/>
      <c r="D6" s="240"/>
      <c r="E6" s="240"/>
      <c r="F6" s="240"/>
      <c r="G6" s="240"/>
      <c r="H6" s="292"/>
    </row>
    <row r="7" spans="2:8" ht="15.75" thickBot="1" x14ac:dyDescent="0.3">
      <c r="B7" s="208" t="s">
        <v>522</v>
      </c>
      <c r="C7" s="280" t="s">
        <v>282</v>
      </c>
      <c r="D7" s="281"/>
      <c r="E7" s="281"/>
      <c r="F7" s="281"/>
      <c r="G7" s="282"/>
      <c r="H7" s="210" t="s">
        <v>539</v>
      </c>
    </row>
    <row r="8" spans="2:8" ht="17.25" thickBot="1" x14ac:dyDescent="0.3">
      <c r="B8" s="209"/>
      <c r="C8" s="156" t="s">
        <v>535</v>
      </c>
      <c r="D8" s="156" t="s">
        <v>283</v>
      </c>
      <c r="E8" s="156" t="s">
        <v>284</v>
      </c>
      <c r="F8" s="156" t="s">
        <v>401</v>
      </c>
      <c r="G8" s="156" t="s">
        <v>196</v>
      </c>
      <c r="H8" s="211"/>
    </row>
    <row r="9" spans="2:8" ht="16.5" x14ac:dyDescent="0.25">
      <c r="B9" s="112" t="s">
        <v>402</v>
      </c>
      <c r="C9" s="137">
        <f>+C10+C11+C12+C15+C16+C19</f>
        <v>2428395</v>
      </c>
      <c r="D9" s="135">
        <f t="shared" ref="D9:G9" si="0">+D10+D11+D12+D15+D16+D19</f>
        <v>6096791</v>
      </c>
      <c r="E9" s="135">
        <f t="shared" si="0"/>
        <v>8525186</v>
      </c>
      <c r="F9" s="135">
        <f t="shared" si="0"/>
        <v>5127371</v>
      </c>
      <c r="G9" s="135">
        <f t="shared" si="0"/>
        <v>5127371</v>
      </c>
      <c r="H9" s="135">
        <f t="shared" ref="H9" si="1">+E9-F9</f>
        <v>3397815</v>
      </c>
    </row>
    <row r="10" spans="2:8" ht="16.5" x14ac:dyDescent="0.25">
      <c r="B10" s="62" t="s">
        <v>403</v>
      </c>
      <c r="C10" s="60"/>
      <c r="D10" s="61"/>
      <c r="E10" s="61"/>
      <c r="F10" s="61"/>
      <c r="G10" s="61"/>
      <c r="H10" s="61"/>
    </row>
    <row r="11" spans="2:8" ht="10.5" customHeight="1" x14ac:dyDescent="0.25">
      <c r="B11" s="62" t="s">
        <v>404</v>
      </c>
      <c r="C11" s="60"/>
      <c r="D11" s="61"/>
      <c r="E11" s="61"/>
      <c r="F11" s="61"/>
      <c r="G11" s="61"/>
      <c r="H11" s="61"/>
    </row>
    <row r="12" spans="2:8" ht="10.5" customHeight="1" x14ac:dyDescent="0.25">
      <c r="B12" s="62" t="s">
        <v>405</v>
      </c>
      <c r="C12" s="146">
        <f>SUM(C13:C14)</f>
        <v>2428395</v>
      </c>
      <c r="D12" s="133">
        <f t="shared" ref="D12:G12" si="2">SUM(D13:D14)</f>
        <v>6096791</v>
      </c>
      <c r="E12" s="133">
        <f t="shared" si="2"/>
        <v>8525186</v>
      </c>
      <c r="F12" s="133">
        <f t="shared" si="2"/>
        <v>5127371</v>
      </c>
      <c r="G12" s="133">
        <f t="shared" si="2"/>
        <v>5127371</v>
      </c>
      <c r="H12" s="133">
        <f t="shared" ref="H12:H13" si="3">+E12-F12</f>
        <v>3397815</v>
      </c>
    </row>
    <row r="13" spans="2:8" ht="10.5" customHeight="1" x14ac:dyDescent="0.25">
      <c r="B13" s="62" t="s">
        <v>406</v>
      </c>
      <c r="C13" s="136"/>
      <c r="D13" s="133"/>
      <c r="E13" s="130"/>
      <c r="F13" s="133"/>
      <c r="G13" s="133"/>
      <c r="H13" s="133">
        <f t="shared" si="3"/>
        <v>0</v>
      </c>
    </row>
    <row r="14" spans="2:8" ht="10.5" customHeight="1" x14ac:dyDescent="0.25">
      <c r="B14" s="62" t="s">
        <v>407</v>
      </c>
      <c r="C14" s="146">
        <v>2428395</v>
      </c>
      <c r="D14" s="133">
        <v>6096791</v>
      </c>
      <c r="E14" s="130">
        <v>8525186</v>
      </c>
      <c r="F14" s="133">
        <v>5127371</v>
      </c>
      <c r="G14" s="133">
        <v>5127371</v>
      </c>
      <c r="H14" s="130">
        <v>3397815</v>
      </c>
    </row>
    <row r="15" spans="2:8" ht="10.5" customHeight="1" x14ac:dyDescent="0.25">
      <c r="B15" s="62" t="s">
        <v>408</v>
      </c>
      <c r="C15" s="60"/>
      <c r="D15" s="61"/>
      <c r="E15" s="61"/>
      <c r="F15" s="61"/>
      <c r="G15" s="61"/>
      <c r="H15" s="61"/>
    </row>
    <row r="16" spans="2:8" ht="24.75" x14ac:dyDescent="0.25">
      <c r="B16" s="62" t="s">
        <v>409</v>
      </c>
      <c r="C16" s="60"/>
      <c r="D16" s="61"/>
      <c r="E16" s="61"/>
      <c r="F16" s="61"/>
      <c r="G16" s="61"/>
      <c r="H16" s="61"/>
    </row>
    <row r="17" spans="2:8" ht="10.5" customHeight="1" x14ac:dyDescent="0.25">
      <c r="B17" s="63" t="s">
        <v>410</v>
      </c>
      <c r="C17" s="60"/>
      <c r="D17" s="61"/>
      <c r="E17" s="61"/>
      <c r="F17" s="61"/>
      <c r="G17" s="61"/>
      <c r="H17" s="61"/>
    </row>
    <row r="18" spans="2:8" ht="10.5" customHeight="1" x14ac:dyDescent="0.25">
      <c r="B18" s="63" t="s">
        <v>411</v>
      </c>
      <c r="C18" s="60"/>
      <c r="D18" s="61"/>
      <c r="E18" s="61"/>
      <c r="F18" s="61"/>
      <c r="G18" s="61"/>
      <c r="H18" s="61"/>
    </row>
    <row r="19" spans="2:8" ht="10.5" customHeight="1" x14ac:dyDescent="0.25">
      <c r="B19" s="62" t="s">
        <v>412</v>
      </c>
      <c r="C19" s="60"/>
      <c r="D19" s="61"/>
      <c r="E19" s="61"/>
      <c r="F19" s="61"/>
      <c r="G19" s="61"/>
      <c r="H19" s="61"/>
    </row>
    <row r="20" spans="2:8" ht="10.5" customHeight="1" x14ac:dyDescent="0.25">
      <c r="B20" s="62"/>
      <c r="C20" s="60"/>
      <c r="D20" s="61"/>
      <c r="E20" s="61"/>
      <c r="F20" s="61"/>
      <c r="G20" s="61"/>
      <c r="H20" s="61"/>
    </row>
    <row r="21" spans="2:8" ht="16.5" x14ac:dyDescent="0.25">
      <c r="B21" s="54" t="s">
        <v>413</v>
      </c>
      <c r="C21" s="137">
        <f>+C22+C23+C27+C28+C31+C24</f>
        <v>331383480</v>
      </c>
      <c r="D21" s="137">
        <f t="shared" ref="D21:G21" si="4">+D22+D23+D27+D28+D31+D24</f>
        <v>32448857</v>
      </c>
      <c r="E21" s="137">
        <f t="shared" si="4"/>
        <v>363832337</v>
      </c>
      <c r="F21" s="137">
        <f t="shared" si="4"/>
        <v>334074956</v>
      </c>
      <c r="G21" s="137">
        <f t="shared" si="4"/>
        <v>334074956</v>
      </c>
      <c r="H21" s="137">
        <f t="shared" ref="H21" si="5">+E21-F21</f>
        <v>29757381</v>
      </c>
    </row>
    <row r="22" spans="2:8" ht="16.5" x14ac:dyDescent="0.25">
      <c r="B22" s="62" t="s">
        <v>403</v>
      </c>
      <c r="C22" s="60"/>
      <c r="D22" s="61"/>
      <c r="E22" s="61"/>
      <c r="F22" s="61"/>
      <c r="G22" s="61"/>
      <c r="H22" s="61"/>
    </row>
    <row r="23" spans="2:8" ht="10.5" customHeight="1" x14ac:dyDescent="0.25">
      <c r="B23" s="62" t="s">
        <v>404</v>
      </c>
      <c r="C23" s="60"/>
      <c r="D23" s="61"/>
      <c r="E23" s="61"/>
      <c r="F23" s="61"/>
      <c r="G23" s="61"/>
      <c r="H23" s="61"/>
    </row>
    <row r="24" spans="2:8" ht="10.5" customHeight="1" x14ac:dyDescent="0.25">
      <c r="B24" s="62" t="s">
        <v>405</v>
      </c>
      <c r="C24" s="146">
        <f>SUM(C25:C26)</f>
        <v>331383480</v>
      </c>
      <c r="D24" s="133">
        <f t="shared" ref="D24:G24" si="6">SUM(D25:D26)</f>
        <v>32448857</v>
      </c>
      <c r="E24" s="133">
        <f t="shared" si="6"/>
        <v>363832337</v>
      </c>
      <c r="F24" s="133">
        <f t="shared" si="6"/>
        <v>334074956</v>
      </c>
      <c r="G24" s="133">
        <f t="shared" si="6"/>
        <v>334074956</v>
      </c>
      <c r="H24" s="133">
        <f t="shared" ref="H24" si="7">+E24-F24</f>
        <v>29757381</v>
      </c>
    </row>
    <row r="25" spans="2:8" ht="10.5" customHeight="1" x14ac:dyDescent="0.25">
      <c r="B25" s="62" t="s">
        <v>406</v>
      </c>
      <c r="C25" s="146"/>
      <c r="D25" s="133"/>
      <c r="E25" s="130"/>
      <c r="F25" s="133"/>
      <c r="G25" s="133"/>
      <c r="H25" s="133"/>
    </row>
    <row r="26" spans="2:8" ht="10.5" customHeight="1" x14ac:dyDescent="0.25">
      <c r="B26" s="62" t="s">
        <v>407</v>
      </c>
      <c r="C26" s="146">
        <v>331383480</v>
      </c>
      <c r="D26" s="133">
        <v>32448857</v>
      </c>
      <c r="E26" s="130">
        <v>363832337</v>
      </c>
      <c r="F26" s="133">
        <v>334074956</v>
      </c>
      <c r="G26" s="133">
        <v>334074956</v>
      </c>
      <c r="H26" s="130">
        <v>29757381</v>
      </c>
    </row>
    <row r="27" spans="2:8" ht="10.5" customHeight="1" x14ac:dyDescent="0.25">
      <c r="B27" s="62" t="s">
        <v>408</v>
      </c>
      <c r="C27" s="60"/>
      <c r="D27" s="61"/>
      <c r="E27" s="61"/>
      <c r="F27" s="61"/>
      <c r="G27" s="61"/>
      <c r="H27" s="61"/>
    </row>
    <row r="28" spans="2:8" ht="24.75" x14ac:dyDescent="0.25">
      <c r="B28" s="62" t="s">
        <v>409</v>
      </c>
      <c r="C28" s="60"/>
      <c r="D28" s="61"/>
      <c r="E28" s="61"/>
      <c r="F28" s="61"/>
      <c r="G28" s="61"/>
      <c r="H28" s="61"/>
    </row>
    <row r="29" spans="2:8" ht="10.5" customHeight="1" x14ac:dyDescent="0.25">
      <c r="B29" s="63" t="s">
        <v>410</v>
      </c>
      <c r="C29" s="60"/>
      <c r="D29" s="61"/>
      <c r="E29" s="61"/>
      <c r="F29" s="61"/>
      <c r="G29" s="61"/>
      <c r="H29" s="61"/>
    </row>
    <row r="30" spans="2:8" ht="10.5" customHeight="1" x14ac:dyDescent="0.25">
      <c r="B30" s="63" t="s">
        <v>411</v>
      </c>
      <c r="C30" s="60"/>
      <c r="D30" s="61"/>
      <c r="E30" s="61"/>
      <c r="F30" s="61"/>
      <c r="G30" s="61"/>
      <c r="H30" s="61"/>
    </row>
    <row r="31" spans="2:8" ht="10.5" customHeight="1" x14ac:dyDescent="0.25">
      <c r="B31" s="62" t="s">
        <v>412</v>
      </c>
      <c r="C31" s="60"/>
      <c r="D31" s="61"/>
      <c r="E31" s="61"/>
      <c r="F31" s="61"/>
      <c r="G31" s="61"/>
      <c r="H31" s="61"/>
    </row>
    <row r="32" spans="2:8" ht="16.5" x14ac:dyDescent="0.25">
      <c r="B32" s="54" t="s">
        <v>414</v>
      </c>
      <c r="C32" s="138">
        <f>+C9+C21</f>
        <v>333811875</v>
      </c>
      <c r="D32" s="138">
        <f t="shared" ref="D32:H32" si="8">+D9+D21</f>
        <v>38545648</v>
      </c>
      <c r="E32" s="138">
        <f t="shared" si="8"/>
        <v>372357523</v>
      </c>
      <c r="F32" s="138">
        <f t="shared" si="8"/>
        <v>339202327</v>
      </c>
      <c r="G32" s="138">
        <f t="shared" si="8"/>
        <v>339202327</v>
      </c>
      <c r="H32" s="138">
        <f t="shared" si="8"/>
        <v>33155196</v>
      </c>
    </row>
    <row r="33" spans="2:8" ht="15.75" thickBot="1" x14ac:dyDescent="0.3">
      <c r="B33" s="64"/>
      <c r="C33" s="65"/>
      <c r="D33" s="2"/>
      <c r="E33" s="2"/>
      <c r="F33" s="2"/>
      <c r="G33" s="2"/>
      <c r="H33" s="2"/>
    </row>
    <row r="35" spans="2:8" x14ac:dyDescent="0.25">
      <c r="C35" s="134"/>
      <c r="D35" s="134"/>
      <c r="E35" s="134"/>
      <c r="F35" s="134"/>
      <c r="G35" s="134"/>
      <c r="H35" s="134"/>
    </row>
    <row r="36" spans="2:8" x14ac:dyDescent="0.25">
      <c r="C36" s="134"/>
      <c r="D36" s="134"/>
      <c r="E36" s="134"/>
      <c r="F36" s="134"/>
      <c r="G36" s="134"/>
      <c r="H36" s="1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ANEXO 1 -F7A</vt:lpstr>
      <vt:lpstr>ANEXO 1 -F7B</vt:lpstr>
      <vt:lpstr>ANEXO 1 -F7C</vt:lpstr>
      <vt:lpstr>ANEXO 1 -F7D</vt:lpstr>
      <vt:lpstr>ANEXO 1 -F8</vt:lpstr>
      <vt:lpstr>'ANEXO 1 -F1'!Títulos_a_imprimir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Salud Tlaxcala</cp:lastModifiedBy>
  <cp:lastPrinted>2018-04-17T00:47:58Z</cp:lastPrinted>
  <dcterms:created xsi:type="dcterms:W3CDTF">2016-12-03T17:06:18Z</dcterms:created>
  <dcterms:modified xsi:type="dcterms:W3CDTF">2018-04-17T00:48:29Z</dcterms:modified>
</cp:coreProperties>
</file>