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jercicio 2018\Cuenta Publica 2018\Cuenta Pública 2018\Cuenta Pública 2do Trimestre 2018\"/>
    </mc:Choice>
  </mc:AlternateContent>
  <bookViews>
    <workbookView xWindow="0" yWindow="0" windowWidth="11325" windowHeight="4710" firstSheet="3" activeTab="11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F54" i="46" l="1"/>
  <c r="I54" i="46" s="1"/>
  <c r="G10" i="46"/>
  <c r="J18" i="42"/>
  <c r="J17" i="42"/>
  <c r="G17" i="42"/>
  <c r="H10" i="46" l="1"/>
  <c r="D10" i="46"/>
  <c r="F49" i="46" l="1"/>
  <c r="I49" i="46" s="1"/>
  <c r="E73" i="36" l="1"/>
  <c r="F57" i="46" l="1"/>
  <c r="E9" i="36"/>
  <c r="E10" i="49" l="1"/>
  <c r="H10" i="49" s="1"/>
  <c r="F26" i="48"/>
  <c r="I26" i="48" s="1"/>
  <c r="F25" i="48"/>
  <c r="I25" i="48" s="1"/>
  <c r="F24" i="48"/>
  <c r="I24" i="48" s="1"/>
  <c r="F23" i="48"/>
  <c r="I23" i="48" s="1"/>
  <c r="F22" i="48"/>
  <c r="I22" i="48" s="1"/>
  <c r="H21" i="48"/>
  <c r="G21" i="48"/>
  <c r="E21" i="48"/>
  <c r="D21" i="48"/>
  <c r="F19" i="48"/>
  <c r="I19" i="48" s="1"/>
  <c r="F18" i="48"/>
  <c r="I18" i="48" s="1"/>
  <c r="F17" i="48"/>
  <c r="I17" i="48" s="1"/>
  <c r="F16" i="48"/>
  <c r="I16" i="48" s="1"/>
  <c r="F15" i="48"/>
  <c r="I15" i="48" s="1"/>
  <c r="F14" i="48"/>
  <c r="I14" i="48" s="1"/>
  <c r="F13" i="48"/>
  <c r="I13" i="48" s="1"/>
  <c r="F12" i="48"/>
  <c r="I12" i="48" s="1"/>
  <c r="H11" i="48"/>
  <c r="G11" i="48"/>
  <c r="F11" i="48"/>
  <c r="E11" i="47"/>
  <c r="H11" i="47" s="1"/>
  <c r="G9" i="47"/>
  <c r="F9" i="47"/>
  <c r="D9" i="47"/>
  <c r="C9" i="47"/>
  <c r="F51" i="46"/>
  <c r="I51" i="46" s="1"/>
  <c r="H48" i="46"/>
  <c r="G48" i="46"/>
  <c r="E48" i="46"/>
  <c r="D48" i="46"/>
  <c r="F47" i="46"/>
  <c r="I47" i="46" s="1"/>
  <c r="F46" i="46"/>
  <c r="I46" i="46" s="1"/>
  <c r="F45" i="46"/>
  <c r="I45" i="46" s="1"/>
  <c r="F44" i="46"/>
  <c r="I44" i="46" s="1"/>
  <c r="F43" i="46"/>
  <c r="I43" i="46" s="1"/>
  <c r="F42" i="46"/>
  <c r="I42" i="46" s="1"/>
  <c r="F41" i="46"/>
  <c r="I41" i="46" s="1"/>
  <c r="F40" i="46"/>
  <c r="I40" i="46" s="1"/>
  <c r="F39" i="46"/>
  <c r="I39" i="46" s="1"/>
  <c r="H38" i="46"/>
  <c r="G38" i="46"/>
  <c r="E38" i="46"/>
  <c r="D38" i="46"/>
  <c r="F38" i="46" s="1"/>
  <c r="F37" i="46"/>
  <c r="I37" i="46" s="1"/>
  <c r="F36" i="46"/>
  <c r="I36" i="46" s="1"/>
  <c r="F35" i="46"/>
  <c r="I35" i="46" s="1"/>
  <c r="F34" i="46"/>
  <c r="I34" i="46" s="1"/>
  <c r="F33" i="46"/>
  <c r="I33" i="46" s="1"/>
  <c r="F32" i="46"/>
  <c r="I32" i="46" s="1"/>
  <c r="F31" i="46"/>
  <c r="I31" i="46" s="1"/>
  <c r="F30" i="46"/>
  <c r="I30" i="46" s="1"/>
  <c r="F29" i="46"/>
  <c r="I29" i="46" s="1"/>
  <c r="H28" i="46"/>
  <c r="G28" i="46"/>
  <c r="E28" i="46"/>
  <c r="D28" i="46"/>
  <c r="F27" i="46"/>
  <c r="I27" i="46" s="1"/>
  <c r="F26" i="46"/>
  <c r="I26" i="46" s="1"/>
  <c r="F25" i="46"/>
  <c r="I25" i="46" s="1"/>
  <c r="F24" i="46"/>
  <c r="I24" i="46" s="1"/>
  <c r="F23" i="46"/>
  <c r="I23" i="46" s="1"/>
  <c r="F22" i="46"/>
  <c r="I22" i="46" s="1"/>
  <c r="F21" i="46"/>
  <c r="I21" i="46" s="1"/>
  <c r="F20" i="46"/>
  <c r="I20" i="46" s="1"/>
  <c r="F19" i="46"/>
  <c r="I19" i="46" s="1"/>
  <c r="H18" i="46"/>
  <c r="G18" i="46"/>
  <c r="E18" i="46"/>
  <c r="D18" i="46"/>
  <c r="F17" i="46"/>
  <c r="I17" i="46" s="1"/>
  <c r="F16" i="46"/>
  <c r="I16" i="46" s="1"/>
  <c r="F15" i="46"/>
  <c r="I15" i="46" s="1"/>
  <c r="F14" i="46"/>
  <c r="I14" i="46" s="1"/>
  <c r="F13" i="46"/>
  <c r="I13" i="46" s="1"/>
  <c r="F12" i="46"/>
  <c r="I12" i="46" s="1"/>
  <c r="F11" i="46"/>
  <c r="I11" i="46" s="1"/>
  <c r="E10" i="46"/>
  <c r="G37" i="42"/>
  <c r="F18" i="42"/>
  <c r="G18" i="42" s="1"/>
  <c r="I38" i="46" l="1"/>
  <c r="I11" i="48"/>
  <c r="F48" i="46"/>
  <c r="F18" i="46"/>
  <c r="I18" i="46"/>
  <c r="E9" i="47"/>
  <c r="H9" i="47" s="1"/>
  <c r="F28" i="46"/>
  <c r="I28" i="46"/>
  <c r="F10" i="46"/>
  <c r="I10" i="46" s="1"/>
  <c r="F21" i="48"/>
  <c r="I21" i="48" l="1"/>
  <c r="F21" i="47" l="1"/>
  <c r="D21" i="47"/>
  <c r="C21" i="47"/>
  <c r="E21" i="47" s="1"/>
  <c r="H21" i="47" s="1"/>
  <c r="J37" i="42" l="1"/>
  <c r="I69" i="36" l="1"/>
  <c r="H69" i="36"/>
  <c r="E31" i="49" l="1"/>
  <c r="H31" i="49" s="1"/>
  <c r="E30" i="49"/>
  <c r="H30" i="49" s="1"/>
  <c r="E29" i="49"/>
  <c r="H29" i="49" s="1"/>
  <c r="G28" i="49"/>
  <c r="F28" i="49"/>
  <c r="D28" i="49"/>
  <c r="C28" i="49"/>
  <c r="E28" i="49" s="1"/>
  <c r="E27" i="49"/>
  <c r="H27" i="49" s="1"/>
  <c r="E26" i="49"/>
  <c r="H26" i="49" s="1"/>
  <c r="E25" i="49"/>
  <c r="H25" i="49" s="1"/>
  <c r="G24" i="49"/>
  <c r="F24" i="49"/>
  <c r="D24" i="49"/>
  <c r="C24" i="49"/>
  <c r="E23" i="49"/>
  <c r="H23" i="49" s="1"/>
  <c r="E22" i="49"/>
  <c r="H22" i="49" s="1"/>
  <c r="D21" i="49"/>
  <c r="E19" i="49"/>
  <c r="H19" i="49" s="1"/>
  <c r="E18" i="49"/>
  <c r="H18" i="49" s="1"/>
  <c r="E17" i="49"/>
  <c r="H17" i="49" s="1"/>
  <c r="G16" i="49"/>
  <c r="F16" i="49"/>
  <c r="D16" i="49"/>
  <c r="C16" i="49"/>
  <c r="E15" i="49"/>
  <c r="H15" i="49" s="1"/>
  <c r="E14" i="49"/>
  <c r="H14" i="49" s="1"/>
  <c r="E13" i="49"/>
  <c r="H13" i="49" s="1"/>
  <c r="G12" i="49"/>
  <c r="G9" i="49" s="1"/>
  <c r="F12" i="49"/>
  <c r="F9" i="49" s="1"/>
  <c r="D12" i="49"/>
  <c r="C12" i="49"/>
  <c r="E11" i="49"/>
  <c r="F82" i="48"/>
  <c r="I82" i="48" s="1"/>
  <c r="F81" i="48"/>
  <c r="I81" i="48" s="1"/>
  <c r="F80" i="48"/>
  <c r="I80" i="48" s="1"/>
  <c r="F79" i="48"/>
  <c r="I79" i="48" s="1"/>
  <c r="H78" i="48"/>
  <c r="G78" i="48"/>
  <c r="E78" i="48"/>
  <c r="D78" i="48"/>
  <c r="F76" i="48"/>
  <c r="I76" i="48" s="1"/>
  <c r="F75" i="48"/>
  <c r="I75" i="48" s="1"/>
  <c r="F74" i="48"/>
  <c r="I74" i="48" s="1"/>
  <c r="F73" i="48"/>
  <c r="I73" i="48" s="1"/>
  <c r="F72" i="48"/>
  <c r="I72" i="48" s="1"/>
  <c r="F71" i="48"/>
  <c r="I71" i="48" s="1"/>
  <c r="F70" i="48"/>
  <c r="I70" i="48" s="1"/>
  <c r="F69" i="48"/>
  <c r="I69" i="48" s="1"/>
  <c r="F68" i="48"/>
  <c r="I68" i="48" s="1"/>
  <c r="H67" i="48"/>
  <c r="G67" i="48"/>
  <c r="E67" i="48"/>
  <c r="D67" i="48"/>
  <c r="F65" i="48"/>
  <c r="I65" i="48" s="1"/>
  <c r="F64" i="48"/>
  <c r="I64" i="48" s="1"/>
  <c r="F63" i="48"/>
  <c r="I63" i="48" s="1"/>
  <c r="F62" i="48"/>
  <c r="I62" i="48" s="1"/>
  <c r="F61" i="48"/>
  <c r="I61" i="48" s="1"/>
  <c r="F60" i="48"/>
  <c r="I60" i="48" s="1"/>
  <c r="F59" i="48"/>
  <c r="I59" i="48" s="1"/>
  <c r="H58" i="48"/>
  <c r="G58" i="48"/>
  <c r="E58" i="48"/>
  <c r="E47" i="48" s="1"/>
  <c r="E84" i="48" s="1"/>
  <c r="D58" i="48"/>
  <c r="F56" i="48"/>
  <c r="I56" i="48" s="1"/>
  <c r="F55" i="48"/>
  <c r="I55" i="48" s="1"/>
  <c r="F54" i="48"/>
  <c r="I54" i="48" s="1"/>
  <c r="F53" i="48"/>
  <c r="I53" i="48" s="1"/>
  <c r="F52" i="48"/>
  <c r="I52" i="48" s="1"/>
  <c r="F51" i="48"/>
  <c r="I51" i="48" s="1"/>
  <c r="F50" i="48"/>
  <c r="I50" i="48" s="1"/>
  <c r="F49" i="48"/>
  <c r="I49" i="48" s="1"/>
  <c r="H48" i="48"/>
  <c r="G48" i="48"/>
  <c r="G47" i="48" s="1"/>
  <c r="E48" i="48"/>
  <c r="F48" i="48" s="1"/>
  <c r="F45" i="48"/>
  <c r="I45" i="48" s="1"/>
  <c r="F44" i="48"/>
  <c r="I44" i="48" s="1"/>
  <c r="F43" i="48"/>
  <c r="I43" i="48" s="1"/>
  <c r="F42" i="48"/>
  <c r="I42" i="48" s="1"/>
  <c r="H41" i="48"/>
  <c r="G41" i="48"/>
  <c r="E41" i="48"/>
  <c r="D41" i="48"/>
  <c r="F39" i="48"/>
  <c r="I39" i="48" s="1"/>
  <c r="F38" i="48"/>
  <c r="I38" i="48" s="1"/>
  <c r="F37" i="48"/>
  <c r="I37" i="48" s="1"/>
  <c r="F36" i="48"/>
  <c r="I36" i="48" s="1"/>
  <c r="F35" i="48"/>
  <c r="I35" i="48" s="1"/>
  <c r="F34" i="48"/>
  <c r="I34" i="48" s="1"/>
  <c r="F33" i="48"/>
  <c r="I33" i="48" s="1"/>
  <c r="F32" i="48"/>
  <c r="I32" i="48" s="1"/>
  <c r="F31" i="48"/>
  <c r="I31" i="48" s="1"/>
  <c r="H30" i="48"/>
  <c r="G30" i="48"/>
  <c r="E30" i="48"/>
  <c r="E10" i="48" s="1"/>
  <c r="D30" i="48"/>
  <c r="D10" i="48" s="1"/>
  <c r="F28" i="48"/>
  <c r="I28" i="48" s="1"/>
  <c r="F27" i="48"/>
  <c r="I27" i="48" s="1"/>
  <c r="E29" i="47"/>
  <c r="H29" i="47" s="1"/>
  <c r="E28" i="47"/>
  <c r="H28" i="47" s="1"/>
  <c r="H27" i="47"/>
  <c r="E27" i="47"/>
  <c r="E26" i="47"/>
  <c r="H26" i="47" s="1"/>
  <c r="E25" i="47"/>
  <c r="H25" i="47" s="1"/>
  <c r="E24" i="47"/>
  <c r="H24" i="47" s="1"/>
  <c r="E23" i="47"/>
  <c r="H23" i="47" s="1"/>
  <c r="E22" i="47"/>
  <c r="H22" i="47" s="1"/>
  <c r="G20" i="47"/>
  <c r="F20" i="47"/>
  <c r="F31" i="47" s="1"/>
  <c r="D20" i="47"/>
  <c r="C20" i="47"/>
  <c r="E20" i="47" s="1"/>
  <c r="E18" i="47"/>
  <c r="H18" i="47" s="1"/>
  <c r="E17" i="47"/>
  <c r="H17" i="47" s="1"/>
  <c r="E16" i="47"/>
  <c r="H16" i="47" s="1"/>
  <c r="E15" i="47"/>
  <c r="H15" i="47" s="1"/>
  <c r="E14" i="47"/>
  <c r="H14" i="47" s="1"/>
  <c r="E13" i="47"/>
  <c r="H13" i="47" s="1"/>
  <c r="E12" i="47"/>
  <c r="D31" i="47"/>
  <c r="F159" i="46"/>
  <c r="I159" i="46" s="1"/>
  <c r="F158" i="46"/>
  <c r="I158" i="46" s="1"/>
  <c r="F157" i="46"/>
  <c r="I157" i="46" s="1"/>
  <c r="F156" i="46"/>
  <c r="I156" i="46" s="1"/>
  <c r="F155" i="46"/>
  <c r="I155" i="46" s="1"/>
  <c r="F154" i="46"/>
  <c r="I154" i="46" s="1"/>
  <c r="F153" i="46"/>
  <c r="I153" i="46" s="1"/>
  <c r="H152" i="46"/>
  <c r="G152" i="46"/>
  <c r="E152" i="46"/>
  <c r="D152" i="46"/>
  <c r="F151" i="46"/>
  <c r="I151" i="46" s="1"/>
  <c r="F150" i="46"/>
  <c r="I150" i="46" s="1"/>
  <c r="F149" i="46"/>
  <c r="I149" i="46" s="1"/>
  <c r="H148" i="46"/>
  <c r="G148" i="46"/>
  <c r="E148" i="46"/>
  <c r="D148" i="46"/>
  <c r="F148" i="46" s="1"/>
  <c r="F147" i="46"/>
  <c r="I147" i="46" s="1"/>
  <c r="F146" i="46"/>
  <c r="I146" i="46" s="1"/>
  <c r="F145" i="46"/>
  <c r="I145" i="46" s="1"/>
  <c r="F144" i="46"/>
  <c r="I144" i="46" s="1"/>
  <c r="F143" i="46"/>
  <c r="I143" i="46" s="1"/>
  <c r="F142" i="46"/>
  <c r="I142" i="46" s="1"/>
  <c r="F141" i="46"/>
  <c r="I141" i="46" s="1"/>
  <c r="H140" i="46"/>
  <c r="G140" i="46"/>
  <c r="E140" i="46"/>
  <c r="D140" i="46"/>
  <c r="F139" i="46"/>
  <c r="I139" i="46" s="1"/>
  <c r="F138" i="46"/>
  <c r="I138" i="46" s="1"/>
  <c r="F137" i="46"/>
  <c r="I137" i="46" s="1"/>
  <c r="H136" i="46"/>
  <c r="G136" i="46"/>
  <c r="E136" i="46"/>
  <c r="D136" i="46"/>
  <c r="F135" i="46"/>
  <c r="I135" i="46" s="1"/>
  <c r="F134" i="46"/>
  <c r="I134" i="46" s="1"/>
  <c r="F133" i="46"/>
  <c r="I133" i="46" s="1"/>
  <c r="F132" i="46"/>
  <c r="I132" i="46" s="1"/>
  <c r="F131" i="46"/>
  <c r="I131" i="46" s="1"/>
  <c r="F130" i="46"/>
  <c r="I130" i="46" s="1"/>
  <c r="F129" i="46"/>
  <c r="I129" i="46" s="1"/>
  <c r="F128" i="46"/>
  <c r="I128" i="46" s="1"/>
  <c r="F127" i="46"/>
  <c r="I127" i="46" s="1"/>
  <c r="H126" i="46"/>
  <c r="G126" i="46"/>
  <c r="E126" i="46"/>
  <c r="D126" i="46"/>
  <c r="F125" i="46"/>
  <c r="I125" i="46" s="1"/>
  <c r="F124" i="46"/>
  <c r="I124" i="46" s="1"/>
  <c r="F123" i="46"/>
  <c r="I123" i="46" s="1"/>
  <c r="F122" i="46"/>
  <c r="I122" i="46" s="1"/>
  <c r="F121" i="46"/>
  <c r="I121" i="46" s="1"/>
  <c r="F120" i="46"/>
  <c r="I120" i="46" s="1"/>
  <c r="F119" i="46"/>
  <c r="I119" i="46" s="1"/>
  <c r="F118" i="46"/>
  <c r="I118" i="46" s="1"/>
  <c r="F117" i="46"/>
  <c r="I117" i="46" s="1"/>
  <c r="H116" i="46"/>
  <c r="G116" i="46"/>
  <c r="E116" i="46"/>
  <c r="D116" i="46"/>
  <c r="F115" i="46"/>
  <c r="I115" i="46" s="1"/>
  <c r="F114" i="46"/>
  <c r="I114" i="46" s="1"/>
  <c r="F113" i="46"/>
  <c r="I113" i="46" s="1"/>
  <c r="F112" i="46"/>
  <c r="I112" i="46" s="1"/>
  <c r="F111" i="46"/>
  <c r="I111" i="46" s="1"/>
  <c r="F110" i="46"/>
  <c r="I110" i="46" s="1"/>
  <c r="F109" i="46"/>
  <c r="I109" i="46" s="1"/>
  <c r="F108" i="46"/>
  <c r="I108" i="46" s="1"/>
  <c r="F107" i="46"/>
  <c r="I107" i="46" s="1"/>
  <c r="H106" i="46"/>
  <c r="G106" i="46"/>
  <c r="E106" i="46"/>
  <c r="D106" i="46"/>
  <c r="F105" i="46"/>
  <c r="I105" i="46" s="1"/>
  <c r="F104" i="46"/>
  <c r="I104" i="46" s="1"/>
  <c r="F103" i="46"/>
  <c r="I103" i="46" s="1"/>
  <c r="F102" i="46"/>
  <c r="I102" i="46" s="1"/>
  <c r="F101" i="46"/>
  <c r="I101" i="46" s="1"/>
  <c r="F100" i="46"/>
  <c r="I100" i="46" s="1"/>
  <c r="F99" i="46"/>
  <c r="I99" i="46" s="1"/>
  <c r="F98" i="46"/>
  <c r="I98" i="46" s="1"/>
  <c r="F97" i="46"/>
  <c r="I97" i="46" s="1"/>
  <c r="H96" i="46"/>
  <c r="G96" i="46"/>
  <c r="E96" i="46"/>
  <c r="D96" i="46"/>
  <c r="F95" i="46"/>
  <c r="I95" i="46" s="1"/>
  <c r="F94" i="46"/>
  <c r="I94" i="46" s="1"/>
  <c r="F93" i="46"/>
  <c r="I93" i="46" s="1"/>
  <c r="F92" i="46"/>
  <c r="I92" i="46" s="1"/>
  <c r="F91" i="46"/>
  <c r="I91" i="46" s="1"/>
  <c r="F90" i="46"/>
  <c r="I90" i="46" s="1"/>
  <c r="F89" i="46"/>
  <c r="I89" i="46" s="1"/>
  <c r="H88" i="46"/>
  <c r="G88" i="46"/>
  <c r="E88" i="46"/>
  <c r="D88" i="46"/>
  <c r="F81" i="46"/>
  <c r="I81" i="46" s="1"/>
  <c r="F80" i="46"/>
  <c r="I80" i="46" s="1"/>
  <c r="F79" i="46"/>
  <c r="I79" i="46" s="1"/>
  <c r="F78" i="46"/>
  <c r="I78" i="46" s="1"/>
  <c r="F77" i="46"/>
  <c r="I77" i="46" s="1"/>
  <c r="F76" i="46"/>
  <c r="I76" i="46" s="1"/>
  <c r="F75" i="46"/>
  <c r="I75" i="46" s="1"/>
  <c r="H74" i="46"/>
  <c r="G74" i="46"/>
  <c r="E74" i="46"/>
  <c r="D74" i="46"/>
  <c r="F73" i="46"/>
  <c r="I73" i="46" s="1"/>
  <c r="F72" i="46"/>
  <c r="I72" i="46" s="1"/>
  <c r="F71" i="46"/>
  <c r="I71" i="46" s="1"/>
  <c r="H70" i="46"/>
  <c r="G70" i="46"/>
  <c r="E70" i="46"/>
  <c r="D70" i="46"/>
  <c r="F69" i="46"/>
  <c r="I69" i="46" s="1"/>
  <c r="F68" i="46"/>
  <c r="I68" i="46" s="1"/>
  <c r="F67" i="46"/>
  <c r="I67" i="46" s="1"/>
  <c r="F66" i="46"/>
  <c r="I66" i="46" s="1"/>
  <c r="F65" i="46"/>
  <c r="I65" i="46" s="1"/>
  <c r="F64" i="46"/>
  <c r="I64" i="46" s="1"/>
  <c r="F63" i="46"/>
  <c r="I63" i="46" s="1"/>
  <c r="H62" i="46"/>
  <c r="G62" i="46"/>
  <c r="E62" i="46"/>
  <c r="D62" i="46"/>
  <c r="F61" i="46"/>
  <c r="I61" i="46" s="1"/>
  <c r="F60" i="46"/>
  <c r="I60" i="46" s="1"/>
  <c r="F59" i="46"/>
  <c r="I59" i="46" s="1"/>
  <c r="H58" i="46"/>
  <c r="G58" i="46"/>
  <c r="G9" i="46" s="1"/>
  <c r="E58" i="46"/>
  <c r="E9" i="46" s="1"/>
  <c r="D58" i="46"/>
  <c r="D9" i="46" s="1"/>
  <c r="F56" i="46"/>
  <c r="I56" i="46" s="1"/>
  <c r="F55" i="46"/>
  <c r="I55" i="46" s="1"/>
  <c r="I48" i="46" s="1"/>
  <c r="H11" i="49" l="1"/>
  <c r="D9" i="49"/>
  <c r="E12" i="49"/>
  <c r="E9" i="49" s="1"/>
  <c r="C9" i="49"/>
  <c r="H9" i="46"/>
  <c r="E87" i="46"/>
  <c r="F21" i="49"/>
  <c r="D47" i="48"/>
  <c r="D32" i="49"/>
  <c r="G87" i="46"/>
  <c r="F116" i="46"/>
  <c r="I116" i="46" s="1"/>
  <c r="C31" i="47"/>
  <c r="E24" i="49"/>
  <c r="E21" i="49" s="1"/>
  <c r="G84" i="48"/>
  <c r="F32" i="49"/>
  <c r="G21" i="49"/>
  <c r="H28" i="49"/>
  <c r="H47" i="48"/>
  <c r="E16" i="49"/>
  <c r="H16" i="49" s="1"/>
  <c r="F96" i="46"/>
  <c r="F62" i="46"/>
  <c r="I62" i="46" s="1"/>
  <c r="F74" i="46"/>
  <c r="I74" i="46" s="1"/>
  <c r="F136" i="46"/>
  <c r="I136" i="46" s="1"/>
  <c r="G31" i="47"/>
  <c r="E161" i="46"/>
  <c r="H87" i="46"/>
  <c r="G161" i="46"/>
  <c r="G32" i="49"/>
  <c r="I148" i="46"/>
  <c r="H20" i="47"/>
  <c r="F58" i="46"/>
  <c r="F70" i="46"/>
  <c r="I70" i="46" s="1"/>
  <c r="D87" i="46"/>
  <c r="F88" i="46"/>
  <c r="F106" i="46"/>
  <c r="I106" i="46" s="1"/>
  <c r="F126" i="46"/>
  <c r="I126" i="46" s="1"/>
  <c r="F140" i="46"/>
  <c r="I140" i="46" s="1"/>
  <c r="F152" i="46"/>
  <c r="I152" i="46" s="1"/>
  <c r="F41" i="48"/>
  <c r="I41" i="48" s="1"/>
  <c r="F58" i="48"/>
  <c r="I58" i="48" s="1"/>
  <c r="F78" i="48"/>
  <c r="I78" i="48" s="1"/>
  <c r="C21" i="49"/>
  <c r="I96" i="46"/>
  <c r="F30" i="48"/>
  <c r="F67" i="48"/>
  <c r="I67" i="48" s="1"/>
  <c r="H12" i="49"/>
  <c r="H24" i="49"/>
  <c r="H21" i="49" s="1"/>
  <c r="I48" i="48"/>
  <c r="I88" i="46"/>
  <c r="I30" i="48" l="1"/>
  <c r="I84" i="48" s="1"/>
  <c r="F10" i="48"/>
  <c r="F47" i="48"/>
  <c r="H9" i="49"/>
  <c r="I58" i="46"/>
  <c r="I9" i="46" s="1"/>
  <c r="F9" i="46"/>
  <c r="D84" i="48"/>
  <c r="H84" i="48"/>
  <c r="I47" i="48"/>
  <c r="I87" i="46"/>
  <c r="D161" i="46"/>
  <c r="F84" i="48"/>
  <c r="C32" i="49"/>
  <c r="F87" i="46"/>
  <c r="H32" i="49"/>
  <c r="E32" i="49"/>
  <c r="E31" i="47"/>
  <c r="H31" i="47"/>
  <c r="F161" i="46" l="1"/>
  <c r="J18" i="38"/>
  <c r="F79" i="42"/>
  <c r="G79" i="42"/>
  <c r="H79" i="42"/>
  <c r="I79" i="42"/>
  <c r="J79" i="42"/>
  <c r="F71" i="42"/>
  <c r="G71" i="42"/>
  <c r="H71" i="42"/>
  <c r="I71" i="42"/>
  <c r="J71" i="42"/>
  <c r="F63" i="42"/>
  <c r="G63" i="42"/>
  <c r="H63" i="42"/>
  <c r="I63" i="42"/>
  <c r="J63" i="42"/>
  <c r="F58" i="42"/>
  <c r="G58" i="42"/>
  <c r="H58" i="42"/>
  <c r="I58" i="42"/>
  <c r="J58" i="42"/>
  <c r="F49" i="42"/>
  <c r="G49" i="42"/>
  <c r="H49" i="42"/>
  <c r="I49" i="42"/>
  <c r="J49" i="42"/>
  <c r="I40" i="42"/>
  <c r="J40" i="42"/>
  <c r="F40" i="42"/>
  <c r="G40" i="42"/>
  <c r="H40" i="42"/>
  <c r="F31" i="42"/>
  <c r="F19" i="42" s="1"/>
  <c r="G31" i="42"/>
  <c r="H31" i="42"/>
  <c r="I31" i="42"/>
  <c r="J31" i="42"/>
  <c r="F70" i="41"/>
  <c r="G70" i="41"/>
  <c r="F54" i="41"/>
  <c r="F62" i="41" s="1"/>
  <c r="F63" i="41" s="1"/>
  <c r="G54" i="41"/>
  <c r="G62" i="41" s="1"/>
  <c r="G63" i="41" s="1"/>
  <c r="F43" i="41"/>
  <c r="G43" i="41"/>
  <c r="F40" i="41"/>
  <c r="G40" i="41"/>
  <c r="F30" i="41"/>
  <c r="G30" i="41"/>
  <c r="F19" i="41"/>
  <c r="G19" i="41"/>
  <c r="F15" i="41"/>
  <c r="G15" i="41"/>
  <c r="G10" i="41"/>
  <c r="F10" i="41"/>
  <c r="L18" i="39"/>
  <c r="J18" i="39"/>
  <c r="K18" i="39"/>
  <c r="G18" i="39"/>
  <c r="I18" i="39"/>
  <c r="J8" i="39"/>
  <c r="J28" i="39" s="1"/>
  <c r="K8" i="39"/>
  <c r="L8" i="39"/>
  <c r="G8" i="39"/>
  <c r="I8" i="39"/>
  <c r="K18" i="38"/>
  <c r="H18" i="38"/>
  <c r="G18" i="38"/>
  <c r="F18" i="38"/>
  <c r="K10" i="38"/>
  <c r="K9" i="38" s="1"/>
  <c r="K28" i="38" s="1"/>
  <c r="J10" i="38"/>
  <c r="G10" i="38"/>
  <c r="G9" i="38" s="1"/>
  <c r="H10" i="38"/>
  <c r="F10" i="38"/>
  <c r="I77" i="36"/>
  <c r="I42" i="36"/>
  <c r="I38" i="36"/>
  <c r="I27" i="36"/>
  <c r="I23" i="36"/>
  <c r="I19" i="36"/>
  <c r="D41" i="36"/>
  <c r="E31" i="36"/>
  <c r="D31" i="36"/>
  <c r="E41" i="36"/>
  <c r="E38" i="36"/>
  <c r="E10" i="38"/>
  <c r="D38" i="36"/>
  <c r="E25" i="36"/>
  <c r="E79" i="42"/>
  <c r="E71" i="42"/>
  <c r="E63" i="42"/>
  <c r="E58" i="42"/>
  <c r="E49" i="42"/>
  <c r="E40" i="42"/>
  <c r="E31" i="42"/>
  <c r="E70" i="41"/>
  <c r="E54" i="41"/>
  <c r="E62" i="41" s="1"/>
  <c r="E63" i="41" s="1"/>
  <c r="E43" i="41"/>
  <c r="E40" i="41"/>
  <c r="E30" i="41"/>
  <c r="E19" i="41"/>
  <c r="E15" i="41"/>
  <c r="E10" i="41"/>
  <c r="E18" i="38"/>
  <c r="H77" i="36"/>
  <c r="H19" i="36"/>
  <c r="H23" i="36"/>
  <c r="H27" i="36"/>
  <c r="H38" i="36"/>
  <c r="H42" i="36"/>
  <c r="F9" i="38" l="1"/>
  <c r="G28" i="39"/>
  <c r="E19" i="42"/>
  <c r="E44" i="42"/>
  <c r="J19" i="42"/>
  <c r="J44" i="42"/>
  <c r="J74" i="42" s="1"/>
  <c r="I19" i="42"/>
  <c r="I44" i="42"/>
  <c r="I74" i="42" s="1"/>
  <c r="H19" i="42"/>
  <c r="H44" i="42"/>
  <c r="G19" i="42"/>
  <c r="G44" i="42"/>
  <c r="J69" i="42"/>
  <c r="F69" i="42"/>
  <c r="H9" i="38"/>
  <c r="H28" i="38" s="1"/>
  <c r="G47" i="41"/>
  <c r="I69" i="42"/>
  <c r="G69" i="42"/>
  <c r="G74" i="42" s="1"/>
  <c r="L28" i="39"/>
  <c r="M28" i="39" s="1"/>
  <c r="M18" i="39"/>
  <c r="F74" i="42"/>
  <c r="E69" i="42"/>
  <c r="E74" i="42" s="1"/>
  <c r="F47" i="41"/>
  <c r="H69" i="42"/>
  <c r="G23" i="41"/>
  <c r="G24" i="41" s="1"/>
  <c r="G25" i="41" s="1"/>
  <c r="G34" i="41" s="1"/>
  <c r="I10" i="38"/>
  <c r="E9" i="38"/>
  <c r="E28" i="38" s="1"/>
  <c r="I28" i="39"/>
  <c r="K28" i="39"/>
  <c r="M8" i="39"/>
  <c r="F23" i="41"/>
  <c r="F24" i="41" s="1"/>
  <c r="F25" i="41" s="1"/>
  <c r="F34" i="41" s="1"/>
  <c r="J9" i="38"/>
  <c r="J28" i="38" s="1"/>
  <c r="E23" i="41"/>
  <c r="E24" i="41" s="1"/>
  <c r="E25" i="41" s="1"/>
  <c r="E34" i="41" s="1"/>
  <c r="E47" i="41"/>
  <c r="I18" i="38"/>
  <c r="D25" i="36"/>
  <c r="H74" i="42" l="1"/>
  <c r="I9" i="38"/>
  <c r="J686" i="33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J289" i="33" s="1"/>
  <c r="H289" i="33"/>
  <c r="I288" i="33"/>
  <c r="H288" i="33"/>
  <c r="I285" i="33"/>
  <c r="H285" i="33"/>
  <c r="H274" i="33"/>
  <c r="H275" i="33"/>
  <c r="I258" i="33"/>
  <c r="I257" i="33" s="1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J30" i="33" s="1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3" i="33" l="1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I9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P51" i="32" s="1"/>
  <c r="O52" i="32"/>
  <c r="O51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4" i="32"/>
  <c r="R21" i="32"/>
  <c r="Q21" i="32"/>
  <c r="P21" i="32"/>
  <c r="O21" i="32"/>
  <c r="R17" i="32"/>
  <c r="R14" i="32" s="1"/>
  <c r="Q17" i="32"/>
  <c r="P17" i="32"/>
  <c r="O17" i="32"/>
  <c r="Q14" i="32"/>
  <c r="O14" i="32"/>
  <c r="P14" i="32" l="1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I99" i="32"/>
  <c r="I98" i="32" s="1"/>
  <c r="H99" i="32"/>
  <c r="H98" i="32" s="1"/>
  <c r="G99" i="32"/>
  <c r="G98" i="32" s="1"/>
  <c r="F99" i="32"/>
  <c r="F98" i="32" s="1"/>
  <c r="E99" i="32"/>
  <c r="J98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K14" i="32" s="1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D17" i="32" l="1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  <c r="I9" i="36" l="1"/>
  <c r="H9" i="36"/>
  <c r="H161" i="46" l="1"/>
  <c r="I161" i="46" s="1"/>
  <c r="H90" i="36" l="1"/>
  <c r="I90" i="36" l="1"/>
  <c r="H83" i="36"/>
  <c r="H94" i="36" s="1"/>
  <c r="I31" i="36" l="1"/>
  <c r="I47" i="36" s="1"/>
  <c r="I72" i="36" s="1"/>
  <c r="H31" i="36"/>
  <c r="H47" i="36" s="1"/>
  <c r="H72" i="36" s="1"/>
  <c r="H96" i="36" s="1"/>
  <c r="I83" i="36"/>
  <c r="I94" i="36" s="1"/>
  <c r="I96" i="36" l="1"/>
  <c r="D73" i="36" l="1"/>
  <c r="D17" i="36"/>
  <c r="E47" i="36" l="1"/>
  <c r="E75" i="36" s="1"/>
  <c r="D9" i="36"/>
  <c r="D47" i="36" s="1"/>
  <c r="D75" i="36" s="1"/>
  <c r="E78" i="41" l="1"/>
  <c r="E79" i="41" s="1"/>
  <c r="F74" i="41"/>
  <c r="F78" i="41" s="1"/>
  <c r="F79" i="41" s="1"/>
  <c r="G74" i="41"/>
  <c r="G78" i="41" s="1"/>
  <c r="G79" i="41" s="1"/>
</calcChain>
</file>

<file path=xl/sharedStrings.xml><?xml version="1.0" encoding="utf-8"?>
<sst xmlns="http://schemas.openxmlformats.org/spreadsheetml/2006/main" count="1580" uniqueCount="1278">
  <si>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</si>
  <si>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</si>
  <si>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</si>
  <si>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</si>
  <si>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</si>
  <si>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</si>
  <si>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</si>
  <si>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</si>
  <si>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</si>
  <si>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</si>
  <si>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</si>
  <si>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</si>
  <si>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</si>
  <si>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</si>
  <si>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</si>
  <si>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</si>
  <si>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</si>
  <si>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</si>
  <si>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</si>
  <si>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</si>
  <si>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</si>
  <si>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</si>
  <si>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</si>
  <si>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</si>
  <si>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</si>
  <si>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</si>
  <si>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</si>
  <si>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</si>
  <si>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</si>
  <si>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</si>
  <si>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</si>
  <si>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</si>
  <si>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</si>
  <si>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</si>
  <si>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</si>
  <si>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</si>
  <si>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</si>
  <si>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</si>
  <si>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</si>
  <si>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</si>
  <si>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</si>
  <si>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</si>
  <si>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</si>
  <si>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</si>
  <si>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</si>
  <si>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</si>
  <si>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</si>
  <si>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</si>
  <si>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</si>
  <si>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</si>
  <si>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</si>
  <si>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</si>
  <si>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</si>
  <si>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</si>
  <si>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</si>
  <si>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</si>
  <si>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</si>
  <si>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</si>
  <si>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</si>
  <si>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</si>
  <si>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</si>
  <si>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</si>
  <si>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</si>
  <si>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</si>
  <si>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</si>
  <si>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</si>
  <si>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</si>
  <si>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</si>
  <si>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</si>
  <si>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</si>
  <si>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</si>
  <si>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</si>
  <si>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</si>
  <si>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</si>
  <si>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</si>
  <si>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</si>
  <si>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</si>
  <si>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</si>
  <si>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</si>
  <si>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</si>
  <si>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</si>
  <si>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</si>
  <si>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</si>
  <si>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</si>
  <si>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</si>
  <si>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</si>
  <si>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</si>
  <si>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</si>
  <si>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</si>
  <si>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</si>
  <si>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</si>
  <si>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</si>
  <si>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</si>
  <si>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</si>
  <si>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</si>
  <si>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</si>
  <si>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</si>
  <si>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</si>
  <si>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</si>
  <si>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</si>
  <si>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</si>
  <si>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</si>
  <si>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</si>
  <si>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</si>
  <si>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</si>
  <si>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</si>
  <si>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</si>
  <si>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</si>
  <si>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</si>
  <si>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</si>
  <si>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</si>
  <si>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</si>
  <si>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</si>
  <si>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</si>
  <si>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</si>
  <si>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</si>
  <si>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</si>
  <si>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</si>
  <si>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</si>
  <si>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</si>
  <si>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</si>
  <si>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</si>
  <si>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</si>
  <si>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</si>
  <si>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</si>
  <si>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</si>
  <si>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</si>
  <si>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</si>
  <si>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</si>
  <si>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</si>
  <si>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</si>
  <si>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</si>
  <si>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</si>
  <si>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</si>
  <si>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</si>
  <si>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</si>
  <si>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</si>
  <si>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</si>
  <si>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</si>
  <si>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</si>
  <si>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</si>
  <si>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</si>
  <si>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</si>
  <si>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</si>
  <si>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</si>
  <si>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</si>
  <si>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</si>
  <si>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</si>
  <si>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</si>
  <si>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</si>
  <si>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</si>
  <si>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</si>
  <si>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</si>
  <si>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</si>
  <si>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</si>
  <si>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</si>
  <si>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</si>
  <si>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</si>
  <si>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</si>
  <si>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</si>
  <si>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</si>
  <si>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</si>
  <si>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</si>
  <si>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</si>
  <si>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</si>
  <si>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</si>
  <si>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</si>
  <si>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</si>
  <si>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</si>
  <si>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</si>
  <si>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</si>
  <si>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</si>
  <si>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</si>
  <si>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</si>
  <si>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</si>
  <si>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</si>
  <si>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</si>
  <si>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</si>
  <si>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</si>
  <si>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</si>
  <si>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</si>
  <si>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</si>
  <si>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</si>
  <si>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</si>
  <si>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</si>
  <si>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</si>
  <si>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</si>
  <si>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</si>
  <si>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</si>
  <si>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</si>
  <si>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</si>
  <si>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</si>
  <si>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</si>
  <si>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</si>
  <si>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</si>
  <si>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</si>
  <si>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</si>
  <si>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</si>
  <si>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</si>
  <si>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</si>
  <si>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</si>
  <si>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</si>
  <si>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</si>
  <si>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</si>
  <si>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</si>
  <si>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</si>
  <si>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</si>
  <si>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</si>
  <si>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</si>
  <si>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</si>
  <si>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</si>
  <si>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</si>
  <si>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</si>
  <si>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</si>
  <si>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</si>
  <si>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</si>
  <si>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</si>
  <si>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</si>
  <si>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</si>
  <si>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</si>
  <si>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</si>
  <si>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</si>
  <si>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</si>
  <si>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</si>
  <si>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</si>
  <si>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</si>
  <si>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</si>
  <si>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</si>
  <si>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</si>
  <si>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</si>
  <si>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</si>
  <si>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</si>
  <si>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</si>
  <si>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</si>
  <si>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</si>
  <si>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</si>
  <si>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</si>
  <si>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</si>
  <si>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</si>
  <si>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</si>
  <si>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</si>
  <si>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</si>
  <si>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</si>
  <si>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</si>
  <si>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</si>
  <si>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</si>
  <si>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</si>
  <si>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</si>
  <si>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</si>
  <si>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</si>
  <si>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</si>
  <si>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</si>
  <si>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</si>
  <si>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</si>
  <si>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</si>
  <si>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</si>
  <si>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</si>
  <si>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</si>
  <si>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</si>
  <si>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</si>
  <si>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</si>
  <si>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</si>
  <si>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</si>
  <si>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</si>
  <si>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</si>
  <si>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</si>
  <si>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</si>
  <si>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</si>
  <si>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</si>
  <si>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</si>
  <si>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</si>
  <si>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</si>
  <si>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</si>
  <si>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</si>
  <si>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</si>
  <si>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</si>
  <si>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</si>
  <si>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</si>
  <si>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</si>
  <si>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</si>
  <si>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</si>
  <si>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</si>
  <si>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</si>
  <si>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</si>
  <si>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</si>
  <si>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</si>
  <si>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</si>
  <si>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</si>
  <si>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</si>
  <si>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</si>
  <si>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</si>
  <si>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</si>
  <si>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</si>
  <si>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</si>
  <si>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</si>
  <si>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</si>
  <si>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</si>
  <si>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</si>
  <si>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</si>
  <si>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</si>
  <si>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</si>
  <si>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</si>
  <si>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</si>
  <si>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</si>
  <si>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</si>
  <si>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</si>
  <si>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</si>
  <si>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</si>
  <si>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</si>
  <si>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</si>
  <si>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</si>
  <si>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</si>
  <si>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</si>
  <si>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</si>
  <si>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</si>
  <si>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</si>
  <si>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</si>
  <si>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</si>
  <si>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</si>
  <si>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</si>
  <si>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</si>
  <si>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</si>
  <si>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</si>
  <si>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</si>
  <si>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</si>
  <si>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</si>
  <si>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</si>
  <si>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</si>
  <si>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</si>
  <si>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</si>
  <si>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</si>
  <si>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</si>
  <si>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</si>
  <si>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</si>
  <si>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</si>
  <si>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</si>
  <si>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</si>
  <si>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</si>
  <si>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</si>
  <si>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</si>
  <si>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</si>
  <si>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</si>
  <si>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</si>
  <si>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</si>
  <si>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</si>
  <si>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</si>
  <si>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</si>
  <si>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</si>
  <si>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</si>
  <si>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</si>
  <si>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</si>
  <si>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</si>
  <si>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</si>
  <si>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</si>
  <si>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</si>
  <si>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</si>
  <si>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</si>
  <si>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</si>
  <si>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</si>
  <si>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</si>
  <si>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</si>
  <si>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</si>
  <si>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</si>
  <si>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</si>
  <si>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</si>
  <si>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</si>
  <si>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</si>
  <si>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</si>
  <si>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</si>
  <si>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</si>
  <si>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</si>
  <si>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</si>
  <si>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</si>
  <si>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</si>
  <si>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</si>
  <si>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</si>
  <si>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</si>
  <si>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</si>
  <si>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</si>
  <si>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</si>
  <si>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</si>
  <si>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</si>
  <si>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</si>
  <si>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</si>
  <si>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</si>
  <si>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</si>
  <si>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</si>
  <si>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</si>
  <si>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</si>
  <si>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</si>
  <si>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</si>
  <si>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</si>
  <si>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</si>
  <si>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</si>
  <si>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</si>
  <si>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</si>
  <si>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</si>
  <si>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</si>
  <si>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</si>
  <si>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</si>
  <si>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</si>
  <si>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</si>
  <si>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</si>
  <si>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</si>
  <si>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</si>
  <si>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</si>
  <si>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</si>
  <si>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</si>
  <si>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</si>
  <si>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</si>
  <si>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</si>
  <si>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</si>
  <si>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</si>
  <si>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</si>
  <si>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</si>
  <si>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</si>
  <si>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</si>
  <si>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</si>
  <si>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</si>
  <si>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</si>
  <si>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</si>
  <si>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</si>
  <si>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</si>
  <si>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</si>
  <si>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</si>
  <si>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</si>
  <si>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</si>
  <si>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</si>
  <si>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</si>
  <si>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</si>
  <si>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</si>
  <si>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</si>
  <si>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</si>
  <si>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</si>
  <si>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</si>
  <si>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</si>
  <si>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</si>
  <si>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</si>
  <si>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</si>
  <si>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</si>
  <si>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</si>
  <si>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</si>
  <si>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</si>
  <si>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</si>
  <si>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</si>
  <si>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</si>
  <si>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</si>
  <si>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</si>
  <si>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</si>
  <si>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</si>
  <si>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</si>
  <si>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</si>
  <si>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</si>
  <si>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</si>
  <si>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</si>
  <si>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</si>
  <si>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</si>
  <si>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</si>
  <si>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</si>
  <si>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</si>
  <si>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</si>
  <si>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</si>
  <si>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</si>
  <si>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</si>
  <si>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</si>
  <si>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</si>
  <si>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</si>
  <si>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</si>
  <si>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</si>
  <si>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</si>
  <si>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</si>
  <si>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</si>
  <si>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</si>
  <si>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</si>
  <si>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</si>
  <si>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</si>
  <si>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</si>
  <si>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</si>
  <si>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</si>
  <si>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</si>
  <si>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</si>
  <si>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</si>
  <si>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</si>
  <si>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</si>
  <si>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</si>
  <si>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</si>
  <si>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</si>
  <si>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</si>
  <si>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</si>
  <si>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</si>
  <si>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</si>
  <si>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</si>
  <si>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</si>
  <si>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</si>
  <si>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</si>
  <si>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</si>
  <si>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</si>
  <si>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</si>
  <si>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</si>
  <si>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</si>
  <si>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</si>
  <si>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</si>
  <si>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</si>
  <si>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</si>
  <si>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</si>
  <si>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</si>
  <si>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</si>
  <si>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</si>
  <si>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</si>
  <si>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</si>
  <si>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</si>
  <si>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</si>
  <si>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</si>
  <si>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</si>
  <si>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</si>
  <si>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</si>
  <si>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</si>
  <si>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</si>
  <si>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</si>
  <si>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</si>
  <si>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</si>
  <si>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</si>
  <si>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</si>
  <si>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</si>
  <si>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</si>
  <si>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</si>
  <si>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</si>
  <si>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</si>
  <si>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</si>
  <si>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</si>
  <si>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</si>
  <si>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</si>
  <si>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</si>
  <si>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</si>
  <si>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</si>
  <si>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</si>
  <si>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</si>
  <si>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</si>
  <si>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</si>
  <si>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</si>
  <si>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</si>
  <si>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</si>
  <si>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</si>
  <si>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</si>
  <si>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</si>
  <si>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</si>
  <si>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</si>
  <si>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</si>
  <si>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</si>
  <si>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</si>
  <si>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</si>
  <si>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</si>
  <si>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</si>
  <si>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</si>
  <si>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</si>
  <si>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</si>
  <si>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</si>
  <si>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</si>
  <si>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</si>
  <si>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</si>
  <si>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</si>
  <si>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</si>
  <si>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</si>
  <si>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</si>
  <si>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</si>
  <si>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</si>
  <si>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</si>
  <si>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</si>
  <si>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</si>
  <si>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</si>
  <si>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</si>
  <si>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</si>
  <si>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</si>
  <si>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</si>
  <si>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</si>
  <si>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</si>
  <si>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</si>
  <si>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</si>
  <si>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</si>
  <si>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</si>
  <si>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</si>
  <si>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</si>
  <si>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</si>
  <si>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</si>
  <si>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</si>
  <si>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</si>
  <si>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</si>
  <si>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</si>
  <si>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</si>
  <si>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</si>
  <si>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</si>
  <si>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</si>
  <si>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</si>
  <si>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</si>
  <si>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</si>
  <si>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</si>
  <si>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</si>
  <si>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</si>
  <si>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</si>
  <si>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</si>
  <si>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</si>
  <si>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</si>
  <si>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</si>
  <si>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</si>
  <si>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</si>
  <si>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</si>
  <si>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</si>
  <si>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</si>
  <si>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</si>
  <si>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</si>
  <si>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</si>
  <si>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</si>
  <si>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</si>
  <si>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</si>
  <si>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</si>
  <si>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</si>
  <si>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</si>
  <si>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</si>
  <si>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</si>
  <si>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</si>
  <si>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</si>
  <si>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</si>
  <si>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</si>
  <si>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</si>
  <si>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</si>
  <si>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</si>
  <si>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</si>
  <si>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</si>
  <si>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</si>
  <si>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</si>
  <si>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</si>
  <si>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</si>
  <si>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</si>
  <si>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</si>
  <si>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</si>
  <si>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</si>
  <si>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</si>
  <si>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</si>
  <si>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</si>
  <si>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</si>
  <si>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</si>
  <si>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</si>
  <si>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</si>
  <si>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</si>
  <si>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</si>
  <si>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</si>
  <si>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</si>
  <si>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</si>
  <si>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</si>
  <si>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</si>
  <si>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</si>
  <si>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</si>
  <si>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</si>
  <si>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</si>
  <si>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</si>
  <si>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</si>
  <si>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</si>
  <si>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</si>
  <si>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</si>
  <si>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</si>
  <si>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</si>
  <si>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</si>
  <si>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</si>
  <si>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</si>
  <si>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</si>
  <si>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</si>
  <si>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</si>
  <si>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</si>
  <si>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</si>
  <si>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</si>
  <si>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</si>
  <si>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</si>
  <si>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</si>
  <si>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</si>
  <si>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</si>
  <si>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</si>
  <si>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</si>
  <si>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</si>
  <si>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</si>
  <si>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</si>
  <si>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</si>
  <si>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</si>
  <si>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</si>
  <si>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</si>
  <si>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</si>
  <si>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</si>
  <si>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</si>
  <si>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</si>
  <si>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</si>
  <si>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</si>
  <si>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</si>
  <si>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</si>
  <si>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</si>
  <si>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</si>
  <si>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</si>
  <si>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</si>
  <si>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</si>
  <si>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</si>
  <si>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</si>
  <si>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</si>
  <si>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</si>
  <si>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</si>
  <si>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</si>
  <si>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</si>
  <si>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</si>
  <si>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</si>
  <si>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</si>
  <si>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</si>
  <si>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</si>
  <si>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</si>
  <si>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</si>
  <si>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</si>
  <si>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</si>
  <si>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</si>
  <si>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</si>
  <si>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</si>
  <si>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</si>
  <si>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</si>
  <si>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</si>
  <si>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</si>
  <si>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</si>
  <si>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</si>
  <si>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</si>
  <si>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</si>
  <si>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</si>
  <si>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</si>
  <si>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</si>
  <si>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</si>
  <si>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</si>
  <si>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</si>
  <si>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</si>
  <si>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</si>
  <si>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</si>
  <si>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</si>
  <si>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</si>
  <si>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</si>
  <si>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</si>
  <si>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</si>
  <si>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</si>
  <si>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</si>
  <si>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</si>
  <si>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</si>
  <si>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</si>
  <si>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</si>
  <si>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</si>
  <si>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</si>
  <si>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</si>
  <si>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</si>
  <si>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</si>
  <si>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</si>
  <si>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</si>
  <si>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</si>
  <si>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</si>
  <si>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</si>
  <si>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</si>
  <si>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</si>
  <si>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</si>
  <si>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</si>
  <si>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</si>
  <si>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</si>
  <si>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</si>
  <si>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</si>
  <si>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</si>
  <si>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</si>
  <si>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</si>
  <si>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</si>
  <si>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</si>
  <si>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</si>
  <si>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</si>
  <si>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</si>
  <si>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</si>
  <si>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</si>
  <si>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</si>
  <si>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</si>
  <si>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</si>
  <si>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</si>
  <si>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</si>
  <si>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</si>
  <si>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</si>
  <si>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</si>
  <si>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</si>
  <si>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</si>
  <si>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</si>
  <si>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</si>
  <si>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</si>
  <si>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</si>
  <si>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</si>
  <si>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</si>
  <si>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</si>
  <si>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</si>
  <si>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</si>
  <si>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</si>
  <si>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</si>
  <si>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</si>
  <si>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</si>
  <si>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</si>
  <si>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</si>
  <si>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</si>
  <si>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</si>
  <si>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</si>
  <si>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</si>
  <si>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</si>
  <si>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</si>
  <si>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</si>
  <si>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</si>
  <si>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</si>
  <si>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</si>
  <si>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</si>
  <si>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</si>
  <si>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</si>
  <si>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</si>
  <si>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</si>
  <si>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</si>
  <si>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</si>
  <si>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</si>
  <si>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</si>
  <si>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</si>
  <si>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</si>
  <si>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</si>
  <si>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</si>
  <si>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</si>
  <si>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</si>
  <si>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</si>
  <si>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</si>
  <si>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</si>
  <si>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</si>
  <si>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</si>
  <si>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</si>
  <si>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</si>
  <si>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</si>
  <si>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</si>
  <si>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</si>
  <si>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</si>
  <si>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</si>
  <si>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</si>
  <si>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</si>
  <si>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</si>
  <si>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</si>
  <si>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</si>
  <si>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</si>
  <si>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</si>
  <si>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</si>
  <si>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</si>
  <si>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</si>
  <si>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</si>
  <si>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</si>
  <si>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</si>
  <si>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</si>
  <si>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</si>
  <si>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</si>
  <si>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</si>
  <si>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</si>
  <si>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</si>
  <si>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</si>
  <si>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</si>
  <si>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</si>
  <si>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</si>
  <si>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</si>
  <si>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</si>
  <si>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</si>
  <si>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</si>
  <si>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</si>
  <si>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</si>
  <si>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</si>
  <si>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</si>
  <si>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</si>
  <si>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</si>
  <si>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</si>
  <si>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</si>
  <si>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</si>
  <si>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</si>
  <si>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</si>
  <si>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</si>
  <si>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</si>
  <si>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</si>
  <si>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</si>
  <si>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</si>
  <si>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</si>
  <si>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</si>
  <si>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</si>
  <si>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</si>
  <si>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</si>
  <si>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</si>
  <si>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</si>
  <si>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</si>
  <si>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</si>
  <si>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</si>
  <si>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</si>
  <si>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</si>
  <si>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</si>
  <si>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</si>
  <si>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</si>
  <si>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</si>
  <si>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</si>
  <si>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</si>
  <si>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</si>
  <si>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</si>
  <si>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</si>
  <si>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</si>
  <si>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</si>
  <si>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</si>
  <si>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</si>
  <si>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</si>
  <si>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</si>
  <si>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</si>
  <si>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</si>
  <si>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</si>
  <si>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</si>
  <si>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</si>
  <si>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</si>
  <si>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</si>
  <si>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</si>
  <si>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</si>
  <si>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</si>
  <si>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</si>
  <si>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</si>
  <si>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</si>
  <si>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</si>
  <si>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</si>
  <si>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</si>
  <si>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</si>
  <si>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</si>
  <si>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</si>
  <si>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</si>
  <si>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</si>
  <si>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</si>
  <si>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</si>
  <si>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</si>
  <si>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</si>
  <si>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</si>
  <si>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</si>
  <si>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</si>
  <si>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</si>
  <si>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</si>
  <si>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</si>
  <si>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</si>
  <si>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</si>
  <si>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</si>
  <si>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</si>
  <si>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</si>
  <si>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</si>
  <si>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</si>
  <si>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</si>
  <si>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</si>
  <si>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</si>
  <si>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</si>
  <si>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</si>
  <si>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</si>
  <si>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</si>
  <si>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</si>
  <si>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</si>
  <si>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</si>
  <si>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</si>
  <si>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</si>
  <si>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</si>
  <si>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</si>
  <si>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</si>
  <si>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</si>
  <si>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</si>
  <si>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</si>
  <si>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</si>
  <si>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</si>
  <si>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</si>
  <si>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</si>
  <si>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</si>
  <si>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</si>
  <si>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</si>
  <si>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</si>
  <si>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</si>
  <si>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</si>
  <si>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</si>
  <si>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</si>
  <si>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</si>
  <si>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</si>
  <si>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</si>
  <si>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</si>
  <si>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</si>
  <si>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</si>
  <si>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</si>
  <si>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</si>
  <si>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</si>
  <si>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</si>
  <si>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</si>
  <si>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</si>
  <si>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</si>
  <si>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</si>
  <si>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</si>
  <si>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</si>
  <si>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</si>
  <si>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</si>
  <si>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</si>
  <si>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</si>
  <si>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</si>
  <si>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</si>
  <si>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</si>
  <si>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</si>
  <si>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</si>
  <si>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</si>
  <si>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</si>
  <si>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</si>
  <si>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</si>
  <si>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</si>
  <si>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</si>
  <si>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</si>
  <si>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</si>
  <si>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</si>
  <si>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</si>
  <si>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</si>
  <si>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</si>
  <si>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</si>
  <si>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</si>
  <si>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</si>
  <si>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</si>
  <si>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</si>
  <si>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</si>
  <si>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</si>
  <si>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</si>
  <si>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</si>
  <si>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</si>
  <si>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</si>
  <si>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</si>
  <si>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</si>
  <si>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</si>
  <si>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</si>
  <si>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</si>
  <si>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</si>
  <si>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</si>
  <si>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</si>
  <si>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</si>
  <si>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</si>
  <si>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</si>
  <si>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</si>
  <si>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</si>
  <si>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</si>
  <si>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</si>
  <si>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</si>
  <si>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</si>
  <si>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</si>
  <si>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</si>
  <si>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</si>
  <si>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</si>
  <si>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</si>
  <si>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</si>
  <si>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</si>
  <si>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</si>
  <si>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</si>
  <si>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</si>
  <si>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</si>
  <si>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</si>
  <si>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</si>
  <si>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</si>
  <si>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</si>
  <si>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</si>
  <si>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</si>
  <si>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</si>
  <si>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</si>
  <si>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</si>
  <si>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</si>
  <si>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</si>
  <si>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</si>
  <si>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</si>
  <si>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</si>
  <si>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</si>
  <si>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</si>
  <si>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</si>
  <si>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</si>
  <si>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</si>
  <si>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</si>
  <si>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</si>
  <si>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</si>
  <si>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</si>
  <si>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</si>
  <si>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</si>
  <si>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</si>
  <si>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</si>
  <si>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</si>
  <si>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</si>
  <si>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</si>
  <si>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</si>
  <si>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</si>
  <si>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</si>
  <si>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</si>
  <si>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</si>
  <si>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</si>
  <si>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</si>
  <si>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</si>
  <si>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</si>
  <si>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</si>
  <si>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</si>
  <si>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</si>
  <si>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</si>
  <si>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</si>
  <si>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</si>
  <si>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</si>
  <si>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</si>
  <si>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</si>
  <si>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</si>
  <si>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</si>
  <si>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</si>
  <si>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</si>
  <si>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</si>
  <si>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</si>
  <si>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</si>
  <si>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</si>
  <si>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</si>
  <si>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</si>
  <si>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</si>
  <si>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</si>
  <si>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</si>
  <si>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</si>
  <si>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</si>
  <si>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</si>
  <si>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</si>
  <si>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</si>
  <si>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</si>
  <si>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</si>
  <si>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</si>
  <si>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</si>
  <si>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</si>
  <si>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</si>
  <si>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</si>
  <si>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</si>
  <si>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</si>
  <si>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</si>
  <si>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</si>
  <si>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</si>
  <si>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</si>
  <si>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</si>
  <si>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</si>
  <si>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</si>
  <si>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</si>
  <si>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</si>
  <si>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</si>
  <si>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</si>
  <si>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</si>
  <si>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</si>
  <si>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</si>
  <si>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</si>
  <si>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</si>
  <si>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</si>
  <si>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</si>
  <si>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</si>
  <si>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</si>
  <si>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</si>
  <si>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</si>
  <si>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</si>
  <si>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</si>
  <si>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</si>
  <si>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</si>
  <si>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</si>
  <si>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</si>
  <si>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</si>
  <si>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</si>
  <si>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</si>
  <si>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</si>
  <si>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</si>
  <si>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</si>
  <si>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</si>
  <si>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</si>
  <si>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</si>
  <si>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</si>
  <si>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</si>
  <si>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</si>
  <si>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</si>
  <si>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</si>
  <si>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</si>
  <si>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</si>
  <si>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</si>
  <si>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</si>
  <si>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</si>
  <si>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</si>
  <si>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</si>
  <si>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</si>
  <si>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</si>
  <si>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</si>
  <si>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</si>
  <si>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</si>
  <si>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</si>
  <si>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</si>
  <si>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</si>
  <si>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</si>
  <si>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</si>
  <si>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</si>
  <si>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</si>
  <si>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</si>
  <si>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</si>
  <si>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</si>
  <si>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</si>
  <si>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</si>
  <si>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</si>
  <si>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</si>
  <si>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</si>
  <si>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</si>
  <si>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</si>
  <si>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</si>
  <si>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</si>
  <si>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</si>
  <si>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</si>
  <si>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</si>
  <si>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</si>
  <si>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</si>
  <si>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</si>
  <si>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</si>
  <si>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</si>
  <si>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</si>
  <si>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</si>
  <si>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</si>
  <si>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</si>
  <si>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</si>
  <si>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</si>
  <si>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</si>
  <si>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</si>
  <si>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</si>
  <si>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</si>
  <si>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</si>
  <si>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</si>
  <si>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</si>
  <si>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</si>
  <si>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</si>
  <si>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</si>
  <si>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</si>
  <si>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</si>
  <si>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</si>
  <si>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</si>
  <si>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</si>
  <si>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</si>
  <si>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</si>
  <si>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Se refiere al valor del Bono Cupón Cero que respalda el pago de los créditos asociados al mismo (Activo)</t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</si>
  <si>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</si>
  <si>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</si>
  <si>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</si>
  <si>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</si>
  <si>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</si>
  <si>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</si>
  <si>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</si>
  <si>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</si>
  <si>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</si>
  <si>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</si>
  <si>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</si>
  <si>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</si>
  <si>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</si>
  <si>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</si>
  <si>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</si>
  <si>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</si>
  <si>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</si>
  <si>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</si>
  <si>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</si>
  <si>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</si>
  <si>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</si>
  <si>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</si>
  <si>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</si>
  <si>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</si>
  <si>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</si>
  <si>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</si>
  <si>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</si>
  <si>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</si>
  <si>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</si>
  <si>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</si>
  <si>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</si>
  <si>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</si>
  <si>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>C.P. JOSÉ SANTIAGO ORTEGA VEGA</t>
  </si>
  <si>
    <t>DIRECTOR ADMINISTRATIVO</t>
  </si>
  <si>
    <t>DR. ALFREDO CUECUECHA MENDOZA</t>
  </si>
  <si>
    <t>PRESIDENTE DE LA JUNTA DE GOBIERNO</t>
  </si>
  <si>
    <t>C.P. JOSE SANTIAGO ORTEGA VEGA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</si>
  <si>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</si>
  <si>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</si>
  <si>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</si>
  <si>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</si>
  <si>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</si>
  <si>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CONACYT CONAVI 260216</t>
  </si>
  <si>
    <t>CONACYT SEP CONACYT 288946</t>
  </si>
  <si>
    <t>2018 (d)</t>
  </si>
  <si>
    <t>31 de diciembre de 2017-1 ( e )</t>
  </si>
  <si>
    <t>al 31 de diciembre de 2017-1 (d)</t>
  </si>
  <si>
    <t>Al 30 de junio de 2018 (b) y al 31 de diciembre de 2017-1 (PESOS)</t>
  </si>
  <si>
    <t>Del 1 de enero al 30 de junio de 2018 (b)</t>
  </si>
  <si>
    <t>Del 1 de enero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</si>
</sst>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4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16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15" xfId="0" applyNumberFormat="1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 wrapText="1"/>
    </xf>
    <xf numFmtId="166" fontId="21" fillId="0" borderId="37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21" fillId="0" borderId="15" xfId="0" applyNumberFormat="1" applyFont="1" applyFill="1" applyBorder="1" applyAlignment="1">
      <alignment horizontal="center" vertical="center" wrapText="1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1" fillId="0" borderId="0" xfId="0" applyFont="1" applyAlignment="1">
      <alignment horizontal="center"/>
    </xf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21" fillId="39" borderId="15" xfId="45" applyNumberFormat="1" applyFont="1" applyFill="1" applyBorder="1" applyAlignment="1">
      <alignment horizontal="right" vertical="center"/>
    </xf>
    <xf numFmtId="1" fontId="18" fillId="39" borderId="15" xfId="45" applyNumberFormat="1" applyFont="1" applyFill="1" applyBorder="1" applyAlignment="1">
      <alignment horizontal="right" vertical="center"/>
    </xf>
    <xf numFmtId="1" fontId="21" fillId="0" borderId="36" xfId="45" applyNumberFormat="1" applyFont="1" applyFill="1" applyBorder="1" applyAlignment="1">
      <alignment horizontal="right" vertical="center"/>
    </xf>
    <xf numFmtId="1" fontId="21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/>
    </xf>
    <xf numFmtId="1" fontId="21" fillId="0" borderId="37" xfId="45" applyNumberFormat="1" applyFont="1" applyFill="1" applyBorder="1" applyAlignment="1">
      <alignment horizontal="right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3" fillId="0" borderId="15" xfId="45" applyNumberFormat="1" applyFont="1" applyBorder="1" applyAlignment="1">
      <alignment horizontal="right" vertical="center"/>
    </xf>
    <xf numFmtId="1" fontId="21" fillId="0" borderId="36" xfId="45" applyNumberFormat="1" applyFont="1" applyFill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 wrapText="1"/>
    </xf>
    <xf numFmtId="166" fontId="21" fillId="0" borderId="37" xfId="45" applyNumberFormat="1" applyFont="1" applyFill="1" applyBorder="1" applyAlignment="1">
      <alignment horizontal="right" vertical="center" wrapText="1"/>
    </xf>
    <xf numFmtId="166" fontId="34" fillId="0" borderId="15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center" vertical="center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/>
    <cellStyle name="Millares 2 2" xfId="52"/>
    <cellStyle name="Millares 5 2" xfId="44"/>
    <cellStyle name="Moneda" xfId="53" builtinId="4"/>
    <cellStyle name="Neutral" xfId="8" builtinId="28" customBuiltin="1"/>
    <cellStyle name="Normal" xfId="0" builtinId="0"/>
    <cellStyle name="Normal 2" xfId="46"/>
    <cellStyle name="Normal 3" xfId="48"/>
    <cellStyle name="Normal 5 3" xfId="42"/>
    <cellStyle name="Normal 7 2 2" xfId="43"/>
    <cellStyle name="Normal 9" xfId="5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/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/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/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/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Users\Salomon\Documents\SALOMON\CONTABILIDAD\INTERNO%201\CONTABILIDAD%202014\ESTADOS%20FINANCIEROS\AGOSTO\CUENTA%20PUBLICA%20ENERO-FEBRERO\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244\Desktop\Documents%20and%20Settings\conta_marysol2\Datos%20de%20programa\Microsoft\Excel\CUENTA%20PUBLICA%20ENERO-FEBRERO\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2"/>
      <c r="B1" s="32"/>
      <c r="C1" s="32"/>
      <c r="D1" s="32"/>
      <c r="E1" s="32"/>
      <c r="F1" s="32"/>
      <c r="G1" s="374">
        <v>2016</v>
      </c>
      <c r="H1" s="374"/>
      <c r="I1" s="374"/>
      <c r="J1" s="374"/>
      <c r="K1" s="107"/>
      <c r="L1" s="32"/>
    </row>
    <row r="2" spans="1:12" x14ac:dyDescent="0.25">
      <c r="A2" s="32"/>
      <c r="B2" s="32"/>
      <c r="C2" s="32"/>
      <c r="D2" s="32"/>
      <c r="E2" s="32"/>
      <c r="F2" s="32"/>
      <c r="G2" s="107" t="s">
        <v>2</v>
      </c>
      <c r="H2" s="107" t="s">
        <v>579</v>
      </c>
      <c r="I2" s="107" t="s">
        <v>580</v>
      </c>
      <c r="J2" s="107" t="s">
        <v>581</v>
      </c>
      <c r="K2" s="107"/>
      <c r="L2" s="32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2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2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2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2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2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2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2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2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2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2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2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2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2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2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2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2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2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2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2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2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2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2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2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2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2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2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2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2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2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2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2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2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2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2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2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2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2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2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2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5">
        <f>SUM(J43:J65)</f>
        <v>28951.840000000007</v>
      </c>
      <c r="K42" s="7"/>
      <c r="L42" s="32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2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2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2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2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2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2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2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2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2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2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2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2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2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2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2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2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2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2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2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2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2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2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2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2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2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2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2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2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2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2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2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2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2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2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2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2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2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2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2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2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2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2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2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2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2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2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2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2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2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2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2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2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2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2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2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2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2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2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2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2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2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2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2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2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2"/>
    </row>
    <row r="108" spans="1:12" x14ac:dyDescent="0.25">
      <c r="A108" s="3"/>
      <c r="B108" s="3"/>
      <c r="C108" s="3"/>
      <c r="D108" s="3"/>
      <c r="E108" s="3"/>
      <c r="F108" s="34" t="s">
        <v>542</v>
      </c>
      <c r="G108" s="35">
        <v>236544.33</v>
      </c>
      <c r="H108" s="5">
        <f t="shared" si="2"/>
        <v>0</v>
      </c>
      <c r="I108" s="5">
        <f t="shared" si="2"/>
        <v>0</v>
      </c>
      <c r="J108" s="35">
        <f>+G108+H108-I108</f>
        <v>236544.33</v>
      </c>
      <c r="K108" s="35"/>
      <c r="L108" s="32"/>
    </row>
    <row r="109" spans="1:12" x14ac:dyDescent="0.25">
      <c r="A109" s="3"/>
      <c r="B109" s="3"/>
      <c r="C109" s="3"/>
      <c r="D109" s="3"/>
      <c r="E109" s="3"/>
      <c r="F109" s="34" t="s">
        <v>543</v>
      </c>
      <c r="G109" s="35">
        <v>630876.26</v>
      </c>
      <c r="H109" s="5">
        <f t="shared" si="2"/>
        <v>0</v>
      </c>
      <c r="I109" s="5">
        <f t="shared" si="2"/>
        <v>0</v>
      </c>
      <c r="J109" s="35">
        <f>+G109+H109-I109</f>
        <v>630876.26</v>
      </c>
      <c r="K109" s="35"/>
      <c r="L109" s="32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2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2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2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2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2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2"/>
    </row>
    <row r="116" spans="1:12" x14ac:dyDescent="0.25">
      <c r="A116" s="3"/>
      <c r="B116" s="3"/>
      <c r="C116" s="3"/>
      <c r="D116" s="3"/>
      <c r="E116" s="3">
        <v>1</v>
      </c>
      <c r="F116" s="34" t="s">
        <v>467</v>
      </c>
      <c r="G116" s="35">
        <v>33925</v>
      </c>
      <c r="H116" s="35">
        <v>0</v>
      </c>
      <c r="I116" s="35">
        <v>31050</v>
      </c>
      <c r="J116" s="35">
        <f t="shared" ref="J116:J141" si="3">+G116+H116-I116</f>
        <v>2875</v>
      </c>
      <c r="K116" s="35"/>
      <c r="L116" s="32"/>
    </row>
    <row r="117" spans="1:12" x14ac:dyDescent="0.25">
      <c r="A117" s="3"/>
      <c r="B117" s="3"/>
      <c r="C117" s="3"/>
      <c r="D117" s="3"/>
      <c r="E117" s="3">
        <v>2</v>
      </c>
      <c r="F117" s="34" t="s">
        <v>468</v>
      </c>
      <c r="G117" s="35">
        <v>23719</v>
      </c>
      <c r="H117" s="35">
        <v>0</v>
      </c>
      <c r="I117" s="35">
        <v>0</v>
      </c>
      <c r="J117" s="35">
        <f t="shared" si="3"/>
        <v>23719</v>
      </c>
      <c r="K117" s="35"/>
      <c r="L117" s="32"/>
    </row>
    <row r="118" spans="1:12" x14ac:dyDescent="0.25">
      <c r="A118" s="3"/>
      <c r="B118" s="3"/>
      <c r="C118" s="3"/>
      <c r="D118" s="3"/>
      <c r="E118" s="3">
        <v>3</v>
      </c>
      <c r="F118" s="34" t="s">
        <v>469</v>
      </c>
      <c r="G118" s="35">
        <v>6789.99</v>
      </c>
      <c r="H118" s="35">
        <v>0</v>
      </c>
      <c r="I118" s="35">
        <v>1978</v>
      </c>
      <c r="J118" s="35">
        <f t="shared" si="3"/>
        <v>4811.99</v>
      </c>
      <c r="K118" s="35"/>
      <c r="L118" s="32"/>
    </row>
    <row r="119" spans="1:12" x14ac:dyDescent="0.25">
      <c r="A119" s="3"/>
      <c r="B119" s="3"/>
      <c r="C119" s="3"/>
      <c r="D119" s="3"/>
      <c r="E119" s="3">
        <v>4</v>
      </c>
      <c r="F119" s="34" t="s">
        <v>470</v>
      </c>
      <c r="G119" s="35">
        <v>137491</v>
      </c>
      <c r="H119" s="35">
        <v>0</v>
      </c>
      <c r="I119" s="35">
        <v>0</v>
      </c>
      <c r="J119" s="35">
        <f t="shared" si="3"/>
        <v>137491</v>
      </c>
      <c r="K119" s="35"/>
      <c r="L119" s="32"/>
    </row>
    <row r="120" spans="1:12" x14ac:dyDescent="0.25">
      <c r="A120" s="3"/>
      <c r="B120" s="3"/>
      <c r="C120" s="3"/>
      <c r="D120" s="3"/>
      <c r="E120" s="3">
        <v>5</v>
      </c>
      <c r="F120" s="34" t="s">
        <v>471</v>
      </c>
      <c r="G120" s="35">
        <v>17294.34</v>
      </c>
      <c r="H120" s="35">
        <v>0</v>
      </c>
      <c r="I120" s="35">
        <v>0</v>
      </c>
      <c r="J120" s="35">
        <f t="shared" si="3"/>
        <v>17294.34</v>
      </c>
      <c r="K120" s="35"/>
      <c r="L120" s="32"/>
    </row>
    <row r="121" spans="1:12" x14ac:dyDescent="0.25">
      <c r="A121" s="3"/>
      <c r="B121" s="3"/>
      <c r="C121" s="3"/>
      <c r="D121" s="3"/>
      <c r="E121" s="3">
        <v>6</v>
      </c>
      <c r="F121" s="34" t="s">
        <v>472</v>
      </c>
      <c r="G121" s="35">
        <v>1592.06</v>
      </c>
      <c r="H121" s="35">
        <v>0</v>
      </c>
      <c r="I121" s="35">
        <v>0</v>
      </c>
      <c r="J121" s="35">
        <f t="shared" si="3"/>
        <v>1592.06</v>
      </c>
      <c r="K121" s="35"/>
      <c r="L121" s="32"/>
    </row>
    <row r="122" spans="1:12" x14ac:dyDescent="0.25">
      <c r="A122" s="3"/>
      <c r="B122" s="3"/>
      <c r="C122" s="3"/>
      <c r="D122" s="3"/>
      <c r="E122" s="3">
        <v>7</v>
      </c>
      <c r="F122" s="34" t="s">
        <v>473</v>
      </c>
      <c r="G122" s="35">
        <v>4500</v>
      </c>
      <c r="H122" s="35">
        <v>0</v>
      </c>
      <c r="I122" s="35">
        <v>4500</v>
      </c>
      <c r="J122" s="35">
        <f t="shared" si="3"/>
        <v>0</v>
      </c>
      <c r="K122" s="35"/>
      <c r="L122" s="32"/>
    </row>
    <row r="123" spans="1:12" x14ac:dyDescent="0.25">
      <c r="A123" s="3"/>
      <c r="B123" s="3"/>
      <c r="C123" s="3"/>
      <c r="D123" s="3"/>
      <c r="E123" s="3">
        <v>8</v>
      </c>
      <c r="F123" s="34" t="s">
        <v>474</v>
      </c>
      <c r="G123" s="35">
        <v>15850.76</v>
      </c>
      <c r="H123" s="35">
        <v>0</v>
      </c>
      <c r="I123" s="35">
        <v>0</v>
      </c>
      <c r="J123" s="35">
        <f t="shared" si="3"/>
        <v>15850.76</v>
      </c>
      <c r="K123" s="35"/>
      <c r="L123" s="32"/>
    </row>
    <row r="124" spans="1:12" x14ac:dyDescent="0.25">
      <c r="A124" s="3"/>
      <c r="B124" s="3"/>
      <c r="C124" s="3"/>
      <c r="D124" s="3"/>
      <c r="E124" s="3">
        <v>9</v>
      </c>
      <c r="F124" s="34" t="s">
        <v>475</v>
      </c>
      <c r="G124" s="35">
        <v>5348.71</v>
      </c>
      <c r="H124" s="35">
        <v>0</v>
      </c>
      <c r="I124" s="35">
        <v>0</v>
      </c>
      <c r="J124" s="35">
        <f t="shared" si="3"/>
        <v>5348.71</v>
      </c>
      <c r="K124" s="35"/>
      <c r="L124" s="32"/>
    </row>
    <row r="125" spans="1:12" x14ac:dyDescent="0.25">
      <c r="A125" s="3"/>
      <c r="B125" s="3"/>
      <c r="C125" s="3"/>
      <c r="D125" s="3"/>
      <c r="E125" s="3">
        <v>10</v>
      </c>
      <c r="F125" s="34" t="s">
        <v>476</v>
      </c>
      <c r="G125" s="35">
        <v>3220</v>
      </c>
      <c r="H125" s="35">
        <v>0</v>
      </c>
      <c r="I125" s="35">
        <v>0</v>
      </c>
      <c r="J125" s="35">
        <f t="shared" si="3"/>
        <v>3220</v>
      </c>
      <c r="K125" s="35"/>
      <c r="L125" s="32"/>
    </row>
    <row r="126" spans="1:12" x14ac:dyDescent="0.25">
      <c r="A126" s="3"/>
      <c r="B126" s="3"/>
      <c r="C126" s="3"/>
      <c r="D126" s="3"/>
      <c r="E126" s="3">
        <v>11</v>
      </c>
      <c r="F126" s="34" t="s">
        <v>477</v>
      </c>
      <c r="G126" s="35">
        <v>1380</v>
      </c>
      <c r="H126" s="35">
        <v>0</v>
      </c>
      <c r="I126" s="35">
        <v>0</v>
      </c>
      <c r="J126" s="35">
        <f t="shared" si="3"/>
        <v>1380</v>
      </c>
      <c r="K126" s="35"/>
      <c r="L126" s="32"/>
    </row>
    <row r="127" spans="1:12" x14ac:dyDescent="0.25">
      <c r="A127" s="3"/>
      <c r="B127" s="3"/>
      <c r="C127" s="3"/>
      <c r="D127" s="3"/>
      <c r="E127" s="3">
        <v>12</v>
      </c>
      <c r="F127" s="34" t="s">
        <v>478</v>
      </c>
      <c r="G127" s="35">
        <v>7923.86</v>
      </c>
      <c r="H127" s="35">
        <v>0</v>
      </c>
      <c r="I127" s="35">
        <v>0</v>
      </c>
      <c r="J127" s="35">
        <f t="shared" si="3"/>
        <v>7923.86</v>
      </c>
      <c r="K127" s="35"/>
      <c r="L127" s="32"/>
    </row>
    <row r="128" spans="1:12" x14ac:dyDescent="0.25">
      <c r="A128" s="3"/>
      <c r="B128" s="3"/>
      <c r="C128" s="3"/>
      <c r="D128" s="3"/>
      <c r="E128" s="3">
        <v>13</v>
      </c>
      <c r="F128" s="34" t="s">
        <v>479</v>
      </c>
      <c r="G128" s="35">
        <v>4690.8500000000004</v>
      </c>
      <c r="H128" s="35">
        <v>0</v>
      </c>
      <c r="I128" s="35">
        <v>0</v>
      </c>
      <c r="J128" s="35">
        <f t="shared" si="3"/>
        <v>4690.8500000000004</v>
      </c>
      <c r="K128" s="35"/>
      <c r="L128" s="32"/>
    </row>
    <row r="129" spans="1:12" x14ac:dyDescent="0.25">
      <c r="A129" s="3"/>
      <c r="B129" s="3"/>
      <c r="C129" s="3"/>
      <c r="D129" s="3"/>
      <c r="E129" s="3">
        <v>14</v>
      </c>
      <c r="F129" s="34" t="s">
        <v>480</v>
      </c>
      <c r="G129" s="35">
        <v>1469</v>
      </c>
      <c r="H129" s="35">
        <v>0</v>
      </c>
      <c r="I129" s="35">
        <v>0</v>
      </c>
      <c r="J129" s="35">
        <f t="shared" si="3"/>
        <v>1469</v>
      </c>
      <c r="K129" s="35"/>
      <c r="L129" s="32"/>
    </row>
    <row r="130" spans="1:12" x14ac:dyDescent="0.25">
      <c r="A130" s="3"/>
      <c r="B130" s="3"/>
      <c r="C130" s="3"/>
      <c r="D130" s="3"/>
      <c r="E130" s="3">
        <v>15</v>
      </c>
      <c r="F130" s="34" t="s">
        <v>481</v>
      </c>
      <c r="G130" s="35">
        <v>4907.96</v>
      </c>
      <c r="H130" s="35">
        <v>0</v>
      </c>
      <c r="I130" s="35">
        <v>0</v>
      </c>
      <c r="J130" s="35">
        <f t="shared" si="3"/>
        <v>4907.96</v>
      </c>
      <c r="K130" s="35"/>
      <c r="L130" s="32"/>
    </row>
    <row r="131" spans="1:12" x14ac:dyDescent="0.25">
      <c r="A131" s="3"/>
      <c r="B131" s="3"/>
      <c r="C131" s="3"/>
      <c r="D131" s="3"/>
      <c r="E131" s="3">
        <v>16</v>
      </c>
      <c r="F131" s="34" t="s">
        <v>482</v>
      </c>
      <c r="G131" s="35">
        <v>4338</v>
      </c>
      <c r="H131" s="35">
        <v>0</v>
      </c>
      <c r="I131" s="35">
        <v>0</v>
      </c>
      <c r="J131" s="35">
        <f t="shared" si="3"/>
        <v>4338</v>
      </c>
      <c r="K131" s="35"/>
      <c r="L131" s="32"/>
    </row>
    <row r="132" spans="1:12" x14ac:dyDescent="0.25">
      <c r="A132" s="3"/>
      <c r="B132" s="3"/>
      <c r="C132" s="3"/>
      <c r="D132" s="3"/>
      <c r="E132" s="3">
        <v>17</v>
      </c>
      <c r="F132" s="34" t="s">
        <v>483</v>
      </c>
      <c r="G132" s="35">
        <v>3314.73</v>
      </c>
      <c r="H132" s="35">
        <v>0</v>
      </c>
      <c r="I132" s="35">
        <v>908</v>
      </c>
      <c r="J132" s="35">
        <f t="shared" si="3"/>
        <v>2406.73</v>
      </c>
      <c r="K132" s="35"/>
      <c r="L132" s="32"/>
    </row>
    <row r="133" spans="1:12" x14ac:dyDescent="0.25">
      <c r="A133" s="3"/>
      <c r="B133" s="3"/>
      <c r="C133" s="3"/>
      <c r="D133" s="3"/>
      <c r="E133" s="3">
        <v>18</v>
      </c>
      <c r="F133" s="34" t="s">
        <v>484</v>
      </c>
      <c r="G133" s="35">
        <v>1274.9100000000001</v>
      </c>
      <c r="H133" s="35">
        <v>0</v>
      </c>
      <c r="I133" s="35">
        <v>0</v>
      </c>
      <c r="J133" s="35">
        <f t="shared" si="3"/>
        <v>1274.9100000000001</v>
      </c>
      <c r="K133" s="35"/>
      <c r="L133" s="32"/>
    </row>
    <row r="134" spans="1:12" x14ac:dyDescent="0.25">
      <c r="A134" s="3"/>
      <c r="B134" s="3"/>
      <c r="C134" s="3"/>
      <c r="D134" s="3"/>
      <c r="E134" s="3">
        <v>19</v>
      </c>
      <c r="F134" s="34" t="s">
        <v>485</v>
      </c>
      <c r="G134" s="35">
        <v>2699</v>
      </c>
      <c r="H134" s="35">
        <v>0</v>
      </c>
      <c r="I134" s="35">
        <v>0</v>
      </c>
      <c r="J134" s="35">
        <f t="shared" si="3"/>
        <v>2699</v>
      </c>
      <c r="K134" s="35"/>
      <c r="L134" s="32"/>
    </row>
    <row r="135" spans="1:12" x14ac:dyDescent="0.25">
      <c r="A135" s="3"/>
      <c r="B135" s="3"/>
      <c r="C135" s="3"/>
      <c r="D135" s="3"/>
      <c r="E135" s="3">
        <v>20</v>
      </c>
      <c r="F135" s="34" t="s">
        <v>544</v>
      </c>
      <c r="G135" s="35">
        <v>9920</v>
      </c>
      <c r="H135" s="35">
        <v>0</v>
      </c>
      <c r="I135" s="35">
        <v>0</v>
      </c>
      <c r="J135" s="35">
        <f t="shared" si="3"/>
        <v>9920</v>
      </c>
      <c r="K135" s="35"/>
      <c r="L135" s="32"/>
    </row>
    <row r="136" spans="1:12" x14ac:dyDescent="0.25">
      <c r="A136" s="33">
        <v>1</v>
      </c>
      <c r="B136" s="33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40"/>
      <c r="I136" s="40"/>
      <c r="J136" s="29">
        <f>SUM(J137:J141)</f>
        <v>849685.39</v>
      </c>
      <c r="K136" s="30"/>
      <c r="L136" s="32"/>
    </row>
    <row r="137" spans="1:12" x14ac:dyDescent="0.25">
      <c r="A137" s="32"/>
      <c r="B137" s="32"/>
      <c r="C137" s="3"/>
      <c r="D137" s="3"/>
      <c r="E137" s="3">
        <v>1</v>
      </c>
      <c r="F137" s="34" t="s">
        <v>486</v>
      </c>
      <c r="G137" s="35">
        <f>752484.09+1</f>
        <v>752485.09</v>
      </c>
      <c r="H137" s="35">
        <v>0</v>
      </c>
      <c r="I137" s="35">
        <v>0</v>
      </c>
      <c r="J137" s="35">
        <f t="shared" si="3"/>
        <v>752485.09</v>
      </c>
      <c r="K137" s="35"/>
      <c r="L137" s="32"/>
    </row>
    <row r="138" spans="1:12" x14ac:dyDescent="0.25">
      <c r="A138" s="32"/>
      <c r="B138" s="32"/>
      <c r="C138" s="3"/>
      <c r="D138" s="3"/>
      <c r="E138" s="3">
        <v>2</v>
      </c>
      <c r="F138" s="34" t="s">
        <v>487</v>
      </c>
      <c r="G138" s="35">
        <v>4800</v>
      </c>
      <c r="H138" s="35">
        <v>0</v>
      </c>
      <c r="I138" s="35">
        <v>0</v>
      </c>
      <c r="J138" s="35">
        <f t="shared" si="3"/>
        <v>4800</v>
      </c>
      <c r="K138" s="35"/>
      <c r="L138" s="32"/>
    </row>
    <row r="139" spans="1:12" x14ac:dyDescent="0.25">
      <c r="A139" s="32"/>
      <c r="B139" s="32"/>
      <c r="C139" s="3"/>
      <c r="D139" s="3"/>
      <c r="E139" s="3">
        <v>3</v>
      </c>
      <c r="F139" s="34" t="s">
        <v>488</v>
      </c>
      <c r="G139" s="35">
        <v>506</v>
      </c>
      <c r="H139" s="35">
        <v>0</v>
      </c>
      <c r="I139" s="35">
        <v>0</v>
      </c>
      <c r="J139" s="35">
        <f t="shared" si="3"/>
        <v>506</v>
      </c>
      <c r="K139" s="35"/>
      <c r="L139" s="32"/>
    </row>
    <row r="140" spans="1:12" x14ac:dyDescent="0.25">
      <c r="A140" s="32"/>
      <c r="B140" s="32"/>
      <c r="C140" s="3"/>
      <c r="D140" s="3"/>
      <c r="E140" s="3">
        <v>4</v>
      </c>
      <c r="F140" s="34" t="s">
        <v>489</v>
      </c>
      <c r="G140" s="35">
        <v>10667.5</v>
      </c>
      <c r="H140" s="35">
        <v>0</v>
      </c>
      <c r="I140" s="35">
        <v>0</v>
      </c>
      <c r="J140" s="35">
        <f t="shared" si="3"/>
        <v>10667.5</v>
      </c>
      <c r="K140" s="35"/>
      <c r="L140" s="32"/>
    </row>
    <row r="141" spans="1:12" x14ac:dyDescent="0.25">
      <c r="A141" s="32"/>
      <c r="B141" s="32"/>
      <c r="C141" s="3"/>
      <c r="D141" s="3"/>
      <c r="E141" s="3">
        <v>5</v>
      </c>
      <c r="F141" s="34" t="s">
        <v>490</v>
      </c>
      <c r="G141" s="35">
        <v>81226.8</v>
      </c>
      <c r="H141" s="35">
        <v>0</v>
      </c>
      <c r="I141" s="35">
        <v>0</v>
      </c>
      <c r="J141" s="35">
        <f t="shared" si="3"/>
        <v>81226.8</v>
      </c>
      <c r="K141" s="35"/>
      <c r="L141" s="32"/>
    </row>
    <row r="142" spans="1:12" x14ac:dyDescent="0.25">
      <c r="A142" s="33">
        <v>1</v>
      </c>
      <c r="B142" s="33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2"/>
    </row>
    <row r="143" spans="1:12" x14ac:dyDescent="0.25">
      <c r="A143" s="33">
        <v>1</v>
      </c>
      <c r="B143" s="33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2"/>
    </row>
    <row r="144" spans="1:12" x14ac:dyDescent="0.25">
      <c r="A144" s="32"/>
      <c r="B144" s="32"/>
      <c r="C144" s="3"/>
      <c r="D144" s="3"/>
      <c r="E144" s="3"/>
      <c r="F144" s="34" t="s">
        <v>491</v>
      </c>
      <c r="G144" s="35">
        <v>0</v>
      </c>
      <c r="H144" s="35">
        <v>0</v>
      </c>
      <c r="I144" s="35">
        <v>0</v>
      </c>
      <c r="J144" s="35">
        <f t="shared" ref="J144:J150" si="4">+G144+H144-I144</f>
        <v>0</v>
      </c>
      <c r="K144" s="35"/>
      <c r="L144" s="32"/>
    </row>
    <row r="145" spans="1:12" x14ac:dyDescent="0.25">
      <c r="A145" s="32"/>
      <c r="B145" s="32"/>
      <c r="C145" s="3"/>
      <c r="D145" s="3"/>
      <c r="E145" s="3"/>
      <c r="F145" s="34" t="s">
        <v>492</v>
      </c>
      <c r="G145" s="35">
        <v>169900</v>
      </c>
      <c r="H145" s="35">
        <v>0</v>
      </c>
      <c r="I145" s="35">
        <v>0</v>
      </c>
      <c r="J145" s="35">
        <f t="shared" si="4"/>
        <v>169900</v>
      </c>
      <c r="K145" s="35"/>
      <c r="L145" s="32"/>
    </row>
    <row r="146" spans="1:12" x14ac:dyDescent="0.25">
      <c r="A146" s="32"/>
      <c r="B146" s="32"/>
      <c r="C146" s="3"/>
      <c r="D146" s="3"/>
      <c r="E146" s="3"/>
      <c r="F146" s="34" t="s">
        <v>493</v>
      </c>
      <c r="G146" s="35">
        <v>0</v>
      </c>
      <c r="H146" s="35">
        <v>0</v>
      </c>
      <c r="I146" s="35">
        <v>0</v>
      </c>
      <c r="J146" s="35">
        <f t="shared" si="4"/>
        <v>0</v>
      </c>
      <c r="K146" s="35"/>
      <c r="L146" s="32"/>
    </row>
    <row r="147" spans="1:12" x14ac:dyDescent="0.25">
      <c r="A147" s="32"/>
      <c r="B147" s="32"/>
      <c r="C147" s="3"/>
      <c r="D147" s="3"/>
      <c r="E147" s="3"/>
      <c r="F147" s="34" t="s">
        <v>494</v>
      </c>
      <c r="G147" s="35">
        <v>0</v>
      </c>
      <c r="H147" s="35">
        <v>0</v>
      </c>
      <c r="I147" s="35">
        <v>0</v>
      </c>
      <c r="J147" s="35">
        <f t="shared" si="4"/>
        <v>0</v>
      </c>
      <c r="K147" s="35"/>
      <c r="L147" s="32"/>
    </row>
    <row r="148" spans="1:12" x14ac:dyDescent="0.25">
      <c r="A148" s="32"/>
      <c r="B148" s="32"/>
      <c r="C148" s="3"/>
      <c r="D148" s="3"/>
      <c r="E148" s="3"/>
      <c r="F148" s="34" t="s">
        <v>495</v>
      </c>
      <c r="G148" s="35">
        <v>0</v>
      </c>
      <c r="H148" s="35">
        <v>0</v>
      </c>
      <c r="I148" s="35">
        <v>0</v>
      </c>
      <c r="J148" s="35">
        <f t="shared" si="4"/>
        <v>0</v>
      </c>
      <c r="K148" s="35"/>
      <c r="L148" s="32"/>
    </row>
    <row r="149" spans="1:12" x14ac:dyDescent="0.25">
      <c r="A149" s="32"/>
      <c r="B149" s="32"/>
      <c r="C149" s="3"/>
      <c r="D149" s="3"/>
      <c r="E149" s="3"/>
      <c r="F149" s="34" t="s">
        <v>496</v>
      </c>
      <c r="G149" s="35">
        <v>303900</v>
      </c>
      <c r="H149" s="35">
        <v>0</v>
      </c>
      <c r="I149" s="35">
        <v>0</v>
      </c>
      <c r="J149" s="35">
        <f t="shared" si="4"/>
        <v>303900</v>
      </c>
      <c r="K149" s="35"/>
      <c r="L149" s="32"/>
    </row>
    <row r="150" spans="1:12" x14ac:dyDescent="0.25">
      <c r="A150" s="32"/>
      <c r="B150" s="32"/>
      <c r="C150" s="3"/>
      <c r="D150" s="3"/>
      <c r="E150" s="3"/>
      <c r="F150" s="34" t="s">
        <v>578</v>
      </c>
      <c r="G150" s="35">
        <v>139700</v>
      </c>
      <c r="H150" s="35">
        <v>0</v>
      </c>
      <c r="I150" s="35">
        <v>0</v>
      </c>
      <c r="J150" s="35">
        <f t="shared" si="4"/>
        <v>139700</v>
      </c>
      <c r="K150" s="35"/>
      <c r="L150" s="32"/>
    </row>
    <row r="151" spans="1:12" x14ac:dyDescent="0.25">
      <c r="A151" s="33">
        <v>1</v>
      </c>
      <c r="B151" s="33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2"/>
    </row>
    <row r="152" spans="1:12" x14ac:dyDescent="0.25">
      <c r="A152" s="33">
        <v>1</v>
      </c>
      <c r="B152" s="33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2"/>
    </row>
    <row r="153" spans="1:12" x14ac:dyDescent="0.25">
      <c r="A153" s="32"/>
      <c r="B153" s="32"/>
      <c r="C153" s="3"/>
      <c r="D153" s="3"/>
      <c r="E153" s="3">
        <v>1</v>
      </c>
      <c r="F153" s="34" t="s">
        <v>497</v>
      </c>
      <c r="G153" s="35">
        <v>12834.77</v>
      </c>
      <c r="H153" s="35">
        <v>0</v>
      </c>
      <c r="I153" s="35">
        <v>0</v>
      </c>
      <c r="J153" s="35">
        <f t="shared" ref="J153:J208" si="5">+G153+H153-I153</f>
        <v>12834.77</v>
      </c>
      <c r="K153" s="35"/>
      <c r="L153" s="32"/>
    </row>
    <row r="154" spans="1:12" x14ac:dyDescent="0.25">
      <c r="A154" s="32"/>
      <c r="B154" s="32"/>
      <c r="C154" s="3"/>
      <c r="D154" s="3"/>
      <c r="E154" s="3">
        <v>2</v>
      </c>
      <c r="F154" s="34" t="s">
        <v>498</v>
      </c>
      <c r="G154" s="35">
        <v>22712.5</v>
      </c>
      <c r="H154" s="35">
        <v>0</v>
      </c>
      <c r="I154" s="35">
        <v>22712.5</v>
      </c>
      <c r="J154" s="35">
        <f t="shared" si="5"/>
        <v>0</v>
      </c>
      <c r="K154" s="35"/>
      <c r="L154" s="32"/>
    </row>
    <row r="155" spans="1:12" x14ac:dyDescent="0.25">
      <c r="A155" s="32"/>
      <c r="B155" s="32"/>
      <c r="C155" s="3"/>
      <c r="D155" s="3"/>
      <c r="E155" s="3">
        <v>3</v>
      </c>
      <c r="F155" s="34" t="s">
        <v>499</v>
      </c>
      <c r="G155" s="35">
        <v>69147.199999999997</v>
      </c>
      <c r="H155" s="35">
        <v>0</v>
      </c>
      <c r="I155" s="35">
        <v>0</v>
      </c>
      <c r="J155" s="35">
        <f t="shared" si="5"/>
        <v>69147.199999999997</v>
      </c>
      <c r="K155" s="35"/>
      <c r="L155" s="32"/>
    </row>
    <row r="156" spans="1:12" x14ac:dyDescent="0.25">
      <c r="A156" s="32"/>
      <c r="B156" s="32"/>
      <c r="C156" s="3"/>
      <c r="D156" s="3"/>
      <c r="E156" s="3">
        <v>4</v>
      </c>
      <c r="F156" s="34" t="s">
        <v>500</v>
      </c>
      <c r="G156" s="35">
        <v>2547.25</v>
      </c>
      <c r="H156" s="35">
        <v>0</v>
      </c>
      <c r="I156" s="35">
        <v>2547.25</v>
      </c>
      <c r="J156" s="35">
        <f t="shared" si="5"/>
        <v>0</v>
      </c>
      <c r="K156" s="35"/>
      <c r="L156" s="32"/>
    </row>
    <row r="157" spans="1:12" x14ac:dyDescent="0.25">
      <c r="A157" s="32"/>
      <c r="B157" s="32"/>
      <c r="C157" s="3"/>
      <c r="D157" s="3"/>
      <c r="E157" s="3">
        <v>5</v>
      </c>
      <c r="F157" s="34" t="s">
        <v>501</v>
      </c>
      <c r="G157" s="35">
        <v>46977.5</v>
      </c>
      <c r="H157" s="35">
        <v>0</v>
      </c>
      <c r="I157" s="35">
        <v>18687.5</v>
      </c>
      <c r="J157" s="35">
        <f t="shared" si="5"/>
        <v>28290</v>
      </c>
      <c r="K157" s="35"/>
      <c r="L157" s="32"/>
    </row>
    <row r="158" spans="1:12" x14ac:dyDescent="0.25">
      <c r="A158" s="32"/>
      <c r="B158" s="32"/>
      <c r="C158" s="3"/>
      <c r="D158" s="3"/>
      <c r="E158" s="3">
        <v>6</v>
      </c>
      <c r="F158" s="34" t="s">
        <v>502</v>
      </c>
      <c r="G158" s="35">
        <v>21620</v>
      </c>
      <c r="H158" s="35">
        <v>0</v>
      </c>
      <c r="I158" s="35">
        <v>0</v>
      </c>
      <c r="J158" s="35">
        <f t="shared" si="5"/>
        <v>21620</v>
      </c>
      <c r="K158" s="35"/>
      <c r="L158" s="32"/>
    </row>
    <row r="159" spans="1:12" x14ac:dyDescent="0.25">
      <c r="A159" s="32"/>
      <c r="B159" s="32"/>
      <c r="C159" s="3"/>
      <c r="D159" s="3"/>
      <c r="E159" s="3">
        <v>7</v>
      </c>
      <c r="F159" s="34" t="s">
        <v>503</v>
      </c>
      <c r="G159" s="35">
        <v>690</v>
      </c>
      <c r="H159" s="35">
        <v>0</v>
      </c>
      <c r="I159" s="35">
        <v>0</v>
      </c>
      <c r="J159" s="35">
        <f t="shared" si="5"/>
        <v>690</v>
      </c>
      <c r="K159" s="35"/>
      <c r="L159" s="32"/>
    </row>
    <row r="160" spans="1:12" x14ac:dyDescent="0.25">
      <c r="A160" s="32"/>
      <c r="B160" s="32"/>
      <c r="C160" s="3"/>
      <c r="D160" s="3"/>
      <c r="E160" s="3">
        <v>8</v>
      </c>
      <c r="F160" s="34" t="s">
        <v>504</v>
      </c>
      <c r="G160" s="35">
        <v>1150</v>
      </c>
      <c r="H160" s="35">
        <v>0</v>
      </c>
      <c r="I160" s="35">
        <v>0</v>
      </c>
      <c r="J160" s="35">
        <f t="shared" si="5"/>
        <v>1150</v>
      </c>
      <c r="K160" s="35"/>
      <c r="L160" s="32"/>
    </row>
    <row r="161" spans="1:12" x14ac:dyDescent="0.25">
      <c r="A161" s="32"/>
      <c r="B161" s="32"/>
      <c r="C161" s="3"/>
      <c r="D161" s="3"/>
      <c r="E161" s="3">
        <v>9</v>
      </c>
      <c r="F161" s="34" t="s">
        <v>505</v>
      </c>
      <c r="G161" s="35">
        <v>120367.62</v>
      </c>
      <c r="H161" s="35">
        <v>0</v>
      </c>
      <c r="I161" s="35">
        <v>0</v>
      </c>
      <c r="J161" s="35">
        <f t="shared" si="5"/>
        <v>120367.62</v>
      </c>
      <c r="K161" s="35"/>
      <c r="L161" s="32"/>
    </row>
    <row r="162" spans="1:12" x14ac:dyDescent="0.25">
      <c r="A162" s="32"/>
      <c r="B162" s="32"/>
      <c r="C162" s="3"/>
      <c r="D162" s="3"/>
      <c r="E162" s="3">
        <v>10</v>
      </c>
      <c r="F162" s="34" t="s">
        <v>506</v>
      </c>
      <c r="G162" s="35">
        <v>1299.01</v>
      </c>
      <c r="H162" s="35">
        <v>0</v>
      </c>
      <c r="I162" s="35">
        <v>0</v>
      </c>
      <c r="J162" s="35">
        <f t="shared" si="5"/>
        <v>1299.01</v>
      </c>
      <c r="K162" s="35"/>
      <c r="L162" s="32"/>
    </row>
    <row r="163" spans="1:12" x14ac:dyDescent="0.25">
      <c r="A163" s="32"/>
      <c r="B163" s="32"/>
      <c r="C163" s="3"/>
      <c r="D163" s="3"/>
      <c r="E163" s="3">
        <v>11</v>
      </c>
      <c r="F163" s="34" t="s">
        <v>507</v>
      </c>
      <c r="G163" s="35">
        <v>1849</v>
      </c>
      <c r="H163" s="35">
        <v>0</v>
      </c>
      <c r="I163" s="35">
        <v>0</v>
      </c>
      <c r="J163" s="35">
        <f t="shared" si="5"/>
        <v>1849</v>
      </c>
      <c r="K163" s="35"/>
      <c r="L163" s="32"/>
    </row>
    <row r="164" spans="1:12" x14ac:dyDescent="0.25">
      <c r="A164" s="32"/>
      <c r="B164" s="32"/>
      <c r="C164" s="3"/>
      <c r="D164" s="3"/>
      <c r="E164" s="3">
        <v>12</v>
      </c>
      <c r="F164" s="34" t="s">
        <v>508</v>
      </c>
      <c r="G164" s="35">
        <v>16499</v>
      </c>
      <c r="H164" s="35">
        <v>0</v>
      </c>
      <c r="I164" s="35">
        <v>0</v>
      </c>
      <c r="J164" s="35">
        <f t="shared" si="5"/>
        <v>16499</v>
      </c>
      <c r="K164" s="35"/>
      <c r="L164" s="32"/>
    </row>
    <row r="165" spans="1:12" x14ac:dyDescent="0.25">
      <c r="A165" s="32"/>
      <c r="B165" s="32"/>
      <c r="C165" s="3"/>
      <c r="D165" s="3"/>
      <c r="E165" s="3">
        <v>13</v>
      </c>
      <c r="F165" s="34" t="s">
        <v>509</v>
      </c>
      <c r="G165" s="35">
        <v>6250</v>
      </c>
      <c r="H165" s="35">
        <v>0</v>
      </c>
      <c r="I165" s="35">
        <v>6250</v>
      </c>
      <c r="J165" s="35">
        <f t="shared" si="5"/>
        <v>0</v>
      </c>
      <c r="K165" s="35"/>
      <c r="L165" s="32"/>
    </row>
    <row r="166" spans="1:12" x14ac:dyDescent="0.25">
      <c r="A166" s="32"/>
      <c r="B166" s="32"/>
      <c r="C166" s="3"/>
      <c r="D166" s="3"/>
      <c r="E166" s="3">
        <v>14</v>
      </c>
      <c r="F166" s="34" t="s">
        <v>509</v>
      </c>
      <c r="G166" s="35">
        <v>6250</v>
      </c>
      <c r="H166" s="35">
        <v>0</v>
      </c>
      <c r="I166" s="35">
        <v>0</v>
      </c>
      <c r="J166" s="35">
        <f t="shared" si="5"/>
        <v>6250</v>
      </c>
      <c r="K166" s="35"/>
      <c r="L166" s="32"/>
    </row>
    <row r="167" spans="1:12" x14ac:dyDescent="0.25">
      <c r="A167" s="32"/>
      <c r="B167" s="32"/>
      <c r="C167" s="3"/>
      <c r="D167" s="3"/>
      <c r="E167" s="3">
        <v>15</v>
      </c>
      <c r="F167" s="34" t="s">
        <v>509</v>
      </c>
      <c r="G167" s="35">
        <v>6250</v>
      </c>
      <c r="H167" s="35">
        <v>0</v>
      </c>
      <c r="I167" s="35">
        <v>0</v>
      </c>
      <c r="J167" s="35">
        <f t="shared" si="5"/>
        <v>6250</v>
      </c>
      <c r="K167" s="35"/>
      <c r="L167" s="32"/>
    </row>
    <row r="168" spans="1:12" x14ac:dyDescent="0.25">
      <c r="A168" s="32"/>
      <c r="B168" s="32"/>
      <c r="C168" s="3"/>
      <c r="D168" s="3"/>
      <c r="E168" s="3">
        <v>16</v>
      </c>
      <c r="F168" s="34" t="s">
        <v>509</v>
      </c>
      <c r="G168" s="35">
        <v>6250</v>
      </c>
      <c r="H168" s="35">
        <v>0</v>
      </c>
      <c r="I168" s="35">
        <v>0</v>
      </c>
      <c r="J168" s="35">
        <f t="shared" si="5"/>
        <v>6250</v>
      </c>
      <c r="K168" s="35"/>
      <c r="L168" s="32"/>
    </row>
    <row r="169" spans="1:12" x14ac:dyDescent="0.25">
      <c r="A169" s="32"/>
      <c r="B169" s="32"/>
      <c r="C169" s="3"/>
      <c r="D169" s="3"/>
      <c r="E169" s="3">
        <v>17</v>
      </c>
      <c r="F169" s="34" t="s">
        <v>510</v>
      </c>
      <c r="G169" s="35">
        <v>7650</v>
      </c>
      <c r="H169" s="35">
        <v>0</v>
      </c>
      <c r="I169" s="35">
        <v>0</v>
      </c>
      <c r="J169" s="35">
        <f t="shared" si="5"/>
        <v>7650</v>
      </c>
      <c r="K169" s="35"/>
      <c r="L169" s="32"/>
    </row>
    <row r="170" spans="1:12" x14ac:dyDescent="0.25">
      <c r="A170" s="32"/>
      <c r="B170" s="32"/>
      <c r="C170" s="3"/>
      <c r="D170" s="3"/>
      <c r="E170" s="3">
        <v>18</v>
      </c>
      <c r="F170" s="34" t="s">
        <v>511</v>
      </c>
      <c r="G170" s="35">
        <v>2204</v>
      </c>
      <c r="H170" s="35">
        <v>0</v>
      </c>
      <c r="I170" s="35">
        <v>0</v>
      </c>
      <c r="J170" s="35">
        <f t="shared" si="5"/>
        <v>2204</v>
      </c>
      <c r="K170" s="35"/>
      <c r="L170" s="32"/>
    </row>
    <row r="171" spans="1:12" x14ac:dyDescent="0.25">
      <c r="A171" s="32"/>
      <c r="B171" s="32"/>
      <c r="C171" s="3"/>
      <c r="D171" s="3"/>
      <c r="E171" s="3">
        <v>19</v>
      </c>
      <c r="F171" s="34" t="s">
        <v>550</v>
      </c>
      <c r="G171" s="35">
        <v>10546.25</v>
      </c>
      <c r="H171" s="35">
        <v>0</v>
      </c>
      <c r="I171" s="35">
        <v>9832</v>
      </c>
      <c r="J171" s="35">
        <f t="shared" si="5"/>
        <v>714.25</v>
      </c>
      <c r="K171" s="35"/>
      <c r="L171" s="32"/>
    </row>
    <row r="172" spans="1:12" x14ac:dyDescent="0.25">
      <c r="A172" s="32"/>
      <c r="B172" s="32"/>
      <c r="C172" s="3"/>
      <c r="D172" s="3"/>
      <c r="E172" s="3">
        <v>20</v>
      </c>
      <c r="F172" s="34" t="s">
        <v>551</v>
      </c>
      <c r="G172" s="35">
        <v>8538.75</v>
      </c>
      <c r="H172" s="35">
        <v>0</v>
      </c>
      <c r="I172" s="35">
        <v>8539</v>
      </c>
      <c r="J172" s="35">
        <f t="shared" si="5"/>
        <v>-0.25</v>
      </c>
      <c r="K172" s="35"/>
      <c r="L172" s="32"/>
    </row>
    <row r="173" spans="1:12" x14ac:dyDescent="0.25">
      <c r="A173" s="32"/>
      <c r="B173" s="32"/>
      <c r="C173" s="3"/>
      <c r="D173" s="3"/>
      <c r="E173" s="3">
        <v>21</v>
      </c>
      <c r="F173" s="34" t="s">
        <v>552</v>
      </c>
      <c r="G173" s="35">
        <v>9999</v>
      </c>
      <c r="H173" s="35">
        <v>0</v>
      </c>
      <c r="I173" s="35">
        <v>0</v>
      </c>
      <c r="J173" s="35">
        <f t="shared" si="5"/>
        <v>9999</v>
      </c>
      <c r="K173" s="35"/>
      <c r="L173" s="32"/>
    </row>
    <row r="174" spans="1:12" x14ac:dyDescent="0.25">
      <c r="A174" s="32"/>
      <c r="B174" s="32"/>
      <c r="C174" s="3"/>
      <c r="D174" s="3"/>
      <c r="E174" s="3">
        <v>22</v>
      </c>
      <c r="F174" s="34" t="s">
        <v>553</v>
      </c>
      <c r="G174" s="35">
        <v>9980.64</v>
      </c>
      <c r="H174" s="35">
        <v>0</v>
      </c>
      <c r="I174" s="35">
        <v>0</v>
      </c>
      <c r="J174" s="35">
        <f t="shared" si="5"/>
        <v>9980.64</v>
      </c>
      <c r="K174" s="35"/>
      <c r="L174" s="32"/>
    </row>
    <row r="175" spans="1:12" x14ac:dyDescent="0.25">
      <c r="A175" s="32"/>
      <c r="B175" s="32"/>
      <c r="C175" s="3"/>
      <c r="D175" s="3"/>
      <c r="E175" s="3">
        <v>23</v>
      </c>
      <c r="F175" s="34" t="s">
        <v>554</v>
      </c>
      <c r="G175" s="35">
        <v>10500</v>
      </c>
      <c r="H175" s="35">
        <v>0</v>
      </c>
      <c r="I175" s="35">
        <v>0</v>
      </c>
      <c r="J175" s="35">
        <f t="shared" si="5"/>
        <v>10500</v>
      </c>
      <c r="K175" s="35"/>
      <c r="L175" s="32"/>
    </row>
    <row r="176" spans="1:12" x14ac:dyDescent="0.25">
      <c r="A176" s="32"/>
      <c r="B176" s="32"/>
      <c r="C176" s="3"/>
      <c r="D176" s="3"/>
      <c r="E176" s="3">
        <v>1</v>
      </c>
      <c r="F176" s="34" t="s">
        <v>512</v>
      </c>
      <c r="G176" s="35">
        <v>6920</v>
      </c>
      <c r="H176" s="35">
        <v>0</v>
      </c>
      <c r="I176" s="35">
        <v>0</v>
      </c>
      <c r="J176" s="35">
        <f t="shared" si="5"/>
        <v>6920</v>
      </c>
      <c r="K176" s="35"/>
      <c r="L176" s="32"/>
    </row>
    <row r="177" spans="1:12" x14ac:dyDescent="0.25">
      <c r="A177" s="32"/>
      <c r="B177" s="32"/>
      <c r="C177" s="3"/>
      <c r="D177" s="3"/>
      <c r="E177" s="3">
        <v>2</v>
      </c>
      <c r="F177" s="34" t="s">
        <v>513</v>
      </c>
      <c r="G177" s="35">
        <v>4111.25</v>
      </c>
      <c r="H177" s="35">
        <v>0</v>
      </c>
      <c r="I177" s="35">
        <v>0</v>
      </c>
      <c r="J177" s="35">
        <f t="shared" si="5"/>
        <v>4111.25</v>
      </c>
      <c r="K177" s="35"/>
      <c r="L177" s="32"/>
    </row>
    <row r="178" spans="1:12" x14ac:dyDescent="0.25">
      <c r="A178" s="32"/>
      <c r="B178" s="32"/>
      <c r="C178" s="3"/>
      <c r="D178" s="3"/>
      <c r="E178" s="3">
        <v>3</v>
      </c>
      <c r="F178" s="34" t="s">
        <v>514</v>
      </c>
      <c r="G178" s="35">
        <v>795</v>
      </c>
      <c r="H178" s="35">
        <v>0</v>
      </c>
      <c r="I178" s="35">
        <v>795</v>
      </c>
      <c r="J178" s="35">
        <f t="shared" si="5"/>
        <v>0</v>
      </c>
      <c r="K178" s="35"/>
      <c r="L178" s="32"/>
    </row>
    <row r="179" spans="1:12" x14ac:dyDescent="0.25">
      <c r="A179" s="32"/>
      <c r="B179" s="32"/>
      <c r="C179" s="3"/>
      <c r="D179" s="3"/>
      <c r="E179" s="3">
        <v>4</v>
      </c>
      <c r="F179" s="34" t="s">
        <v>515</v>
      </c>
      <c r="G179" s="35">
        <v>73560.63</v>
      </c>
      <c r="H179" s="35">
        <v>0</v>
      </c>
      <c r="I179" s="35">
        <v>38119</v>
      </c>
      <c r="J179" s="35">
        <f t="shared" si="5"/>
        <v>35441.630000000005</v>
      </c>
      <c r="K179" s="35"/>
      <c r="L179" s="32"/>
    </row>
    <row r="180" spans="1:12" x14ac:dyDescent="0.25">
      <c r="A180" s="32"/>
      <c r="B180" s="32"/>
      <c r="C180" s="3"/>
      <c r="D180" s="3"/>
      <c r="E180" s="3">
        <v>5</v>
      </c>
      <c r="F180" s="34" t="s">
        <v>516</v>
      </c>
      <c r="G180" s="35">
        <v>14998.99</v>
      </c>
      <c r="H180" s="35">
        <v>0</v>
      </c>
      <c r="I180" s="35">
        <v>0</v>
      </c>
      <c r="J180" s="35">
        <f t="shared" si="5"/>
        <v>14998.99</v>
      </c>
      <c r="K180" s="35"/>
      <c r="L180" s="32"/>
    </row>
    <row r="181" spans="1:12" x14ac:dyDescent="0.25">
      <c r="A181" s="32"/>
      <c r="B181" s="32"/>
      <c r="C181" s="3"/>
      <c r="D181" s="3"/>
      <c r="E181" s="3">
        <v>6</v>
      </c>
      <c r="F181" s="34" t="s">
        <v>517</v>
      </c>
      <c r="G181" s="35">
        <v>4610</v>
      </c>
      <c r="H181" s="35">
        <v>0</v>
      </c>
      <c r="I181" s="35">
        <v>0</v>
      </c>
      <c r="J181" s="35">
        <f t="shared" si="5"/>
        <v>4610</v>
      </c>
      <c r="K181" s="35"/>
      <c r="L181" s="32"/>
    </row>
    <row r="182" spans="1:12" x14ac:dyDescent="0.25">
      <c r="A182" s="32"/>
      <c r="B182" s="32"/>
      <c r="C182" s="3"/>
      <c r="D182" s="3"/>
      <c r="E182" s="3">
        <v>7</v>
      </c>
      <c r="F182" s="34" t="s">
        <v>518</v>
      </c>
      <c r="G182" s="35">
        <v>13500</v>
      </c>
      <c r="H182" s="35">
        <v>0</v>
      </c>
      <c r="I182" s="35">
        <v>0</v>
      </c>
      <c r="J182" s="35">
        <f t="shared" si="5"/>
        <v>13500</v>
      </c>
      <c r="K182" s="35"/>
      <c r="L182" s="32"/>
    </row>
    <row r="183" spans="1:12" x14ac:dyDescent="0.25">
      <c r="A183" s="32"/>
      <c r="B183" s="32"/>
      <c r="C183" s="3"/>
      <c r="D183" s="3"/>
      <c r="E183" s="3">
        <v>8</v>
      </c>
      <c r="F183" s="34" t="s">
        <v>555</v>
      </c>
      <c r="G183" s="35">
        <v>27880.6</v>
      </c>
      <c r="H183" s="35">
        <v>0</v>
      </c>
      <c r="I183" s="35">
        <v>0</v>
      </c>
      <c r="J183" s="35">
        <f t="shared" si="5"/>
        <v>27880.6</v>
      </c>
      <c r="K183" s="35"/>
      <c r="L183" s="32"/>
    </row>
    <row r="184" spans="1:12" x14ac:dyDescent="0.25">
      <c r="A184" s="32"/>
      <c r="B184" s="32"/>
      <c r="C184" s="3"/>
      <c r="D184" s="3"/>
      <c r="E184" s="3">
        <v>9</v>
      </c>
      <c r="F184" s="34" t="s">
        <v>556</v>
      </c>
      <c r="G184" s="35">
        <v>29550</v>
      </c>
      <c r="H184" s="35">
        <v>0</v>
      </c>
      <c r="I184" s="35">
        <v>0</v>
      </c>
      <c r="J184" s="35">
        <f t="shared" si="5"/>
        <v>29550</v>
      </c>
      <c r="K184" s="35"/>
      <c r="L184" s="32"/>
    </row>
    <row r="185" spans="1:12" x14ac:dyDescent="0.25">
      <c r="A185" s="32"/>
      <c r="B185" s="32"/>
      <c r="C185" s="3"/>
      <c r="D185" s="3"/>
      <c r="E185" s="3">
        <v>10</v>
      </c>
      <c r="F185" s="34" t="s">
        <v>557</v>
      </c>
      <c r="G185" s="35">
        <v>4950</v>
      </c>
      <c r="H185" s="35">
        <v>0</v>
      </c>
      <c r="I185" s="35">
        <v>4950</v>
      </c>
      <c r="J185" s="35">
        <f t="shared" si="5"/>
        <v>0</v>
      </c>
      <c r="K185" s="35">
        <f>SUM(J176:J185)</f>
        <v>137012.47</v>
      </c>
      <c r="L185" s="32"/>
    </row>
    <row r="186" spans="1:12" x14ac:dyDescent="0.25">
      <c r="A186" s="32"/>
      <c r="B186" s="32"/>
      <c r="C186" s="3"/>
      <c r="D186" s="3"/>
      <c r="E186" s="3">
        <v>1</v>
      </c>
      <c r="F186" s="34" t="s">
        <v>519</v>
      </c>
      <c r="G186" s="35">
        <v>17049.39</v>
      </c>
      <c r="H186" s="35">
        <v>0</v>
      </c>
      <c r="I186" s="35">
        <v>4435.5</v>
      </c>
      <c r="J186" s="35">
        <f t="shared" si="5"/>
        <v>12613.89</v>
      </c>
      <c r="K186" s="35"/>
      <c r="L186" s="32"/>
    </row>
    <row r="187" spans="1:12" x14ac:dyDescent="0.25">
      <c r="A187" s="32"/>
      <c r="B187" s="32"/>
      <c r="C187" s="3"/>
      <c r="D187" s="3"/>
      <c r="E187" s="3">
        <v>2</v>
      </c>
      <c r="F187" s="34" t="s">
        <v>520</v>
      </c>
      <c r="G187" s="35">
        <v>37049.9</v>
      </c>
      <c r="H187" s="35">
        <v>0</v>
      </c>
      <c r="I187" s="35">
        <v>1859</v>
      </c>
      <c r="J187" s="35">
        <f t="shared" si="5"/>
        <v>35190.9</v>
      </c>
      <c r="K187" s="35"/>
      <c r="L187" s="32"/>
    </row>
    <row r="188" spans="1:12" x14ac:dyDescent="0.25">
      <c r="A188" s="32"/>
      <c r="B188" s="32"/>
      <c r="C188" s="3"/>
      <c r="D188" s="3"/>
      <c r="E188" s="3">
        <v>3</v>
      </c>
      <c r="F188" s="34" t="s">
        <v>521</v>
      </c>
      <c r="G188" s="35">
        <v>24137</v>
      </c>
      <c r="H188" s="35">
        <v>0</v>
      </c>
      <c r="I188" s="35">
        <v>24137</v>
      </c>
      <c r="J188" s="35">
        <f t="shared" si="5"/>
        <v>0</v>
      </c>
      <c r="K188" s="35"/>
      <c r="L188" s="32"/>
    </row>
    <row r="189" spans="1:12" x14ac:dyDescent="0.25">
      <c r="A189" s="32"/>
      <c r="B189" s="32"/>
      <c r="C189" s="3"/>
      <c r="D189" s="3"/>
      <c r="E189" s="3">
        <v>4</v>
      </c>
      <c r="F189" s="34" t="s">
        <v>522</v>
      </c>
      <c r="G189" s="35">
        <v>12548</v>
      </c>
      <c r="H189" s="35">
        <v>0</v>
      </c>
      <c r="I189" s="35">
        <v>0</v>
      </c>
      <c r="J189" s="35">
        <f t="shared" si="5"/>
        <v>12548</v>
      </c>
      <c r="K189" s="35"/>
      <c r="L189" s="32"/>
    </row>
    <row r="190" spans="1:12" x14ac:dyDescent="0.25">
      <c r="A190" s="32"/>
      <c r="B190" s="32"/>
      <c r="C190" s="3"/>
      <c r="D190" s="3"/>
      <c r="E190" s="3">
        <v>5</v>
      </c>
      <c r="F190" s="34" t="s">
        <v>523</v>
      </c>
      <c r="G190" s="35">
        <v>4400</v>
      </c>
      <c r="H190" s="35">
        <v>0</v>
      </c>
      <c r="I190" s="35">
        <v>0</v>
      </c>
      <c r="J190" s="35">
        <f t="shared" si="5"/>
        <v>4400</v>
      </c>
      <c r="K190" s="35"/>
      <c r="L190" s="32"/>
    </row>
    <row r="191" spans="1:12" x14ac:dyDescent="0.25">
      <c r="A191" s="32"/>
      <c r="B191" s="32"/>
      <c r="C191" s="3"/>
      <c r="D191" s="3"/>
      <c r="E191" s="3">
        <v>6</v>
      </c>
      <c r="F191" s="34" t="s">
        <v>524</v>
      </c>
      <c r="G191" s="35">
        <v>1836</v>
      </c>
      <c r="H191" s="35">
        <v>0</v>
      </c>
      <c r="I191" s="35">
        <v>0</v>
      </c>
      <c r="J191" s="35">
        <f t="shared" si="5"/>
        <v>1836</v>
      </c>
      <c r="K191" s="35"/>
      <c r="L191" s="32"/>
    </row>
    <row r="192" spans="1:12" x14ac:dyDescent="0.25">
      <c r="A192" s="32"/>
      <c r="B192" s="32"/>
      <c r="C192" s="3"/>
      <c r="D192" s="3"/>
      <c r="E192" s="3">
        <v>7</v>
      </c>
      <c r="F192" s="34" t="s">
        <v>525</v>
      </c>
      <c r="G192" s="35">
        <v>435</v>
      </c>
      <c r="H192" s="35">
        <v>0</v>
      </c>
      <c r="I192" s="35">
        <v>0</v>
      </c>
      <c r="J192" s="35">
        <f t="shared" si="5"/>
        <v>435</v>
      </c>
      <c r="K192" s="35"/>
      <c r="L192" s="32"/>
    </row>
    <row r="193" spans="1:12" x14ac:dyDescent="0.25">
      <c r="A193" s="32"/>
      <c r="B193" s="32"/>
      <c r="C193" s="3"/>
      <c r="D193" s="3"/>
      <c r="E193" s="3">
        <v>8</v>
      </c>
      <c r="F193" s="34" t="s">
        <v>526</v>
      </c>
      <c r="G193" s="35">
        <v>300</v>
      </c>
      <c r="H193" s="35">
        <v>0</v>
      </c>
      <c r="I193" s="35">
        <v>0</v>
      </c>
      <c r="J193" s="35">
        <f t="shared" si="5"/>
        <v>300</v>
      </c>
      <c r="K193" s="35"/>
      <c r="L193" s="32"/>
    </row>
    <row r="194" spans="1:12" x14ac:dyDescent="0.25">
      <c r="A194" s="32"/>
      <c r="B194" s="32"/>
      <c r="C194" s="3"/>
      <c r="D194" s="3"/>
      <c r="E194" s="3">
        <v>9</v>
      </c>
      <c r="F194" s="34" t="s">
        <v>527</v>
      </c>
      <c r="G194" s="35">
        <v>8625</v>
      </c>
      <c r="H194" s="35">
        <v>0</v>
      </c>
      <c r="I194" s="35">
        <v>0</v>
      </c>
      <c r="J194" s="35">
        <f t="shared" si="5"/>
        <v>8625</v>
      </c>
      <c r="K194" s="35"/>
      <c r="L194" s="32"/>
    </row>
    <row r="195" spans="1:12" x14ac:dyDescent="0.25">
      <c r="A195" s="32"/>
      <c r="B195" s="32"/>
      <c r="C195" s="3"/>
      <c r="D195" s="3"/>
      <c r="E195" s="3">
        <v>10</v>
      </c>
      <c r="F195" s="34" t="s">
        <v>528</v>
      </c>
      <c r="G195" s="35">
        <v>1198</v>
      </c>
      <c r="H195" s="35">
        <v>0</v>
      </c>
      <c r="I195" s="35">
        <v>0</v>
      </c>
      <c r="J195" s="35">
        <f t="shared" si="5"/>
        <v>1198</v>
      </c>
      <c r="K195" s="35"/>
      <c r="L195" s="32"/>
    </row>
    <row r="196" spans="1:12" x14ac:dyDescent="0.25">
      <c r="A196" s="32"/>
      <c r="B196" s="32"/>
      <c r="C196" s="3"/>
      <c r="D196" s="3"/>
      <c r="E196" s="3">
        <v>11</v>
      </c>
      <c r="F196" s="34" t="s">
        <v>529</v>
      </c>
      <c r="G196" s="35">
        <v>189</v>
      </c>
      <c r="H196" s="35">
        <v>0</v>
      </c>
      <c r="I196" s="35">
        <v>0</v>
      </c>
      <c r="J196" s="35">
        <f t="shared" si="5"/>
        <v>189</v>
      </c>
      <c r="K196" s="35"/>
      <c r="L196" s="32"/>
    </row>
    <row r="197" spans="1:12" x14ac:dyDescent="0.25">
      <c r="A197" s="32"/>
      <c r="B197" s="32"/>
      <c r="C197" s="3"/>
      <c r="D197" s="3"/>
      <c r="E197" s="3">
        <v>12</v>
      </c>
      <c r="F197" s="34" t="s">
        <v>530</v>
      </c>
      <c r="G197" s="35">
        <v>315</v>
      </c>
      <c r="H197" s="35">
        <v>0</v>
      </c>
      <c r="I197" s="35">
        <v>0</v>
      </c>
      <c r="J197" s="35">
        <f t="shared" si="5"/>
        <v>315</v>
      </c>
      <c r="K197" s="35"/>
      <c r="L197" s="32"/>
    </row>
    <row r="198" spans="1:12" x14ac:dyDescent="0.25">
      <c r="A198" s="32"/>
      <c r="B198" s="32"/>
      <c r="C198" s="3"/>
      <c r="D198" s="3"/>
      <c r="E198" s="3">
        <v>13</v>
      </c>
      <c r="F198" s="34" t="s">
        <v>531</v>
      </c>
      <c r="G198" s="35">
        <v>2304.06</v>
      </c>
      <c r="H198" s="35">
        <v>0</v>
      </c>
      <c r="I198" s="35">
        <v>699</v>
      </c>
      <c r="J198" s="35">
        <f t="shared" si="5"/>
        <v>1605.06</v>
      </c>
      <c r="K198" s="35"/>
      <c r="L198" s="32"/>
    </row>
    <row r="199" spans="1:12" x14ac:dyDescent="0.25">
      <c r="A199" s="32"/>
      <c r="B199" s="32"/>
      <c r="C199" s="3"/>
      <c r="D199" s="3"/>
      <c r="E199" s="3">
        <v>14</v>
      </c>
      <c r="F199" s="34" t="s">
        <v>532</v>
      </c>
      <c r="G199" s="35">
        <v>12382</v>
      </c>
      <c r="H199" s="35">
        <v>0</v>
      </c>
      <c r="I199" s="35">
        <v>0</v>
      </c>
      <c r="J199" s="35">
        <f t="shared" si="5"/>
        <v>12382</v>
      </c>
      <c r="K199" s="35"/>
      <c r="L199" s="32"/>
    </row>
    <row r="200" spans="1:12" x14ac:dyDescent="0.25">
      <c r="A200" s="32"/>
      <c r="B200" s="32"/>
      <c r="C200" s="3"/>
      <c r="D200" s="3"/>
      <c r="E200" s="3">
        <v>15</v>
      </c>
      <c r="F200" s="34" t="s">
        <v>533</v>
      </c>
      <c r="G200" s="35">
        <v>4680.01</v>
      </c>
      <c r="H200" s="35">
        <v>0</v>
      </c>
      <c r="I200" s="35">
        <v>0</v>
      </c>
      <c r="J200" s="35">
        <f t="shared" si="5"/>
        <v>4680.01</v>
      </c>
      <c r="K200" s="35"/>
      <c r="L200" s="32"/>
    </row>
    <row r="201" spans="1:12" x14ac:dyDescent="0.25">
      <c r="A201" s="32"/>
      <c r="B201" s="32"/>
      <c r="C201" s="3"/>
      <c r="D201" s="3"/>
      <c r="E201" s="3">
        <v>16</v>
      </c>
      <c r="F201" s="34" t="s">
        <v>534</v>
      </c>
      <c r="G201" s="35">
        <v>629</v>
      </c>
      <c r="H201" s="35">
        <v>0</v>
      </c>
      <c r="I201" s="35">
        <v>0</v>
      </c>
      <c r="J201" s="35">
        <f t="shared" si="5"/>
        <v>629</v>
      </c>
      <c r="K201" s="35"/>
      <c r="L201" s="32"/>
    </row>
    <row r="202" spans="1:12" x14ac:dyDescent="0.25">
      <c r="A202" s="32"/>
      <c r="B202" s="32"/>
      <c r="C202" s="3"/>
      <c r="D202" s="3"/>
      <c r="E202" s="3">
        <v>17</v>
      </c>
      <c r="F202" s="34" t="s">
        <v>535</v>
      </c>
      <c r="G202" s="35">
        <v>2334.4</v>
      </c>
      <c r="H202" s="35">
        <v>0</v>
      </c>
      <c r="I202" s="35">
        <v>0</v>
      </c>
      <c r="J202" s="35">
        <f t="shared" si="5"/>
        <v>2334.4</v>
      </c>
      <c r="K202" s="35"/>
      <c r="L202" s="32"/>
    </row>
    <row r="203" spans="1:12" x14ac:dyDescent="0.25">
      <c r="A203" s="32"/>
      <c r="B203" s="32"/>
      <c r="C203" s="3"/>
      <c r="D203" s="3"/>
      <c r="E203" s="3">
        <v>18</v>
      </c>
      <c r="F203" s="34" t="s">
        <v>536</v>
      </c>
      <c r="G203" s="35">
        <v>2900</v>
      </c>
      <c r="H203" s="35">
        <v>0</v>
      </c>
      <c r="I203" s="35">
        <v>0</v>
      </c>
      <c r="J203" s="35">
        <f t="shared" si="5"/>
        <v>2900</v>
      </c>
      <c r="K203" s="35"/>
      <c r="L203" s="32"/>
    </row>
    <row r="204" spans="1:12" x14ac:dyDescent="0.25">
      <c r="A204" s="32"/>
      <c r="B204" s="32"/>
      <c r="C204" s="3"/>
      <c r="D204" s="3"/>
      <c r="E204" s="3">
        <v>19</v>
      </c>
      <c r="F204" s="34" t="s">
        <v>545</v>
      </c>
      <c r="G204" s="35">
        <v>4640</v>
      </c>
      <c r="H204" s="35">
        <v>0</v>
      </c>
      <c r="I204" s="35">
        <v>0</v>
      </c>
      <c r="J204" s="35">
        <f t="shared" si="5"/>
        <v>4640</v>
      </c>
      <c r="K204" s="35"/>
      <c r="L204" s="32"/>
    </row>
    <row r="205" spans="1:12" x14ac:dyDescent="0.25">
      <c r="A205" s="32"/>
      <c r="B205" s="32"/>
      <c r="C205" s="3"/>
      <c r="D205" s="3"/>
      <c r="E205" s="3">
        <v>20</v>
      </c>
      <c r="F205" s="34" t="s">
        <v>546</v>
      </c>
      <c r="G205" s="35">
        <v>0</v>
      </c>
      <c r="H205" s="35">
        <v>0</v>
      </c>
      <c r="I205" s="35">
        <v>0</v>
      </c>
      <c r="J205" s="35">
        <f t="shared" si="5"/>
        <v>0</v>
      </c>
      <c r="K205" s="35"/>
      <c r="L205" s="32"/>
    </row>
    <row r="206" spans="1:12" x14ac:dyDescent="0.25">
      <c r="A206" s="32"/>
      <c r="B206" s="32"/>
      <c r="C206" s="3"/>
      <c r="D206" s="3"/>
      <c r="E206" s="3">
        <v>21</v>
      </c>
      <c r="F206" s="34" t="s">
        <v>547</v>
      </c>
      <c r="G206" s="35">
        <v>9499.99</v>
      </c>
      <c r="H206" s="35">
        <v>0</v>
      </c>
      <c r="I206" s="35">
        <v>0</v>
      </c>
      <c r="J206" s="35">
        <f t="shared" si="5"/>
        <v>9499.99</v>
      </c>
      <c r="K206" s="35"/>
      <c r="L206" s="32"/>
    </row>
    <row r="207" spans="1:12" x14ac:dyDescent="0.25">
      <c r="A207" s="32"/>
      <c r="B207" s="32"/>
      <c r="C207" s="3"/>
      <c r="D207" s="3"/>
      <c r="E207" s="3">
        <v>22</v>
      </c>
      <c r="F207" s="34" t="s">
        <v>548</v>
      </c>
      <c r="G207" s="35">
        <v>0</v>
      </c>
      <c r="H207" s="35">
        <v>0</v>
      </c>
      <c r="I207" s="35">
        <v>0</v>
      </c>
      <c r="J207" s="35">
        <f t="shared" si="5"/>
        <v>0</v>
      </c>
      <c r="K207" s="35"/>
      <c r="L207" s="32"/>
    </row>
    <row r="208" spans="1:12" x14ac:dyDescent="0.25">
      <c r="A208" s="32"/>
      <c r="B208" s="32"/>
      <c r="C208" s="3"/>
      <c r="D208" s="3"/>
      <c r="E208" s="3">
        <v>23</v>
      </c>
      <c r="F208" s="34" t="s">
        <v>549</v>
      </c>
      <c r="G208" s="35">
        <v>2900</v>
      </c>
      <c r="H208" s="35">
        <v>0</v>
      </c>
      <c r="I208" s="35">
        <v>0</v>
      </c>
      <c r="J208" s="35">
        <f t="shared" si="5"/>
        <v>2900</v>
      </c>
      <c r="K208" s="35"/>
      <c r="L208" s="32"/>
    </row>
    <row r="209" spans="1:12" x14ac:dyDescent="0.25">
      <c r="A209" s="33">
        <v>1</v>
      </c>
      <c r="B209" s="33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2"/>
    </row>
    <row r="210" spans="1:12" x14ac:dyDescent="0.25">
      <c r="A210" s="33">
        <v>1</v>
      </c>
      <c r="B210" s="33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2"/>
    </row>
    <row r="211" spans="1:12" x14ac:dyDescent="0.25">
      <c r="A211" s="33">
        <v>1</v>
      </c>
      <c r="B211" s="33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2"/>
    </row>
    <row r="212" spans="1:12" x14ac:dyDescent="0.25">
      <c r="A212" s="33">
        <v>1</v>
      </c>
      <c r="B212" s="33">
        <v>2</v>
      </c>
      <c r="C212" s="3">
        <v>5</v>
      </c>
      <c r="D212" s="3">
        <v>1</v>
      </c>
      <c r="E212" s="3"/>
      <c r="F212" s="3" t="s">
        <v>139</v>
      </c>
      <c r="G212" s="41">
        <f>SUM(G213:G217)</f>
        <v>30711.08</v>
      </c>
      <c r="H212" s="41">
        <f>SUM(H213:H217)</f>
        <v>0</v>
      </c>
      <c r="I212" s="41">
        <f>SUM(I213:I217)</f>
        <v>0</v>
      </c>
      <c r="J212" s="41">
        <f>SUM(J213:J217)</f>
        <v>30711.08</v>
      </c>
      <c r="K212" s="41"/>
      <c r="L212" s="32"/>
    </row>
    <row r="213" spans="1:12" x14ac:dyDescent="0.25">
      <c r="A213" s="33"/>
      <c r="B213" s="33"/>
      <c r="C213" s="3"/>
      <c r="D213" s="3"/>
      <c r="E213" s="3">
        <v>1</v>
      </c>
      <c r="F213" s="34" t="s">
        <v>537</v>
      </c>
      <c r="G213" s="35">
        <v>4988</v>
      </c>
      <c r="H213" s="35">
        <v>0</v>
      </c>
      <c r="I213" s="35">
        <v>0</v>
      </c>
      <c r="J213" s="35">
        <f>+G213+H213-I213</f>
        <v>4988</v>
      </c>
      <c r="K213" s="35"/>
      <c r="L213" s="32"/>
    </row>
    <row r="214" spans="1:12" x14ac:dyDescent="0.25">
      <c r="A214" s="33"/>
      <c r="B214" s="33"/>
      <c r="C214" s="3"/>
      <c r="D214" s="3"/>
      <c r="E214" s="3">
        <v>2</v>
      </c>
      <c r="F214" s="34" t="s">
        <v>538</v>
      </c>
      <c r="G214" s="35">
        <v>1199</v>
      </c>
      <c r="H214" s="35">
        <v>0</v>
      </c>
      <c r="I214" s="35">
        <v>0</v>
      </c>
      <c r="J214" s="35">
        <f>+G214+H214-I214</f>
        <v>1199</v>
      </c>
      <c r="K214" s="35"/>
      <c r="L214" s="32"/>
    </row>
    <row r="215" spans="1:12" x14ac:dyDescent="0.25">
      <c r="A215" s="33"/>
      <c r="B215" s="33"/>
      <c r="C215" s="3"/>
      <c r="D215" s="3"/>
      <c r="E215" s="3">
        <v>3</v>
      </c>
      <c r="F215" s="34" t="s">
        <v>539</v>
      </c>
      <c r="G215" s="35">
        <v>1500</v>
      </c>
      <c r="H215" s="35">
        <v>0</v>
      </c>
      <c r="I215" s="35">
        <v>0</v>
      </c>
      <c r="J215" s="35">
        <f>+G215+H215-I215</f>
        <v>1500</v>
      </c>
      <c r="K215" s="35"/>
      <c r="L215" s="32"/>
    </row>
    <row r="216" spans="1:12" x14ac:dyDescent="0.25">
      <c r="A216" s="33"/>
      <c r="B216" s="33"/>
      <c r="C216" s="3"/>
      <c r="D216" s="3"/>
      <c r="E216" s="3">
        <v>4</v>
      </c>
      <c r="F216" s="34" t="s">
        <v>540</v>
      </c>
      <c r="G216" s="35">
        <v>17963</v>
      </c>
      <c r="H216" s="35">
        <v>0</v>
      </c>
      <c r="I216" s="35">
        <v>0</v>
      </c>
      <c r="J216" s="35">
        <f>+G216+H216-I216</f>
        <v>17963</v>
      </c>
      <c r="K216" s="35"/>
      <c r="L216" s="32"/>
    </row>
    <row r="217" spans="1:12" x14ac:dyDescent="0.25">
      <c r="A217" s="33"/>
      <c r="B217" s="33"/>
      <c r="C217" s="3"/>
      <c r="D217" s="3"/>
      <c r="E217" s="3">
        <v>5</v>
      </c>
      <c r="F217" s="34" t="s">
        <v>558</v>
      </c>
      <c r="G217" s="35">
        <v>5061.08</v>
      </c>
      <c r="H217" s="35">
        <v>0</v>
      </c>
      <c r="I217" s="35">
        <v>0</v>
      </c>
      <c r="J217" s="35">
        <f>+G217+H217-I217</f>
        <v>5061.08</v>
      </c>
      <c r="K217" s="35"/>
      <c r="L217" s="32"/>
    </row>
    <row r="218" spans="1:12" hidden="1" x14ac:dyDescent="0.25">
      <c r="A218" s="33">
        <v>1</v>
      </c>
      <c r="B218" s="33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2"/>
    </row>
    <row r="219" spans="1:12" hidden="1" x14ac:dyDescent="0.25">
      <c r="A219" s="33">
        <v>1</v>
      </c>
      <c r="B219" s="33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2"/>
    </row>
    <row r="220" spans="1:12" hidden="1" x14ac:dyDescent="0.25">
      <c r="A220" s="33">
        <v>1</v>
      </c>
      <c r="B220" s="33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2"/>
    </row>
    <row r="221" spans="1:12" hidden="1" x14ac:dyDescent="0.25">
      <c r="A221" s="33">
        <v>1</v>
      </c>
      <c r="B221" s="33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2"/>
    </row>
    <row r="222" spans="1:12" ht="24" hidden="1" x14ac:dyDescent="0.25">
      <c r="A222" s="36">
        <v>1</v>
      </c>
      <c r="B222" s="36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2"/>
    </row>
    <row r="223" spans="1:12" hidden="1" x14ac:dyDescent="0.25">
      <c r="A223" s="33">
        <v>1</v>
      </c>
      <c r="B223" s="33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2"/>
    </row>
    <row r="224" spans="1:12" hidden="1" x14ac:dyDescent="0.25">
      <c r="A224" s="33">
        <v>1</v>
      </c>
      <c r="B224" s="33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2"/>
    </row>
    <row r="225" spans="1:12" hidden="1" x14ac:dyDescent="0.25">
      <c r="A225" s="33">
        <v>1</v>
      </c>
      <c r="B225" s="33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2"/>
    </row>
    <row r="226" spans="1:12" hidden="1" x14ac:dyDescent="0.25">
      <c r="A226" s="33">
        <v>1</v>
      </c>
      <c r="B226" s="33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2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2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2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2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2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2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2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2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2"/>
    </row>
    <row r="235" spans="1:12" x14ac:dyDescent="0.25">
      <c r="A235" s="3"/>
      <c r="B235" s="3"/>
      <c r="C235" s="3"/>
      <c r="D235" s="3"/>
      <c r="E235" s="3"/>
      <c r="F235" s="34" t="s">
        <v>541</v>
      </c>
      <c r="G235" s="37">
        <v>15000</v>
      </c>
      <c r="H235" s="35">
        <v>0</v>
      </c>
      <c r="I235" s="35">
        <v>0</v>
      </c>
      <c r="J235" s="35">
        <f>+G235+H235-I235</f>
        <v>15000</v>
      </c>
      <c r="K235" s="35"/>
      <c r="L235" s="32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2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2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2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2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2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2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2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2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2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2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2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2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2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2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2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2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2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2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2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2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2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2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2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2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2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2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2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2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2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2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2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2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2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2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2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2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2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2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2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2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2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2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2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2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2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2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2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2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2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2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2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2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2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2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2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2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2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2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2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2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2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2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2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2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2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2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2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2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2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2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2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2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2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2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2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2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2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2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2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2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2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2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2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2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2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2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2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2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2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2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2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2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2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2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2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2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2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2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2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2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2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2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2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2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2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2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2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2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2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2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2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2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2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2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2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2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2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2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2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2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2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2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2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2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2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2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2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2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2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2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2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2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2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2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2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2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2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2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2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2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2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2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2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2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6"/>
      <c r="H380" s="4"/>
      <c r="I380" s="4"/>
      <c r="J380" s="5"/>
      <c r="K380" s="5"/>
      <c r="L380" s="32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2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2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2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2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2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2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2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2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2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2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2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2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2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2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2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2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2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2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2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2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2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2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2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2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2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2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2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2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2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2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2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2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2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2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2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2">
        <f>SUM(G417:G421)</f>
        <v>3720212</v>
      </c>
      <c r="H416" s="42">
        <f>SUM(H417:H421)</f>
        <v>0</v>
      </c>
      <c r="I416" s="42">
        <f>SUM(I417:I421)</f>
        <v>3348711</v>
      </c>
      <c r="J416" s="42">
        <f>SUM(J417:J421)</f>
        <v>3348711</v>
      </c>
      <c r="K416" s="42"/>
      <c r="L416" s="32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2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2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2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2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2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2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2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2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2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2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2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2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2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2">
        <f>SUM(G431:G434)</f>
        <v>4841</v>
      </c>
      <c r="H430" s="42">
        <f>SUM(H431:H434)</f>
        <v>0</v>
      </c>
      <c r="I430" s="42">
        <f>SUM(I431:I434)</f>
        <v>1785</v>
      </c>
      <c r="J430" s="42">
        <f>SUM(J431:J434)</f>
        <v>1785</v>
      </c>
      <c r="K430" s="42"/>
      <c r="L430" s="32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2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2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2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2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2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2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2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2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2">
        <f>SUM(G440:G448)</f>
        <v>202545</v>
      </c>
      <c r="H439" s="42">
        <f>SUM(H440:H448)</f>
        <v>0</v>
      </c>
      <c r="I439" s="42">
        <f>SUM(I440:I448)</f>
        <v>0</v>
      </c>
      <c r="J439" s="42">
        <f>SUM(J440:J448)</f>
        <v>0</v>
      </c>
      <c r="K439" s="42"/>
      <c r="L439" s="32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2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2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2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2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2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2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2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2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2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2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2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2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2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2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2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2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2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2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2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2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2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2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2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2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2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2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2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2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2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2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2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2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2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2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2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2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2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2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2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2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2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2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2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2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2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2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2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2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2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2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2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2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2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2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3">
        <f>+G495+G497+G499+G503+G506</f>
        <v>11693719</v>
      </c>
      <c r="H494" s="43">
        <f>+H495+H497+H499+H503+H506</f>
        <v>2835746</v>
      </c>
      <c r="I494" s="43">
        <f>+I495+I497+I499+I503+I506</f>
        <v>0</v>
      </c>
      <c r="J494" s="43">
        <f>+J495+J497+J499+J503+J506</f>
        <v>2835746</v>
      </c>
      <c r="K494" s="43"/>
      <c r="L494" s="32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2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2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2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2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2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2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2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2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2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2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2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2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2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2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4">
        <f>+G510+G517+G520+G521+G525+G528+G530+G534+G536</f>
        <v>554279</v>
      </c>
      <c r="H509" s="44">
        <f>+H510+H517+H520+H521+H525+H528+H530+H534+H536</f>
        <v>110976</v>
      </c>
      <c r="I509" s="44">
        <f>+I510+I517+I520+I521+I525+I528+I530+I534+I536</f>
        <v>0</v>
      </c>
      <c r="J509" s="44">
        <f>+J510+J517+J520+J521+J525+J528+J530+J534+J536</f>
        <v>110976</v>
      </c>
      <c r="K509" s="44"/>
      <c r="L509" s="32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2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2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2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2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2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2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2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2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2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2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2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2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2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2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2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2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2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2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2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2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2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2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2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2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2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2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2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2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2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2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2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4">
        <f>+G542+G550+G552+G561+G566+G573+G575+G582+G588</f>
        <v>3948322</v>
      </c>
      <c r="H541" s="44">
        <f>+H542+H550+H552+H561+H566+H573+H575+H582+H588</f>
        <v>2305598</v>
      </c>
      <c r="I541" s="44">
        <f>+I542+I550+I552+I561+I566+I573+I575+I582+I588</f>
        <v>0</v>
      </c>
      <c r="J541" s="44">
        <f>+J542+J550+J552+J561+J566+J573+J575+J582+J588</f>
        <v>2305598</v>
      </c>
      <c r="K541" s="44"/>
      <c r="L541" s="32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2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2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2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2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2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2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2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2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2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2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2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2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2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2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2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2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2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2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2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2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2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2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2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2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2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2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2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2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2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2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2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2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2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2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2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2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2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2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2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2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2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2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2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2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2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2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2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2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2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2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2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2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2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2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2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2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2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2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2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2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2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2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2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2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2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2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2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2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2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2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2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2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2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2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2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2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2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2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2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2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2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2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2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2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2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2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2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2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2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2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2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2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2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2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2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2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2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2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2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2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2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2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2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2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2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2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2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2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2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2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2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2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2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2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2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2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2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2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2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2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2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2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2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2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2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2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2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2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2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2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2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2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3">
        <f>SUM(G675:G682)</f>
        <v>139700</v>
      </c>
      <c r="H674" s="43">
        <f>SUM(H675:H682)</f>
        <v>178500</v>
      </c>
      <c r="I674" s="43">
        <f>SUM(I675:I682)</f>
        <v>0</v>
      </c>
      <c r="J674" s="43">
        <f>SUM(J675:J682)</f>
        <v>178500</v>
      </c>
      <c r="K674" s="43"/>
      <c r="L674" s="32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2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2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2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2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2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2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2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2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2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2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2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2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2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2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2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2"/>
    </row>
    <row r="691" spans="1:12" x14ac:dyDescent="0.25">
      <c r="A691" s="38">
        <v>7</v>
      </c>
      <c r="B691" s="38"/>
      <c r="C691" s="38"/>
      <c r="D691" s="38"/>
      <c r="E691" s="38"/>
      <c r="F691" s="1" t="s">
        <v>385</v>
      </c>
      <c r="G691" s="1"/>
      <c r="H691" s="5"/>
      <c r="I691" s="1"/>
      <c r="J691" s="5"/>
      <c r="K691" s="5"/>
      <c r="L691" s="32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2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2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2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2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2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2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2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2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2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2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2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2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2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2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2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2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2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2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2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2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2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2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2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2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2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2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2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2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2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2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2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2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2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2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2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2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2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2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2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2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2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2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2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2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2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2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2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2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2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2"/>
    </row>
    <row r="742" spans="1:12" x14ac:dyDescent="0.25">
      <c r="A742" s="39">
        <v>9</v>
      </c>
      <c r="B742" s="39">
        <v>3</v>
      </c>
      <c r="C742" s="39"/>
      <c r="D742" s="39"/>
      <c r="E742" s="39"/>
      <c r="F742" s="39" t="s">
        <v>436</v>
      </c>
      <c r="G742" s="39"/>
      <c r="H742" s="5"/>
      <c r="I742" s="39"/>
      <c r="J742" s="5"/>
      <c r="K742" s="5"/>
      <c r="L742" s="32"/>
    </row>
    <row r="743" spans="1:12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</row>
    <row r="744" spans="1:12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</row>
    <row r="745" spans="1:12" x14ac:dyDescent="0.25">
      <c r="A745" s="38">
        <v>1</v>
      </c>
      <c r="B745" s="38" t="s">
        <v>437</v>
      </c>
      <c r="C745" s="38" t="s">
        <v>438</v>
      </c>
      <c r="D745" s="38" t="s">
        <v>439</v>
      </c>
      <c r="E745" s="38"/>
      <c r="F745" s="32"/>
      <c r="G745" s="32"/>
      <c r="H745" s="32"/>
      <c r="I745" s="32"/>
      <c r="J745" s="32"/>
      <c r="K745" s="32"/>
      <c r="L745" s="32"/>
    </row>
  </sheetData>
  <mergeCells count="1">
    <mergeCell ref="G1:J1"/>
  </mergeCells>
  <hyperlinks>
    <hyperlink ref="A691" location="_ftn1" display="_ftn1"/>
    <hyperlink ref="A745" location="_ftnref1" display="_ftnref1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="93" zoomScaleNormal="93" workbookViewId="0">
      <selection activeCell="G12" sqref="G12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5" t="s">
        <v>1243</v>
      </c>
      <c r="C1" s="595"/>
      <c r="D1" s="595"/>
      <c r="E1" s="595"/>
      <c r="F1" s="595"/>
      <c r="G1" s="595"/>
      <c r="H1" s="595"/>
    </row>
    <row r="2" spans="2:8" x14ac:dyDescent="0.25">
      <c r="B2" s="447" t="s">
        <v>693</v>
      </c>
      <c r="C2" s="448"/>
      <c r="D2" s="448"/>
      <c r="E2" s="448"/>
      <c r="F2" s="448"/>
      <c r="G2" s="448"/>
      <c r="H2" s="449"/>
    </row>
    <row r="3" spans="2:8" x14ac:dyDescent="0.25">
      <c r="B3" s="450" t="s">
        <v>1169</v>
      </c>
      <c r="C3" s="451"/>
      <c r="D3" s="451"/>
      <c r="E3" s="451"/>
      <c r="F3" s="451"/>
      <c r="G3" s="451"/>
      <c r="H3" s="452"/>
    </row>
    <row r="4" spans="2:8" x14ac:dyDescent="0.25">
      <c r="B4" s="450" t="s">
        <v>684</v>
      </c>
      <c r="C4" s="451"/>
      <c r="D4" s="451"/>
      <c r="E4" s="451"/>
      <c r="F4" s="451"/>
      <c r="G4" s="451"/>
      <c r="H4" s="452"/>
    </row>
    <row r="5" spans="2:8" x14ac:dyDescent="0.25">
      <c r="B5" s="450" t="s">
        <v>1276</v>
      </c>
      <c r="C5" s="451"/>
      <c r="D5" s="451"/>
      <c r="E5" s="451"/>
      <c r="F5" s="451"/>
      <c r="G5" s="451"/>
      <c r="H5" s="452"/>
    </row>
    <row r="6" spans="2:8" ht="15.75" thickBot="1" x14ac:dyDescent="0.3">
      <c r="B6" s="453" t="s">
        <v>923</v>
      </c>
      <c r="C6" s="454"/>
      <c r="D6" s="454"/>
      <c r="E6" s="454"/>
      <c r="F6" s="454"/>
      <c r="G6" s="454"/>
      <c r="H6" s="455"/>
    </row>
    <row r="7" spans="2:8" ht="15.75" thickBot="1" x14ac:dyDescent="0.3">
      <c r="B7" s="487" t="s">
        <v>823</v>
      </c>
      <c r="C7" s="515" t="s">
        <v>685</v>
      </c>
      <c r="D7" s="596"/>
      <c r="E7" s="596"/>
      <c r="F7" s="596"/>
      <c r="G7" s="516"/>
      <c r="H7" s="487" t="s">
        <v>1171</v>
      </c>
    </row>
    <row r="8" spans="2:8" ht="24.75" customHeight="1" thickBot="1" x14ac:dyDescent="0.3">
      <c r="B8" s="489"/>
      <c r="C8" s="336" t="s">
        <v>1024</v>
      </c>
      <c r="D8" s="348" t="s">
        <v>687</v>
      </c>
      <c r="E8" s="336" t="s">
        <v>680</v>
      </c>
      <c r="F8" s="336" t="s">
        <v>681</v>
      </c>
      <c r="G8" s="336" t="s">
        <v>688</v>
      </c>
      <c r="H8" s="489"/>
    </row>
    <row r="9" spans="2:8" x14ac:dyDescent="0.25">
      <c r="B9" s="130" t="s">
        <v>1175</v>
      </c>
      <c r="C9" s="222">
        <f>SUM(C11:C18)</f>
        <v>19510300</v>
      </c>
      <c r="D9" s="352">
        <f>SUM(D11:D18)</f>
        <v>0</v>
      </c>
      <c r="E9" s="222">
        <f>+C9+D9</f>
        <v>19510300</v>
      </c>
      <c r="F9" s="222">
        <f>SUM(F11:F18)</f>
        <v>7849688</v>
      </c>
      <c r="G9" s="222">
        <f>SUM(G11:G19)</f>
        <v>7849688</v>
      </c>
      <c r="H9" s="311">
        <f>+E9-G9</f>
        <v>11660612</v>
      </c>
    </row>
    <row r="10" spans="2:8" x14ac:dyDescent="0.25">
      <c r="B10" s="130" t="s">
        <v>1176</v>
      </c>
      <c r="C10" s="217"/>
      <c r="D10" s="281"/>
      <c r="E10" s="217"/>
      <c r="F10" s="217"/>
      <c r="G10" s="217"/>
      <c r="H10" s="334"/>
    </row>
    <row r="11" spans="2:8" x14ac:dyDescent="0.25">
      <c r="B11" s="137" t="s">
        <v>1269</v>
      </c>
      <c r="C11" s="216">
        <v>18313773</v>
      </c>
      <c r="D11" s="285">
        <v>0</v>
      </c>
      <c r="E11" s="217">
        <f t="shared" ref="E11" si="0">+C11+D11</f>
        <v>18313773</v>
      </c>
      <c r="F11" s="216">
        <v>7849688</v>
      </c>
      <c r="G11" s="216">
        <v>7849688</v>
      </c>
      <c r="H11" s="334">
        <f>+E11-F11</f>
        <v>10464085</v>
      </c>
    </row>
    <row r="12" spans="2:8" x14ac:dyDescent="0.25">
      <c r="B12" s="363" t="s">
        <v>1270</v>
      </c>
      <c r="C12" s="364">
        <v>497000</v>
      </c>
      <c r="D12" s="285">
        <v>0</v>
      </c>
      <c r="E12" s="365">
        <f t="shared" ref="E12:E18" si="1">+C12+D12</f>
        <v>497000</v>
      </c>
      <c r="F12" s="285">
        <v>0</v>
      </c>
      <c r="G12" s="285">
        <v>0</v>
      </c>
      <c r="H12" s="365">
        <v>1396382</v>
      </c>
    </row>
    <row r="13" spans="2:8" x14ac:dyDescent="0.25">
      <c r="B13" s="363" t="s">
        <v>1271</v>
      </c>
      <c r="C13" s="364">
        <v>699527</v>
      </c>
      <c r="D13" s="285">
        <v>0</v>
      </c>
      <c r="E13" s="365">
        <f t="shared" si="1"/>
        <v>699527</v>
      </c>
      <c r="F13" s="285">
        <v>0</v>
      </c>
      <c r="G13" s="285">
        <v>0</v>
      </c>
      <c r="H13" s="365">
        <f t="shared" ref="H13:H18" si="2">E13-F13-G13</f>
        <v>699527</v>
      </c>
    </row>
    <row r="14" spans="2:8" x14ac:dyDescent="0.25">
      <c r="B14" s="224" t="s">
        <v>1180</v>
      </c>
      <c r="C14" s="225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224" t="s">
        <v>1181</v>
      </c>
      <c r="C15" s="225">
        <v>0</v>
      </c>
      <c r="D15" s="225">
        <v>0</v>
      </c>
      <c r="E15" s="226">
        <f t="shared" si="1"/>
        <v>0</v>
      </c>
      <c r="F15" s="225">
        <v>0</v>
      </c>
      <c r="G15" s="225">
        <v>0</v>
      </c>
      <c r="H15" s="226">
        <f t="shared" si="2"/>
        <v>0</v>
      </c>
    </row>
    <row r="16" spans="2:8" x14ac:dyDescent="0.25">
      <c r="B16" s="224" t="s">
        <v>1182</v>
      </c>
      <c r="C16" s="225">
        <v>0</v>
      </c>
      <c r="D16" s="225">
        <v>0</v>
      </c>
      <c r="E16" s="226">
        <f t="shared" si="1"/>
        <v>0</v>
      </c>
      <c r="F16" s="225">
        <v>0</v>
      </c>
      <c r="G16" s="225">
        <v>0</v>
      </c>
      <c r="H16" s="226">
        <f t="shared" si="2"/>
        <v>0</v>
      </c>
    </row>
    <row r="17" spans="2:8" x14ac:dyDescent="0.25">
      <c r="B17" s="224" t="s">
        <v>1183</v>
      </c>
      <c r="C17" s="225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224" t="s">
        <v>1184</v>
      </c>
      <c r="C18" s="225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37"/>
      <c r="C19" s="223"/>
      <c r="D19" s="223"/>
      <c r="E19" s="223"/>
      <c r="F19" s="223"/>
      <c r="G19" s="223"/>
      <c r="H19" s="223"/>
    </row>
    <row r="20" spans="2:8" x14ac:dyDescent="0.25">
      <c r="B20" s="138" t="s">
        <v>1185</v>
      </c>
      <c r="C20" s="278">
        <f>SUM(C22:C29)</f>
        <v>0</v>
      </c>
      <c r="D20" s="278">
        <f>SUM(D22:D29)</f>
        <v>0</v>
      </c>
      <c r="E20" s="278">
        <f>+C20+D20</f>
        <v>0</v>
      </c>
      <c r="F20" s="278">
        <f>SUM(F22:F29)</f>
        <v>0</v>
      </c>
      <c r="G20" s="278">
        <f>SUM(G22:G30)</f>
        <v>0</v>
      </c>
      <c r="H20" s="278">
        <f>E20-F20-G20</f>
        <v>0</v>
      </c>
    </row>
    <row r="21" spans="2:8" x14ac:dyDescent="0.25">
      <c r="B21" s="138" t="s">
        <v>1186</v>
      </c>
      <c r="C21" s="278">
        <f>SUM(C23:C30)</f>
        <v>0</v>
      </c>
      <c r="D21" s="278">
        <f>SUM(D23:D30)</f>
        <v>0</v>
      </c>
      <c r="E21" s="278">
        <f>+C21+D21</f>
        <v>0</v>
      </c>
      <c r="F21" s="278">
        <f>SUM(F23:F30)</f>
        <v>0</v>
      </c>
      <c r="G21" s="278">
        <v>0</v>
      </c>
      <c r="H21" s="278">
        <f>E21-F21-G21</f>
        <v>0</v>
      </c>
    </row>
    <row r="22" spans="2:8" x14ac:dyDescent="0.25">
      <c r="B22" s="224" t="s">
        <v>1177</v>
      </c>
      <c r="C22" s="225">
        <v>0</v>
      </c>
      <c r="D22" s="225">
        <v>0</v>
      </c>
      <c r="E22" s="226">
        <f t="shared" ref="E22:E29" si="3">+C22+D22</f>
        <v>0</v>
      </c>
      <c r="F22" s="225">
        <v>0</v>
      </c>
      <c r="G22" s="225">
        <v>0</v>
      </c>
      <c r="H22" s="226">
        <f t="shared" ref="H22:H29" si="4">E22-F22-G22</f>
        <v>0</v>
      </c>
    </row>
    <row r="23" spans="2:8" x14ac:dyDescent="0.25">
      <c r="B23" s="224" t="s">
        <v>1178</v>
      </c>
      <c r="C23" s="225">
        <v>0</v>
      </c>
      <c r="D23" s="225">
        <v>0</v>
      </c>
      <c r="E23" s="226">
        <f t="shared" si="3"/>
        <v>0</v>
      </c>
      <c r="F23" s="225">
        <v>0</v>
      </c>
      <c r="G23" s="225">
        <v>0</v>
      </c>
      <c r="H23" s="226">
        <f t="shared" si="4"/>
        <v>0</v>
      </c>
    </row>
    <row r="24" spans="2:8" x14ac:dyDescent="0.25">
      <c r="B24" s="224" t="s">
        <v>1179</v>
      </c>
      <c r="C24" s="225">
        <v>0</v>
      </c>
      <c r="D24" s="225">
        <v>0</v>
      </c>
      <c r="E24" s="226">
        <f t="shared" si="3"/>
        <v>0</v>
      </c>
      <c r="F24" s="225">
        <v>0</v>
      </c>
      <c r="G24" s="225">
        <v>0</v>
      </c>
      <c r="H24" s="226">
        <f t="shared" si="4"/>
        <v>0</v>
      </c>
    </row>
    <row r="25" spans="2:8" x14ac:dyDescent="0.25">
      <c r="B25" s="224" t="s">
        <v>1180</v>
      </c>
      <c r="C25" s="225">
        <v>0</v>
      </c>
      <c r="D25" s="225">
        <v>0</v>
      </c>
      <c r="E25" s="226">
        <f t="shared" si="3"/>
        <v>0</v>
      </c>
      <c r="F25" s="225">
        <v>0</v>
      </c>
      <c r="G25" s="225">
        <v>0</v>
      </c>
      <c r="H25" s="226">
        <f t="shared" si="4"/>
        <v>0</v>
      </c>
    </row>
    <row r="26" spans="2:8" x14ac:dyDescent="0.25">
      <c r="B26" s="224" t="s">
        <v>1181</v>
      </c>
      <c r="C26" s="225">
        <v>0</v>
      </c>
      <c r="D26" s="225">
        <v>0</v>
      </c>
      <c r="E26" s="226">
        <f t="shared" si="3"/>
        <v>0</v>
      </c>
      <c r="F26" s="225">
        <v>0</v>
      </c>
      <c r="G26" s="225">
        <v>0</v>
      </c>
      <c r="H26" s="226">
        <f t="shared" si="4"/>
        <v>0</v>
      </c>
    </row>
    <row r="27" spans="2:8" x14ac:dyDescent="0.25">
      <c r="B27" s="224" t="s">
        <v>1182</v>
      </c>
      <c r="C27" s="225">
        <v>0</v>
      </c>
      <c r="D27" s="225">
        <v>0</v>
      </c>
      <c r="E27" s="226">
        <f t="shared" si="3"/>
        <v>0</v>
      </c>
      <c r="F27" s="225">
        <v>0</v>
      </c>
      <c r="G27" s="225">
        <v>0</v>
      </c>
      <c r="H27" s="226">
        <f t="shared" si="4"/>
        <v>0</v>
      </c>
    </row>
    <row r="28" spans="2:8" x14ac:dyDescent="0.25">
      <c r="B28" s="224" t="s">
        <v>1183</v>
      </c>
      <c r="C28" s="225">
        <v>0</v>
      </c>
      <c r="D28" s="225">
        <v>0</v>
      </c>
      <c r="E28" s="226">
        <f t="shared" si="3"/>
        <v>0</v>
      </c>
      <c r="F28" s="225">
        <v>0</v>
      </c>
      <c r="G28" s="225">
        <v>0</v>
      </c>
      <c r="H28" s="226">
        <f t="shared" si="4"/>
        <v>0</v>
      </c>
    </row>
    <row r="29" spans="2:8" x14ac:dyDescent="0.25">
      <c r="B29" s="224" t="s">
        <v>1184</v>
      </c>
      <c r="C29" s="225">
        <v>0</v>
      </c>
      <c r="D29" s="225">
        <v>0</v>
      </c>
      <c r="E29" s="226">
        <f t="shared" si="3"/>
        <v>0</v>
      </c>
      <c r="F29" s="225">
        <v>0</v>
      </c>
      <c r="G29" s="225">
        <v>0</v>
      </c>
      <c r="H29" s="226">
        <f t="shared" si="4"/>
        <v>0</v>
      </c>
    </row>
    <row r="30" spans="2:8" x14ac:dyDescent="0.25">
      <c r="B30" s="128"/>
      <c r="C30" s="223"/>
      <c r="D30" s="223"/>
      <c r="E30" s="223"/>
      <c r="F30" s="223"/>
      <c r="G30" s="223"/>
      <c r="H30" s="223"/>
    </row>
    <row r="31" spans="2:8" x14ac:dyDescent="0.25">
      <c r="B31" s="130" t="s">
        <v>1168</v>
      </c>
      <c r="C31" s="286">
        <f t="shared" ref="C31:H31" si="5">C9+C20</f>
        <v>19510300</v>
      </c>
      <c r="D31" s="267">
        <f t="shared" si="5"/>
        <v>0</v>
      </c>
      <c r="E31" s="286">
        <f t="shared" si="5"/>
        <v>19510300</v>
      </c>
      <c r="F31" s="286">
        <f t="shared" si="5"/>
        <v>7849688</v>
      </c>
      <c r="G31" s="286">
        <f t="shared" si="5"/>
        <v>7849688</v>
      </c>
      <c r="H31" s="313">
        <f t="shared" si="5"/>
        <v>11660612</v>
      </c>
    </row>
    <row r="32" spans="2:8" ht="15.75" thickBot="1" x14ac:dyDescent="0.3">
      <c r="B32" s="129"/>
      <c r="C32" s="136"/>
      <c r="D32" s="136"/>
      <c r="E32" s="136"/>
      <c r="F32" s="136"/>
      <c r="G32" s="136"/>
      <c r="H32" s="136"/>
    </row>
    <row r="36" spans="2:8" x14ac:dyDescent="0.25">
      <c r="B36" s="580" t="s">
        <v>1260</v>
      </c>
      <c r="C36" s="580"/>
      <c r="D36" s="296"/>
      <c r="E36" s="580" t="s">
        <v>1262</v>
      </c>
      <c r="F36" s="580"/>
      <c r="G36" s="580"/>
      <c r="H36" s="296"/>
    </row>
    <row r="37" spans="2:8" x14ac:dyDescent="0.25">
      <c r="B37" s="580" t="s">
        <v>1261</v>
      </c>
      <c r="C37" s="580"/>
      <c r="D37" s="296"/>
      <c r="E37" s="580" t="s">
        <v>1263</v>
      </c>
      <c r="F37" s="580"/>
      <c r="G37" s="580"/>
      <c r="H37" s="296"/>
    </row>
  </sheetData>
  <mergeCells count="13">
    <mergeCell ref="B36:C36"/>
    <mergeCell ref="B37:C37"/>
    <mergeCell ref="E36:G36"/>
    <mergeCell ref="E37:G37"/>
    <mergeCell ref="B7:B8"/>
    <mergeCell ref="C7:G7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r:id="rId1"/>
  <ignoredErrors>
    <ignoredError sqref="E20 E9" formula="1"/>
    <ignoredError sqref="C21:D21 F21:H21 G20" formulaRange="1"/>
    <ignoredError sqref="E21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opLeftCell="A58" zoomScaleNormal="100" workbookViewId="0">
      <selection activeCell="I26" sqref="I2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90" t="s">
        <v>1244</v>
      </c>
      <c r="C1" s="590"/>
      <c r="D1" s="590"/>
      <c r="E1" s="590"/>
      <c r="F1" s="590"/>
      <c r="G1" s="590"/>
      <c r="H1" s="590"/>
      <c r="I1" s="590"/>
    </row>
    <row r="2" spans="2:9" x14ac:dyDescent="0.25">
      <c r="B2" s="551" t="s">
        <v>693</v>
      </c>
      <c r="C2" s="552"/>
      <c r="D2" s="552"/>
      <c r="E2" s="552"/>
      <c r="F2" s="552"/>
      <c r="G2" s="552"/>
      <c r="H2" s="552"/>
      <c r="I2" s="597"/>
    </row>
    <row r="3" spans="2:9" x14ac:dyDescent="0.25">
      <c r="B3" s="554" t="s">
        <v>1169</v>
      </c>
      <c r="C3" s="555"/>
      <c r="D3" s="555"/>
      <c r="E3" s="555"/>
      <c r="F3" s="555"/>
      <c r="G3" s="555"/>
      <c r="H3" s="555"/>
      <c r="I3" s="598"/>
    </row>
    <row r="4" spans="2:9" x14ac:dyDescent="0.25">
      <c r="B4" s="554" t="s">
        <v>689</v>
      </c>
      <c r="C4" s="555"/>
      <c r="D4" s="555"/>
      <c r="E4" s="555"/>
      <c r="F4" s="555"/>
      <c r="G4" s="555"/>
      <c r="H4" s="555"/>
      <c r="I4" s="598"/>
    </row>
    <row r="5" spans="2:9" x14ac:dyDescent="0.25">
      <c r="B5" s="554" t="s">
        <v>1277</v>
      </c>
      <c r="C5" s="555"/>
      <c r="D5" s="555"/>
      <c r="E5" s="555"/>
      <c r="F5" s="555"/>
      <c r="G5" s="555"/>
      <c r="H5" s="555"/>
      <c r="I5" s="598"/>
    </row>
    <row r="6" spans="2:9" ht="15.75" thickBot="1" x14ac:dyDescent="0.3">
      <c r="B6" s="519" t="s">
        <v>923</v>
      </c>
      <c r="C6" s="520"/>
      <c r="D6" s="520"/>
      <c r="E6" s="520"/>
      <c r="F6" s="520"/>
      <c r="G6" s="520"/>
      <c r="H6" s="520"/>
      <c r="I6" s="599"/>
    </row>
    <row r="7" spans="2:9" ht="15.75" thickBot="1" x14ac:dyDescent="0.3">
      <c r="B7" s="551" t="s">
        <v>823</v>
      </c>
      <c r="C7" s="553"/>
      <c r="D7" s="600" t="s">
        <v>685</v>
      </c>
      <c r="E7" s="601"/>
      <c r="F7" s="601"/>
      <c r="G7" s="601"/>
      <c r="H7" s="602"/>
      <c r="I7" s="541" t="s">
        <v>1171</v>
      </c>
    </row>
    <row r="8" spans="2:9" ht="23.25" thickBot="1" x14ac:dyDescent="0.3">
      <c r="B8" s="519"/>
      <c r="C8" s="521"/>
      <c r="D8" s="179" t="s">
        <v>1024</v>
      </c>
      <c r="E8" s="179" t="s">
        <v>1172</v>
      </c>
      <c r="F8" s="179" t="s">
        <v>1173</v>
      </c>
      <c r="G8" s="179" t="s">
        <v>681</v>
      </c>
      <c r="H8" s="179" t="s">
        <v>688</v>
      </c>
      <c r="I8" s="542"/>
    </row>
    <row r="9" spans="2:9" x14ac:dyDescent="0.25">
      <c r="B9" s="493"/>
      <c r="C9" s="603"/>
      <c r="D9" s="135"/>
      <c r="E9" s="135"/>
      <c r="F9" s="135"/>
      <c r="G9" s="135"/>
      <c r="H9" s="135"/>
      <c r="I9" s="135"/>
    </row>
    <row r="10" spans="2:9" ht="16.5" customHeight="1" x14ac:dyDescent="0.25">
      <c r="B10" s="426" t="s">
        <v>1187</v>
      </c>
      <c r="C10" s="459"/>
      <c r="D10" s="261">
        <f t="shared" ref="D10:I10" si="0">D11+D21+D30+D41</f>
        <v>19510300</v>
      </c>
      <c r="E10" s="267">
        <f t="shared" si="0"/>
        <v>0</v>
      </c>
      <c r="F10" s="261">
        <f t="shared" si="0"/>
        <v>19510300</v>
      </c>
      <c r="G10" s="261">
        <v>7849688</v>
      </c>
      <c r="H10" s="261">
        <v>7849688</v>
      </c>
      <c r="I10" s="313">
        <v>11660612</v>
      </c>
    </row>
    <row r="11" spans="2:9" x14ac:dyDescent="0.25">
      <c r="B11" s="573" t="s">
        <v>1188</v>
      </c>
      <c r="C11" s="549"/>
      <c r="D11" s="278">
        <v>0</v>
      </c>
      <c r="E11" s="278">
        <v>0</v>
      </c>
      <c r="F11" s="278">
        <f>+D11+E11</f>
        <v>0</v>
      </c>
      <c r="G11" s="278">
        <f>SUM(G12:G19)</f>
        <v>0</v>
      </c>
      <c r="H11" s="278">
        <f>SUM(H12:H19)</f>
        <v>0</v>
      </c>
      <c r="I11" s="278">
        <f>F11-G11-H11</f>
        <v>0</v>
      </c>
    </row>
    <row r="12" spans="2:9" x14ac:dyDescent="0.25">
      <c r="B12" s="177"/>
      <c r="C12" s="173" t="s">
        <v>1189</v>
      </c>
      <c r="D12" s="225"/>
      <c r="E12" s="225"/>
      <c r="F12" s="226">
        <f>+D12+E12</f>
        <v>0</v>
      </c>
      <c r="G12" s="225">
        <v>0</v>
      </c>
      <c r="H12" s="225">
        <v>0</v>
      </c>
      <c r="I12" s="226">
        <f>F12-G12-H12</f>
        <v>0</v>
      </c>
    </row>
    <row r="13" spans="2:9" x14ac:dyDescent="0.25">
      <c r="B13" s="177"/>
      <c r="C13" s="173" t="s">
        <v>1190</v>
      </c>
      <c r="D13" s="225">
        <v>0</v>
      </c>
      <c r="E13" s="225">
        <v>0</v>
      </c>
      <c r="F13" s="226">
        <f>+D13+E13</f>
        <v>0</v>
      </c>
      <c r="G13" s="225">
        <v>0</v>
      </c>
      <c r="H13" s="225">
        <v>0</v>
      </c>
      <c r="I13" s="226">
        <f t="shared" ref="I13:I19" si="1">F13-G13-H13</f>
        <v>0</v>
      </c>
    </row>
    <row r="14" spans="2:9" x14ac:dyDescent="0.25">
      <c r="B14" s="177"/>
      <c r="C14" s="173" t="s">
        <v>1191</v>
      </c>
      <c r="D14" s="225">
        <v>0</v>
      </c>
      <c r="E14" s="225">
        <v>0</v>
      </c>
      <c r="F14" s="226">
        <f t="shared" ref="F14:F19" si="2">+D14+E14</f>
        <v>0</v>
      </c>
      <c r="G14" s="225">
        <v>0</v>
      </c>
      <c r="H14" s="225">
        <v>0</v>
      </c>
      <c r="I14" s="226">
        <f t="shared" si="1"/>
        <v>0</v>
      </c>
    </row>
    <row r="15" spans="2:9" x14ac:dyDescent="0.25">
      <c r="B15" s="177"/>
      <c r="C15" s="173" t="s">
        <v>1192</v>
      </c>
      <c r="D15" s="225">
        <v>0</v>
      </c>
      <c r="E15" s="225">
        <v>0</v>
      </c>
      <c r="F15" s="226">
        <f t="shared" si="2"/>
        <v>0</v>
      </c>
      <c r="G15" s="225">
        <v>0</v>
      </c>
      <c r="H15" s="225">
        <v>0</v>
      </c>
      <c r="I15" s="226">
        <f t="shared" si="1"/>
        <v>0</v>
      </c>
    </row>
    <row r="16" spans="2:9" x14ac:dyDescent="0.25">
      <c r="B16" s="177"/>
      <c r="C16" s="173" t="s">
        <v>1193</v>
      </c>
      <c r="D16" s="225">
        <v>0</v>
      </c>
      <c r="E16" s="225">
        <v>0</v>
      </c>
      <c r="F16" s="226">
        <f t="shared" si="2"/>
        <v>0</v>
      </c>
      <c r="G16" s="225">
        <v>0</v>
      </c>
      <c r="H16" s="225">
        <v>0</v>
      </c>
      <c r="I16" s="226">
        <f t="shared" si="1"/>
        <v>0</v>
      </c>
    </row>
    <row r="17" spans="2:9" x14ac:dyDescent="0.25">
      <c r="B17" s="177"/>
      <c r="C17" s="173" t="s">
        <v>1194</v>
      </c>
      <c r="D17" s="225">
        <v>0</v>
      </c>
      <c r="E17" s="225">
        <v>0</v>
      </c>
      <c r="F17" s="226">
        <f t="shared" si="2"/>
        <v>0</v>
      </c>
      <c r="G17" s="225">
        <v>0</v>
      </c>
      <c r="H17" s="225">
        <v>0</v>
      </c>
      <c r="I17" s="226">
        <f t="shared" si="1"/>
        <v>0</v>
      </c>
    </row>
    <row r="18" spans="2:9" x14ac:dyDescent="0.25">
      <c r="B18" s="177"/>
      <c r="C18" s="173" t="s">
        <v>1195</v>
      </c>
      <c r="D18" s="225">
        <v>0</v>
      </c>
      <c r="E18" s="225">
        <v>0</v>
      </c>
      <c r="F18" s="226">
        <f t="shared" si="2"/>
        <v>0</v>
      </c>
      <c r="G18" s="225">
        <v>0</v>
      </c>
      <c r="H18" s="225">
        <v>0</v>
      </c>
      <c r="I18" s="226">
        <f t="shared" si="1"/>
        <v>0</v>
      </c>
    </row>
    <row r="19" spans="2:9" x14ac:dyDescent="0.25">
      <c r="B19" s="177"/>
      <c r="C19" s="173" t="s">
        <v>1196</v>
      </c>
      <c r="D19" s="225">
        <v>0</v>
      </c>
      <c r="E19" s="225">
        <v>0</v>
      </c>
      <c r="F19" s="226">
        <f t="shared" si="2"/>
        <v>0</v>
      </c>
      <c r="G19" s="225">
        <v>0</v>
      </c>
      <c r="H19" s="225">
        <v>0</v>
      </c>
      <c r="I19" s="226">
        <f t="shared" si="1"/>
        <v>0</v>
      </c>
    </row>
    <row r="20" spans="2:9" x14ac:dyDescent="0.25">
      <c r="B20" s="140"/>
      <c r="C20" s="141"/>
      <c r="D20" s="218"/>
      <c r="E20" s="218"/>
      <c r="F20" s="218"/>
      <c r="G20" s="218"/>
      <c r="H20" s="218"/>
      <c r="I20" s="218"/>
    </row>
    <row r="21" spans="2:9" x14ac:dyDescent="0.25">
      <c r="B21" s="573" t="s">
        <v>1197</v>
      </c>
      <c r="C21" s="549"/>
      <c r="D21" s="214">
        <f>SUM(D22:D28)</f>
        <v>19510300</v>
      </c>
      <c r="E21" s="353">
        <f>SUM(E22:E28)</f>
        <v>0</v>
      </c>
      <c r="F21" s="214">
        <f>+D21+E21</f>
        <v>19510300</v>
      </c>
      <c r="G21" s="214">
        <f>SUM(G22:G28)</f>
        <v>7849688</v>
      </c>
      <c r="H21" s="214">
        <f>SUM(H22:H28)</f>
        <v>7849688</v>
      </c>
      <c r="I21" s="307">
        <f>+F21-G21</f>
        <v>11660612</v>
      </c>
    </row>
    <row r="22" spans="2:9" x14ac:dyDescent="0.25">
      <c r="B22" s="177"/>
      <c r="C22" s="173" t="s">
        <v>1198</v>
      </c>
      <c r="D22" s="225"/>
      <c r="E22" s="225">
        <v>0</v>
      </c>
      <c r="F22" s="226">
        <f>+D22+E22</f>
        <v>0</v>
      </c>
      <c r="G22" s="225">
        <v>0</v>
      </c>
      <c r="H22" s="225">
        <v>0</v>
      </c>
      <c r="I22" s="226">
        <f>F22-G22-H22</f>
        <v>0</v>
      </c>
    </row>
    <row r="23" spans="2:9" x14ac:dyDescent="0.25">
      <c r="B23" s="177"/>
      <c r="C23" s="173" t="s">
        <v>1199</v>
      </c>
      <c r="D23" s="225">
        <v>0</v>
      </c>
      <c r="E23" s="225">
        <v>0</v>
      </c>
      <c r="F23" s="226">
        <f t="shared" ref="F23:F26" si="3">+D23+E23</f>
        <v>0</v>
      </c>
      <c r="G23" s="225">
        <v>0</v>
      </c>
      <c r="H23" s="225">
        <v>0</v>
      </c>
      <c r="I23" s="226">
        <f t="shared" ref="I23:I25" si="4">F23-G23-H23</f>
        <v>0</v>
      </c>
    </row>
    <row r="24" spans="2:9" x14ac:dyDescent="0.25">
      <c r="B24" s="177"/>
      <c r="C24" s="173" t="s">
        <v>1200</v>
      </c>
      <c r="D24" s="225">
        <v>0</v>
      </c>
      <c r="E24" s="225">
        <v>0</v>
      </c>
      <c r="F24" s="226">
        <f t="shared" si="3"/>
        <v>0</v>
      </c>
      <c r="G24" s="225">
        <v>0</v>
      </c>
      <c r="H24" s="225">
        <v>0</v>
      </c>
      <c r="I24" s="226">
        <f t="shared" si="4"/>
        <v>0</v>
      </c>
    </row>
    <row r="25" spans="2:9" x14ac:dyDescent="0.25">
      <c r="B25" s="177"/>
      <c r="C25" s="173" t="s">
        <v>1201</v>
      </c>
      <c r="D25" s="225">
        <v>0</v>
      </c>
      <c r="E25" s="225">
        <v>0</v>
      </c>
      <c r="F25" s="226">
        <f t="shared" si="3"/>
        <v>0</v>
      </c>
      <c r="G25" s="225">
        <v>0</v>
      </c>
      <c r="H25" s="225">
        <v>0</v>
      </c>
      <c r="I25" s="226">
        <f t="shared" si="4"/>
        <v>0</v>
      </c>
    </row>
    <row r="26" spans="2:9" x14ac:dyDescent="0.25">
      <c r="B26" s="177"/>
      <c r="C26" s="173" t="s">
        <v>1202</v>
      </c>
      <c r="D26" s="216">
        <v>19510300</v>
      </c>
      <c r="E26" s="285">
        <v>0</v>
      </c>
      <c r="F26" s="217">
        <f t="shared" si="3"/>
        <v>19510300</v>
      </c>
      <c r="G26" s="216">
        <v>7849688</v>
      </c>
      <c r="H26" s="216">
        <v>7849688</v>
      </c>
      <c r="I26" s="334">
        <f>+F26-G26</f>
        <v>11660612</v>
      </c>
    </row>
    <row r="27" spans="2:9" x14ac:dyDescent="0.25">
      <c r="B27" s="177"/>
      <c r="C27" s="173" t="s">
        <v>1203</v>
      </c>
      <c r="D27" s="225">
        <v>0</v>
      </c>
      <c r="E27" s="225">
        <v>0</v>
      </c>
      <c r="F27" s="226">
        <f t="shared" ref="F27:F28" si="5">+D27+E27</f>
        <v>0</v>
      </c>
      <c r="G27" s="225">
        <v>0</v>
      </c>
      <c r="H27" s="225">
        <v>0</v>
      </c>
      <c r="I27" s="226">
        <f t="shared" ref="I27:I28" si="6">F27-G27-H27</f>
        <v>0</v>
      </c>
    </row>
    <row r="28" spans="2:9" x14ac:dyDescent="0.25">
      <c r="B28" s="177"/>
      <c r="C28" s="173" t="s">
        <v>1204</v>
      </c>
      <c r="D28" s="225">
        <v>0</v>
      </c>
      <c r="E28" s="225">
        <v>0</v>
      </c>
      <c r="F28" s="226">
        <f t="shared" si="5"/>
        <v>0</v>
      </c>
      <c r="G28" s="225">
        <v>0</v>
      </c>
      <c r="H28" s="225">
        <v>0</v>
      </c>
      <c r="I28" s="226">
        <f t="shared" si="6"/>
        <v>0</v>
      </c>
    </row>
    <row r="29" spans="2:9" x14ac:dyDescent="0.25">
      <c r="B29" s="140"/>
      <c r="C29" s="141"/>
      <c r="D29" s="218"/>
      <c r="E29" s="218"/>
      <c r="F29" s="218"/>
      <c r="G29" s="218"/>
      <c r="H29" s="218"/>
      <c r="I29" s="218"/>
    </row>
    <row r="30" spans="2:9" x14ac:dyDescent="0.25">
      <c r="B30" s="573" t="s">
        <v>1205</v>
      </c>
      <c r="C30" s="549"/>
      <c r="D30" s="278">
        <f>SUM(D31:D39)</f>
        <v>0</v>
      </c>
      <c r="E30" s="278">
        <f>SUM(E31:E39)</f>
        <v>0</v>
      </c>
      <c r="F30" s="278">
        <f>+D30+E30</f>
        <v>0</v>
      </c>
      <c r="G30" s="278">
        <f>SUM(G31:G39)</f>
        <v>0</v>
      </c>
      <c r="H30" s="278">
        <f>SUM(H31:H39)</f>
        <v>0</v>
      </c>
      <c r="I30" s="278">
        <f>F30-G30-H30</f>
        <v>0</v>
      </c>
    </row>
    <row r="31" spans="2:9" x14ac:dyDescent="0.25">
      <c r="B31" s="177"/>
      <c r="C31" s="173" t="s">
        <v>1206</v>
      </c>
      <c r="D31" s="225"/>
      <c r="E31" s="225">
        <v>0</v>
      </c>
      <c r="F31" s="226">
        <f>+D31+E31</f>
        <v>0</v>
      </c>
      <c r="G31" s="225">
        <v>0</v>
      </c>
      <c r="H31" s="225">
        <v>0</v>
      </c>
      <c r="I31" s="226">
        <f>F31-G31-H31</f>
        <v>0</v>
      </c>
    </row>
    <row r="32" spans="2:9" x14ac:dyDescent="0.25">
      <c r="B32" s="177"/>
      <c r="C32" s="173" t="s">
        <v>1207</v>
      </c>
      <c r="D32" s="225">
        <v>0</v>
      </c>
      <c r="E32" s="225">
        <v>0</v>
      </c>
      <c r="F32" s="226">
        <f t="shared" ref="F32:F39" si="7">+D32+E32</f>
        <v>0</v>
      </c>
      <c r="G32" s="225">
        <v>0</v>
      </c>
      <c r="H32" s="225">
        <v>0</v>
      </c>
      <c r="I32" s="226">
        <f t="shared" ref="I32:I37" si="8">F32-G32-H32</f>
        <v>0</v>
      </c>
    </row>
    <row r="33" spans="2:9" x14ac:dyDescent="0.25">
      <c r="B33" s="177"/>
      <c r="C33" s="173" t="s">
        <v>1208</v>
      </c>
      <c r="D33" s="225">
        <v>0</v>
      </c>
      <c r="E33" s="225">
        <v>0</v>
      </c>
      <c r="F33" s="226">
        <f t="shared" si="7"/>
        <v>0</v>
      </c>
      <c r="G33" s="225">
        <v>0</v>
      </c>
      <c r="H33" s="225">
        <v>0</v>
      </c>
      <c r="I33" s="226">
        <f t="shared" si="8"/>
        <v>0</v>
      </c>
    </row>
    <row r="34" spans="2:9" x14ac:dyDescent="0.25">
      <c r="B34" s="177"/>
      <c r="C34" s="173" t="s">
        <v>1209</v>
      </c>
      <c r="D34" s="225">
        <v>0</v>
      </c>
      <c r="E34" s="225">
        <v>0</v>
      </c>
      <c r="F34" s="226">
        <f t="shared" si="7"/>
        <v>0</v>
      </c>
      <c r="G34" s="225">
        <v>0</v>
      </c>
      <c r="H34" s="225">
        <v>0</v>
      </c>
      <c r="I34" s="226">
        <f t="shared" si="8"/>
        <v>0</v>
      </c>
    </row>
    <row r="35" spans="2:9" x14ac:dyDescent="0.25">
      <c r="B35" s="177"/>
      <c r="C35" s="173" t="s">
        <v>1210</v>
      </c>
      <c r="D35" s="225">
        <v>0</v>
      </c>
      <c r="E35" s="225">
        <v>0</v>
      </c>
      <c r="F35" s="226">
        <f t="shared" si="7"/>
        <v>0</v>
      </c>
      <c r="G35" s="225">
        <v>0</v>
      </c>
      <c r="H35" s="225">
        <v>0</v>
      </c>
      <c r="I35" s="226">
        <f t="shared" si="8"/>
        <v>0</v>
      </c>
    </row>
    <row r="36" spans="2:9" x14ac:dyDescent="0.25">
      <c r="B36" s="177"/>
      <c r="C36" s="173" t="s">
        <v>1211</v>
      </c>
      <c r="D36" s="225">
        <v>0</v>
      </c>
      <c r="E36" s="225">
        <v>0</v>
      </c>
      <c r="F36" s="226">
        <f t="shared" si="7"/>
        <v>0</v>
      </c>
      <c r="G36" s="225">
        <v>0</v>
      </c>
      <c r="H36" s="225">
        <v>0</v>
      </c>
      <c r="I36" s="226">
        <f t="shared" si="8"/>
        <v>0</v>
      </c>
    </row>
    <row r="37" spans="2:9" x14ac:dyDescent="0.25">
      <c r="B37" s="177"/>
      <c r="C37" s="173" t="s">
        <v>1212</v>
      </c>
      <c r="D37" s="225">
        <v>0</v>
      </c>
      <c r="E37" s="225">
        <v>0</v>
      </c>
      <c r="F37" s="226">
        <f t="shared" si="7"/>
        <v>0</v>
      </c>
      <c r="G37" s="225">
        <v>0</v>
      </c>
      <c r="H37" s="225">
        <v>0</v>
      </c>
      <c r="I37" s="226">
        <f t="shared" si="8"/>
        <v>0</v>
      </c>
    </row>
    <row r="38" spans="2:9" x14ac:dyDescent="0.25">
      <c r="B38" s="177"/>
      <c r="C38" s="173" t="s">
        <v>1213</v>
      </c>
      <c r="D38" s="225">
        <v>0</v>
      </c>
      <c r="E38" s="225">
        <v>0</v>
      </c>
      <c r="F38" s="226">
        <f t="shared" si="7"/>
        <v>0</v>
      </c>
      <c r="G38" s="225">
        <v>0</v>
      </c>
      <c r="H38" s="225">
        <v>0</v>
      </c>
      <c r="I38" s="226">
        <f>F38-G38-H38</f>
        <v>0</v>
      </c>
    </row>
    <row r="39" spans="2:9" x14ac:dyDescent="0.25">
      <c r="B39" s="177"/>
      <c r="C39" s="173" t="s">
        <v>1214</v>
      </c>
      <c r="D39" s="225">
        <v>0</v>
      </c>
      <c r="E39" s="225">
        <v>0</v>
      </c>
      <c r="F39" s="226">
        <f t="shared" si="7"/>
        <v>0</v>
      </c>
      <c r="G39" s="225">
        <v>0</v>
      </c>
      <c r="H39" s="225">
        <v>0</v>
      </c>
      <c r="I39" s="226">
        <f>F39-G39-H39</f>
        <v>0</v>
      </c>
    </row>
    <row r="40" spans="2:9" x14ac:dyDescent="0.25">
      <c r="B40" s="140"/>
      <c r="C40" s="141"/>
      <c r="D40" s="301"/>
      <c r="E40" s="301"/>
      <c r="F40" s="301"/>
      <c r="G40" s="301"/>
      <c r="H40" s="301"/>
      <c r="I40" s="301"/>
    </row>
    <row r="41" spans="2:9" x14ac:dyDescent="0.25">
      <c r="B41" s="573" t="s">
        <v>1215</v>
      </c>
      <c r="C41" s="549"/>
      <c r="D41" s="278">
        <f>SUM(D42:D45)</f>
        <v>0</v>
      </c>
      <c r="E41" s="278">
        <f>SUM(E42:E45)</f>
        <v>0</v>
      </c>
      <c r="F41" s="278">
        <f>+D41+E41</f>
        <v>0</v>
      </c>
      <c r="G41" s="278">
        <f>SUM(G42:G45)</f>
        <v>0</v>
      </c>
      <c r="H41" s="278">
        <f>SUM(H42:H45)</f>
        <v>0</v>
      </c>
      <c r="I41" s="278">
        <f>F41-G41-H41</f>
        <v>0</v>
      </c>
    </row>
    <row r="42" spans="2:9" x14ac:dyDescent="0.25">
      <c r="B42" s="177"/>
      <c r="C42" s="173" t="s">
        <v>1216</v>
      </c>
      <c r="D42" s="225"/>
      <c r="E42" s="225">
        <v>0</v>
      </c>
      <c r="F42" s="226">
        <f>+D42+E42</f>
        <v>0</v>
      </c>
      <c r="G42" s="225">
        <v>0</v>
      </c>
      <c r="H42" s="225">
        <v>0</v>
      </c>
      <c r="I42" s="226">
        <f>F42-G42-H42</f>
        <v>0</v>
      </c>
    </row>
    <row r="43" spans="2:9" x14ac:dyDescent="0.25">
      <c r="B43" s="177"/>
      <c r="C43" s="173" t="s">
        <v>1217</v>
      </c>
      <c r="D43" s="225">
        <v>0</v>
      </c>
      <c r="E43" s="225">
        <v>0</v>
      </c>
      <c r="F43" s="226">
        <f>+D43+E43</f>
        <v>0</v>
      </c>
      <c r="G43" s="225">
        <v>0</v>
      </c>
      <c r="H43" s="225">
        <v>0</v>
      </c>
      <c r="I43" s="226">
        <f>F43-G43-H43</f>
        <v>0</v>
      </c>
    </row>
    <row r="44" spans="2:9" x14ac:dyDescent="0.25">
      <c r="B44" s="177"/>
      <c r="C44" s="173" t="s">
        <v>1218</v>
      </c>
      <c r="D44" s="225">
        <v>0</v>
      </c>
      <c r="E44" s="225">
        <v>0</v>
      </c>
      <c r="F44" s="226">
        <f>+D44+E44</f>
        <v>0</v>
      </c>
      <c r="G44" s="225">
        <v>0</v>
      </c>
      <c r="H44" s="225">
        <v>0</v>
      </c>
      <c r="I44" s="226">
        <f>F44-G44-H44</f>
        <v>0</v>
      </c>
    </row>
    <row r="45" spans="2:9" x14ac:dyDescent="0.25">
      <c r="B45" s="177"/>
      <c r="C45" s="173" t="s">
        <v>1219</v>
      </c>
      <c r="D45" s="225">
        <v>0</v>
      </c>
      <c r="E45" s="225">
        <v>0</v>
      </c>
      <c r="F45" s="226">
        <f>+D45+E45</f>
        <v>0</v>
      </c>
      <c r="G45" s="225">
        <v>0</v>
      </c>
      <c r="H45" s="225">
        <v>0</v>
      </c>
      <c r="I45" s="226">
        <f>F45-G45-H45</f>
        <v>0</v>
      </c>
    </row>
    <row r="46" spans="2:9" x14ac:dyDescent="0.25">
      <c r="B46" s="140"/>
      <c r="C46" s="141"/>
      <c r="D46" s="301"/>
      <c r="E46" s="301"/>
      <c r="F46" s="301"/>
      <c r="G46" s="301"/>
      <c r="H46" s="301"/>
      <c r="I46" s="301"/>
    </row>
    <row r="47" spans="2:9" x14ac:dyDescent="0.25">
      <c r="B47" s="573" t="s">
        <v>1220</v>
      </c>
      <c r="C47" s="549"/>
      <c r="D47" s="300">
        <f t="shared" ref="D47:I47" si="9">D48+D58+D67+D78</f>
        <v>0</v>
      </c>
      <c r="E47" s="300">
        <f t="shared" si="9"/>
        <v>0</v>
      </c>
      <c r="F47" s="300">
        <f t="shared" si="9"/>
        <v>0</v>
      </c>
      <c r="G47" s="300">
        <f t="shared" si="9"/>
        <v>0</v>
      </c>
      <c r="H47" s="300">
        <f t="shared" si="9"/>
        <v>0</v>
      </c>
      <c r="I47" s="300">
        <f t="shared" si="9"/>
        <v>0</v>
      </c>
    </row>
    <row r="48" spans="2:9" x14ac:dyDescent="0.25">
      <c r="B48" s="573" t="s">
        <v>1188</v>
      </c>
      <c r="C48" s="549"/>
      <c r="D48" s="278">
        <v>0</v>
      </c>
      <c r="E48" s="278">
        <f>SUM(E49:E56)</f>
        <v>0</v>
      </c>
      <c r="F48" s="278">
        <f>+D48+E48</f>
        <v>0</v>
      </c>
      <c r="G48" s="278">
        <f>SUM(G49:G56)</f>
        <v>0</v>
      </c>
      <c r="H48" s="278">
        <f>SUM(H49:H56)</f>
        <v>0</v>
      </c>
      <c r="I48" s="278">
        <f>F48-G48-H48</f>
        <v>0</v>
      </c>
    </row>
    <row r="49" spans="2:9" x14ac:dyDescent="0.25">
      <c r="B49" s="177"/>
      <c r="C49" s="173" t="s">
        <v>1189</v>
      </c>
      <c r="D49" s="225"/>
      <c r="E49" s="225">
        <v>0</v>
      </c>
      <c r="F49" s="226">
        <f>+D49+E49</f>
        <v>0</v>
      </c>
      <c r="G49" s="225">
        <v>0</v>
      </c>
      <c r="H49" s="225">
        <v>0</v>
      </c>
      <c r="I49" s="226">
        <f>F49-G49-H49</f>
        <v>0</v>
      </c>
    </row>
    <row r="50" spans="2:9" x14ac:dyDescent="0.25">
      <c r="B50" s="177"/>
      <c r="C50" s="173" t="s">
        <v>1190</v>
      </c>
      <c r="D50" s="225">
        <v>0</v>
      </c>
      <c r="E50" s="225">
        <v>0</v>
      </c>
      <c r="F50" s="226">
        <f t="shared" ref="F50:F56" si="10">+D50+E50</f>
        <v>0</v>
      </c>
      <c r="G50" s="225">
        <v>0</v>
      </c>
      <c r="H50" s="225">
        <v>0</v>
      </c>
      <c r="I50" s="226">
        <f t="shared" ref="I50:I55" si="11">F50-G50-H50</f>
        <v>0</v>
      </c>
    </row>
    <row r="51" spans="2:9" x14ac:dyDescent="0.25">
      <c r="B51" s="177"/>
      <c r="C51" s="173" t="s">
        <v>1191</v>
      </c>
      <c r="D51" s="225">
        <v>0</v>
      </c>
      <c r="E51" s="225">
        <v>0</v>
      </c>
      <c r="F51" s="226">
        <f t="shared" si="10"/>
        <v>0</v>
      </c>
      <c r="G51" s="225">
        <v>0</v>
      </c>
      <c r="H51" s="225">
        <v>0</v>
      </c>
      <c r="I51" s="226">
        <f t="shared" si="11"/>
        <v>0</v>
      </c>
    </row>
    <row r="52" spans="2:9" x14ac:dyDescent="0.25">
      <c r="B52" s="177"/>
      <c r="C52" s="173" t="s">
        <v>1192</v>
      </c>
      <c r="D52" s="225">
        <v>0</v>
      </c>
      <c r="E52" s="225">
        <v>0</v>
      </c>
      <c r="F52" s="226">
        <f t="shared" si="10"/>
        <v>0</v>
      </c>
      <c r="G52" s="225">
        <v>0</v>
      </c>
      <c r="H52" s="225">
        <v>0</v>
      </c>
      <c r="I52" s="226">
        <f t="shared" si="11"/>
        <v>0</v>
      </c>
    </row>
    <row r="53" spans="2:9" x14ac:dyDescent="0.25">
      <c r="B53" s="177"/>
      <c r="C53" s="173" t="s">
        <v>1193</v>
      </c>
      <c r="D53" s="225">
        <v>0</v>
      </c>
      <c r="E53" s="225">
        <v>0</v>
      </c>
      <c r="F53" s="226">
        <f t="shared" si="10"/>
        <v>0</v>
      </c>
      <c r="G53" s="225">
        <v>0</v>
      </c>
      <c r="H53" s="225">
        <v>0</v>
      </c>
      <c r="I53" s="226">
        <f t="shared" si="11"/>
        <v>0</v>
      </c>
    </row>
    <row r="54" spans="2:9" x14ac:dyDescent="0.25">
      <c r="B54" s="177"/>
      <c r="C54" s="173" t="s">
        <v>1194</v>
      </c>
      <c r="D54" s="225">
        <v>0</v>
      </c>
      <c r="E54" s="225">
        <v>0</v>
      </c>
      <c r="F54" s="226">
        <f t="shared" si="10"/>
        <v>0</v>
      </c>
      <c r="G54" s="225">
        <v>0</v>
      </c>
      <c r="H54" s="225">
        <v>0</v>
      </c>
      <c r="I54" s="226">
        <f t="shared" si="11"/>
        <v>0</v>
      </c>
    </row>
    <row r="55" spans="2:9" x14ac:dyDescent="0.25">
      <c r="B55" s="177"/>
      <c r="C55" s="173" t="s">
        <v>1195</v>
      </c>
      <c r="D55" s="225">
        <v>0</v>
      </c>
      <c r="E55" s="225">
        <v>0</v>
      </c>
      <c r="F55" s="226">
        <f t="shared" si="10"/>
        <v>0</v>
      </c>
      <c r="G55" s="225">
        <v>0</v>
      </c>
      <c r="H55" s="225">
        <v>0</v>
      </c>
      <c r="I55" s="226">
        <f t="shared" si="11"/>
        <v>0</v>
      </c>
    </row>
    <row r="56" spans="2:9" x14ac:dyDescent="0.25">
      <c r="B56" s="177"/>
      <c r="C56" s="173" t="s">
        <v>1196</v>
      </c>
      <c r="D56" s="225">
        <v>0</v>
      </c>
      <c r="E56" s="225">
        <v>0</v>
      </c>
      <c r="F56" s="226">
        <f t="shared" si="10"/>
        <v>0</v>
      </c>
      <c r="G56" s="225">
        <v>0</v>
      </c>
      <c r="H56" s="225">
        <v>0</v>
      </c>
      <c r="I56" s="226">
        <f>F56-G56-H56</f>
        <v>0</v>
      </c>
    </row>
    <row r="57" spans="2:9" x14ac:dyDescent="0.25">
      <c r="B57" s="140"/>
      <c r="C57" s="141"/>
      <c r="D57" s="301"/>
      <c r="E57" s="301"/>
      <c r="F57" s="301"/>
      <c r="G57" s="301"/>
      <c r="H57" s="301"/>
      <c r="I57" s="301"/>
    </row>
    <row r="58" spans="2:9" x14ac:dyDescent="0.25">
      <c r="B58" s="573" t="s">
        <v>1197</v>
      </c>
      <c r="C58" s="549"/>
      <c r="D58" s="278">
        <f>SUM(D59:D65)</f>
        <v>0</v>
      </c>
      <c r="E58" s="278">
        <f>SUM(E59:E65)</f>
        <v>0</v>
      </c>
      <c r="F58" s="278">
        <f>+D58+E58</f>
        <v>0</v>
      </c>
      <c r="G58" s="278">
        <f>SUM(G59:G65)</f>
        <v>0</v>
      </c>
      <c r="H58" s="278">
        <f>SUM(H59:H65)</f>
        <v>0</v>
      </c>
      <c r="I58" s="278">
        <f>F58-G58-H58</f>
        <v>0</v>
      </c>
    </row>
    <row r="59" spans="2:9" x14ac:dyDescent="0.25">
      <c r="B59" s="177"/>
      <c r="C59" s="173" t="s">
        <v>1198</v>
      </c>
      <c r="D59" s="225">
        <v>0</v>
      </c>
      <c r="E59" s="225">
        <v>0</v>
      </c>
      <c r="F59" s="226">
        <f>+D59+E59</f>
        <v>0</v>
      </c>
      <c r="G59" s="225">
        <v>0</v>
      </c>
      <c r="H59" s="225">
        <v>0</v>
      </c>
      <c r="I59" s="226">
        <f>F59-G59-H59</f>
        <v>0</v>
      </c>
    </row>
    <row r="60" spans="2:9" x14ac:dyDescent="0.25">
      <c r="B60" s="177"/>
      <c r="C60" s="173" t="s">
        <v>1199</v>
      </c>
      <c r="D60" s="225">
        <v>0</v>
      </c>
      <c r="E60" s="225">
        <v>0</v>
      </c>
      <c r="F60" s="226">
        <f t="shared" ref="F60:F65" si="12">+D60+E60</f>
        <v>0</v>
      </c>
      <c r="G60" s="225">
        <v>0</v>
      </c>
      <c r="H60" s="225">
        <v>0</v>
      </c>
      <c r="I60" s="226">
        <f t="shared" ref="I60:I65" si="13">F60-G60-H60</f>
        <v>0</v>
      </c>
    </row>
    <row r="61" spans="2:9" x14ac:dyDescent="0.25">
      <c r="B61" s="177"/>
      <c r="C61" s="173" t="s">
        <v>1200</v>
      </c>
      <c r="D61" s="225">
        <v>0</v>
      </c>
      <c r="E61" s="225">
        <v>0</v>
      </c>
      <c r="F61" s="226">
        <f t="shared" si="12"/>
        <v>0</v>
      </c>
      <c r="G61" s="225">
        <v>0</v>
      </c>
      <c r="H61" s="225">
        <v>0</v>
      </c>
      <c r="I61" s="226">
        <f t="shared" si="13"/>
        <v>0</v>
      </c>
    </row>
    <row r="62" spans="2:9" x14ac:dyDescent="0.25">
      <c r="B62" s="177"/>
      <c r="C62" s="173" t="s">
        <v>1201</v>
      </c>
      <c r="D62" s="225">
        <v>0</v>
      </c>
      <c r="E62" s="225">
        <v>0</v>
      </c>
      <c r="F62" s="226">
        <f t="shared" si="12"/>
        <v>0</v>
      </c>
      <c r="G62" s="225">
        <v>0</v>
      </c>
      <c r="H62" s="225">
        <v>0</v>
      </c>
      <c r="I62" s="226">
        <f t="shared" si="13"/>
        <v>0</v>
      </c>
    </row>
    <row r="63" spans="2:9" x14ac:dyDescent="0.25">
      <c r="B63" s="177"/>
      <c r="C63" s="173" t="s">
        <v>1202</v>
      </c>
      <c r="D63" s="225">
        <v>0</v>
      </c>
      <c r="E63" s="225">
        <v>0</v>
      </c>
      <c r="F63" s="226">
        <f t="shared" si="12"/>
        <v>0</v>
      </c>
      <c r="G63" s="225">
        <v>0</v>
      </c>
      <c r="H63" s="225">
        <v>0</v>
      </c>
      <c r="I63" s="226">
        <f t="shared" si="13"/>
        <v>0</v>
      </c>
    </row>
    <row r="64" spans="2:9" x14ac:dyDescent="0.25">
      <c r="B64" s="177"/>
      <c r="C64" s="173" t="s">
        <v>1203</v>
      </c>
      <c r="D64" s="225">
        <v>0</v>
      </c>
      <c r="E64" s="225">
        <v>0</v>
      </c>
      <c r="F64" s="226">
        <f t="shared" si="12"/>
        <v>0</v>
      </c>
      <c r="G64" s="225">
        <v>0</v>
      </c>
      <c r="H64" s="225">
        <v>0</v>
      </c>
      <c r="I64" s="226">
        <f t="shared" si="13"/>
        <v>0</v>
      </c>
    </row>
    <row r="65" spans="2:9" x14ac:dyDescent="0.25">
      <c r="B65" s="177"/>
      <c r="C65" s="173" t="s">
        <v>1204</v>
      </c>
      <c r="D65" s="225">
        <v>0</v>
      </c>
      <c r="E65" s="225">
        <v>0</v>
      </c>
      <c r="F65" s="226">
        <f t="shared" si="12"/>
        <v>0</v>
      </c>
      <c r="G65" s="225">
        <v>0</v>
      </c>
      <c r="H65" s="225">
        <v>0</v>
      </c>
      <c r="I65" s="226">
        <f t="shared" si="13"/>
        <v>0</v>
      </c>
    </row>
    <row r="66" spans="2:9" x14ac:dyDescent="0.25">
      <c r="B66" s="140"/>
      <c r="C66" s="141"/>
      <c r="D66" s="218"/>
      <c r="E66" s="218"/>
      <c r="F66" s="218"/>
      <c r="G66" s="218"/>
      <c r="H66" s="218"/>
      <c r="I66" s="218"/>
    </row>
    <row r="67" spans="2:9" x14ac:dyDescent="0.25">
      <c r="B67" s="573" t="s">
        <v>1205</v>
      </c>
      <c r="C67" s="549"/>
      <c r="D67" s="278">
        <f>SUM(D68:D76)</f>
        <v>0</v>
      </c>
      <c r="E67" s="278">
        <f>SUM(E68:E76)</f>
        <v>0</v>
      </c>
      <c r="F67" s="278">
        <f>+D67+E67</f>
        <v>0</v>
      </c>
      <c r="G67" s="278">
        <f>SUM(G68:G76)</f>
        <v>0</v>
      </c>
      <c r="H67" s="278">
        <f>SUM(H68:H76)</f>
        <v>0</v>
      </c>
      <c r="I67" s="278">
        <f>F67-G67-H67</f>
        <v>0</v>
      </c>
    </row>
    <row r="68" spans="2:9" x14ac:dyDescent="0.25">
      <c r="B68" s="177"/>
      <c r="C68" s="173" t="s">
        <v>1206</v>
      </c>
      <c r="D68" s="298">
        <v>0</v>
      </c>
      <c r="E68" s="298">
        <v>0</v>
      </c>
      <c r="F68" s="299">
        <f>+D68+E68</f>
        <v>0</v>
      </c>
      <c r="G68" s="298">
        <v>0</v>
      </c>
      <c r="H68" s="298">
        <v>0</v>
      </c>
      <c r="I68" s="299">
        <f>F68-G68-H68</f>
        <v>0</v>
      </c>
    </row>
    <row r="69" spans="2:9" x14ac:dyDescent="0.25">
      <c r="B69" s="177"/>
      <c r="C69" s="173" t="s">
        <v>1207</v>
      </c>
      <c r="D69" s="298">
        <v>0</v>
      </c>
      <c r="E69" s="298">
        <v>0</v>
      </c>
      <c r="F69" s="299">
        <f t="shared" ref="F69:F76" si="14">+D69+E69</f>
        <v>0</v>
      </c>
      <c r="G69" s="298">
        <v>0</v>
      </c>
      <c r="H69" s="298">
        <v>0</v>
      </c>
      <c r="I69" s="299">
        <f t="shared" ref="I69:I74" si="15">F69-G69-H69</f>
        <v>0</v>
      </c>
    </row>
    <row r="70" spans="2:9" x14ac:dyDescent="0.25">
      <c r="B70" s="177"/>
      <c r="C70" s="173" t="s">
        <v>1208</v>
      </c>
      <c r="D70" s="298">
        <v>0</v>
      </c>
      <c r="E70" s="298">
        <v>0</v>
      </c>
      <c r="F70" s="299">
        <f t="shared" si="14"/>
        <v>0</v>
      </c>
      <c r="G70" s="298">
        <v>0</v>
      </c>
      <c r="H70" s="298">
        <v>0</v>
      </c>
      <c r="I70" s="299">
        <f t="shared" si="15"/>
        <v>0</v>
      </c>
    </row>
    <row r="71" spans="2:9" x14ac:dyDescent="0.25">
      <c r="B71" s="177"/>
      <c r="C71" s="173" t="s">
        <v>1209</v>
      </c>
      <c r="D71" s="298">
        <v>0</v>
      </c>
      <c r="E71" s="298">
        <v>0</v>
      </c>
      <c r="F71" s="299">
        <f t="shared" si="14"/>
        <v>0</v>
      </c>
      <c r="G71" s="298">
        <v>0</v>
      </c>
      <c r="H71" s="298">
        <v>0</v>
      </c>
      <c r="I71" s="299">
        <f t="shared" si="15"/>
        <v>0</v>
      </c>
    </row>
    <row r="72" spans="2:9" x14ac:dyDescent="0.25">
      <c r="B72" s="177"/>
      <c r="C72" s="173" t="s">
        <v>1210</v>
      </c>
      <c r="D72" s="298">
        <v>0</v>
      </c>
      <c r="E72" s="298">
        <v>0</v>
      </c>
      <c r="F72" s="299">
        <f t="shared" si="14"/>
        <v>0</v>
      </c>
      <c r="G72" s="298">
        <v>0</v>
      </c>
      <c r="H72" s="298">
        <v>0</v>
      </c>
      <c r="I72" s="299">
        <f t="shared" si="15"/>
        <v>0</v>
      </c>
    </row>
    <row r="73" spans="2:9" x14ac:dyDescent="0.25">
      <c r="B73" s="177"/>
      <c r="C73" s="173" t="s">
        <v>1211</v>
      </c>
      <c r="D73" s="298">
        <v>0</v>
      </c>
      <c r="E73" s="298">
        <v>0</v>
      </c>
      <c r="F73" s="299">
        <f t="shared" si="14"/>
        <v>0</v>
      </c>
      <c r="G73" s="298">
        <v>0</v>
      </c>
      <c r="H73" s="298">
        <v>0</v>
      </c>
      <c r="I73" s="299">
        <f t="shared" si="15"/>
        <v>0</v>
      </c>
    </row>
    <row r="74" spans="2:9" x14ac:dyDescent="0.25">
      <c r="B74" s="177"/>
      <c r="C74" s="173" t="s">
        <v>1212</v>
      </c>
      <c r="D74" s="298">
        <v>0</v>
      </c>
      <c r="E74" s="298">
        <v>0</v>
      </c>
      <c r="F74" s="299">
        <f t="shared" si="14"/>
        <v>0</v>
      </c>
      <c r="G74" s="298">
        <v>0</v>
      </c>
      <c r="H74" s="298">
        <v>0</v>
      </c>
      <c r="I74" s="299">
        <f t="shared" si="15"/>
        <v>0</v>
      </c>
    </row>
    <row r="75" spans="2:9" x14ac:dyDescent="0.25">
      <c r="B75" s="177"/>
      <c r="C75" s="173" t="s">
        <v>1213</v>
      </c>
      <c r="D75" s="298">
        <v>0</v>
      </c>
      <c r="E75" s="298">
        <v>0</v>
      </c>
      <c r="F75" s="299">
        <f t="shared" si="14"/>
        <v>0</v>
      </c>
      <c r="G75" s="298">
        <v>0</v>
      </c>
      <c r="H75" s="298">
        <v>0</v>
      </c>
      <c r="I75" s="299">
        <f>F75-G75-H75</f>
        <v>0</v>
      </c>
    </row>
    <row r="76" spans="2:9" x14ac:dyDescent="0.25">
      <c r="B76" s="177"/>
      <c r="C76" s="173" t="s">
        <v>1214</v>
      </c>
      <c r="D76" s="298">
        <v>0</v>
      </c>
      <c r="E76" s="298">
        <v>0</v>
      </c>
      <c r="F76" s="299">
        <f t="shared" si="14"/>
        <v>0</v>
      </c>
      <c r="G76" s="298">
        <v>0</v>
      </c>
      <c r="H76" s="298">
        <v>0</v>
      </c>
      <c r="I76" s="299">
        <f>F76-G76-H76</f>
        <v>0</v>
      </c>
    </row>
    <row r="77" spans="2:9" x14ac:dyDescent="0.25">
      <c r="B77" s="140"/>
      <c r="C77" s="141"/>
      <c r="D77" s="218"/>
      <c r="E77" s="218"/>
      <c r="F77" s="218"/>
      <c r="G77" s="218"/>
      <c r="H77" s="218"/>
      <c r="I77" s="218"/>
    </row>
    <row r="78" spans="2:9" x14ac:dyDescent="0.25">
      <c r="B78" s="573" t="s">
        <v>1215</v>
      </c>
      <c r="C78" s="549"/>
      <c r="D78" s="278">
        <f>SUM(D79:D82)</f>
        <v>0</v>
      </c>
      <c r="E78" s="278">
        <f>SUM(E79:E82)</f>
        <v>0</v>
      </c>
      <c r="F78" s="278">
        <f>+D78+E78</f>
        <v>0</v>
      </c>
      <c r="G78" s="278">
        <f>SUM(G79:G82)</f>
        <v>0</v>
      </c>
      <c r="H78" s="278">
        <f>SUM(H79:H82)</f>
        <v>0</v>
      </c>
      <c r="I78" s="278">
        <f>F78-G78-H78</f>
        <v>0</v>
      </c>
    </row>
    <row r="79" spans="2:9" x14ac:dyDescent="0.25">
      <c r="B79" s="177"/>
      <c r="C79" s="173" t="s">
        <v>1216</v>
      </c>
      <c r="D79" s="298">
        <v>0</v>
      </c>
      <c r="E79" s="298">
        <v>0</v>
      </c>
      <c r="F79" s="299">
        <f>+D79+E79</f>
        <v>0</v>
      </c>
      <c r="G79" s="298">
        <v>0</v>
      </c>
      <c r="H79" s="298">
        <v>0</v>
      </c>
      <c r="I79" s="299">
        <f>F79-G79-H79</f>
        <v>0</v>
      </c>
    </row>
    <row r="80" spans="2:9" x14ac:dyDescent="0.25">
      <c r="B80" s="177"/>
      <c r="C80" s="173" t="s">
        <v>1217</v>
      </c>
      <c r="D80" s="298">
        <v>0</v>
      </c>
      <c r="E80" s="298">
        <v>0</v>
      </c>
      <c r="F80" s="299">
        <f>+D80+E80</f>
        <v>0</v>
      </c>
      <c r="G80" s="298">
        <v>0</v>
      </c>
      <c r="H80" s="298">
        <v>0</v>
      </c>
      <c r="I80" s="299">
        <f>F80-G80-H80</f>
        <v>0</v>
      </c>
    </row>
    <row r="81" spans="2:9" x14ac:dyDescent="0.25">
      <c r="B81" s="177"/>
      <c r="C81" s="173" t="s">
        <v>1218</v>
      </c>
      <c r="D81" s="298">
        <v>0</v>
      </c>
      <c r="E81" s="298">
        <v>0</v>
      </c>
      <c r="F81" s="299">
        <f>+D81+E81</f>
        <v>0</v>
      </c>
      <c r="G81" s="298">
        <v>0</v>
      </c>
      <c r="H81" s="298">
        <v>0</v>
      </c>
      <c r="I81" s="299">
        <f>F81-G81-H81</f>
        <v>0</v>
      </c>
    </row>
    <row r="82" spans="2:9" x14ac:dyDescent="0.25">
      <c r="B82" s="177"/>
      <c r="C82" s="173" t="s">
        <v>1219</v>
      </c>
      <c r="D82" s="298">
        <v>0</v>
      </c>
      <c r="E82" s="298">
        <v>0</v>
      </c>
      <c r="F82" s="299">
        <f>+D82+E82</f>
        <v>0</v>
      </c>
      <c r="G82" s="298">
        <v>0</v>
      </c>
      <c r="H82" s="298">
        <v>0</v>
      </c>
      <c r="I82" s="299">
        <f>F82-G82-H82</f>
        <v>0</v>
      </c>
    </row>
    <row r="83" spans="2:9" x14ac:dyDescent="0.25">
      <c r="B83" s="140"/>
      <c r="C83" s="141"/>
      <c r="D83" s="218"/>
      <c r="E83" s="218"/>
      <c r="F83" s="218"/>
      <c r="G83" s="218"/>
      <c r="H83" s="218"/>
      <c r="I83" s="218"/>
    </row>
    <row r="84" spans="2:9" x14ac:dyDescent="0.25">
      <c r="B84" s="573" t="s">
        <v>1168</v>
      </c>
      <c r="C84" s="549"/>
      <c r="D84" s="262">
        <f t="shared" ref="D84:I84" si="16">D10+D47</f>
        <v>19510300</v>
      </c>
      <c r="E84" s="360">
        <f t="shared" si="16"/>
        <v>0</v>
      </c>
      <c r="F84" s="262">
        <f t="shared" si="16"/>
        <v>19510300</v>
      </c>
      <c r="G84" s="262">
        <f t="shared" si="16"/>
        <v>7849688</v>
      </c>
      <c r="H84" s="262">
        <f t="shared" si="16"/>
        <v>7849688</v>
      </c>
      <c r="I84" s="276">
        <f t="shared" si="16"/>
        <v>11660612</v>
      </c>
    </row>
    <row r="85" spans="2:9" ht="15.75" thickBot="1" x14ac:dyDescent="0.3">
      <c r="B85" s="142"/>
      <c r="C85" s="143"/>
      <c r="D85" s="227"/>
      <c r="E85" s="227"/>
      <c r="F85" s="227"/>
      <c r="G85" s="227"/>
      <c r="H85" s="227"/>
      <c r="I85" s="227"/>
    </row>
    <row r="89" spans="2:9" x14ac:dyDescent="0.25">
      <c r="C89" s="108" t="s">
        <v>1260</v>
      </c>
      <c r="D89" s="296"/>
      <c r="E89" s="580" t="s">
        <v>1262</v>
      </c>
      <c r="F89" s="580"/>
      <c r="G89" s="580"/>
      <c r="H89" s="580"/>
    </row>
    <row r="90" spans="2:9" x14ac:dyDescent="0.25">
      <c r="C90" s="108" t="s">
        <v>1261</v>
      </c>
      <c r="D90" s="296"/>
      <c r="E90" s="580" t="s">
        <v>1263</v>
      </c>
      <c r="F90" s="580"/>
      <c r="G90" s="580"/>
      <c r="H90" s="580"/>
    </row>
  </sheetData>
  <mergeCells count="23">
    <mergeCell ref="B47:C47"/>
    <mergeCell ref="B48:C48"/>
    <mergeCell ref="E89:H89"/>
    <mergeCell ref="E90:H90"/>
    <mergeCell ref="B67:C67"/>
    <mergeCell ref="B78:C78"/>
    <mergeCell ref="B84:C84"/>
    <mergeCell ref="B58:C5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r:id="rId1"/>
  <ignoredErrors>
    <ignoredError sqref="F30 F41 F48 F58 F67 F78 I26 F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90" t="s">
        <v>1245</v>
      </c>
      <c r="C1" s="590"/>
      <c r="D1" s="590"/>
      <c r="E1" s="590"/>
      <c r="F1" s="590"/>
      <c r="G1" s="590"/>
      <c r="H1" s="590"/>
    </row>
    <row r="2" spans="2:8" x14ac:dyDescent="0.25">
      <c r="B2" s="508" t="s">
        <v>693</v>
      </c>
      <c r="C2" s="509"/>
      <c r="D2" s="509"/>
      <c r="E2" s="509"/>
      <c r="F2" s="509"/>
      <c r="G2" s="509"/>
      <c r="H2" s="591"/>
    </row>
    <row r="3" spans="2:8" x14ac:dyDescent="0.25">
      <c r="B3" s="581" t="s">
        <v>1169</v>
      </c>
      <c r="C3" s="582"/>
      <c r="D3" s="582"/>
      <c r="E3" s="582"/>
      <c r="F3" s="582"/>
      <c r="G3" s="582"/>
      <c r="H3" s="592"/>
    </row>
    <row r="4" spans="2:8" x14ac:dyDescent="0.25">
      <c r="B4" s="581" t="s">
        <v>1221</v>
      </c>
      <c r="C4" s="582"/>
      <c r="D4" s="582"/>
      <c r="E4" s="582"/>
      <c r="F4" s="582"/>
      <c r="G4" s="582"/>
      <c r="H4" s="592"/>
    </row>
    <row r="5" spans="2:8" x14ac:dyDescent="0.25">
      <c r="B5" s="581" t="s">
        <v>1276</v>
      </c>
      <c r="C5" s="582"/>
      <c r="D5" s="582"/>
      <c r="E5" s="582"/>
      <c r="F5" s="582"/>
      <c r="G5" s="582"/>
      <c r="H5" s="592"/>
    </row>
    <row r="6" spans="2:8" ht="15.75" thickBot="1" x14ac:dyDescent="0.3">
      <c r="B6" s="584" t="s">
        <v>923</v>
      </c>
      <c r="C6" s="585"/>
      <c r="D6" s="585"/>
      <c r="E6" s="585"/>
      <c r="F6" s="585"/>
      <c r="G6" s="585"/>
      <c r="H6" s="593"/>
    </row>
    <row r="7" spans="2:8" ht="15.75" thickBot="1" x14ac:dyDescent="0.3">
      <c r="B7" s="484" t="s">
        <v>823</v>
      </c>
      <c r="C7" s="515" t="s">
        <v>685</v>
      </c>
      <c r="D7" s="596"/>
      <c r="E7" s="596"/>
      <c r="F7" s="596"/>
      <c r="G7" s="516"/>
      <c r="H7" s="487" t="s">
        <v>1171</v>
      </c>
    </row>
    <row r="8" spans="2:8" ht="33" customHeight="1" thickBot="1" x14ac:dyDescent="0.3">
      <c r="B8" s="486"/>
      <c r="C8" s="336" t="s">
        <v>1024</v>
      </c>
      <c r="D8" s="348" t="s">
        <v>1172</v>
      </c>
      <c r="E8" s="336" t="s">
        <v>1173</v>
      </c>
      <c r="F8" s="336" t="s">
        <v>1222</v>
      </c>
      <c r="G8" s="336" t="s">
        <v>688</v>
      </c>
      <c r="H8" s="489"/>
    </row>
    <row r="9" spans="2:8" x14ac:dyDescent="0.25">
      <c r="B9" s="174" t="s">
        <v>1223</v>
      </c>
      <c r="C9" s="263">
        <f t="shared" ref="C9:H9" si="0">C10+C11+C12+C15+C16+C19</f>
        <v>13687660</v>
      </c>
      <c r="D9" s="370">
        <f t="shared" si="0"/>
        <v>0</v>
      </c>
      <c r="E9" s="263">
        <f t="shared" si="0"/>
        <v>13687660</v>
      </c>
      <c r="F9" s="263">
        <f t="shared" si="0"/>
        <v>5909987</v>
      </c>
      <c r="G9" s="263">
        <f t="shared" si="0"/>
        <v>5909987</v>
      </c>
      <c r="H9" s="371">
        <f t="shared" si="0"/>
        <v>7777673</v>
      </c>
    </row>
    <row r="10" spans="2:8" x14ac:dyDescent="0.25">
      <c r="B10" s="177" t="s">
        <v>1246</v>
      </c>
      <c r="C10" s="213">
        <v>13687660</v>
      </c>
      <c r="D10" s="353">
        <v>0</v>
      </c>
      <c r="E10" s="214">
        <f>+C10-D10</f>
        <v>13687660</v>
      </c>
      <c r="F10" s="214">
        <v>5909987</v>
      </c>
      <c r="G10" s="214">
        <v>5909987</v>
      </c>
      <c r="H10" s="307">
        <f>+E10-F10</f>
        <v>7777673</v>
      </c>
    </row>
    <row r="11" spans="2:8" x14ac:dyDescent="0.25">
      <c r="B11" s="177" t="s">
        <v>1247</v>
      </c>
      <c r="C11" s="277">
        <v>0</v>
      </c>
      <c r="D11" s="278">
        <v>0</v>
      </c>
      <c r="E11" s="278">
        <f t="shared" ref="E11:E19" si="1">+C11+D11</f>
        <v>0</v>
      </c>
      <c r="F11" s="278">
        <v>0</v>
      </c>
      <c r="G11" s="278">
        <v>0</v>
      </c>
      <c r="H11" s="278">
        <f t="shared" ref="H11:H19" si="2">E11-F11-G11</f>
        <v>0</v>
      </c>
    </row>
    <row r="12" spans="2:8" x14ac:dyDescent="0.25">
      <c r="B12" s="177" t="s">
        <v>1248</v>
      </c>
      <c r="C12" s="277">
        <f>SUM(C13:C14)</f>
        <v>0</v>
      </c>
      <c r="D12" s="278">
        <f>SUM(D13:D14)</f>
        <v>0</v>
      </c>
      <c r="E12" s="278">
        <f t="shared" si="1"/>
        <v>0</v>
      </c>
      <c r="F12" s="278">
        <f>SUM(F13:F14)</f>
        <v>0</v>
      </c>
      <c r="G12" s="278">
        <f>SUM(G13:G14)</f>
        <v>0</v>
      </c>
      <c r="H12" s="278">
        <f t="shared" si="2"/>
        <v>0</v>
      </c>
    </row>
    <row r="13" spans="2:8" x14ac:dyDescent="0.25">
      <c r="B13" s="177" t="s">
        <v>1249</v>
      </c>
      <c r="C13" s="302"/>
      <c r="D13" s="225">
        <v>0</v>
      </c>
      <c r="E13" s="226">
        <f t="shared" si="1"/>
        <v>0</v>
      </c>
      <c r="F13" s="225">
        <v>0</v>
      </c>
      <c r="G13" s="225">
        <v>0</v>
      </c>
      <c r="H13" s="226">
        <f t="shared" si="2"/>
        <v>0</v>
      </c>
    </row>
    <row r="14" spans="2:8" x14ac:dyDescent="0.25">
      <c r="B14" s="177" t="s">
        <v>1250</v>
      </c>
      <c r="C14" s="302">
        <v>0</v>
      </c>
      <c r="D14" s="225">
        <v>0</v>
      </c>
      <c r="E14" s="226">
        <f t="shared" si="1"/>
        <v>0</v>
      </c>
      <c r="F14" s="225">
        <v>0</v>
      </c>
      <c r="G14" s="225">
        <v>0</v>
      </c>
      <c r="H14" s="226">
        <f t="shared" si="2"/>
        <v>0</v>
      </c>
    </row>
    <row r="15" spans="2:8" x14ac:dyDescent="0.25">
      <c r="B15" s="177" t="s">
        <v>1251</v>
      </c>
      <c r="C15" s="277">
        <v>0</v>
      </c>
      <c r="D15" s="278">
        <v>0</v>
      </c>
      <c r="E15" s="278">
        <f t="shared" si="1"/>
        <v>0</v>
      </c>
      <c r="F15" s="278">
        <v>0</v>
      </c>
      <c r="G15" s="278">
        <v>0</v>
      </c>
      <c r="H15" s="278">
        <f t="shared" si="2"/>
        <v>0</v>
      </c>
    </row>
    <row r="16" spans="2:8" ht="22.5" x14ac:dyDescent="0.25">
      <c r="B16" s="175" t="s">
        <v>1252</v>
      </c>
      <c r="C16" s="277">
        <f>SUM(C17:C18)</f>
        <v>0</v>
      </c>
      <c r="D16" s="278">
        <f>SUM(D17:D18)</f>
        <v>0</v>
      </c>
      <c r="E16" s="278">
        <f t="shared" si="1"/>
        <v>0</v>
      </c>
      <c r="F16" s="278">
        <f>SUM(F17:F18)</f>
        <v>0</v>
      </c>
      <c r="G16" s="278">
        <f>SUM(G17:G18)</f>
        <v>0</v>
      </c>
      <c r="H16" s="278">
        <f t="shared" si="2"/>
        <v>0</v>
      </c>
    </row>
    <row r="17" spans="2:8" x14ac:dyDescent="0.25">
      <c r="B17" s="146" t="s">
        <v>1253</v>
      </c>
      <c r="C17" s="302">
        <v>0</v>
      </c>
      <c r="D17" s="225">
        <v>0</v>
      </c>
      <c r="E17" s="226">
        <f t="shared" si="1"/>
        <v>0</v>
      </c>
      <c r="F17" s="225">
        <v>0</v>
      </c>
      <c r="G17" s="225">
        <v>0</v>
      </c>
      <c r="H17" s="226">
        <f t="shared" si="2"/>
        <v>0</v>
      </c>
    </row>
    <row r="18" spans="2:8" x14ac:dyDescent="0.25">
      <c r="B18" s="146" t="s">
        <v>1254</v>
      </c>
      <c r="C18" s="302">
        <v>0</v>
      </c>
      <c r="D18" s="225">
        <v>0</v>
      </c>
      <c r="E18" s="226">
        <f t="shared" si="1"/>
        <v>0</v>
      </c>
      <c r="F18" s="225">
        <v>0</v>
      </c>
      <c r="G18" s="225">
        <v>0</v>
      </c>
      <c r="H18" s="226">
        <f t="shared" si="2"/>
        <v>0</v>
      </c>
    </row>
    <row r="19" spans="2:8" x14ac:dyDescent="0.25">
      <c r="B19" s="177" t="s">
        <v>1255</v>
      </c>
      <c r="C19" s="277">
        <v>0</v>
      </c>
      <c r="D19" s="278">
        <v>0</v>
      </c>
      <c r="E19" s="278">
        <f t="shared" si="1"/>
        <v>0</v>
      </c>
      <c r="F19" s="278">
        <v>0</v>
      </c>
      <c r="G19" s="278">
        <v>0</v>
      </c>
      <c r="H19" s="278">
        <f t="shared" si="2"/>
        <v>0</v>
      </c>
    </row>
    <row r="20" spans="2:8" x14ac:dyDescent="0.25">
      <c r="B20" s="177"/>
      <c r="C20" s="228"/>
      <c r="D20" s="229"/>
      <c r="E20" s="229"/>
      <c r="F20" s="229"/>
      <c r="G20" s="229"/>
      <c r="H20" s="229"/>
    </row>
    <row r="21" spans="2:8" x14ac:dyDescent="0.25">
      <c r="B21" s="176" t="s">
        <v>1224</v>
      </c>
      <c r="C21" s="303">
        <f t="shared" ref="C21:H21" si="3">C22+C23+C24+C27+C28+C31</f>
        <v>0</v>
      </c>
      <c r="D21" s="303">
        <f t="shared" si="3"/>
        <v>0</v>
      </c>
      <c r="E21" s="303">
        <f t="shared" si="3"/>
        <v>0</v>
      </c>
      <c r="F21" s="303">
        <f t="shared" si="3"/>
        <v>0</v>
      </c>
      <c r="G21" s="303">
        <f t="shared" si="3"/>
        <v>0</v>
      </c>
      <c r="H21" s="303">
        <f t="shared" si="3"/>
        <v>0</v>
      </c>
    </row>
    <row r="22" spans="2:8" x14ac:dyDescent="0.25">
      <c r="B22" s="177" t="s">
        <v>1246</v>
      </c>
      <c r="C22" s="277">
        <v>0</v>
      </c>
      <c r="D22" s="278">
        <v>0</v>
      </c>
      <c r="E22" s="278">
        <f t="shared" ref="E22:E31" si="4">+C22+D22</f>
        <v>0</v>
      </c>
      <c r="F22" s="278">
        <v>0</v>
      </c>
      <c r="G22" s="278">
        <v>0</v>
      </c>
      <c r="H22" s="278">
        <f t="shared" ref="H22:H31" si="5">E22-F22-G22</f>
        <v>0</v>
      </c>
    </row>
    <row r="23" spans="2:8" x14ac:dyDescent="0.25">
      <c r="B23" s="177" t="s">
        <v>1247</v>
      </c>
      <c r="C23" s="277">
        <v>0</v>
      </c>
      <c r="D23" s="278">
        <v>0</v>
      </c>
      <c r="E23" s="278">
        <f t="shared" si="4"/>
        <v>0</v>
      </c>
      <c r="F23" s="278">
        <v>0</v>
      </c>
      <c r="G23" s="278">
        <v>0</v>
      </c>
      <c r="H23" s="278">
        <f t="shared" si="5"/>
        <v>0</v>
      </c>
    </row>
    <row r="24" spans="2:8" x14ac:dyDescent="0.25">
      <c r="B24" s="177" t="s">
        <v>1248</v>
      </c>
      <c r="C24" s="277">
        <f>SUM(C25:C26)</f>
        <v>0</v>
      </c>
      <c r="D24" s="278">
        <f>SUM(D25:D26)</f>
        <v>0</v>
      </c>
      <c r="E24" s="278">
        <f t="shared" si="4"/>
        <v>0</v>
      </c>
      <c r="F24" s="278">
        <f>SUM(F25:F26)</f>
        <v>0</v>
      </c>
      <c r="G24" s="278">
        <f>SUM(G25:G26)</f>
        <v>0</v>
      </c>
      <c r="H24" s="278">
        <f t="shared" si="5"/>
        <v>0</v>
      </c>
    </row>
    <row r="25" spans="2:8" x14ac:dyDescent="0.25">
      <c r="B25" s="177" t="s">
        <v>1249</v>
      </c>
      <c r="C25" s="302">
        <v>0</v>
      </c>
      <c r="D25" s="225">
        <v>0</v>
      </c>
      <c r="E25" s="226">
        <f t="shared" si="4"/>
        <v>0</v>
      </c>
      <c r="F25" s="225">
        <v>0</v>
      </c>
      <c r="G25" s="225">
        <v>0</v>
      </c>
      <c r="H25" s="226">
        <f t="shared" si="5"/>
        <v>0</v>
      </c>
    </row>
    <row r="26" spans="2:8" x14ac:dyDescent="0.25">
      <c r="B26" s="177" t="s">
        <v>1250</v>
      </c>
      <c r="C26" s="302">
        <v>0</v>
      </c>
      <c r="D26" s="225">
        <v>0</v>
      </c>
      <c r="E26" s="226">
        <f t="shared" si="4"/>
        <v>0</v>
      </c>
      <c r="F26" s="225">
        <v>0</v>
      </c>
      <c r="G26" s="225">
        <v>0</v>
      </c>
      <c r="H26" s="226">
        <f t="shared" si="5"/>
        <v>0</v>
      </c>
    </row>
    <row r="27" spans="2:8" x14ac:dyDescent="0.25">
      <c r="B27" s="177" t="s">
        <v>1251</v>
      </c>
      <c r="C27" s="277">
        <v>0</v>
      </c>
      <c r="D27" s="278">
        <v>0</v>
      </c>
      <c r="E27" s="278">
        <f t="shared" si="4"/>
        <v>0</v>
      </c>
      <c r="F27" s="278">
        <v>0</v>
      </c>
      <c r="G27" s="278">
        <v>0</v>
      </c>
      <c r="H27" s="278">
        <f t="shared" si="5"/>
        <v>0</v>
      </c>
    </row>
    <row r="28" spans="2:8" ht="22.5" x14ac:dyDescent="0.25">
      <c r="B28" s="175" t="s">
        <v>1252</v>
      </c>
      <c r="C28" s="277">
        <f>SUM(C29:C30)</f>
        <v>0</v>
      </c>
      <c r="D28" s="278">
        <f>SUM(D29:D30)</f>
        <v>0</v>
      </c>
      <c r="E28" s="278">
        <f t="shared" si="4"/>
        <v>0</v>
      </c>
      <c r="F28" s="278">
        <f>SUM(F29:F30)</f>
        <v>0</v>
      </c>
      <c r="G28" s="278">
        <f>SUM(G29:G30)</f>
        <v>0</v>
      </c>
      <c r="H28" s="278">
        <f t="shared" si="5"/>
        <v>0</v>
      </c>
    </row>
    <row r="29" spans="2:8" x14ac:dyDescent="0.25">
      <c r="B29" s="146" t="s">
        <v>1256</v>
      </c>
      <c r="C29" s="297">
        <v>0</v>
      </c>
      <c r="D29" s="298">
        <v>0</v>
      </c>
      <c r="E29" s="299">
        <f t="shared" si="4"/>
        <v>0</v>
      </c>
      <c r="F29" s="298">
        <v>0</v>
      </c>
      <c r="G29" s="298">
        <v>0</v>
      </c>
      <c r="H29" s="299">
        <f t="shared" si="5"/>
        <v>0</v>
      </c>
    </row>
    <row r="30" spans="2:8" x14ac:dyDescent="0.25">
      <c r="B30" s="146" t="s">
        <v>1257</v>
      </c>
      <c r="C30" s="297">
        <v>0</v>
      </c>
      <c r="D30" s="298">
        <v>0</v>
      </c>
      <c r="E30" s="299">
        <f t="shared" si="4"/>
        <v>0</v>
      </c>
      <c r="F30" s="298">
        <v>0</v>
      </c>
      <c r="G30" s="298">
        <v>0</v>
      </c>
      <c r="H30" s="299">
        <f t="shared" si="5"/>
        <v>0</v>
      </c>
    </row>
    <row r="31" spans="2:8" x14ac:dyDescent="0.25">
      <c r="B31" s="177" t="s">
        <v>1255</v>
      </c>
      <c r="C31" s="277">
        <v>0</v>
      </c>
      <c r="D31" s="278">
        <v>0</v>
      </c>
      <c r="E31" s="278">
        <f t="shared" si="4"/>
        <v>0</v>
      </c>
      <c r="F31" s="278">
        <v>0</v>
      </c>
      <c r="G31" s="278">
        <v>0</v>
      </c>
      <c r="H31" s="278">
        <f t="shared" si="5"/>
        <v>0</v>
      </c>
    </row>
    <row r="32" spans="2:8" x14ac:dyDescent="0.25">
      <c r="B32" s="139" t="s">
        <v>1225</v>
      </c>
      <c r="C32" s="264">
        <f t="shared" ref="C32:H32" si="6">C9+C21</f>
        <v>13687660</v>
      </c>
      <c r="D32" s="359">
        <f t="shared" si="6"/>
        <v>0</v>
      </c>
      <c r="E32" s="264">
        <f t="shared" si="6"/>
        <v>13687660</v>
      </c>
      <c r="F32" s="264">
        <f t="shared" si="6"/>
        <v>5909987</v>
      </c>
      <c r="G32" s="264">
        <f t="shared" si="6"/>
        <v>5909987</v>
      </c>
      <c r="H32" s="372">
        <f t="shared" si="6"/>
        <v>7777673</v>
      </c>
    </row>
    <row r="33" spans="2:8" ht="15.75" thickBot="1" x14ac:dyDescent="0.3">
      <c r="B33" s="178"/>
      <c r="C33" s="144"/>
      <c r="D33" s="145"/>
      <c r="E33" s="145"/>
      <c r="F33" s="145"/>
      <c r="G33" s="145"/>
      <c r="H33" s="145"/>
    </row>
    <row r="37" spans="2:8" x14ac:dyDescent="0.25">
      <c r="B37" s="108" t="s">
        <v>1260</v>
      </c>
      <c r="C37" s="296"/>
      <c r="D37" s="580" t="s">
        <v>1262</v>
      </c>
      <c r="E37" s="580"/>
      <c r="F37" s="580"/>
      <c r="G37" s="580"/>
    </row>
    <row r="38" spans="2:8" x14ac:dyDescent="0.25">
      <c r="B38" s="108" t="s">
        <v>1261</v>
      </c>
      <c r="C38" s="296"/>
      <c r="D38" s="580" t="s">
        <v>1263</v>
      </c>
      <c r="E38" s="580"/>
      <c r="F38" s="580"/>
      <c r="G38" s="580"/>
    </row>
  </sheetData>
  <mergeCells count="11">
    <mergeCell ref="D37:G37"/>
    <mergeCell ref="D38:G38"/>
    <mergeCell ref="B7:B8"/>
    <mergeCell ref="C7:G7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  <ignoredErrors>
    <ignoredError sqref="C12:D12 C16:D16 C24:D24 C28:D28 F12:G12 F16:G16 F24:G24 F28:G28" formulaRange="1"/>
    <ignoredError sqref="E12 E16 E24 E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50" customWidth="1"/>
    <col min="2" max="2" width="15.7109375" style="50" customWidth="1"/>
    <col min="3" max="3" width="10.7109375" style="50" customWidth="1"/>
    <col min="4" max="19" width="13.7109375" style="50" customWidth="1"/>
    <col min="20" max="16384" width="11.42578125" style="50"/>
  </cols>
  <sheetData>
    <row r="1" spans="1:19" ht="20.100000000000001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</row>
    <row r="2" spans="1:19" ht="20.100000000000001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20.100000000000001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375"/>
      <c r="S3" s="376"/>
    </row>
    <row r="4" spans="1:19" ht="20.100000000000001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</row>
    <row r="5" spans="1:19" ht="20.100000000000001" customHeight="1" x14ac:dyDescent="0.25">
      <c r="R5" s="53"/>
      <c r="S5" s="54"/>
    </row>
    <row r="6" spans="1:19" ht="20.100000000000001" customHeight="1" x14ac:dyDescent="0.25">
      <c r="A6" s="58" t="s">
        <v>713</v>
      </c>
      <c r="B6" s="59"/>
      <c r="C6" s="377" t="s">
        <v>714</v>
      </c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9"/>
    </row>
    <row r="7" spans="1:19" ht="20.100000000000001" customHeight="1" x14ac:dyDescent="0.25">
      <c r="A7" s="58" t="s">
        <v>715</v>
      </c>
      <c r="B7" s="59"/>
      <c r="C7" s="58" t="s">
        <v>716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59"/>
    </row>
    <row r="8" spans="1:19" ht="20.100000000000001" customHeight="1" x14ac:dyDescent="0.25">
      <c r="A8" s="58" t="s">
        <v>717</v>
      </c>
      <c r="B8" s="59"/>
      <c r="C8" s="58" t="s">
        <v>718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59"/>
    </row>
    <row r="9" spans="1:19" ht="20.100000000000001" customHeight="1" x14ac:dyDescent="0.25">
      <c r="A9" s="58" t="s">
        <v>719</v>
      </c>
      <c r="B9" s="59"/>
      <c r="C9" s="58" t="s">
        <v>720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59"/>
    </row>
    <row r="10" spans="1:19" ht="9.9499999999999993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/>
    </row>
    <row r="11" spans="1:19" ht="20.100000000000001" customHeight="1" x14ac:dyDescent="0.25">
      <c r="A11" s="380" t="s">
        <v>721</v>
      </c>
      <c r="B11" s="381" t="s">
        <v>722</v>
      </c>
      <c r="C11" s="382"/>
      <c r="D11" s="385" t="s">
        <v>723</v>
      </c>
      <c r="E11" s="387" t="s">
        <v>724</v>
      </c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</row>
    <row r="12" spans="1:19" ht="20.100000000000001" customHeight="1" x14ac:dyDescent="0.25">
      <c r="A12" s="380"/>
      <c r="B12" s="383"/>
      <c r="C12" s="384"/>
      <c r="D12" s="386"/>
      <c r="E12" s="64" t="s">
        <v>725</v>
      </c>
      <c r="F12" s="64" t="s">
        <v>726</v>
      </c>
      <c r="G12" s="64" t="s">
        <v>727</v>
      </c>
      <c r="H12" s="64" t="s">
        <v>728</v>
      </c>
      <c r="I12" s="64" t="s">
        <v>729</v>
      </c>
      <c r="J12" s="64" t="s">
        <v>730</v>
      </c>
      <c r="K12" s="64" t="s">
        <v>731</v>
      </c>
      <c r="L12" s="64" t="s">
        <v>732</v>
      </c>
      <c r="M12" s="64" t="s">
        <v>733</v>
      </c>
      <c r="N12" s="64" t="s">
        <v>734</v>
      </c>
      <c r="O12" s="64"/>
      <c r="P12" s="64" t="s">
        <v>733</v>
      </c>
      <c r="Q12" s="64" t="s">
        <v>734</v>
      </c>
      <c r="R12" s="64" t="s">
        <v>735</v>
      </c>
      <c r="S12" s="65" t="s">
        <v>736</v>
      </c>
    </row>
    <row r="13" spans="1:19" s="68" customFormat="1" ht="9" customHeight="1" x14ac:dyDescent="0.25">
      <c r="A13" s="66"/>
      <c r="B13" s="66"/>
      <c r="C13" s="66"/>
      <c r="D13" s="67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1:19" s="68" customFormat="1" ht="24.95" customHeight="1" x14ac:dyDescent="0.25">
      <c r="A14" s="69">
        <v>4500</v>
      </c>
      <c r="B14" s="393" t="s">
        <v>737</v>
      </c>
      <c r="C14" s="394"/>
      <c r="D14" s="70">
        <f>SUM(E14:S14)</f>
        <v>21923082.580000002</v>
      </c>
      <c r="E14" s="71">
        <v>854862.42</v>
      </c>
      <c r="F14" s="71">
        <v>854862.42</v>
      </c>
      <c r="G14" s="71">
        <v>854862.42</v>
      </c>
      <c r="H14" s="71">
        <v>854862.42</v>
      </c>
      <c r="I14" s="71">
        <v>1055774.5</v>
      </c>
      <c r="J14" s="71">
        <v>854862.42</v>
      </c>
      <c r="K14" s="71">
        <v>854862.42</v>
      </c>
      <c r="L14" s="71">
        <v>854862.42</v>
      </c>
      <c r="M14" s="71">
        <v>854862.42</v>
      </c>
      <c r="N14" s="71">
        <v>854862.42</v>
      </c>
      <c r="O14" s="71">
        <f>SUM(E14:N14)</f>
        <v>8749536.2799999993</v>
      </c>
      <c r="P14" s="71">
        <v>854862.42</v>
      </c>
      <c r="Q14" s="71">
        <v>854862.42</v>
      </c>
      <c r="R14" s="71">
        <v>1055774.5</v>
      </c>
      <c r="S14" s="71">
        <v>1658510.68</v>
      </c>
    </row>
    <row r="15" spans="1:19" s="68" customFormat="1" ht="24.95" customHeight="1" x14ac:dyDescent="0.25">
      <c r="A15" s="72"/>
      <c r="B15" s="395"/>
      <c r="C15" s="396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s="68" customFormat="1" ht="24.95" customHeight="1" x14ac:dyDescent="0.25">
      <c r="A16" s="73">
        <v>4200</v>
      </c>
      <c r="B16" s="389" t="s">
        <v>738</v>
      </c>
      <c r="C16" s="390"/>
      <c r="D16" s="70">
        <f>SUM(E16:S16)</f>
        <v>8595600</v>
      </c>
      <c r="E16" s="71">
        <v>358150</v>
      </c>
      <c r="F16" s="71">
        <v>358150</v>
      </c>
      <c r="G16" s="71">
        <v>358150</v>
      </c>
      <c r="H16" s="71">
        <v>358150</v>
      </c>
      <c r="I16" s="71">
        <v>358150</v>
      </c>
      <c r="J16" s="71">
        <v>358150</v>
      </c>
      <c r="K16" s="71">
        <v>358150</v>
      </c>
      <c r="L16" s="71">
        <v>358150</v>
      </c>
      <c r="M16" s="71">
        <v>358150</v>
      </c>
      <c r="N16" s="71">
        <v>358150</v>
      </c>
      <c r="O16" s="71">
        <f>SUM(E16:N16)</f>
        <v>3581500</v>
      </c>
      <c r="P16" s="71">
        <v>358150</v>
      </c>
      <c r="Q16" s="71">
        <v>358150</v>
      </c>
      <c r="R16" s="71">
        <v>358150</v>
      </c>
      <c r="S16" s="71">
        <v>358150</v>
      </c>
    </row>
    <row r="17" spans="1:19" s="68" customFormat="1" ht="24.95" customHeight="1" x14ac:dyDescent="0.25">
      <c r="A17" s="73"/>
      <c r="B17" s="389"/>
      <c r="C17" s="390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s="68" customFormat="1" ht="24.95" customHeight="1" x14ac:dyDescent="0.25">
      <c r="A18" s="74">
        <v>4300</v>
      </c>
      <c r="B18" s="397" t="s">
        <v>739</v>
      </c>
      <c r="C18" s="398"/>
      <c r="D18" s="70">
        <f>SUM(E18:S18)</f>
        <v>30000</v>
      </c>
      <c r="E18" s="71">
        <v>1250</v>
      </c>
      <c r="F18" s="71">
        <v>1250</v>
      </c>
      <c r="G18" s="71">
        <v>1250</v>
      </c>
      <c r="H18" s="71">
        <v>1250</v>
      </c>
      <c r="I18" s="71">
        <v>1250</v>
      </c>
      <c r="J18" s="71">
        <v>1250</v>
      </c>
      <c r="K18" s="71">
        <v>1250</v>
      </c>
      <c r="L18" s="71">
        <v>1250</v>
      </c>
      <c r="M18" s="71">
        <v>1250</v>
      </c>
      <c r="N18" s="71">
        <v>1250</v>
      </c>
      <c r="O18" s="71">
        <f>SUM(E18:N18)</f>
        <v>12500</v>
      </c>
      <c r="P18" s="71">
        <v>1250</v>
      </c>
      <c r="Q18" s="71">
        <v>1250</v>
      </c>
      <c r="R18" s="71">
        <v>1250</v>
      </c>
      <c r="S18" s="71">
        <v>1250</v>
      </c>
    </row>
    <row r="19" spans="1:19" s="68" customFormat="1" ht="24.95" customHeight="1" x14ac:dyDescent="0.25">
      <c r="A19" s="73"/>
      <c r="B19" s="389"/>
      <c r="C19" s="390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s="68" customFormat="1" ht="24.95" customHeight="1" x14ac:dyDescent="0.25">
      <c r="A20" s="73">
        <v>4400</v>
      </c>
      <c r="B20" s="389" t="s">
        <v>740</v>
      </c>
      <c r="C20" s="390"/>
      <c r="D20" s="70">
        <f>SUM(E20:S20)</f>
        <v>360000</v>
      </c>
      <c r="E20" s="71">
        <v>15000</v>
      </c>
      <c r="F20" s="71">
        <v>15000</v>
      </c>
      <c r="G20" s="71">
        <v>15000</v>
      </c>
      <c r="H20" s="71">
        <v>15000</v>
      </c>
      <c r="I20" s="71">
        <v>15000</v>
      </c>
      <c r="J20" s="71">
        <v>15000</v>
      </c>
      <c r="K20" s="71">
        <v>15000</v>
      </c>
      <c r="L20" s="71">
        <v>15000</v>
      </c>
      <c r="M20" s="71">
        <v>15000</v>
      </c>
      <c r="N20" s="71">
        <v>15000</v>
      </c>
      <c r="O20" s="71">
        <f>SUM(E20:N20)</f>
        <v>150000</v>
      </c>
      <c r="P20" s="71">
        <v>15000</v>
      </c>
      <c r="Q20" s="71">
        <v>15000</v>
      </c>
      <c r="R20" s="71">
        <v>15000</v>
      </c>
      <c r="S20" s="71">
        <v>15000</v>
      </c>
    </row>
    <row r="21" spans="1:19" s="68" customFormat="1" ht="24.95" customHeight="1" x14ac:dyDescent="0.25">
      <c r="A21" s="73"/>
      <c r="B21" s="389"/>
      <c r="C21" s="390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1:19" s="68" customFormat="1" ht="9.9499999999999993" customHeight="1" x14ac:dyDescent="0.25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</row>
    <row r="23" spans="1:19" s="68" customFormat="1" ht="24.95" customHeight="1" x14ac:dyDescent="0.25">
      <c r="A23" s="387" t="s">
        <v>683</v>
      </c>
      <c r="B23" s="388"/>
      <c r="C23" s="392"/>
      <c r="D23" s="75">
        <f t="shared" ref="D23:S23" si="0">SUM(D14:D21)</f>
        <v>30908682.580000002</v>
      </c>
      <c r="E23" s="75">
        <f t="shared" si="0"/>
        <v>1229262.42</v>
      </c>
      <c r="F23" s="75">
        <f t="shared" si="0"/>
        <v>1229262.42</v>
      </c>
      <c r="G23" s="75">
        <f t="shared" si="0"/>
        <v>1229262.42</v>
      </c>
      <c r="H23" s="75">
        <f t="shared" si="0"/>
        <v>1229262.42</v>
      </c>
      <c r="I23" s="75">
        <f t="shared" si="0"/>
        <v>1430174.5</v>
      </c>
      <c r="J23" s="75">
        <f t="shared" si="0"/>
        <v>1229262.42</v>
      </c>
      <c r="K23" s="75">
        <f t="shared" si="0"/>
        <v>1229262.42</v>
      </c>
      <c r="L23" s="75">
        <f t="shared" si="0"/>
        <v>1229262.42</v>
      </c>
      <c r="M23" s="75">
        <f t="shared" si="0"/>
        <v>1229262.42</v>
      </c>
      <c r="N23" s="75">
        <f t="shared" si="0"/>
        <v>1229262.42</v>
      </c>
      <c r="O23" s="75">
        <f t="shared" si="0"/>
        <v>12493536.279999999</v>
      </c>
      <c r="P23" s="75">
        <f t="shared" si="0"/>
        <v>1229262.42</v>
      </c>
      <c r="Q23" s="75">
        <f t="shared" si="0"/>
        <v>1229262.42</v>
      </c>
      <c r="R23" s="75">
        <f t="shared" si="0"/>
        <v>1430174.5</v>
      </c>
      <c r="S23" s="75">
        <f t="shared" si="0"/>
        <v>2032910.68</v>
      </c>
    </row>
    <row r="24" spans="1:19" s="68" customFormat="1" ht="20.100000000000001" customHeight="1" x14ac:dyDescent="0.25">
      <c r="A24" s="76"/>
      <c r="B24" s="76"/>
      <c r="C24" s="7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19" s="68" customFormat="1" ht="20.100000000000001" customHeight="1" x14ac:dyDescent="0.25">
      <c r="A25" s="76"/>
      <c r="B25" s="76"/>
      <c r="C25" s="76"/>
      <c r="D25" s="79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</row>
    <row r="26" spans="1:19" s="68" customFormat="1" ht="20.100000000000001" customHeight="1" x14ac:dyDescent="0.25">
      <c r="A26" s="76"/>
      <c r="B26" s="76"/>
      <c r="C26" s="76"/>
      <c r="D26" s="8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</row>
    <row r="27" spans="1:19" s="68" customFormat="1" ht="20.100000000000001" customHeight="1" x14ac:dyDescent="0.25">
      <c r="A27" s="76"/>
      <c r="B27" s="76"/>
      <c r="C27" s="76"/>
      <c r="D27" s="8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s="68" customFormat="1" ht="20.100000000000001" customHeight="1" x14ac:dyDescent="0.25">
      <c r="A28" s="76"/>
      <c r="B28" s="76"/>
      <c r="C28" s="76"/>
      <c r="D28" s="8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s="68" customFormat="1" ht="20.100000000000001" customHeight="1" x14ac:dyDescent="0.25">
      <c r="A29" s="76"/>
      <c r="B29" s="76"/>
      <c r="C29" s="76"/>
      <c r="D29" s="8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s="68" customFormat="1" ht="20.100000000000001" customHeight="1" x14ac:dyDescent="0.25">
      <c r="A30" s="81"/>
      <c r="B30" s="81"/>
      <c r="C30" s="81"/>
      <c r="D30" s="81"/>
    </row>
    <row r="31" spans="1:19" s="68" customFormat="1" x14ac:dyDescent="0.25">
      <c r="A31" s="81"/>
      <c r="B31" s="81"/>
      <c r="C31" s="81"/>
      <c r="D31" s="81"/>
    </row>
    <row r="32" spans="1:19" s="68" customFormat="1" x14ac:dyDescent="0.25">
      <c r="A32" s="81"/>
      <c r="B32" s="81"/>
      <c r="C32" s="81"/>
      <c r="D32" s="81"/>
    </row>
    <row r="33" spans="1:4" s="68" customFormat="1" x14ac:dyDescent="0.25">
      <c r="A33" s="81"/>
      <c r="B33" s="81"/>
      <c r="C33" s="81"/>
      <c r="D33" s="81"/>
    </row>
    <row r="34" spans="1:4" s="68" customFormat="1" x14ac:dyDescent="0.25"/>
    <row r="35" spans="1:4" s="68" customFormat="1" x14ac:dyDescent="0.25"/>
    <row r="36" spans="1:4" s="68" customFormat="1" x14ac:dyDescent="0.25"/>
    <row r="37" spans="1:4" s="68" customFormat="1" x14ac:dyDescent="0.25"/>
    <row r="38" spans="1:4" s="68" customFormat="1" x14ac:dyDescent="0.25"/>
    <row r="39" spans="1:4" s="68" customFormat="1" x14ac:dyDescent="0.25"/>
    <row r="40" spans="1:4" s="68" customFormat="1" x14ac:dyDescent="0.25"/>
    <row r="41" spans="1:4" s="68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50" customWidth="1"/>
    <col min="2" max="2" width="23.7109375" style="50" customWidth="1"/>
    <col min="3" max="3" width="17.7109375" style="50" customWidth="1"/>
    <col min="4" max="4" width="15" style="50" customWidth="1"/>
    <col min="5" max="5" width="12.28515625" style="50" hidden="1" customWidth="1"/>
    <col min="6" max="6" width="13.140625" style="50" hidden="1" customWidth="1"/>
    <col min="7" max="22" width="13.85546875" style="50" hidden="1" customWidth="1"/>
    <col min="23" max="23" width="12.28515625" style="50" hidden="1" customWidth="1"/>
    <col min="24" max="24" width="0" style="50" hidden="1" customWidth="1"/>
    <col min="25" max="16384" width="11.42578125" style="50"/>
  </cols>
  <sheetData>
    <row r="1" spans="1:23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15.75" customHeight="1" x14ac:dyDescent="0.25">
      <c r="A2" s="51"/>
      <c r="B2" s="52"/>
      <c r="C2" s="52"/>
      <c r="D2" s="5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ht="15.75" customHeight="1" x14ac:dyDescent="0.25">
      <c r="A3" s="51"/>
      <c r="B3" s="53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75"/>
      <c r="W3" s="376"/>
    </row>
    <row r="4" spans="1:23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1:23" ht="6" customHeight="1" x14ac:dyDescent="0.25">
      <c r="V5" s="53"/>
      <c r="W5" s="54"/>
    </row>
    <row r="6" spans="1:23" ht="13.5" customHeight="1" x14ac:dyDescent="0.25">
      <c r="A6" s="82" t="s">
        <v>713</v>
      </c>
      <c r="B6" s="83"/>
      <c r="C6" s="401" t="s">
        <v>714</v>
      </c>
      <c r="D6" s="402"/>
      <c r="E6" s="402"/>
      <c r="F6" s="402"/>
      <c r="G6" s="402"/>
      <c r="H6" s="40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3"/>
    </row>
    <row r="7" spans="1:23" ht="13.5" customHeight="1" x14ac:dyDescent="0.25">
      <c r="A7" s="82" t="s">
        <v>715</v>
      </c>
      <c r="B7" s="83"/>
      <c r="C7" s="82" t="s">
        <v>716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3"/>
    </row>
    <row r="8" spans="1:23" ht="13.5" customHeight="1" x14ac:dyDescent="0.25">
      <c r="A8" s="82" t="s">
        <v>717</v>
      </c>
      <c r="B8" s="83"/>
      <c r="C8" s="85" t="s">
        <v>741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3"/>
    </row>
    <row r="9" spans="1:23" ht="13.5" customHeight="1" x14ac:dyDescent="0.25">
      <c r="A9" s="82" t="s">
        <v>719</v>
      </c>
      <c r="B9" s="83"/>
      <c r="C9" s="82" t="s">
        <v>720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3"/>
    </row>
    <row r="10" spans="1:23" ht="6" customHeight="1" x14ac:dyDescent="0.25">
      <c r="V10" s="56"/>
      <c r="W10" s="57"/>
    </row>
    <row r="11" spans="1:23" ht="12.75" customHeight="1" x14ac:dyDescent="0.25">
      <c r="A11" s="404" t="s">
        <v>721</v>
      </c>
      <c r="B11" s="405" t="s">
        <v>722</v>
      </c>
      <c r="C11" s="406"/>
      <c r="D11" s="409" t="s">
        <v>742</v>
      </c>
      <c r="E11" s="411" t="s">
        <v>724</v>
      </c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</row>
    <row r="12" spans="1:23" ht="27.75" customHeight="1" x14ac:dyDescent="0.25">
      <c r="A12" s="404"/>
      <c r="B12" s="407"/>
      <c r="C12" s="408"/>
      <c r="D12" s="410"/>
      <c r="E12" s="86" t="s">
        <v>725</v>
      </c>
      <c r="F12" s="86" t="s">
        <v>726</v>
      </c>
      <c r="G12" s="86" t="s">
        <v>727</v>
      </c>
      <c r="H12" s="86" t="s">
        <v>728</v>
      </c>
      <c r="I12" s="86" t="s">
        <v>729</v>
      </c>
      <c r="J12" s="86" t="s">
        <v>730</v>
      </c>
      <c r="K12" s="86" t="s">
        <v>731</v>
      </c>
      <c r="L12" s="86" t="s">
        <v>732</v>
      </c>
      <c r="M12" s="86" t="s">
        <v>733</v>
      </c>
      <c r="N12" s="86" t="s">
        <v>734</v>
      </c>
      <c r="O12" s="86"/>
      <c r="P12" s="86"/>
      <c r="Q12" s="86"/>
      <c r="R12" s="86"/>
      <c r="S12" s="86"/>
      <c r="T12" s="86" t="s">
        <v>733</v>
      </c>
      <c r="U12" s="86" t="s">
        <v>734</v>
      </c>
      <c r="V12" s="86" t="s">
        <v>735</v>
      </c>
      <c r="W12" s="87" t="s">
        <v>736</v>
      </c>
    </row>
    <row r="13" spans="1:23" s="68" customFormat="1" ht="12.75" customHeight="1" x14ac:dyDescent="0.25">
      <c r="A13" s="81"/>
      <c r="B13" s="81"/>
      <c r="C13" s="81"/>
      <c r="D13" s="88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spans="1:23" s="68" customFormat="1" ht="12.75" customHeight="1" x14ac:dyDescent="0.25">
      <c r="A14" s="81"/>
      <c r="B14" s="81"/>
      <c r="C14" s="81"/>
      <c r="D14" s="89">
        <f>+D15+D16+D17+D21</f>
        <v>11463821.459999997</v>
      </c>
      <c r="E14" s="89">
        <f t="shared" ref="E14:W14" si="0">+E15+E16+E17+E21</f>
        <v>854862.41999999993</v>
      </c>
      <c r="F14" s="89">
        <f t="shared" si="0"/>
        <v>854862.41999999993</v>
      </c>
      <c r="G14" s="89">
        <f t="shared" si="0"/>
        <v>854862.41999999993</v>
      </c>
      <c r="H14" s="89">
        <f t="shared" si="0"/>
        <v>854862.41999999993</v>
      </c>
      <c r="I14" s="89">
        <f t="shared" si="0"/>
        <v>1055774.4999999998</v>
      </c>
      <c r="J14" s="89">
        <f t="shared" si="0"/>
        <v>854862.41999999993</v>
      </c>
      <c r="K14" s="89">
        <f t="shared" si="0"/>
        <v>854862.41999999993</v>
      </c>
      <c r="L14" s="89">
        <f t="shared" ref="L14:R14" si="1">+L15+L16+L17+L21</f>
        <v>854862.41999999993</v>
      </c>
      <c r="M14" s="89">
        <f t="shared" si="1"/>
        <v>854862.41999999993</v>
      </c>
      <c r="N14" s="89">
        <f t="shared" si="1"/>
        <v>854862.41999999993</v>
      </c>
      <c r="O14" s="89">
        <f t="shared" si="1"/>
        <v>854862.41999999993</v>
      </c>
      <c r="P14" s="89">
        <f t="shared" si="1"/>
        <v>854862.41999999993</v>
      </c>
      <c r="Q14" s="89">
        <f t="shared" si="1"/>
        <v>1055774.4999999998</v>
      </c>
      <c r="R14" s="89">
        <f t="shared" si="1"/>
        <v>1658510.6799999997</v>
      </c>
      <c r="S14" s="88">
        <f>SUM(E14:R14)</f>
        <v>13173546.299999999</v>
      </c>
      <c r="T14" s="89">
        <f t="shared" si="0"/>
        <v>854862.41999999993</v>
      </c>
      <c r="U14" s="89">
        <f t="shared" si="0"/>
        <v>854862.41999999993</v>
      </c>
      <c r="V14" s="89">
        <f t="shared" si="0"/>
        <v>1055774.4999999998</v>
      </c>
      <c r="W14" s="89">
        <f t="shared" si="0"/>
        <v>1658510.6799999997</v>
      </c>
    </row>
    <row r="15" spans="1:23" s="68" customFormat="1" ht="12.75" customHeight="1" x14ac:dyDescent="0.25">
      <c r="A15" s="90">
        <v>1131</v>
      </c>
      <c r="B15" s="413" t="s">
        <v>743</v>
      </c>
      <c r="C15" s="414"/>
      <c r="D15" s="91">
        <f>+E15+F15+G15+H15+I15+J15+K15+M15+T15+U15+V15+W15</f>
        <v>7585943.2799999975</v>
      </c>
      <c r="E15" s="92">
        <v>632161.93999999994</v>
      </c>
      <c r="F15" s="92">
        <v>632161.93999999994</v>
      </c>
      <c r="G15" s="92">
        <v>632161.93999999994</v>
      </c>
      <c r="H15" s="92">
        <v>632161.93999999994</v>
      </c>
      <c r="I15" s="92">
        <v>632161.93999999994</v>
      </c>
      <c r="J15" s="92">
        <v>632161.93999999994</v>
      </c>
      <c r="K15" s="92">
        <v>632161.93999999994</v>
      </c>
      <c r="L15" s="92">
        <v>632161.93999999994</v>
      </c>
      <c r="M15" s="92">
        <v>632161.93999999994</v>
      </c>
      <c r="N15" s="92">
        <v>632161.93999999994</v>
      </c>
      <c r="O15" s="92">
        <v>632161.93999999994</v>
      </c>
      <c r="P15" s="92">
        <v>632161.93999999994</v>
      </c>
      <c r="Q15" s="92">
        <v>632161.93999999994</v>
      </c>
      <c r="R15" s="92">
        <v>632161.93999999994</v>
      </c>
      <c r="S15" s="88">
        <f t="shared" ref="S15:S78" si="2">SUM(E15:R15)</f>
        <v>8850267.1599999964</v>
      </c>
      <c r="T15" s="92">
        <v>632161.93999999994</v>
      </c>
      <c r="U15" s="92">
        <v>632161.93999999994</v>
      </c>
      <c r="V15" s="92">
        <v>632161.93999999994</v>
      </c>
      <c r="W15" s="92">
        <v>632161.93999999994</v>
      </c>
    </row>
    <row r="16" spans="1:23" s="68" customFormat="1" ht="12.75" customHeight="1" x14ac:dyDescent="0.25">
      <c r="A16" s="93">
        <v>1211</v>
      </c>
      <c r="B16" s="399" t="s">
        <v>744</v>
      </c>
      <c r="C16" s="400"/>
      <c r="D16" s="91">
        <f>+E16+F16+G16+H16+I16+J16+K16+M16+T16+U16+V16+W16</f>
        <v>1388309.5199999998</v>
      </c>
      <c r="E16" s="92">
        <v>115692.46</v>
      </c>
      <c r="F16" s="92">
        <v>115692.46</v>
      </c>
      <c r="G16" s="92">
        <v>115692.46</v>
      </c>
      <c r="H16" s="92">
        <v>115692.46</v>
      </c>
      <c r="I16" s="92">
        <v>115692.46</v>
      </c>
      <c r="J16" s="92">
        <v>115692.46</v>
      </c>
      <c r="K16" s="92">
        <v>115692.46</v>
      </c>
      <c r="L16" s="92">
        <v>115692.46</v>
      </c>
      <c r="M16" s="92">
        <v>115692.46</v>
      </c>
      <c r="N16" s="92">
        <v>115692.46</v>
      </c>
      <c r="O16" s="92">
        <v>115692.46</v>
      </c>
      <c r="P16" s="92">
        <v>115692.46</v>
      </c>
      <c r="Q16" s="92">
        <v>115692.46</v>
      </c>
      <c r="R16" s="92">
        <v>115692.46</v>
      </c>
      <c r="S16" s="88">
        <f t="shared" si="2"/>
        <v>1619694.4399999997</v>
      </c>
      <c r="T16" s="92">
        <v>115692.46</v>
      </c>
      <c r="U16" s="92">
        <v>115692.46</v>
      </c>
      <c r="V16" s="92">
        <v>115692.46</v>
      </c>
      <c r="W16" s="92">
        <v>115692.46</v>
      </c>
    </row>
    <row r="17" spans="1:23" s="68" customFormat="1" ht="12.75" customHeight="1" x14ac:dyDescent="0.25">
      <c r="A17" s="93"/>
      <c r="B17" s="94"/>
      <c r="C17" s="95"/>
      <c r="D17" s="96">
        <f>+D18+D19+D20</f>
        <v>1205472.48</v>
      </c>
      <c r="E17" s="96">
        <f t="shared" ref="E17:W17" si="3">+E18+E19+E20</f>
        <v>0</v>
      </c>
      <c r="F17" s="96">
        <f t="shared" si="3"/>
        <v>0</v>
      </c>
      <c r="G17" s="96">
        <f t="shared" si="3"/>
        <v>0</v>
      </c>
      <c r="H17" s="96">
        <f t="shared" si="3"/>
        <v>0</v>
      </c>
      <c r="I17" s="96">
        <f t="shared" si="3"/>
        <v>200912.08</v>
      </c>
      <c r="J17" s="96">
        <f t="shared" si="3"/>
        <v>0</v>
      </c>
      <c r="K17" s="96">
        <f t="shared" si="3"/>
        <v>0</v>
      </c>
      <c r="L17" s="96">
        <f t="shared" ref="L17:R17" si="4">+L18+L19+L20</f>
        <v>0</v>
      </c>
      <c r="M17" s="96">
        <f t="shared" si="4"/>
        <v>0</v>
      </c>
      <c r="N17" s="96">
        <f t="shared" si="4"/>
        <v>0</v>
      </c>
      <c r="O17" s="96">
        <f t="shared" si="4"/>
        <v>0</v>
      </c>
      <c r="P17" s="96">
        <f t="shared" si="4"/>
        <v>0</v>
      </c>
      <c r="Q17" s="96">
        <f t="shared" si="4"/>
        <v>200912.08</v>
      </c>
      <c r="R17" s="96">
        <f t="shared" si="4"/>
        <v>803648.32</v>
      </c>
      <c r="S17" s="88">
        <f t="shared" si="2"/>
        <v>1205472.48</v>
      </c>
      <c r="T17" s="96">
        <f t="shared" si="3"/>
        <v>0</v>
      </c>
      <c r="U17" s="96">
        <f t="shared" si="3"/>
        <v>0</v>
      </c>
      <c r="V17" s="96">
        <f t="shared" si="3"/>
        <v>200912.08</v>
      </c>
      <c r="W17" s="96">
        <f t="shared" si="3"/>
        <v>803648.32</v>
      </c>
    </row>
    <row r="18" spans="1:23" s="68" customFormat="1" ht="12.75" customHeight="1" x14ac:dyDescent="0.25">
      <c r="A18" s="93">
        <v>1322</v>
      </c>
      <c r="B18" s="399" t="s">
        <v>745</v>
      </c>
      <c r="C18" s="400"/>
      <c r="D18" s="91">
        <f>+E18+F18+G18+H18+I18+J18+K18+M18+T18+U18+V18+W18</f>
        <v>401824.16</v>
      </c>
      <c r="E18" s="92">
        <v>0</v>
      </c>
      <c r="F18" s="92">
        <v>0</v>
      </c>
      <c r="G18" s="92">
        <v>0</v>
      </c>
      <c r="H18" s="92">
        <v>0</v>
      </c>
      <c r="I18" s="92">
        <v>200912.08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200912.08</v>
      </c>
      <c r="R18" s="92">
        <v>0</v>
      </c>
      <c r="S18" s="88">
        <f t="shared" si="2"/>
        <v>401824.16</v>
      </c>
      <c r="T18" s="92">
        <v>0</v>
      </c>
      <c r="U18" s="92">
        <v>0</v>
      </c>
      <c r="V18" s="92">
        <v>200912.08</v>
      </c>
      <c r="W18" s="92">
        <v>0</v>
      </c>
    </row>
    <row r="19" spans="1:23" s="68" customFormat="1" ht="12.75" customHeight="1" x14ac:dyDescent="0.25">
      <c r="A19" s="93">
        <v>1328</v>
      </c>
      <c r="B19" s="399" t="s">
        <v>746</v>
      </c>
      <c r="C19" s="400"/>
      <c r="D19" s="91">
        <f>+E19+F19+G19+H19+I19+J19+K19+M19+T19+U19+V19+W19</f>
        <v>803648.32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803648.32</v>
      </c>
      <c r="S19" s="88">
        <f t="shared" si="2"/>
        <v>803648.32</v>
      </c>
      <c r="T19" s="92">
        <v>0</v>
      </c>
      <c r="U19" s="92">
        <v>0</v>
      </c>
      <c r="V19" s="92">
        <v>0</v>
      </c>
      <c r="W19" s="92">
        <v>803648.32</v>
      </c>
    </row>
    <row r="20" spans="1:23" s="68" customFormat="1" ht="12.75" customHeight="1" x14ac:dyDescent="0.25">
      <c r="A20" s="93">
        <v>1342</v>
      </c>
      <c r="B20" s="399" t="s">
        <v>747</v>
      </c>
      <c r="C20" s="400"/>
      <c r="D20" s="91">
        <f>+E20+F20+G20+H20+I20+J20+K20+M20+T20+U20+V20+W20</f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88">
        <f t="shared" si="2"/>
        <v>0</v>
      </c>
      <c r="T20" s="92">
        <v>0</v>
      </c>
      <c r="U20" s="92">
        <v>0</v>
      </c>
      <c r="V20" s="92">
        <v>0</v>
      </c>
      <c r="W20" s="92">
        <v>0</v>
      </c>
    </row>
    <row r="21" spans="1:23" s="68" customFormat="1" ht="12.75" customHeight="1" x14ac:dyDescent="0.25">
      <c r="A21" s="93"/>
      <c r="B21" s="94"/>
      <c r="C21" s="95"/>
      <c r="D21" s="96">
        <f>+D22+D23</f>
        <v>1284096.18</v>
      </c>
      <c r="E21" s="96">
        <f t="shared" ref="E21:W21" si="5">+E22+E23</f>
        <v>107008.02</v>
      </c>
      <c r="F21" s="96">
        <f t="shared" si="5"/>
        <v>107008.02</v>
      </c>
      <c r="G21" s="96">
        <f t="shared" si="5"/>
        <v>107008.02</v>
      </c>
      <c r="H21" s="96">
        <f t="shared" si="5"/>
        <v>107008.02</v>
      </c>
      <c r="I21" s="96">
        <f t="shared" si="5"/>
        <v>107008.02</v>
      </c>
      <c r="J21" s="96">
        <f t="shared" si="5"/>
        <v>107008.02</v>
      </c>
      <c r="K21" s="96">
        <f t="shared" si="5"/>
        <v>107008.02</v>
      </c>
      <c r="L21" s="96">
        <f t="shared" ref="L21:R21" si="6">+L22+L23</f>
        <v>107008.02</v>
      </c>
      <c r="M21" s="96">
        <f t="shared" si="6"/>
        <v>107008.02</v>
      </c>
      <c r="N21" s="96">
        <f t="shared" si="6"/>
        <v>107008.02</v>
      </c>
      <c r="O21" s="96">
        <f t="shared" si="6"/>
        <v>107008.02</v>
      </c>
      <c r="P21" s="96">
        <f t="shared" si="6"/>
        <v>107008.02</v>
      </c>
      <c r="Q21" s="96">
        <f t="shared" si="6"/>
        <v>107008.02</v>
      </c>
      <c r="R21" s="96">
        <f t="shared" si="6"/>
        <v>107007.95999999999</v>
      </c>
      <c r="S21" s="88">
        <f t="shared" si="2"/>
        <v>1498112.22</v>
      </c>
      <c r="T21" s="96">
        <f t="shared" si="5"/>
        <v>107008.02</v>
      </c>
      <c r="U21" s="96">
        <f t="shared" si="5"/>
        <v>107008.02</v>
      </c>
      <c r="V21" s="96">
        <f t="shared" si="5"/>
        <v>107008.02</v>
      </c>
      <c r="W21" s="96">
        <f t="shared" si="5"/>
        <v>107007.95999999999</v>
      </c>
    </row>
    <row r="22" spans="1:23" s="68" customFormat="1" ht="12.75" customHeight="1" x14ac:dyDescent="0.25">
      <c r="A22" s="93">
        <v>1411</v>
      </c>
      <c r="B22" s="399" t="s">
        <v>748</v>
      </c>
      <c r="C22" s="400"/>
      <c r="D22" s="91">
        <f>+E22+F22+G22+H22+I22+J22+K22+M22+T22+U22+V22+W22</f>
        <v>794945.25999999989</v>
      </c>
      <c r="E22" s="92">
        <v>66245.440000000002</v>
      </c>
      <c r="F22" s="92">
        <v>66245.440000000002</v>
      </c>
      <c r="G22" s="92">
        <v>66245.440000000002</v>
      </c>
      <c r="H22" s="92">
        <v>66245.440000000002</v>
      </c>
      <c r="I22" s="92">
        <v>66245.440000000002</v>
      </c>
      <c r="J22" s="92">
        <v>66245.440000000002</v>
      </c>
      <c r="K22" s="92">
        <v>66245.440000000002</v>
      </c>
      <c r="L22" s="92">
        <v>66245.440000000002</v>
      </c>
      <c r="M22" s="92">
        <v>66245.440000000002</v>
      </c>
      <c r="N22" s="92">
        <v>66245.440000000002</v>
      </c>
      <c r="O22" s="92">
        <v>66245.440000000002</v>
      </c>
      <c r="P22" s="92">
        <v>66245.440000000002</v>
      </c>
      <c r="Q22" s="92">
        <v>66245.440000000002</v>
      </c>
      <c r="R22" s="92">
        <v>66245.42</v>
      </c>
      <c r="S22" s="88">
        <f t="shared" si="2"/>
        <v>927436.13999999978</v>
      </c>
      <c r="T22" s="92">
        <v>66245.440000000002</v>
      </c>
      <c r="U22" s="92">
        <v>66245.440000000002</v>
      </c>
      <c r="V22" s="92">
        <v>66245.440000000002</v>
      </c>
      <c r="W22" s="92">
        <v>66245.42</v>
      </c>
    </row>
    <row r="23" spans="1:23" s="68" customFormat="1" ht="12.75" customHeight="1" x14ac:dyDescent="0.25">
      <c r="A23" s="93">
        <v>1412</v>
      </c>
      <c r="B23" s="399" t="s">
        <v>749</v>
      </c>
      <c r="C23" s="400"/>
      <c r="D23" s="91">
        <f>+E23+F23+G23+H23+I23+J23+K23+M23+T23+U23+V23+W23</f>
        <v>489150.9200000001</v>
      </c>
      <c r="E23" s="92">
        <v>40762.58</v>
      </c>
      <c r="F23" s="92">
        <v>40762.58</v>
      </c>
      <c r="G23" s="92">
        <v>40762.58</v>
      </c>
      <c r="H23" s="92">
        <v>40762.58</v>
      </c>
      <c r="I23" s="92">
        <v>40762.58</v>
      </c>
      <c r="J23" s="92">
        <v>40762.58</v>
      </c>
      <c r="K23" s="92">
        <v>40762.58</v>
      </c>
      <c r="L23" s="92">
        <v>40762.58</v>
      </c>
      <c r="M23" s="92">
        <v>40762.58</v>
      </c>
      <c r="N23" s="92">
        <v>40762.58</v>
      </c>
      <c r="O23" s="92">
        <v>40762.58</v>
      </c>
      <c r="P23" s="92">
        <v>40762.58</v>
      </c>
      <c r="Q23" s="92">
        <v>40762.58</v>
      </c>
      <c r="R23" s="92">
        <v>40762.54</v>
      </c>
      <c r="S23" s="88">
        <f t="shared" si="2"/>
        <v>570676.08000000019</v>
      </c>
      <c r="T23" s="92">
        <v>40762.58</v>
      </c>
      <c r="U23" s="92">
        <v>40762.58</v>
      </c>
      <c r="V23" s="92">
        <v>40762.58</v>
      </c>
      <c r="W23" s="92">
        <v>40762.54</v>
      </c>
    </row>
    <row r="24" spans="1:23" s="68" customFormat="1" ht="12.75" customHeight="1" x14ac:dyDescent="0.25">
      <c r="A24" s="93"/>
      <c r="B24" s="94"/>
      <c r="C24" s="95"/>
      <c r="D24" s="96">
        <f>+D25+D30+D33+D37+D41+D42+D46</f>
        <v>552205.29</v>
      </c>
      <c r="E24" s="96">
        <f t="shared" ref="E24:W24" si="7">+E25+E30+E33+E37+E41+E42+E46</f>
        <v>31420.420000000002</v>
      </c>
      <c r="F24" s="96">
        <f t="shared" si="7"/>
        <v>21484.87</v>
      </c>
      <c r="G24" s="96">
        <f t="shared" si="7"/>
        <v>49200</v>
      </c>
      <c r="H24" s="96">
        <f t="shared" si="7"/>
        <v>31200</v>
      </c>
      <c r="I24" s="96">
        <f t="shared" si="7"/>
        <v>93200</v>
      </c>
      <c r="J24" s="96">
        <f t="shared" si="7"/>
        <v>43200</v>
      </c>
      <c r="K24" s="96">
        <f t="shared" si="7"/>
        <v>48200</v>
      </c>
      <c r="L24" s="96">
        <f t="shared" ref="L24:R24" si="8">+L25+L30+L33+L37+L41+L42+L46</f>
        <v>76200</v>
      </c>
      <c r="M24" s="96">
        <f t="shared" si="8"/>
        <v>44200</v>
      </c>
      <c r="N24" s="96">
        <f t="shared" si="8"/>
        <v>37200</v>
      </c>
      <c r="O24" s="96">
        <f t="shared" si="8"/>
        <v>44200</v>
      </c>
      <c r="P24" s="96">
        <f t="shared" si="8"/>
        <v>37200</v>
      </c>
      <c r="Q24" s="96">
        <f t="shared" si="8"/>
        <v>85700</v>
      </c>
      <c r="R24" s="96">
        <f t="shared" si="8"/>
        <v>23000</v>
      </c>
      <c r="S24" s="88">
        <f t="shared" si="2"/>
        <v>665605.29</v>
      </c>
      <c r="T24" s="96">
        <f t="shared" si="7"/>
        <v>44200</v>
      </c>
      <c r="U24" s="96">
        <f t="shared" si="7"/>
        <v>37200</v>
      </c>
      <c r="V24" s="96">
        <f t="shared" si="7"/>
        <v>85700</v>
      </c>
      <c r="W24" s="96">
        <f t="shared" si="7"/>
        <v>23000</v>
      </c>
    </row>
    <row r="25" spans="1:23" s="68" customFormat="1" ht="12.75" customHeight="1" x14ac:dyDescent="0.25">
      <c r="A25" s="93"/>
      <c r="B25" s="94"/>
      <c r="C25" s="95"/>
      <c r="D25" s="96">
        <f>SUM(D26:D29)</f>
        <v>195796.2</v>
      </c>
      <c r="E25" s="96">
        <f t="shared" ref="E25:W25" si="9">SUM(E26:E29)</f>
        <v>14401.119999999999</v>
      </c>
      <c r="F25" s="96">
        <f t="shared" si="9"/>
        <v>4895.08</v>
      </c>
      <c r="G25" s="96">
        <f t="shared" si="9"/>
        <v>9000</v>
      </c>
      <c r="H25" s="96">
        <f t="shared" si="9"/>
        <v>9000</v>
      </c>
      <c r="I25" s="96">
        <f t="shared" si="9"/>
        <v>52000</v>
      </c>
      <c r="J25" s="96">
        <f t="shared" si="9"/>
        <v>11000</v>
      </c>
      <c r="K25" s="96">
        <f t="shared" si="9"/>
        <v>11000</v>
      </c>
      <c r="L25" s="96">
        <f t="shared" ref="L25:R25" si="10">SUM(L26:L29)</f>
        <v>52000</v>
      </c>
      <c r="M25" s="96">
        <f t="shared" si="10"/>
        <v>9000</v>
      </c>
      <c r="N25" s="96">
        <f t="shared" si="10"/>
        <v>9000</v>
      </c>
      <c r="O25" s="96">
        <f t="shared" si="10"/>
        <v>9000</v>
      </c>
      <c r="P25" s="96">
        <f t="shared" si="10"/>
        <v>9000</v>
      </c>
      <c r="Q25" s="96">
        <f t="shared" si="10"/>
        <v>52000</v>
      </c>
      <c r="R25" s="96">
        <f t="shared" si="10"/>
        <v>5500</v>
      </c>
      <c r="S25" s="88">
        <f t="shared" si="2"/>
        <v>256796.2</v>
      </c>
      <c r="T25" s="96">
        <f t="shared" si="9"/>
        <v>9000</v>
      </c>
      <c r="U25" s="96">
        <f t="shared" si="9"/>
        <v>9000</v>
      </c>
      <c r="V25" s="96">
        <f t="shared" si="9"/>
        <v>52000</v>
      </c>
      <c r="W25" s="96">
        <f t="shared" si="9"/>
        <v>5500</v>
      </c>
    </row>
    <row r="26" spans="1:23" s="68" customFormat="1" ht="12.75" customHeight="1" x14ac:dyDescent="0.25">
      <c r="A26" s="97">
        <v>2111</v>
      </c>
      <c r="B26" s="415" t="s">
        <v>750</v>
      </c>
      <c r="C26" s="416"/>
      <c r="D26" s="91">
        <f>+E26+F26+G26+H26+I26+J26+K26+M26+T26+U26+V26+W26</f>
        <v>52589.380000000005</v>
      </c>
      <c r="E26" s="92">
        <v>1947.29</v>
      </c>
      <c r="F26" s="92">
        <v>4642.09</v>
      </c>
      <c r="G26" s="92">
        <v>2000</v>
      </c>
      <c r="H26" s="92">
        <v>2000</v>
      </c>
      <c r="I26" s="92">
        <v>13000</v>
      </c>
      <c r="J26" s="92">
        <v>4000</v>
      </c>
      <c r="K26" s="92">
        <v>4000</v>
      </c>
      <c r="L26" s="92">
        <v>13000</v>
      </c>
      <c r="M26" s="92">
        <v>2000</v>
      </c>
      <c r="N26" s="92">
        <v>2000</v>
      </c>
      <c r="O26" s="92">
        <v>2000</v>
      </c>
      <c r="P26" s="92">
        <v>2000</v>
      </c>
      <c r="Q26" s="92">
        <v>13000</v>
      </c>
      <c r="R26" s="92">
        <v>2000</v>
      </c>
      <c r="S26" s="88">
        <f t="shared" si="2"/>
        <v>67589.38</v>
      </c>
      <c r="T26" s="92">
        <v>2000</v>
      </c>
      <c r="U26" s="92">
        <v>2000</v>
      </c>
      <c r="V26" s="92">
        <v>13000</v>
      </c>
      <c r="W26" s="92">
        <v>2000</v>
      </c>
    </row>
    <row r="27" spans="1:23" s="68" customFormat="1" ht="18.75" customHeight="1" x14ac:dyDescent="0.25">
      <c r="A27" s="97">
        <v>2141</v>
      </c>
      <c r="B27" s="415" t="s">
        <v>751</v>
      </c>
      <c r="C27" s="416"/>
      <c r="D27" s="91">
        <f>+E27+F27+G27+H27+I27+J27+K27+M27+T27+U27+V27+W27</f>
        <v>103733.1</v>
      </c>
      <c r="E27" s="92">
        <v>6733.1</v>
      </c>
      <c r="F27" s="92">
        <v>0</v>
      </c>
      <c r="G27" s="92">
        <v>5000</v>
      </c>
      <c r="H27" s="92">
        <v>5000</v>
      </c>
      <c r="I27" s="92">
        <v>30000</v>
      </c>
      <c r="J27" s="92">
        <v>5000</v>
      </c>
      <c r="K27" s="92">
        <v>5000</v>
      </c>
      <c r="L27" s="92">
        <v>30000</v>
      </c>
      <c r="M27" s="92">
        <v>5000</v>
      </c>
      <c r="N27" s="92">
        <v>5000</v>
      </c>
      <c r="O27" s="92">
        <v>5000</v>
      </c>
      <c r="P27" s="92">
        <v>5000</v>
      </c>
      <c r="Q27" s="92">
        <v>30000</v>
      </c>
      <c r="R27" s="92">
        <v>2000</v>
      </c>
      <c r="S27" s="88">
        <f t="shared" si="2"/>
        <v>138733.1</v>
      </c>
      <c r="T27" s="92">
        <v>5000</v>
      </c>
      <c r="U27" s="92">
        <v>5000</v>
      </c>
      <c r="V27" s="92">
        <v>30000</v>
      </c>
      <c r="W27" s="92">
        <v>2000</v>
      </c>
    </row>
    <row r="28" spans="1:23" s="68" customFormat="1" ht="12.75" customHeight="1" x14ac:dyDescent="0.25">
      <c r="A28" s="97">
        <v>2151</v>
      </c>
      <c r="B28" s="415" t="s">
        <v>752</v>
      </c>
      <c r="C28" s="416"/>
      <c r="D28" s="91">
        <f>+E28+F28+G28+H28+I28+J28+K28+M28+T28+U28+V28+W28</f>
        <v>10190</v>
      </c>
      <c r="E28" s="92">
        <v>76</v>
      </c>
      <c r="F28" s="92">
        <v>114</v>
      </c>
      <c r="G28" s="92">
        <v>1000</v>
      </c>
      <c r="H28" s="92">
        <v>1000</v>
      </c>
      <c r="I28" s="92">
        <v>1000</v>
      </c>
      <c r="J28" s="92">
        <v>1000</v>
      </c>
      <c r="K28" s="92">
        <v>1000</v>
      </c>
      <c r="L28" s="92">
        <v>1000</v>
      </c>
      <c r="M28" s="92">
        <v>1000</v>
      </c>
      <c r="N28" s="92">
        <v>1000</v>
      </c>
      <c r="O28" s="92">
        <v>1000</v>
      </c>
      <c r="P28" s="92">
        <v>1000</v>
      </c>
      <c r="Q28" s="92">
        <v>1000</v>
      </c>
      <c r="R28" s="92">
        <v>1000</v>
      </c>
      <c r="S28" s="88">
        <f t="shared" si="2"/>
        <v>12190</v>
      </c>
      <c r="T28" s="92">
        <v>1000</v>
      </c>
      <c r="U28" s="92">
        <v>1000</v>
      </c>
      <c r="V28" s="92">
        <v>1000</v>
      </c>
      <c r="W28" s="92">
        <v>1000</v>
      </c>
    </row>
    <row r="29" spans="1:23" s="68" customFormat="1" ht="12.75" customHeight="1" x14ac:dyDescent="0.25">
      <c r="A29" s="97">
        <v>2161</v>
      </c>
      <c r="B29" s="399" t="s">
        <v>753</v>
      </c>
      <c r="C29" s="400"/>
      <c r="D29" s="91">
        <f>+E29+F29+G29+H29+I29+J29+K29+M29+T29+U29+V29+W29</f>
        <v>29283.72</v>
      </c>
      <c r="E29" s="92">
        <v>5644.73</v>
      </c>
      <c r="F29" s="92">
        <v>138.99</v>
      </c>
      <c r="G29" s="92">
        <v>1000</v>
      </c>
      <c r="H29" s="92">
        <v>1000</v>
      </c>
      <c r="I29" s="92">
        <v>8000</v>
      </c>
      <c r="J29" s="92">
        <v>1000</v>
      </c>
      <c r="K29" s="92">
        <v>1000</v>
      </c>
      <c r="L29" s="92">
        <v>8000</v>
      </c>
      <c r="M29" s="92">
        <v>1000</v>
      </c>
      <c r="N29" s="92">
        <v>1000</v>
      </c>
      <c r="O29" s="92">
        <v>1000</v>
      </c>
      <c r="P29" s="92">
        <v>1000</v>
      </c>
      <c r="Q29" s="92">
        <v>8000</v>
      </c>
      <c r="R29" s="92">
        <v>500</v>
      </c>
      <c r="S29" s="88">
        <f t="shared" si="2"/>
        <v>38283.72</v>
      </c>
      <c r="T29" s="92">
        <v>1000</v>
      </c>
      <c r="U29" s="92">
        <v>1000</v>
      </c>
      <c r="V29" s="92">
        <v>8000</v>
      </c>
      <c r="W29" s="92">
        <v>500</v>
      </c>
    </row>
    <row r="30" spans="1:23" s="68" customFormat="1" ht="12.75" customHeight="1" x14ac:dyDescent="0.25">
      <c r="A30" s="97"/>
      <c r="B30" s="94"/>
      <c r="C30" s="95"/>
      <c r="D30" s="96">
        <f>SUM(D31:D32)</f>
        <v>133689.88</v>
      </c>
      <c r="E30" s="96">
        <f t="shared" ref="E30:W30" si="11">SUM(E31:E32)</f>
        <v>8445.2900000000009</v>
      </c>
      <c r="F30" s="96">
        <f t="shared" si="11"/>
        <v>7244.5899999999992</v>
      </c>
      <c r="G30" s="96">
        <f t="shared" si="11"/>
        <v>13500</v>
      </c>
      <c r="H30" s="96">
        <f t="shared" si="11"/>
        <v>6500</v>
      </c>
      <c r="I30" s="96">
        <f t="shared" si="11"/>
        <v>17500</v>
      </c>
      <c r="J30" s="96">
        <f t="shared" si="11"/>
        <v>13500</v>
      </c>
      <c r="K30" s="96">
        <f t="shared" si="11"/>
        <v>13500</v>
      </c>
      <c r="L30" s="96">
        <f t="shared" ref="L30:R30" si="12">SUM(L31:L32)</f>
        <v>6500</v>
      </c>
      <c r="M30" s="96">
        <f t="shared" si="12"/>
        <v>13500</v>
      </c>
      <c r="N30" s="96">
        <f t="shared" si="12"/>
        <v>6500</v>
      </c>
      <c r="O30" s="96">
        <f t="shared" si="12"/>
        <v>13500</v>
      </c>
      <c r="P30" s="96">
        <f t="shared" si="12"/>
        <v>6500</v>
      </c>
      <c r="Q30" s="96">
        <f t="shared" si="12"/>
        <v>13500</v>
      </c>
      <c r="R30" s="96">
        <f t="shared" si="12"/>
        <v>6500</v>
      </c>
      <c r="S30" s="88">
        <f t="shared" si="2"/>
        <v>146689.88</v>
      </c>
      <c r="T30" s="96">
        <f t="shared" si="11"/>
        <v>13500</v>
      </c>
      <c r="U30" s="96">
        <f t="shared" si="11"/>
        <v>6500</v>
      </c>
      <c r="V30" s="96">
        <f t="shared" si="11"/>
        <v>13500</v>
      </c>
      <c r="W30" s="96">
        <f t="shared" si="11"/>
        <v>6500</v>
      </c>
    </row>
    <row r="31" spans="1:23" s="68" customFormat="1" ht="12.75" customHeight="1" x14ac:dyDescent="0.25">
      <c r="A31" s="97">
        <v>2211</v>
      </c>
      <c r="B31" s="399" t="s">
        <v>754</v>
      </c>
      <c r="C31" s="400"/>
      <c r="D31" s="91">
        <f>+E31+F31+G31+H31+I31+J31+K31+M31+T31+U31+V31+W31</f>
        <v>128290.69</v>
      </c>
      <c r="E31" s="92">
        <v>8237.7900000000009</v>
      </c>
      <c r="F31" s="92">
        <v>7052.9</v>
      </c>
      <c r="G31" s="92">
        <v>13000</v>
      </c>
      <c r="H31" s="92">
        <v>6000</v>
      </c>
      <c r="I31" s="92">
        <v>17000</v>
      </c>
      <c r="J31" s="92">
        <v>13000</v>
      </c>
      <c r="K31" s="92">
        <v>13000</v>
      </c>
      <c r="L31" s="92">
        <v>6000</v>
      </c>
      <c r="M31" s="92">
        <v>13000</v>
      </c>
      <c r="N31" s="92">
        <v>6000</v>
      </c>
      <c r="O31" s="92">
        <v>13000</v>
      </c>
      <c r="P31" s="92">
        <v>6000</v>
      </c>
      <c r="Q31" s="92">
        <v>13000</v>
      </c>
      <c r="R31" s="92">
        <v>6000</v>
      </c>
      <c r="S31" s="88">
        <f t="shared" si="2"/>
        <v>140290.69</v>
      </c>
      <c r="T31" s="92">
        <v>13000</v>
      </c>
      <c r="U31" s="92">
        <v>6000</v>
      </c>
      <c r="V31" s="92">
        <v>13000</v>
      </c>
      <c r="W31" s="92">
        <v>6000</v>
      </c>
    </row>
    <row r="32" spans="1:23" s="68" customFormat="1" ht="12.75" customHeight="1" x14ac:dyDescent="0.25">
      <c r="A32" s="97">
        <v>2231</v>
      </c>
      <c r="B32" s="399" t="s">
        <v>755</v>
      </c>
      <c r="C32" s="400"/>
      <c r="D32" s="91">
        <f>+E32+F32+G32+H32+I32+J32+K32+M32+T32+U32+V32+W32</f>
        <v>5399.1900000000005</v>
      </c>
      <c r="E32" s="92">
        <v>207.5</v>
      </c>
      <c r="F32" s="92">
        <v>191.69</v>
      </c>
      <c r="G32" s="92">
        <v>500</v>
      </c>
      <c r="H32" s="92">
        <v>500</v>
      </c>
      <c r="I32" s="92">
        <v>500</v>
      </c>
      <c r="J32" s="92">
        <v>500</v>
      </c>
      <c r="K32" s="92">
        <v>500</v>
      </c>
      <c r="L32" s="92">
        <v>500</v>
      </c>
      <c r="M32" s="92">
        <v>500</v>
      </c>
      <c r="N32" s="92">
        <v>500</v>
      </c>
      <c r="O32" s="92">
        <v>500</v>
      </c>
      <c r="P32" s="92">
        <v>500</v>
      </c>
      <c r="Q32" s="92">
        <v>500</v>
      </c>
      <c r="R32" s="92">
        <v>500</v>
      </c>
      <c r="S32" s="88">
        <f t="shared" si="2"/>
        <v>6399.1900000000005</v>
      </c>
      <c r="T32" s="92">
        <v>500</v>
      </c>
      <c r="U32" s="92">
        <v>500</v>
      </c>
      <c r="V32" s="92">
        <v>500</v>
      </c>
      <c r="W32" s="92">
        <v>500</v>
      </c>
    </row>
    <row r="33" spans="1:23" s="68" customFormat="1" ht="12.75" customHeight="1" x14ac:dyDescent="0.25">
      <c r="A33" s="97"/>
      <c r="B33" s="94"/>
      <c r="C33" s="95"/>
      <c r="D33" s="96">
        <f>SUM(D34:D36)</f>
        <v>31641.989999999998</v>
      </c>
      <c r="E33" s="96">
        <f t="shared" ref="E33:W33" si="13">SUM(E34:E36)</f>
        <v>615.99</v>
      </c>
      <c r="F33" s="96">
        <f t="shared" si="13"/>
        <v>26</v>
      </c>
      <c r="G33" s="96">
        <f t="shared" si="13"/>
        <v>0</v>
      </c>
      <c r="H33" s="96">
        <f t="shared" si="13"/>
        <v>4000</v>
      </c>
      <c r="I33" s="96">
        <f t="shared" si="13"/>
        <v>6000</v>
      </c>
      <c r="J33" s="96">
        <f t="shared" si="13"/>
        <v>1000</v>
      </c>
      <c r="K33" s="96">
        <f t="shared" si="13"/>
        <v>6000</v>
      </c>
      <c r="L33" s="96">
        <f t="shared" ref="L33:R33" si="14">SUM(L34:L36)</f>
        <v>1000</v>
      </c>
      <c r="M33" s="96">
        <f t="shared" si="14"/>
        <v>3000</v>
      </c>
      <c r="N33" s="96">
        <f t="shared" si="14"/>
        <v>4000</v>
      </c>
      <c r="O33" s="96">
        <f t="shared" si="14"/>
        <v>3000</v>
      </c>
      <c r="P33" s="96">
        <f t="shared" si="14"/>
        <v>4000</v>
      </c>
      <c r="Q33" s="96">
        <f t="shared" si="14"/>
        <v>4000</v>
      </c>
      <c r="R33" s="96">
        <f t="shared" si="14"/>
        <v>0</v>
      </c>
      <c r="S33" s="88">
        <f t="shared" si="2"/>
        <v>36641.99</v>
      </c>
      <c r="T33" s="96">
        <f t="shared" si="13"/>
        <v>3000</v>
      </c>
      <c r="U33" s="96">
        <f t="shared" si="13"/>
        <v>4000</v>
      </c>
      <c r="V33" s="96">
        <f t="shared" si="13"/>
        <v>4000</v>
      </c>
      <c r="W33" s="96">
        <f t="shared" si="13"/>
        <v>0</v>
      </c>
    </row>
    <row r="34" spans="1:23" s="68" customFormat="1" ht="12.75" customHeight="1" x14ac:dyDescent="0.25">
      <c r="A34" s="97">
        <v>2461</v>
      </c>
      <c r="B34" s="415" t="s">
        <v>756</v>
      </c>
      <c r="C34" s="416"/>
      <c r="D34" s="91">
        <f>+E34+F34+G34+H34+I34+J34+K34+M34+T34+U34+V34+W34</f>
        <v>18582.989999999998</v>
      </c>
      <c r="E34" s="92">
        <v>556.99</v>
      </c>
      <c r="F34" s="92">
        <v>26</v>
      </c>
      <c r="G34" s="92">
        <v>0</v>
      </c>
      <c r="H34" s="92">
        <v>0</v>
      </c>
      <c r="I34" s="92">
        <v>6000</v>
      </c>
      <c r="J34" s="92">
        <v>0</v>
      </c>
      <c r="K34" s="92">
        <v>3000</v>
      </c>
      <c r="L34" s="92">
        <v>0</v>
      </c>
      <c r="M34" s="92">
        <v>3000</v>
      </c>
      <c r="N34" s="92">
        <v>0</v>
      </c>
      <c r="O34" s="92">
        <v>3000</v>
      </c>
      <c r="P34" s="92">
        <v>0</v>
      </c>
      <c r="Q34" s="92">
        <v>3000</v>
      </c>
      <c r="R34" s="92">
        <v>0</v>
      </c>
      <c r="S34" s="88">
        <f t="shared" si="2"/>
        <v>18582.989999999998</v>
      </c>
      <c r="T34" s="92">
        <v>3000</v>
      </c>
      <c r="U34" s="92">
        <v>0</v>
      </c>
      <c r="V34" s="92">
        <v>3000</v>
      </c>
      <c r="W34" s="92">
        <v>0</v>
      </c>
    </row>
    <row r="35" spans="1:23" s="68" customFormat="1" ht="12.75" customHeight="1" x14ac:dyDescent="0.25">
      <c r="A35" s="97">
        <v>2481</v>
      </c>
      <c r="B35" s="415" t="s">
        <v>757</v>
      </c>
      <c r="C35" s="416"/>
      <c r="D35" s="91">
        <f>+E35+F35+G35+H35+I35+J35+K35+M35+T35+U35+V35+W35</f>
        <v>9059</v>
      </c>
      <c r="E35" s="92">
        <v>59</v>
      </c>
      <c r="F35" s="92">
        <v>0</v>
      </c>
      <c r="G35" s="92">
        <v>0</v>
      </c>
      <c r="H35" s="92">
        <v>3000</v>
      </c>
      <c r="I35" s="92">
        <v>0</v>
      </c>
      <c r="J35" s="92">
        <v>0</v>
      </c>
      <c r="K35" s="92">
        <v>3000</v>
      </c>
      <c r="L35" s="92">
        <v>0</v>
      </c>
      <c r="M35" s="92">
        <v>0</v>
      </c>
      <c r="N35" s="92">
        <v>3000</v>
      </c>
      <c r="O35" s="92">
        <v>0</v>
      </c>
      <c r="P35" s="92">
        <v>3000</v>
      </c>
      <c r="Q35" s="92">
        <v>0</v>
      </c>
      <c r="R35" s="92">
        <v>0</v>
      </c>
      <c r="S35" s="88">
        <f t="shared" si="2"/>
        <v>12059</v>
      </c>
      <c r="T35" s="92">
        <v>0</v>
      </c>
      <c r="U35" s="92">
        <v>3000</v>
      </c>
      <c r="V35" s="92">
        <v>0</v>
      </c>
      <c r="W35" s="92">
        <v>0</v>
      </c>
    </row>
    <row r="36" spans="1:23" s="68" customFormat="1" ht="12.75" customHeight="1" x14ac:dyDescent="0.25">
      <c r="A36" s="97">
        <v>2491</v>
      </c>
      <c r="B36" s="399" t="s">
        <v>758</v>
      </c>
      <c r="C36" s="400"/>
      <c r="D36" s="91">
        <f>+E36+F36+G36+H36+I36+J36+K36+M36+T36+U36+V36+W36</f>
        <v>4000</v>
      </c>
      <c r="E36" s="92">
        <v>0</v>
      </c>
      <c r="F36" s="92">
        <v>0</v>
      </c>
      <c r="G36" s="92">
        <v>0</v>
      </c>
      <c r="H36" s="92">
        <v>1000</v>
      </c>
      <c r="I36" s="92">
        <v>0</v>
      </c>
      <c r="J36" s="92">
        <v>1000</v>
      </c>
      <c r="K36" s="92">
        <v>0</v>
      </c>
      <c r="L36" s="92">
        <v>1000</v>
      </c>
      <c r="M36" s="92">
        <v>0</v>
      </c>
      <c r="N36" s="92">
        <v>1000</v>
      </c>
      <c r="O36" s="92">
        <v>0</v>
      </c>
      <c r="P36" s="92">
        <v>1000</v>
      </c>
      <c r="Q36" s="92">
        <v>1000</v>
      </c>
      <c r="R36" s="92">
        <v>0</v>
      </c>
      <c r="S36" s="88">
        <f t="shared" si="2"/>
        <v>6000</v>
      </c>
      <c r="T36" s="92">
        <v>0</v>
      </c>
      <c r="U36" s="92">
        <v>1000</v>
      </c>
      <c r="V36" s="92">
        <v>1000</v>
      </c>
      <c r="W36" s="92">
        <v>0</v>
      </c>
    </row>
    <row r="37" spans="1:23" s="68" customFormat="1" ht="12.75" customHeight="1" x14ac:dyDescent="0.25">
      <c r="A37" s="97"/>
      <c r="B37" s="94"/>
      <c r="C37" s="95"/>
      <c r="D37" s="96">
        <f>SUM(D38:D39)</f>
        <v>4800</v>
      </c>
      <c r="E37" s="96">
        <f t="shared" ref="E37:W37" si="15">SUM(E38:E39)</f>
        <v>0</v>
      </c>
      <c r="F37" s="96">
        <f t="shared" si="15"/>
        <v>0</v>
      </c>
      <c r="G37" s="96">
        <f t="shared" si="15"/>
        <v>200</v>
      </c>
      <c r="H37" s="96">
        <f t="shared" si="15"/>
        <v>200</v>
      </c>
      <c r="I37" s="96">
        <f t="shared" si="15"/>
        <v>1200</v>
      </c>
      <c r="J37" s="96">
        <f t="shared" si="15"/>
        <v>200</v>
      </c>
      <c r="K37" s="96">
        <f t="shared" si="15"/>
        <v>200</v>
      </c>
      <c r="L37" s="96">
        <f t="shared" ref="L37:R37" si="16">SUM(L38:L39)</f>
        <v>200</v>
      </c>
      <c r="M37" s="96">
        <f t="shared" si="16"/>
        <v>1200</v>
      </c>
      <c r="N37" s="96">
        <f t="shared" si="16"/>
        <v>200</v>
      </c>
      <c r="O37" s="96">
        <f t="shared" si="16"/>
        <v>1200</v>
      </c>
      <c r="P37" s="96">
        <f t="shared" si="16"/>
        <v>200</v>
      </c>
      <c r="Q37" s="96">
        <f t="shared" si="16"/>
        <v>200</v>
      </c>
      <c r="R37" s="96">
        <f t="shared" si="16"/>
        <v>0</v>
      </c>
      <c r="S37" s="88">
        <f t="shared" si="2"/>
        <v>5200</v>
      </c>
      <c r="T37" s="96">
        <f t="shared" si="15"/>
        <v>1200</v>
      </c>
      <c r="U37" s="96">
        <f t="shared" si="15"/>
        <v>200</v>
      </c>
      <c r="V37" s="96">
        <f t="shared" si="15"/>
        <v>200</v>
      </c>
      <c r="W37" s="96">
        <f t="shared" si="15"/>
        <v>0</v>
      </c>
    </row>
    <row r="38" spans="1:23" s="68" customFormat="1" ht="12.75" customHeight="1" x14ac:dyDescent="0.25">
      <c r="A38" s="97">
        <v>2521</v>
      </c>
      <c r="B38" s="399" t="s">
        <v>759</v>
      </c>
      <c r="C38" s="400"/>
      <c r="D38" s="91">
        <f>+E38+F38+G38+H38+I38+J38+K38+M38+T38+U38+V38+W38</f>
        <v>1800</v>
      </c>
      <c r="E38" s="92">
        <v>0</v>
      </c>
      <c r="F38" s="92">
        <v>0</v>
      </c>
      <c r="G38" s="92">
        <v>200</v>
      </c>
      <c r="H38" s="92">
        <v>200</v>
      </c>
      <c r="I38" s="92">
        <v>200</v>
      </c>
      <c r="J38" s="92">
        <v>200</v>
      </c>
      <c r="K38" s="92">
        <v>200</v>
      </c>
      <c r="L38" s="92">
        <v>200</v>
      </c>
      <c r="M38" s="92">
        <v>200</v>
      </c>
      <c r="N38" s="92">
        <v>200</v>
      </c>
      <c r="O38" s="92">
        <v>200</v>
      </c>
      <c r="P38" s="92">
        <v>200</v>
      </c>
      <c r="Q38" s="92">
        <v>200</v>
      </c>
      <c r="R38" s="92">
        <v>0</v>
      </c>
      <c r="S38" s="88">
        <f t="shared" si="2"/>
        <v>2200</v>
      </c>
      <c r="T38" s="92">
        <v>200</v>
      </c>
      <c r="U38" s="92">
        <v>200</v>
      </c>
      <c r="V38" s="92">
        <v>200</v>
      </c>
      <c r="W38" s="92">
        <v>0</v>
      </c>
    </row>
    <row r="39" spans="1:23" s="68" customFormat="1" ht="12.75" customHeight="1" x14ac:dyDescent="0.25">
      <c r="A39" s="97">
        <v>2531</v>
      </c>
      <c r="B39" s="399" t="s">
        <v>760</v>
      </c>
      <c r="C39" s="400"/>
      <c r="D39" s="91">
        <f>+E39+F39+G39+H39+I39+J39+K39+M39+T39+U39+V39+W39</f>
        <v>3000</v>
      </c>
      <c r="E39" s="92">
        <v>0</v>
      </c>
      <c r="F39" s="92">
        <v>0</v>
      </c>
      <c r="G39" s="92">
        <v>0</v>
      </c>
      <c r="H39" s="92">
        <v>0</v>
      </c>
      <c r="I39" s="92">
        <v>1000</v>
      </c>
      <c r="J39" s="92">
        <v>0</v>
      </c>
      <c r="K39" s="92">
        <v>0</v>
      </c>
      <c r="L39" s="92">
        <v>0</v>
      </c>
      <c r="M39" s="92">
        <v>1000</v>
      </c>
      <c r="N39" s="92">
        <v>0</v>
      </c>
      <c r="O39" s="92">
        <v>1000</v>
      </c>
      <c r="P39" s="92">
        <v>0</v>
      </c>
      <c r="Q39" s="92">
        <v>0</v>
      </c>
      <c r="R39" s="92">
        <v>0</v>
      </c>
      <c r="S39" s="88">
        <f t="shared" si="2"/>
        <v>3000</v>
      </c>
      <c r="T39" s="92">
        <v>1000</v>
      </c>
      <c r="U39" s="92">
        <v>0</v>
      </c>
      <c r="V39" s="92">
        <v>0</v>
      </c>
      <c r="W39" s="92">
        <v>0</v>
      </c>
    </row>
    <row r="40" spans="1:23" s="68" customFormat="1" ht="12.75" customHeight="1" x14ac:dyDescent="0.25">
      <c r="A40" s="97"/>
      <c r="B40" s="94"/>
      <c r="C40" s="95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88">
        <f t="shared" si="2"/>
        <v>0</v>
      </c>
      <c r="T40" s="92"/>
      <c r="U40" s="92"/>
      <c r="V40" s="92"/>
      <c r="W40" s="92"/>
    </row>
    <row r="41" spans="1:23" s="68" customFormat="1" ht="12.75" customHeight="1" x14ac:dyDescent="0.25">
      <c r="A41" s="97">
        <v>2611</v>
      </c>
      <c r="B41" s="415" t="s">
        <v>761</v>
      </c>
      <c r="C41" s="416"/>
      <c r="D41" s="91">
        <f>+E41+F41+G41+H41+I41+J41+K41+M41+T41+U41+V41+W41</f>
        <v>157277.22</v>
      </c>
      <c r="E41" s="92">
        <v>7958.02</v>
      </c>
      <c r="F41" s="92">
        <v>9319.2000000000007</v>
      </c>
      <c r="G41" s="92">
        <v>15000</v>
      </c>
      <c r="H41" s="92">
        <v>10000</v>
      </c>
      <c r="I41" s="92">
        <v>15000</v>
      </c>
      <c r="J41" s="92">
        <v>15000</v>
      </c>
      <c r="K41" s="92">
        <v>15000</v>
      </c>
      <c r="L41" s="92">
        <v>10000</v>
      </c>
      <c r="M41" s="92">
        <v>15000</v>
      </c>
      <c r="N41" s="92">
        <v>15000</v>
      </c>
      <c r="O41" s="92">
        <v>15000</v>
      </c>
      <c r="P41" s="92">
        <v>15000</v>
      </c>
      <c r="Q41" s="92">
        <v>15000</v>
      </c>
      <c r="R41" s="92">
        <v>10000</v>
      </c>
      <c r="S41" s="88">
        <f t="shared" si="2"/>
        <v>182277.22</v>
      </c>
      <c r="T41" s="92">
        <v>15000</v>
      </c>
      <c r="U41" s="92">
        <v>15000</v>
      </c>
      <c r="V41" s="92">
        <v>15000</v>
      </c>
      <c r="W41" s="92">
        <v>10000</v>
      </c>
    </row>
    <row r="42" spans="1:23" s="68" customFormat="1" ht="12.75" customHeight="1" x14ac:dyDescent="0.25">
      <c r="A42" s="97"/>
      <c r="B42" s="98"/>
      <c r="C42" s="99"/>
      <c r="D42" s="96">
        <f>SUM(D43:D45)</f>
        <v>9000</v>
      </c>
      <c r="E42" s="96">
        <f t="shared" ref="E42:W42" si="17">SUM(E43:E45)</f>
        <v>0</v>
      </c>
      <c r="F42" s="96">
        <f t="shared" si="17"/>
        <v>0</v>
      </c>
      <c r="G42" s="96">
        <f t="shared" si="17"/>
        <v>9000</v>
      </c>
      <c r="H42" s="96">
        <f t="shared" si="17"/>
        <v>0</v>
      </c>
      <c r="I42" s="96">
        <f t="shared" si="17"/>
        <v>0</v>
      </c>
      <c r="J42" s="96">
        <f t="shared" si="17"/>
        <v>0</v>
      </c>
      <c r="K42" s="96">
        <f t="shared" si="17"/>
        <v>0</v>
      </c>
      <c r="L42" s="96">
        <f t="shared" ref="L42:R42" si="18">SUM(L43:L45)</f>
        <v>5000</v>
      </c>
      <c r="M42" s="96">
        <f t="shared" si="18"/>
        <v>0</v>
      </c>
      <c r="N42" s="96">
        <f t="shared" si="18"/>
        <v>0</v>
      </c>
      <c r="O42" s="96">
        <f t="shared" si="18"/>
        <v>0</v>
      </c>
      <c r="P42" s="96">
        <f t="shared" si="18"/>
        <v>0</v>
      </c>
      <c r="Q42" s="96">
        <f t="shared" si="18"/>
        <v>0</v>
      </c>
      <c r="R42" s="96">
        <f t="shared" si="18"/>
        <v>0</v>
      </c>
      <c r="S42" s="88">
        <f t="shared" si="2"/>
        <v>14000</v>
      </c>
      <c r="T42" s="96">
        <f t="shared" si="17"/>
        <v>0</v>
      </c>
      <c r="U42" s="96">
        <f t="shared" si="17"/>
        <v>0</v>
      </c>
      <c r="V42" s="96">
        <f t="shared" si="17"/>
        <v>0</v>
      </c>
      <c r="W42" s="96">
        <f t="shared" si="17"/>
        <v>0</v>
      </c>
    </row>
    <row r="43" spans="1:23" s="68" customFormat="1" ht="12.75" customHeight="1" x14ac:dyDescent="0.25">
      <c r="A43" s="97">
        <v>2711</v>
      </c>
      <c r="B43" s="415" t="s">
        <v>762</v>
      </c>
      <c r="C43" s="416"/>
      <c r="D43" s="91">
        <f>+E43+F43+G43+H43+I43+J43+K43+M43+T43+U43+V43+W43</f>
        <v>1000</v>
      </c>
      <c r="E43" s="92">
        <v>0</v>
      </c>
      <c r="F43" s="92">
        <v>0</v>
      </c>
      <c r="G43" s="92">
        <v>1000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88">
        <f t="shared" si="2"/>
        <v>1000</v>
      </c>
      <c r="T43" s="92">
        <v>0</v>
      </c>
      <c r="U43" s="92">
        <v>0</v>
      </c>
      <c r="V43" s="92">
        <v>0</v>
      </c>
      <c r="W43" s="92">
        <v>0</v>
      </c>
    </row>
    <row r="44" spans="1:23" s="68" customFormat="1" ht="12.75" customHeight="1" x14ac:dyDescent="0.25">
      <c r="A44" s="97">
        <v>2721</v>
      </c>
      <c r="B44" s="399" t="s">
        <v>763</v>
      </c>
      <c r="C44" s="400"/>
      <c r="D44" s="91">
        <f>+E44+F44+G44+H44+I44+J44+K44+M44+T44+U44+V44+W44</f>
        <v>3000</v>
      </c>
      <c r="E44" s="92">
        <v>0</v>
      </c>
      <c r="F44" s="92">
        <v>0</v>
      </c>
      <c r="G44" s="92">
        <v>3000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88">
        <f t="shared" si="2"/>
        <v>3000</v>
      </c>
      <c r="T44" s="92">
        <v>0</v>
      </c>
      <c r="U44" s="92">
        <v>0</v>
      </c>
      <c r="V44" s="92">
        <v>0</v>
      </c>
      <c r="W44" s="92">
        <v>0</v>
      </c>
    </row>
    <row r="45" spans="1:23" s="68" customFormat="1" ht="12.75" customHeight="1" x14ac:dyDescent="0.25">
      <c r="A45" s="97">
        <v>2751</v>
      </c>
      <c r="B45" s="399" t="s">
        <v>764</v>
      </c>
      <c r="C45" s="400"/>
      <c r="D45" s="91">
        <f>+E45+F45+G45+H45+I45+J45+K45+M45+T45+U45+V45+W45</f>
        <v>5000</v>
      </c>
      <c r="E45" s="92">
        <v>0</v>
      </c>
      <c r="F45" s="92">
        <v>0</v>
      </c>
      <c r="G45" s="92">
        <v>5000</v>
      </c>
      <c r="H45" s="92">
        <v>0</v>
      </c>
      <c r="I45" s="92">
        <v>0</v>
      </c>
      <c r="J45" s="92">
        <v>0</v>
      </c>
      <c r="K45" s="92">
        <v>0</v>
      </c>
      <c r="L45" s="92">
        <v>5000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88">
        <f t="shared" si="2"/>
        <v>10000</v>
      </c>
      <c r="T45" s="92">
        <v>0</v>
      </c>
      <c r="U45" s="92">
        <v>0</v>
      </c>
      <c r="V45" s="92">
        <v>0</v>
      </c>
      <c r="W45" s="92">
        <v>0</v>
      </c>
    </row>
    <row r="46" spans="1:23" s="68" customFormat="1" ht="12.75" customHeight="1" x14ac:dyDescent="0.25">
      <c r="A46" s="97"/>
      <c r="B46" s="94"/>
      <c r="C46" s="95"/>
      <c r="D46" s="96">
        <f>SUM(D47:D50)</f>
        <v>20000</v>
      </c>
      <c r="E46" s="96">
        <f t="shared" ref="E46:W46" si="19">SUM(E47:E50)</f>
        <v>0</v>
      </c>
      <c r="F46" s="96">
        <f t="shared" si="19"/>
        <v>0</v>
      </c>
      <c r="G46" s="96">
        <f t="shared" si="19"/>
        <v>2500</v>
      </c>
      <c r="H46" s="96">
        <f t="shared" si="19"/>
        <v>1500</v>
      </c>
      <c r="I46" s="96">
        <f t="shared" si="19"/>
        <v>1500</v>
      </c>
      <c r="J46" s="96">
        <f t="shared" si="19"/>
        <v>2500</v>
      </c>
      <c r="K46" s="96">
        <f t="shared" si="19"/>
        <v>2500</v>
      </c>
      <c r="L46" s="96">
        <f t="shared" ref="L46:R46" si="20">SUM(L47:L50)</f>
        <v>1500</v>
      </c>
      <c r="M46" s="96">
        <f t="shared" si="20"/>
        <v>2500</v>
      </c>
      <c r="N46" s="96">
        <f t="shared" si="20"/>
        <v>2500</v>
      </c>
      <c r="O46" s="96">
        <f t="shared" si="20"/>
        <v>2500</v>
      </c>
      <c r="P46" s="96">
        <f t="shared" si="20"/>
        <v>2500</v>
      </c>
      <c r="Q46" s="96">
        <f t="shared" si="20"/>
        <v>1000</v>
      </c>
      <c r="R46" s="96">
        <f t="shared" si="20"/>
        <v>1000</v>
      </c>
      <c r="S46" s="88">
        <f t="shared" si="2"/>
        <v>24000</v>
      </c>
      <c r="T46" s="96">
        <f t="shared" si="19"/>
        <v>2500</v>
      </c>
      <c r="U46" s="96">
        <f t="shared" si="19"/>
        <v>2500</v>
      </c>
      <c r="V46" s="96">
        <f t="shared" si="19"/>
        <v>1000</v>
      </c>
      <c r="W46" s="96">
        <f t="shared" si="19"/>
        <v>1000</v>
      </c>
    </row>
    <row r="47" spans="1:23" s="68" customFormat="1" ht="12.75" customHeight="1" x14ac:dyDescent="0.25">
      <c r="A47" s="97">
        <v>2911</v>
      </c>
      <c r="B47" s="415" t="s">
        <v>765</v>
      </c>
      <c r="C47" s="416"/>
      <c r="D47" s="91">
        <f>+E47+F47+G47+H47+I47+J47+K47+M47+T47+U47+V47+W47</f>
        <v>4000</v>
      </c>
      <c r="E47" s="92">
        <v>0</v>
      </c>
      <c r="F47" s="92">
        <v>0</v>
      </c>
      <c r="G47" s="92">
        <v>500</v>
      </c>
      <c r="H47" s="92">
        <v>500</v>
      </c>
      <c r="I47" s="92">
        <v>500</v>
      </c>
      <c r="J47" s="92">
        <v>500</v>
      </c>
      <c r="K47" s="92">
        <v>500</v>
      </c>
      <c r="L47" s="92">
        <v>500</v>
      </c>
      <c r="M47" s="92">
        <v>500</v>
      </c>
      <c r="N47" s="92">
        <v>500</v>
      </c>
      <c r="O47" s="92">
        <v>500</v>
      </c>
      <c r="P47" s="92">
        <v>500</v>
      </c>
      <c r="Q47" s="92">
        <v>0</v>
      </c>
      <c r="R47" s="92">
        <v>0</v>
      </c>
      <c r="S47" s="88">
        <f t="shared" si="2"/>
        <v>5000</v>
      </c>
      <c r="T47" s="92">
        <v>500</v>
      </c>
      <c r="U47" s="92">
        <v>500</v>
      </c>
      <c r="V47" s="92">
        <v>0</v>
      </c>
      <c r="W47" s="92">
        <v>0</v>
      </c>
    </row>
    <row r="48" spans="1:23" s="68" customFormat="1" ht="18.75" customHeight="1" x14ac:dyDescent="0.25">
      <c r="A48" s="97">
        <v>2931</v>
      </c>
      <c r="B48" s="415" t="s">
        <v>766</v>
      </c>
      <c r="C48" s="416"/>
      <c r="D48" s="91">
        <f>+E48+F48+G48+H48+I48+J48+K48+M48+T48+U48+V48+W48</f>
        <v>4000</v>
      </c>
      <c r="E48" s="92">
        <v>0</v>
      </c>
      <c r="F48" s="92">
        <v>0</v>
      </c>
      <c r="G48" s="92">
        <v>1000</v>
      </c>
      <c r="H48" s="92">
        <v>0</v>
      </c>
      <c r="I48" s="92">
        <v>0</v>
      </c>
      <c r="J48" s="92">
        <v>1000</v>
      </c>
      <c r="K48" s="92">
        <v>0</v>
      </c>
      <c r="L48" s="92">
        <v>0</v>
      </c>
      <c r="M48" s="92">
        <v>1000</v>
      </c>
      <c r="N48" s="92">
        <v>0</v>
      </c>
      <c r="O48" s="92">
        <v>1000</v>
      </c>
      <c r="P48" s="92">
        <v>0</v>
      </c>
      <c r="Q48" s="92">
        <v>0</v>
      </c>
      <c r="R48" s="92">
        <v>0</v>
      </c>
      <c r="S48" s="88">
        <f t="shared" si="2"/>
        <v>4000</v>
      </c>
      <c r="T48" s="92">
        <v>1000</v>
      </c>
      <c r="U48" s="92">
        <v>0</v>
      </c>
      <c r="V48" s="92">
        <v>0</v>
      </c>
      <c r="W48" s="92">
        <v>0</v>
      </c>
    </row>
    <row r="49" spans="1:23" s="68" customFormat="1" ht="16.5" customHeight="1" x14ac:dyDescent="0.25">
      <c r="A49" s="97">
        <v>2941</v>
      </c>
      <c r="B49" s="415" t="s">
        <v>767</v>
      </c>
      <c r="C49" s="416"/>
      <c r="D49" s="91">
        <f>+E49+F49+G49+H49+I49+J49+K49+M49+T49+U49+V49+W49</f>
        <v>10000</v>
      </c>
      <c r="E49" s="92">
        <v>0</v>
      </c>
      <c r="F49" s="92">
        <v>0</v>
      </c>
      <c r="G49" s="92">
        <v>1000</v>
      </c>
      <c r="H49" s="92">
        <v>1000</v>
      </c>
      <c r="I49" s="92">
        <v>1000</v>
      </c>
      <c r="J49" s="92">
        <v>1000</v>
      </c>
      <c r="K49" s="92">
        <v>1000</v>
      </c>
      <c r="L49" s="92">
        <v>1000</v>
      </c>
      <c r="M49" s="92">
        <v>1000</v>
      </c>
      <c r="N49" s="92">
        <v>1000</v>
      </c>
      <c r="O49" s="92">
        <v>1000</v>
      </c>
      <c r="P49" s="92">
        <v>1000</v>
      </c>
      <c r="Q49" s="92">
        <v>1000</v>
      </c>
      <c r="R49" s="92">
        <v>1000</v>
      </c>
      <c r="S49" s="88">
        <f t="shared" si="2"/>
        <v>12000</v>
      </c>
      <c r="T49" s="92">
        <v>1000</v>
      </c>
      <c r="U49" s="92">
        <v>1000</v>
      </c>
      <c r="V49" s="92">
        <v>1000</v>
      </c>
      <c r="W49" s="92">
        <v>1000</v>
      </c>
    </row>
    <row r="50" spans="1:23" s="68" customFormat="1" ht="12.75" customHeight="1" x14ac:dyDescent="0.25">
      <c r="A50" s="97">
        <v>2961</v>
      </c>
      <c r="B50" s="415" t="s">
        <v>768</v>
      </c>
      <c r="C50" s="416"/>
      <c r="D50" s="91">
        <f>+E50+F50+G50+H50+I50+J50+K50+M50+T50+U50+V50+W50</f>
        <v>2000</v>
      </c>
      <c r="E50" s="92">
        <v>0</v>
      </c>
      <c r="F50" s="92">
        <v>0</v>
      </c>
      <c r="G50" s="92">
        <v>0</v>
      </c>
      <c r="H50" s="92">
        <v>0</v>
      </c>
      <c r="I50" s="92">
        <v>0</v>
      </c>
      <c r="J50" s="92">
        <v>0</v>
      </c>
      <c r="K50" s="92">
        <v>1000</v>
      </c>
      <c r="L50" s="92">
        <v>0</v>
      </c>
      <c r="M50" s="92">
        <v>0</v>
      </c>
      <c r="N50" s="92">
        <v>1000</v>
      </c>
      <c r="O50" s="92">
        <v>0</v>
      </c>
      <c r="P50" s="92">
        <v>1000</v>
      </c>
      <c r="Q50" s="92">
        <v>0</v>
      </c>
      <c r="R50" s="92">
        <v>0</v>
      </c>
      <c r="S50" s="88">
        <f t="shared" si="2"/>
        <v>3000</v>
      </c>
      <c r="T50" s="92">
        <v>0</v>
      </c>
      <c r="U50" s="92">
        <v>1000</v>
      </c>
      <c r="V50" s="92">
        <v>0</v>
      </c>
      <c r="W50" s="92">
        <v>0</v>
      </c>
    </row>
    <row r="51" spans="1:23" s="68" customFormat="1" ht="12.75" customHeight="1" x14ac:dyDescent="0.25">
      <c r="A51" s="97"/>
      <c r="B51" s="98"/>
      <c r="C51" s="99"/>
      <c r="D51" s="96">
        <f>+D52+D61+D62+D70+D75+D81+D82+D89+D95</f>
        <v>3824994.71</v>
      </c>
      <c r="E51" s="96">
        <f t="shared" ref="E51:W51" si="21">+E52+E61+E62+E70+E75+E81+E82+E89+E95</f>
        <v>258325.89000000004</v>
      </c>
      <c r="F51" s="96">
        <f t="shared" si="21"/>
        <v>224617.38</v>
      </c>
      <c r="G51" s="96">
        <f t="shared" si="21"/>
        <v>467306.15</v>
      </c>
      <c r="H51" s="96">
        <f t="shared" si="21"/>
        <v>280860.59000000003</v>
      </c>
      <c r="I51" s="96">
        <f t="shared" si="21"/>
        <v>334860.59000000003</v>
      </c>
      <c r="J51" s="96">
        <f t="shared" si="21"/>
        <v>380860.59</v>
      </c>
      <c r="K51" s="96">
        <f t="shared" si="21"/>
        <v>305860.59000000003</v>
      </c>
      <c r="L51" s="96">
        <f t="shared" ref="L51:R51" si="22">+L52+L61+L62+L70+L75+L81+L82+L89+L95</f>
        <v>311460.59000000003</v>
      </c>
      <c r="M51" s="96">
        <f t="shared" si="22"/>
        <v>307860.59000000003</v>
      </c>
      <c r="N51" s="96">
        <f t="shared" si="22"/>
        <v>305860.59000000003</v>
      </c>
      <c r="O51" s="96">
        <f t="shared" si="22"/>
        <v>307860.59000000003</v>
      </c>
      <c r="P51" s="96">
        <f t="shared" si="22"/>
        <v>305860.59000000003</v>
      </c>
      <c r="Q51" s="96">
        <f t="shared" si="22"/>
        <v>307860.59000000003</v>
      </c>
      <c r="R51" s="96">
        <f t="shared" si="22"/>
        <v>342860.57</v>
      </c>
      <c r="S51" s="88">
        <f t="shared" si="2"/>
        <v>4442315.8899999997</v>
      </c>
      <c r="T51" s="96">
        <f t="shared" si="21"/>
        <v>307860.59000000003</v>
      </c>
      <c r="U51" s="96">
        <f t="shared" si="21"/>
        <v>305860.59000000003</v>
      </c>
      <c r="V51" s="96">
        <f t="shared" si="21"/>
        <v>307860.59000000003</v>
      </c>
      <c r="W51" s="96">
        <f t="shared" si="21"/>
        <v>342860.57</v>
      </c>
    </row>
    <row r="52" spans="1:23" s="68" customFormat="1" ht="12.75" customHeight="1" x14ac:dyDescent="0.25">
      <c r="A52" s="97"/>
      <c r="B52" s="98"/>
      <c r="C52" s="99"/>
      <c r="D52" s="96">
        <f>SUM(D53:D59)</f>
        <v>405273.83</v>
      </c>
      <c r="E52" s="96">
        <f t="shared" ref="E52:W52" si="23">SUM(E53:E59)</f>
        <v>55352.32</v>
      </c>
      <c r="F52" s="96">
        <f t="shared" si="23"/>
        <v>14921.51</v>
      </c>
      <c r="G52" s="96">
        <f t="shared" si="23"/>
        <v>44300</v>
      </c>
      <c r="H52" s="96">
        <f t="shared" si="23"/>
        <v>17300</v>
      </c>
      <c r="I52" s="96">
        <f t="shared" si="23"/>
        <v>44300</v>
      </c>
      <c r="J52" s="96">
        <f t="shared" si="23"/>
        <v>17300</v>
      </c>
      <c r="K52" s="96">
        <f t="shared" si="23"/>
        <v>44300</v>
      </c>
      <c r="L52" s="96">
        <f t="shared" ref="L52:R52" si="24">SUM(L53:L59)</f>
        <v>17300</v>
      </c>
      <c r="M52" s="96">
        <f t="shared" si="24"/>
        <v>44300</v>
      </c>
      <c r="N52" s="96">
        <f t="shared" si="24"/>
        <v>17300</v>
      </c>
      <c r="O52" s="96">
        <f t="shared" si="24"/>
        <v>44300</v>
      </c>
      <c r="P52" s="96">
        <f t="shared" si="24"/>
        <v>17300</v>
      </c>
      <c r="Q52" s="96">
        <f t="shared" si="24"/>
        <v>44300</v>
      </c>
      <c r="R52" s="96">
        <f t="shared" si="24"/>
        <v>17300</v>
      </c>
      <c r="S52" s="88">
        <f t="shared" si="2"/>
        <v>439873.83</v>
      </c>
      <c r="T52" s="96">
        <f t="shared" si="23"/>
        <v>44300</v>
      </c>
      <c r="U52" s="96">
        <f t="shared" si="23"/>
        <v>17300</v>
      </c>
      <c r="V52" s="96">
        <f t="shared" si="23"/>
        <v>44300</v>
      </c>
      <c r="W52" s="96">
        <f t="shared" si="23"/>
        <v>17300</v>
      </c>
    </row>
    <row r="53" spans="1:23" s="68" customFormat="1" ht="12.75" customHeight="1" x14ac:dyDescent="0.25">
      <c r="A53" s="97">
        <v>3111</v>
      </c>
      <c r="B53" s="415" t="s">
        <v>769</v>
      </c>
      <c r="C53" s="416"/>
      <c r="D53" s="91">
        <f t="shared" ref="D53:D59" si="25">+E53+F53+G53+H53+I53+J53+K53+M53+T53+U53+V53+W53</f>
        <v>188025</v>
      </c>
      <c r="E53" s="92">
        <v>26025</v>
      </c>
      <c r="F53" s="92">
        <v>0</v>
      </c>
      <c r="G53" s="92">
        <v>27000</v>
      </c>
      <c r="H53" s="92">
        <v>0</v>
      </c>
      <c r="I53" s="92">
        <v>27000</v>
      </c>
      <c r="J53" s="92">
        <v>0</v>
      </c>
      <c r="K53" s="92">
        <v>27000</v>
      </c>
      <c r="L53" s="92">
        <v>0</v>
      </c>
      <c r="M53" s="92">
        <v>27000</v>
      </c>
      <c r="N53" s="92">
        <v>0</v>
      </c>
      <c r="O53" s="92">
        <v>27000</v>
      </c>
      <c r="P53" s="92">
        <v>0</v>
      </c>
      <c r="Q53" s="92">
        <v>27000</v>
      </c>
      <c r="R53" s="92">
        <v>0</v>
      </c>
      <c r="S53" s="88">
        <f t="shared" si="2"/>
        <v>188025</v>
      </c>
      <c r="T53" s="92">
        <v>27000</v>
      </c>
      <c r="U53" s="92">
        <v>0</v>
      </c>
      <c r="V53" s="92">
        <v>27000</v>
      </c>
      <c r="W53" s="92">
        <v>0</v>
      </c>
    </row>
    <row r="54" spans="1:23" s="68" customFormat="1" ht="12.75" customHeight="1" x14ac:dyDescent="0.25">
      <c r="A54" s="97">
        <v>3131</v>
      </c>
      <c r="B54" s="415" t="s">
        <v>770</v>
      </c>
      <c r="C54" s="416"/>
      <c r="D54" s="91">
        <f t="shared" si="25"/>
        <v>10296</v>
      </c>
      <c r="E54" s="92">
        <v>10296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88">
        <f t="shared" si="2"/>
        <v>10296</v>
      </c>
      <c r="T54" s="92">
        <v>0</v>
      </c>
      <c r="U54" s="92">
        <v>0</v>
      </c>
      <c r="V54" s="92">
        <v>0</v>
      </c>
      <c r="W54" s="92">
        <v>0</v>
      </c>
    </row>
    <row r="55" spans="1:23" s="68" customFormat="1" ht="12.75" customHeight="1" x14ac:dyDescent="0.25">
      <c r="A55" s="97">
        <v>3141</v>
      </c>
      <c r="B55" s="415" t="s">
        <v>771</v>
      </c>
      <c r="C55" s="416"/>
      <c r="D55" s="91">
        <f t="shared" si="25"/>
        <v>145374</v>
      </c>
      <c r="E55" s="92">
        <v>12987</v>
      </c>
      <c r="F55" s="92">
        <v>12387</v>
      </c>
      <c r="G55" s="92">
        <v>12000</v>
      </c>
      <c r="H55" s="92">
        <v>12000</v>
      </c>
      <c r="I55" s="92">
        <v>12000</v>
      </c>
      <c r="J55" s="92">
        <v>12000</v>
      </c>
      <c r="K55" s="92">
        <v>12000</v>
      </c>
      <c r="L55" s="92">
        <v>12000</v>
      </c>
      <c r="M55" s="92">
        <v>12000</v>
      </c>
      <c r="N55" s="92">
        <v>12000</v>
      </c>
      <c r="O55" s="92">
        <v>12000</v>
      </c>
      <c r="P55" s="92">
        <v>12000</v>
      </c>
      <c r="Q55" s="92">
        <v>12000</v>
      </c>
      <c r="R55" s="92">
        <v>12000</v>
      </c>
      <c r="S55" s="88">
        <f t="shared" si="2"/>
        <v>169374</v>
      </c>
      <c r="T55" s="92">
        <v>12000</v>
      </c>
      <c r="U55" s="92">
        <v>12000</v>
      </c>
      <c r="V55" s="92">
        <v>12000</v>
      </c>
      <c r="W55" s="92">
        <v>12000</v>
      </c>
    </row>
    <row r="56" spans="1:23" s="68" customFormat="1" ht="12.75" customHeight="1" x14ac:dyDescent="0.25">
      <c r="A56" s="97">
        <v>3151</v>
      </c>
      <c r="B56" s="415" t="s">
        <v>772</v>
      </c>
      <c r="C56" s="416"/>
      <c r="D56" s="91">
        <f t="shared" si="25"/>
        <v>30606</v>
      </c>
      <c r="E56" s="92">
        <v>2342</v>
      </c>
      <c r="F56" s="92">
        <v>2264</v>
      </c>
      <c r="G56" s="92">
        <v>2600</v>
      </c>
      <c r="H56" s="92">
        <v>2600</v>
      </c>
      <c r="I56" s="92">
        <v>2600</v>
      </c>
      <c r="J56" s="92">
        <v>2600</v>
      </c>
      <c r="K56" s="92">
        <v>2600</v>
      </c>
      <c r="L56" s="92">
        <v>2600</v>
      </c>
      <c r="M56" s="92">
        <v>2600</v>
      </c>
      <c r="N56" s="92">
        <v>2600</v>
      </c>
      <c r="O56" s="92">
        <v>2600</v>
      </c>
      <c r="P56" s="92">
        <v>2600</v>
      </c>
      <c r="Q56" s="92">
        <v>2600</v>
      </c>
      <c r="R56" s="92">
        <v>2600</v>
      </c>
      <c r="S56" s="88">
        <f t="shared" si="2"/>
        <v>35806</v>
      </c>
      <c r="T56" s="92">
        <v>2600</v>
      </c>
      <c r="U56" s="92">
        <v>2600</v>
      </c>
      <c r="V56" s="92">
        <v>2600</v>
      </c>
      <c r="W56" s="92">
        <v>2600</v>
      </c>
    </row>
    <row r="57" spans="1:23" s="68" customFormat="1" ht="12.75" customHeight="1" x14ac:dyDescent="0.25">
      <c r="A57" s="97">
        <v>3171</v>
      </c>
      <c r="B57" s="417" t="s">
        <v>773</v>
      </c>
      <c r="C57" s="418"/>
      <c r="D57" s="91">
        <f t="shared" si="25"/>
        <v>20400</v>
      </c>
      <c r="E57" s="92">
        <v>3400</v>
      </c>
      <c r="F57" s="92">
        <v>0</v>
      </c>
      <c r="G57" s="92">
        <v>1700</v>
      </c>
      <c r="H57" s="92">
        <v>1700</v>
      </c>
      <c r="I57" s="92">
        <v>1700</v>
      </c>
      <c r="J57" s="92">
        <v>1700</v>
      </c>
      <c r="K57" s="92">
        <v>1700</v>
      </c>
      <c r="L57" s="92">
        <v>1700</v>
      </c>
      <c r="M57" s="92">
        <v>1700</v>
      </c>
      <c r="N57" s="92">
        <v>1700</v>
      </c>
      <c r="O57" s="92">
        <v>1700</v>
      </c>
      <c r="P57" s="92">
        <v>1700</v>
      </c>
      <c r="Q57" s="92">
        <v>1700</v>
      </c>
      <c r="R57" s="92">
        <v>1700</v>
      </c>
      <c r="S57" s="88">
        <f t="shared" si="2"/>
        <v>23800</v>
      </c>
      <c r="T57" s="92">
        <v>1700</v>
      </c>
      <c r="U57" s="92">
        <v>1700</v>
      </c>
      <c r="V57" s="92">
        <v>1700</v>
      </c>
      <c r="W57" s="92">
        <v>1700</v>
      </c>
    </row>
    <row r="58" spans="1:23" s="68" customFormat="1" ht="12.75" customHeight="1" x14ac:dyDescent="0.25">
      <c r="A58" s="97">
        <v>3181</v>
      </c>
      <c r="B58" s="415" t="s">
        <v>774</v>
      </c>
      <c r="C58" s="416"/>
      <c r="D58" s="91">
        <f t="shared" si="25"/>
        <v>10572.83</v>
      </c>
      <c r="E58" s="92">
        <v>302.32</v>
      </c>
      <c r="F58" s="92">
        <v>270.51</v>
      </c>
      <c r="G58" s="92">
        <v>1000</v>
      </c>
      <c r="H58" s="92">
        <v>1000</v>
      </c>
      <c r="I58" s="92">
        <v>1000</v>
      </c>
      <c r="J58" s="92">
        <v>1000</v>
      </c>
      <c r="K58" s="92">
        <v>1000</v>
      </c>
      <c r="L58" s="92">
        <v>1000</v>
      </c>
      <c r="M58" s="92">
        <v>1000</v>
      </c>
      <c r="N58" s="92">
        <v>1000</v>
      </c>
      <c r="O58" s="92">
        <v>1000</v>
      </c>
      <c r="P58" s="92">
        <v>1000</v>
      </c>
      <c r="Q58" s="92">
        <v>1000</v>
      </c>
      <c r="R58" s="92">
        <v>1000</v>
      </c>
      <c r="S58" s="88">
        <f t="shared" si="2"/>
        <v>12572.83</v>
      </c>
      <c r="T58" s="92">
        <v>1000</v>
      </c>
      <c r="U58" s="92">
        <v>1000</v>
      </c>
      <c r="V58" s="92">
        <v>1000</v>
      </c>
      <c r="W58" s="92">
        <v>1000</v>
      </c>
    </row>
    <row r="59" spans="1:23" s="68" customFormat="1" ht="12.75" customHeight="1" x14ac:dyDescent="0.25">
      <c r="A59" s="97">
        <v>3191</v>
      </c>
      <c r="B59" s="415" t="s">
        <v>775</v>
      </c>
      <c r="C59" s="416"/>
      <c r="D59" s="91">
        <f t="shared" si="25"/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88">
        <f t="shared" si="2"/>
        <v>0</v>
      </c>
      <c r="T59" s="92">
        <v>0</v>
      </c>
      <c r="U59" s="92">
        <v>0</v>
      </c>
      <c r="V59" s="92">
        <v>0</v>
      </c>
      <c r="W59" s="92">
        <v>0</v>
      </c>
    </row>
    <row r="60" spans="1:23" s="68" customFormat="1" ht="12.75" customHeight="1" x14ac:dyDescent="0.25">
      <c r="A60" s="97"/>
      <c r="B60" s="98"/>
      <c r="C60" s="9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88">
        <f t="shared" si="2"/>
        <v>0</v>
      </c>
      <c r="T60" s="92"/>
      <c r="U60" s="92"/>
      <c r="V60" s="92"/>
      <c r="W60" s="92"/>
    </row>
    <row r="61" spans="1:23" s="68" customFormat="1" ht="12.75" customHeight="1" x14ac:dyDescent="0.25">
      <c r="A61" s="97">
        <v>3221</v>
      </c>
      <c r="B61" s="415" t="s">
        <v>776</v>
      </c>
      <c r="C61" s="416"/>
      <c r="D61" s="91">
        <f>+E61+F61+G61+H61+I61+J61+K61+M61+T61+U61+V61+W61</f>
        <v>43200</v>
      </c>
      <c r="E61" s="92">
        <v>3600</v>
      </c>
      <c r="F61" s="92">
        <v>3600</v>
      </c>
      <c r="G61" s="92">
        <v>3600</v>
      </c>
      <c r="H61" s="92">
        <v>3600</v>
      </c>
      <c r="I61" s="92">
        <v>3600</v>
      </c>
      <c r="J61" s="92">
        <v>3600</v>
      </c>
      <c r="K61" s="92">
        <v>3600</v>
      </c>
      <c r="L61" s="92">
        <v>3600</v>
      </c>
      <c r="M61" s="92">
        <v>3600</v>
      </c>
      <c r="N61" s="92">
        <v>3600</v>
      </c>
      <c r="O61" s="92">
        <v>3600</v>
      </c>
      <c r="P61" s="92">
        <v>3600</v>
      </c>
      <c r="Q61" s="92">
        <v>3600</v>
      </c>
      <c r="R61" s="92">
        <v>3600</v>
      </c>
      <c r="S61" s="88">
        <f t="shared" si="2"/>
        <v>50400</v>
      </c>
      <c r="T61" s="92">
        <v>3600</v>
      </c>
      <c r="U61" s="92">
        <v>3600</v>
      </c>
      <c r="V61" s="92">
        <v>3600</v>
      </c>
      <c r="W61" s="92">
        <v>3600</v>
      </c>
    </row>
    <row r="62" spans="1:23" s="68" customFormat="1" ht="12.75" customHeight="1" x14ac:dyDescent="0.25">
      <c r="A62" s="97"/>
      <c r="B62" s="98"/>
      <c r="C62" s="99"/>
      <c r="D62" s="96">
        <f>SUM(D63:D69)</f>
        <v>2574169.06</v>
      </c>
      <c r="E62" s="96">
        <f t="shared" ref="E62:W62" si="26">SUM(E63:E69)</f>
        <v>190641.59000000003</v>
      </c>
      <c r="F62" s="96">
        <f t="shared" si="26"/>
        <v>181521.59</v>
      </c>
      <c r="G62" s="96">
        <f t="shared" si="26"/>
        <v>345660.59</v>
      </c>
      <c r="H62" s="96">
        <f t="shared" si="26"/>
        <v>203260.59000000003</v>
      </c>
      <c r="I62" s="96">
        <f t="shared" si="26"/>
        <v>203260.59000000003</v>
      </c>
      <c r="J62" s="96">
        <f t="shared" si="26"/>
        <v>209260.59000000003</v>
      </c>
      <c r="K62" s="96">
        <f t="shared" si="26"/>
        <v>203260.59000000003</v>
      </c>
      <c r="L62" s="96">
        <f t="shared" ref="L62:R62" si="27">SUM(L63:L69)</f>
        <v>203260.59000000003</v>
      </c>
      <c r="M62" s="96">
        <f t="shared" si="27"/>
        <v>203260.59000000003</v>
      </c>
      <c r="N62" s="96">
        <f t="shared" si="27"/>
        <v>209260.59000000003</v>
      </c>
      <c r="O62" s="96">
        <f t="shared" si="27"/>
        <v>203260.59000000003</v>
      </c>
      <c r="P62" s="96">
        <f t="shared" si="27"/>
        <v>209260.59000000003</v>
      </c>
      <c r="Q62" s="96">
        <f t="shared" si="27"/>
        <v>203260.59000000003</v>
      </c>
      <c r="R62" s="96">
        <f t="shared" si="27"/>
        <v>218260.57</v>
      </c>
      <c r="S62" s="88">
        <f t="shared" si="2"/>
        <v>2986690.2399999998</v>
      </c>
      <c r="T62" s="96">
        <f t="shared" si="26"/>
        <v>203260.59000000003</v>
      </c>
      <c r="U62" s="96">
        <f t="shared" si="26"/>
        <v>209260.59000000003</v>
      </c>
      <c r="V62" s="96">
        <f t="shared" si="26"/>
        <v>203260.59000000003</v>
      </c>
      <c r="W62" s="96">
        <f t="shared" si="26"/>
        <v>218260.57</v>
      </c>
    </row>
    <row r="63" spans="1:23" s="68" customFormat="1" ht="12.75" customHeight="1" x14ac:dyDescent="0.25">
      <c r="A63" s="97">
        <v>3311</v>
      </c>
      <c r="B63" s="415" t="s">
        <v>777</v>
      </c>
      <c r="C63" s="416"/>
      <c r="D63" s="91">
        <f t="shared" ref="D63:D69" si="28">+E63+F63+G63+H63+I63+J63+K63+M63+T63+U63+V63+W63</f>
        <v>142400</v>
      </c>
      <c r="E63" s="92">
        <v>0</v>
      </c>
      <c r="F63" s="92">
        <v>0</v>
      </c>
      <c r="G63" s="92">
        <v>142400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88">
        <f t="shared" si="2"/>
        <v>142400</v>
      </c>
      <c r="T63" s="92">
        <v>0</v>
      </c>
      <c r="U63" s="92">
        <v>0</v>
      </c>
      <c r="V63" s="92">
        <v>0</v>
      </c>
      <c r="W63" s="92">
        <v>0</v>
      </c>
    </row>
    <row r="64" spans="1:23" s="68" customFormat="1" ht="18.75" customHeight="1" x14ac:dyDescent="0.25">
      <c r="A64" s="97">
        <v>3331</v>
      </c>
      <c r="B64" s="415" t="s">
        <v>778</v>
      </c>
      <c r="C64" s="416"/>
      <c r="D64" s="91">
        <f t="shared" si="28"/>
        <v>195000.13</v>
      </c>
      <c r="E64" s="92">
        <v>15000.01</v>
      </c>
      <c r="F64" s="92">
        <v>15000.01</v>
      </c>
      <c r="G64" s="92">
        <v>15000.01</v>
      </c>
      <c r="H64" s="92">
        <v>15000.01</v>
      </c>
      <c r="I64" s="92">
        <v>15000.01</v>
      </c>
      <c r="J64" s="92">
        <v>15000.01</v>
      </c>
      <c r="K64" s="92">
        <v>15000.01</v>
      </c>
      <c r="L64" s="92">
        <v>15000.01</v>
      </c>
      <c r="M64" s="92">
        <v>15000.01</v>
      </c>
      <c r="N64" s="92">
        <v>15000.01</v>
      </c>
      <c r="O64" s="92">
        <v>15000.01</v>
      </c>
      <c r="P64" s="92">
        <v>15000.01</v>
      </c>
      <c r="Q64" s="92">
        <v>15000.01</v>
      </c>
      <c r="R64" s="92">
        <v>30000.02</v>
      </c>
      <c r="S64" s="88">
        <f t="shared" si="2"/>
        <v>225000.15000000002</v>
      </c>
      <c r="T64" s="92">
        <v>15000.01</v>
      </c>
      <c r="U64" s="92">
        <v>15000.01</v>
      </c>
      <c r="V64" s="92">
        <v>15000.01</v>
      </c>
      <c r="W64" s="92">
        <v>30000.02</v>
      </c>
    </row>
    <row r="65" spans="1:23" s="68" customFormat="1" ht="12.75" customHeight="1" x14ac:dyDescent="0.25">
      <c r="A65" s="97">
        <v>3341</v>
      </c>
      <c r="B65" s="415" t="s">
        <v>779</v>
      </c>
      <c r="C65" s="416"/>
      <c r="D65" s="91">
        <f t="shared" si="28"/>
        <v>22500</v>
      </c>
      <c r="E65" s="92">
        <v>10500</v>
      </c>
      <c r="F65" s="92">
        <v>0</v>
      </c>
      <c r="G65" s="92">
        <v>0</v>
      </c>
      <c r="H65" s="92">
        <v>0</v>
      </c>
      <c r="I65" s="92">
        <v>0</v>
      </c>
      <c r="J65" s="92">
        <v>6000</v>
      </c>
      <c r="K65" s="92">
        <v>0</v>
      </c>
      <c r="L65" s="92">
        <v>0</v>
      </c>
      <c r="M65" s="92">
        <v>0</v>
      </c>
      <c r="N65" s="92">
        <v>6000</v>
      </c>
      <c r="O65" s="92">
        <v>0</v>
      </c>
      <c r="P65" s="92">
        <v>6000</v>
      </c>
      <c r="Q65" s="92">
        <v>0</v>
      </c>
      <c r="R65" s="92">
        <v>0</v>
      </c>
      <c r="S65" s="88">
        <f t="shared" si="2"/>
        <v>28500</v>
      </c>
      <c r="T65" s="92">
        <v>0</v>
      </c>
      <c r="U65" s="92">
        <v>6000</v>
      </c>
      <c r="V65" s="92">
        <v>0</v>
      </c>
      <c r="W65" s="92">
        <v>0</v>
      </c>
    </row>
    <row r="66" spans="1:23" s="68" customFormat="1" ht="12.75" customHeight="1" x14ac:dyDescent="0.25">
      <c r="A66" s="97">
        <v>3350</v>
      </c>
      <c r="B66" s="98" t="s">
        <v>780</v>
      </c>
      <c r="C66" s="99"/>
      <c r="D66" s="91">
        <f t="shared" si="28"/>
        <v>360000</v>
      </c>
      <c r="E66" s="92">
        <v>30000</v>
      </c>
      <c r="F66" s="92">
        <v>30000</v>
      </c>
      <c r="G66" s="92">
        <v>30000</v>
      </c>
      <c r="H66" s="92">
        <v>30000</v>
      </c>
      <c r="I66" s="92">
        <v>30000</v>
      </c>
      <c r="J66" s="92">
        <v>30000</v>
      </c>
      <c r="K66" s="92">
        <v>30000</v>
      </c>
      <c r="L66" s="92">
        <v>30000</v>
      </c>
      <c r="M66" s="92">
        <v>30000</v>
      </c>
      <c r="N66" s="92">
        <v>30000</v>
      </c>
      <c r="O66" s="92">
        <v>30000</v>
      </c>
      <c r="P66" s="92">
        <v>30000</v>
      </c>
      <c r="Q66" s="92">
        <v>30000</v>
      </c>
      <c r="R66" s="92">
        <v>30000</v>
      </c>
      <c r="S66" s="88">
        <f t="shared" si="2"/>
        <v>420000</v>
      </c>
      <c r="T66" s="92">
        <v>30000</v>
      </c>
      <c r="U66" s="92">
        <v>30000</v>
      </c>
      <c r="V66" s="92">
        <v>30000</v>
      </c>
      <c r="W66" s="92">
        <v>30000</v>
      </c>
    </row>
    <row r="67" spans="1:23" s="68" customFormat="1" ht="16.5" customHeight="1" x14ac:dyDescent="0.25">
      <c r="A67" s="97">
        <v>3361</v>
      </c>
      <c r="B67" s="415" t="s">
        <v>781</v>
      </c>
      <c r="C67" s="416"/>
      <c r="D67" s="91">
        <f t="shared" si="28"/>
        <v>40000</v>
      </c>
      <c r="E67" s="92">
        <v>0</v>
      </c>
      <c r="F67" s="92">
        <v>0</v>
      </c>
      <c r="G67" s="92">
        <v>4000</v>
      </c>
      <c r="H67" s="92">
        <v>4000</v>
      </c>
      <c r="I67" s="92">
        <v>4000</v>
      </c>
      <c r="J67" s="92">
        <v>4000</v>
      </c>
      <c r="K67" s="92">
        <v>4000</v>
      </c>
      <c r="L67" s="92">
        <v>4000</v>
      </c>
      <c r="M67" s="92">
        <v>4000</v>
      </c>
      <c r="N67" s="92">
        <v>4000</v>
      </c>
      <c r="O67" s="92">
        <v>4000</v>
      </c>
      <c r="P67" s="92">
        <v>4000</v>
      </c>
      <c r="Q67" s="92">
        <v>4000</v>
      </c>
      <c r="R67" s="92">
        <v>4000</v>
      </c>
      <c r="S67" s="88">
        <f t="shared" si="2"/>
        <v>48000</v>
      </c>
      <c r="T67" s="92">
        <v>4000</v>
      </c>
      <c r="U67" s="92">
        <v>4000</v>
      </c>
      <c r="V67" s="92">
        <v>4000</v>
      </c>
      <c r="W67" s="92">
        <v>4000</v>
      </c>
    </row>
    <row r="68" spans="1:23" s="68" customFormat="1" ht="12.75" customHeight="1" x14ac:dyDescent="0.25">
      <c r="A68" s="97">
        <v>3381</v>
      </c>
      <c r="B68" s="415" t="s">
        <v>782</v>
      </c>
      <c r="C68" s="416"/>
      <c r="D68" s="91">
        <f t="shared" si="28"/>
        <v>405438</v>
      </c>
      <c r="E68" s="92">
        <v>17739</v>
      </c>
      <c r="F68" s="92">
        <v>19119</v>
      </c>
      <c r="G68" s="92">
        <v>36858</v>
      </c>
      <c r="H68" s="92">
        <v>36858</v>
      </c>
      <c r="I68" s="92">
        <v>36858</v>
      </c>
      <c r="J68" s="92">
        <v>36858</v>
      </c>
      <c r="K68" s="92">
        <v>36858</v>
      </c>
      <c r="L68" s="92">
        <v>36858</v>
      </c>
      <c r="M68" s="92">
        <v>36858</v>
      </c>
      <c r="N68" s="92">
        <v>36858</v>
      </c>
      <c r="O68" s="92">
        <v>36858</v>
      </c>
      <c r="P68" s="92">
        <v>36858</v>
      </c>
      <c r="Q68" s="92">
        <v>36858</v>
      </c>
      <c r="R68" s="92">
        <v>36858</v>
      </c>
      <c r="S68" s="88">
        <f t="shared" si="2"/>
        <v>479154</v>
      </c>
      <c r="T68" s="92">
        <v>36858</v>
      </c>
      <c r="U68" s="92">
        <v>36858</v>
      </c>
      <c r="V68" s="92">
        <v>36858</v>
      </c>
      <c r="W68" s="92">
        <v>36858</v>
      </c>
    </row>
    <row r="69" spans="1:23" s="68" customFormat="1" ht="12.75" customHeight="1" x14ac:dyDescent="0.25">
      <c r="A69" s="97">
        <v>3391</v>
      </c>
      <c r="B69" s="415" t="s">
        <v>783</v>
      </c>
      <c r="C69" s="416"/>
      <c r="D69" s="91">
        <f t="shared" si="28"/>
        <v>1408830.9300000002</v>
      </c>
      <c r="E69" s="92">
        <v>117402.58</v>
      </c>
      <c r="F69" s="92">
        <v>117402.58</v>
      </c>
      <c r="G69" s="92">
        <v>117402.58</v>
      </c>
      <c r="H69" s="92">
        <v>117402.58</v>
      </c>
      <c r="I69" s="92">
        <v>117402.58</v>
      </c>
      <c r="J69" s="92">
        <v>117402.58</v>
      </c>
      <c r="K69" s="92">
        <v>117402.58</v>
      </c>
      <c r="L69" s="92">
        <v>117402.58</v>
      </c>
      <c r="M69" s="92">
        <v>117402.58</v>
      </c>
      <c r="N69" s="92">
        <v>117402.58</v>
      </c>
      <c r="O69" s="92">
        <v>117402.58</v>
      </c>
      <c r="P69" s="92">
        <v>117402.58</v>
      </c>
      <c r="Q69" s="92">
        <v>117402.58</v>
      </c>
      <c r="R69" s="92">
        <v>117402.55</v>
      </c>
      <c r="S69" s="88">
        <f t="shared" si="2"/>
        <v>1643636.0900000003</v>
      </c>
      <c r="T69" s="92">
        <v>117402.58</v>
      </c>
      <c r="U69" s="92">
        <v>117402.58</v>
      </c>
      <c r="V69" s="92">
        <v>117402.58</v>
      </c>
      <c r="W69" s="92">
        <v>117402.55</v>
      </c>
    </row>
    <row r="70" spans="1:23" s="68" customFormat="1" ht="12.75" customHeight="1" x14ac:dyDescent="0.25">
      <c r="A70" s="97"/>
      <c r="B70" s="98"/>
      <c r="C70" s="99"/>
      <c r="D70" s="96">
        <f>SUM(D71:D74)</f>
        <v>66348</v>
      </c>
      <c r="E70" s="96">
        <f t="shared" ref="E70:W70" si="29">SUM(E71:E74)</f>
        <v>348</v>
      </c>
      <c r="F70" s="96">
        <f t="shared" si="29"/>
        <v>0</v>
      </c>
      <c r="G70" s="96">
        <f t="shared" si="29"/>
        <v>5500</v>
      </c>
      <c r="H70" s="96">
        <f t="shared" si="29"/>
        <v>2500</v>
      </c>
      <c r="I70" s="96">
        <f t="shared" si="29"/>
        <v>500</v>
      </c>
      <c r="J70" s="96">
        <f t="shared" si="29"/>
        <v>52500</v>
      </c>
      <c r="K70" s="96">
        <f t="shared" si="29"/>
        <v>500</v>
      </c>
      <c r="L70" s="96">
        <f t="shared" ref="L70:R70" si="30">SUM(L71:L74)</f>
        <v>2500</v>
      </c>
      <c r="M70" s="96">
        <f t="shared" si="30"/>
        <v>500</v>
      </c>
      <c r="N70" s="96">
        <f t="shared" si="30"/>
        <v>2500</v>
      </c>
      <c r="O70" s="96">
        <f t="shared" si="30"/>
        <v>500</v>
      </c>
      <c r="P70" s="96">
        <f t="shared" si="30"/>
        <v>2500</v>
      </c>
      <c r="Q70" s="96">
        <f t="shared" si="30"/>
        <v>500</v>
      </c>
      <c r="R70" s="96">
        <f t="shared" si="30"/>
        <v>500</v>
      </c>
      <c r="S70" s="88">
        <f t="shared" si="2"/>
        <v>71348</v>
      </c>
      <c r="T70" s="96">
        <f t="shared" si="29"/>
        <v>500</v>
      </c>
      <c r="U70" s="96">
        <f t="shared" si="29"/>
        <v>2500</v>
      </c>
      <c r="V70" s="96">
        <f t="shared" si="29"/>
        <v>500</v>
      </c>
      <c r="W70" s="96">
        <f t="shared" si="29"/>
        <v>500</v>
      </c>
    </row>
    <row r="71" spans="1:23" s="68" customFormat="1" ht="12.75" customHeight="1" x14ac:dyDescent="0.25">
      <c r="A71" s="97">
        <v>3411</v>
      </c>
      <c r="B71" s="415" t="s">
        <v>784</v>
      </c>
      <c r="C71" s="416"/>
      <c r="D71" s="91">
        <f>+E71+F71+G71+H71+I71+J71+K71+M71+T71+U71+V71+W71</f>
        <v>5348</v>
      </c>
      <c r="E71" s="92">
        <v>348</v>
      </c>
      <c r="F71" s="92">
        <v>0</v>
      </c>
      <c r="G71" s="92">
        <v>500</v>
      </c>
      <c r="H71" s="92">
        <v>500</v>
      </c>
      <c r="I71" s="92">
        <v>500</v>
      </c>
      <c r="J71" s="92">
        <v>500</v>
      </c>
      <c r="K71" s="92">
        <v>500</v>
      </c>
      <c r="L71" s="92">
        <v>500</v>
      </c>
      <c r="M71" s="92">
        <v>500</v>
      </c>
      <c r="N71" s="92">
        <v>500</v>
      </c>
      <c r="O71" s="92">
        <v>500</v>
      </c>
      <c r="P71" s="92">
        <v>500</v>
      </c>
      <c r="Q71" s="92">
        <v>500</v>
      </c>
      <c r="R71" s="92">
        <v>500</v>
      </c>
      <c r="S71" s="88">
        <f t="shared" si="2"/>
        <v>6348</v>
      </c>
      <c r="T71" s="92">
        <v>500</v>
      </c>
      <c r="U71" s="92">
        <v>500</v>
      </c>
      <c r="V71" s="92">
        <v>500</v>
      </c>
      <c r="W71" s="92">
        <v>500</v>
      </c>
    </row>
    <row r="72" spans="1:23" s="68" customFormat="1" ht="12.75" customHeight="1" x14ac:dyDescent="0.25">
      <c r="A72" s="97">
        <v>3441</v>
      </c>
      <c r="B72" s="415" t="s">
        <v>785</v>
      </c>
      <c r="C72" s="416"/>
      <c r="D72" s="91">
        <f>+E72+F72+G72+H72+I72+J72+K72+M72+T72+U72+V72+W72</f>
        <v>6000</v>
      </c>
      <c r="E72" s="92">
        <v>0</v>
      </c>
      <c r="F72" s="92">
        <v>0</v>
      </c>
      <c r="G72" s="92">
        <v>0</v>
      </c>
      <c r="H72" s="92">
        <v>2000</v>
      </c>
      <c r="I72" s="92">
        <v>0</v>
      </c>
      <c r="J72" s="92">
        <v>2000</v>
      </c>
      <c r="K72" s="92">
        <v>0</v>
      </c>
      <c r="L72" s="92">
        <v>2000</v>
      </c>
      <c r="M72" s="92">
        <v>0</v>
      </c>
      <c r="N72" s="92">
        <v>2000</v>
      </c>
      <c r="O72" s="92">
        <v>0</v>
      </c>
      <c r="P72" s="92">
        <v>2000</v>
      </c>
      <c r="Q72" s="92">
        <v>0</v>
      </c>
      <c r="R72" s="92">
        <v>0</v>
      </c>
      <c r="S72" s="88">
        <f t="shared" si="2"/>
        <v>10000</v>
      </c>
      <c r="T72" s="92">
        <v>0</v>
      </c>
      <c r="U72" s="92">
        <v>2000</v>
      </c>
      <c r="V72" s="92">
        <v>0</v>
      </c>
      <c r="W72" s="92">
        <v>0</v>
      </c>
    </row>
    <row r="73" spans="1:23" s="68" customFormat="1" ht="12.75" customHeight="1" x14ac:dyDescent="0.25">
      <c r="A73" s="97">
        <v>3451</v>
      </c>
      <c r="B73" s="415" t="s">
        <v>786</v>
      </c>
      <c r="C73" s="416"/>
      <c r="D73" s="91">
        <f>+E73+F73+G73+H73+I73+J73+K73+M73+T73+U73+V73+W73</f>
        <v>50000</v>
      </c>
      <c r="E73" s="92">
        <v>0</v>
      </c>
      <c r="F73" s="92">
        <v>0</v>
      </c>
      <c r="G73" s="92">
        <v>0</v>
      </c>
      <c r="H73" s="92">
        <v>0</v>
      </c>
      <c r="I73" s="92">
        <v>0</v>
      </c>
      <c r="J73" s="92">
        <v>50000</v>
      </c>
      <c r="K73" s="92">
        <v>0</v>
      </c>
      <c r="L73" s="92">
        <v>0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0</v>
      </c>
      <c r="S73" s="88">
        <f t="shared" si="2"/>
        <v>50000</v>
      </c>
      <c r="T73" s="92">
        <v>0</v>
      </c>
      <c r="U73" s="92">
        <v>0</v>
      </c>
      <c r="V73" s="92">
        <v>0</v>
      </c>
      <c r="W73" s="92">
        <v>0</v>
      </c>
    </row>
    <row r="74" spans="1:23" s="68" customFormat="1" ht="12.75" customHeight="1" x14ac:dyDescent="0.25">
      <c r="A74" s="97">
        <v>3491</v>
      </c>
      <c r="B74" s="415" t="s">
        <v>787</v>
      </c>
      <c r="C74" s="416"/>
      <c r="D74" s="91">
        <f>+E74+F74+G74+H74+I74+J74+K74+M74+T74+U74+V74+W74</f>
        <v>5000</v>
      </c>
      <c r="E74" s="92">
        <v>0</v>
      </c>
      <c r="F74" s="92">
        <v>0</v>
      </c>
      <c r="G74" s="92">
        <v>5000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0</v>
      </c>
      <c r="S74" s="88">
        <f t="shared" si="2"/>
        <v>5000</v>
      </c>
      <c r="T74" s="92">
        <v>0</v>
      </c>
      <c r="U74" s="92">
        <v>0</v>
      </c>
      <c r="V74" s="92">
        <v>0</v>
      </c>
      <c r="W74" s="92">
        <v>0</v>
      </c>
    </row>
    <row r="75" spans="1:23" s="68" customFormat="1" ht="12.75" customHeight="1" x14ac:dyDescent="0.25">
      <c r="A75" s="97"/>
      <c r="B75" s="98"/>
      <c r="C75" s="99"/>
      <c r="D75" s="96">
        <f>SUM(D76:D79)</f>
        <v>119899.44</v>
      </c>
      <c r="E75" s="96">
        <f t="shared" ref="E75:W75" si="31">SUM(E76:E79)</f>
        <v>0</v>
      </c>
      <c r="F75" s="96">
        <f t="shared" si="31"/>
        <v>4899.4399999999996</v>
      </c>
      <c r="G75" s="96">
        <f t="shared" si="31"/>
        <v>11500</v>
      </c>
      <c r="H75" s="96">
        <f t="shared" si="31"/>
        <v>11500</v>
      </c>
      <c r="I75" s="96">
        <f t="shared" si="31"/>
        <v>11500</v>
      </c>
      <c r="J75" s="96">
        <f t="shared" si="31"/>
        <v>11500</v>
      </c>
      <c r="K75" s="96">
        <f t="shared" si="31"/>
        <v>11500</v>
      </c>
      <c r="L75" s="96">
        <f t="shared" ref="L75:R75" si="32">SUM(L76:L79)</f>
        <v>11500</v>
      </c>
      <c r="M75" s="96">
        <f t="shared" si="32"/>
        <v>11500</v>
      </c>
      <c r="N75" s="96">
        <f t="shared" si="32"/>
        <v>11500</v>
      </c>
      <c r="O75" s="96">
        <f t="shared" si="32"/>
        <v>11500</v>
      </c>
      <c r="P75" s="96">
        <f t="shared" si="32"/>
        <v>11500</v>
      </c>
      <c r="Q75" s="96">
        <f t="shared" si="32"/>
        <v>11500</v>
      </c>
      <c r="R75" s="96">
        <f t="shared" si="32"/>
        <v>11500</v>
      </c>
      <c r="S75" s="88">
        <f t="shared" si="2"/>
        <v>142899.44</v>
      </c>
      <c r="T75" s="96">
        <f t="shared" si="31"/>
        <v>11500</v>
      </c>
      <c r="U75" s="96">
        <f t="shared" si="31"/>
        <v>11500</v>
      </c>
      <c r="V75" s="96">
        <f t="shared" si="31"/>
        <v>11500</v>
      </c>
      <c r="W75" s="96">
        <f t="shared" si="31"/>
        <v>11500</v>
      </c>
    </row>
    <row r="76" spans="1:23" s="68" customFormat="1" ht="12.75" customHeight="1" x14ac:dyDescent="0.25">
      <c r="A76" s="97">
        <v>3511</v>
      </c>
      <c r="B76" s="415" t="s">
        <v>788</v>
      </c>
      <c r="C76" s="416"/>
      <c r="D76" s="91">
        <f>+E76+F76+G76+H76+I76+J76+K76+M76+T76+U76+V76+W76</f>
        <v>10000</v>
      </c>
      <c r="E76" s="92">
        <v>0</v>
      </c>
      <c r="F76" s="92">
        <v>0</v>
      </c>
      <c r="G76" s="92">
        <v>1000</v>
      </c>
      <c r="H76" s="92">
        <v>1000</v>
      </c>
      <c r="I76" s="92">
        <v>1000</v>
      </c>
      <c r="J76" s="92">
        <v>1000</v>
      </c>
      <c r="K76" s="92">
        <v>1000</v>
      </c>
      <c r="L76" s="92">
        <v>1000</v>
      </c>
      <c r="M76" s="92">
        <v>1000</v>
      </c>
      <c r="N76" s="92">
        <v>1000</v>
      </c>
      <c r="O76" s="92">
        <v>1000</v>
      </c>
      <c r="P76" s="92">
        <v>1000</v>
      </c>
      <c r="Q76" s="92">
        <v>1000</v>
      </c>
      <c r="R76" s="92">
        <v>1000</v>
      </c>
      <c r="S76" s="88">
        <f t="shared" si="2"/>
        <v>12000</v>
      </c>
      <c r="T76" s="92">
        <v>1000</v>
      </c>
      <c r="U76" s="92">
        <v>1000</v>
      </c>
      <c r="V76" s="92">
        <v>1000</v>
      </c>
      <c r="W76" s="92">
        <v>1000</v>
      </c>
    </row>
    <row r="77" spans="1:23" s="68" customFormat="1" ht="17.25" customHeight="1" x14ac:dyDescent="0.25">
      <c r="A77" s="97">
        <v>3521</v>
      </c>
      <c r="B77" s="415" t="s">
        <v>789</v>
      </c>
      <c r="C77" s="416"/>
      <c r="D77" s="91">
        <f>+E77+F77+G77+H77+I77+J77+K77+M77+T77+U77+V77+W77</f>
        <v>5000</v>
      </c>
      <c r="E77" s="92">
        <v>0</v>
      </c>
      <c r="F77" s="92">
        <v>0</v>
      </c>
      <c r="G77" s="92">
        <v>500</v>
      </c>
      <c r="H77" s="92">
        <v>500</v>
      </c>
      <c r="I77" s="92">
        <v>500</v>
      </c>
      <c r="J77" s="92">
        <v>500</v>
      </c>
      <c r="K77" s="92">
        <v>500</v>
      </c>
      <c r="L77" s="92">
        <v>500</v>
      </c>
      <c r="M77" s="92">
        <v>500</v>
      </c>
      <c r="N77" s="92">
        <v>500</v>
      </c>
      <c r="O77" s="92">
        <v>500</v>
      </c>
      <c r="P77" s="92">
        <v>500</v>
      </c>
      <c r="Q77" s="92">
        <v>500</v>
      </c>
      <c r="R77" s="92">
        <v>500</v>
      </c>
      <c r="S77" s="88">
        <f t="shared" si="2"/>
        <v>6000</v>
      </c>
      <c r="T77" s="92">
        <v>500</v>
      </c>
      <c r="U77" s="92">
        <v>500</v>
      </c>
      <c r="V77" s="92">
        <v>500</v>
      </c>
      <c r="W77" s="92">
        <v>500</v>
      </c>
    </row>
    <row r="78" spans="1:23" s="68" customFormat="1" ht="16.5" customHeight="1" x14ac:dyDescent="0.25">
      <c r="A78" s="97">
        <v>3531</v>
      </c>
      <c r="B78" s="415" t="s">
        <v>790</v>
      </c>
      <c r="C78" s="416"/>
      <c r="D78" s="91">
        <f>+E78+F78+G78+H78+I78+J78+K78+M78+T78+U78+V78+W78</f>
        <v>20000</v>
      </c>
      <c r="E78" s="92">
        <v>0</v>
      </c>
      <c r="F78" s="92">
        <v>0</v>
      </c>
      <c r="G78" s="92">
        <v>2000</v>
      </c>
      <c r="H78" s="92">
        <v>2000</v>
      </c>
      <c r="I78" s="92">
        <v>2000</v>
      </c>
      <c r="J78" s="92">
        <v>2000</v>
      </c>
      <c r="K78" s="92">
        <v>2000</v>
      </c>
      <c r="L78" s="92">
        <v>2000</v>
      </c>
      <c r="M78" s="92">
        <v>2000</v>
      </c>
      <c r="N78" s="92">
        <v>2000</v>
      </c>
      <c r="O78" s="92">
        <v>2000</v>
      </c>
      <c r="P78" s="92">
        <v>2000</v>
      </c>
      <c r="Q78" s="92">
        <v>2000</v>
      </c>
      <c r="R78" s="92">
        <v>2000</v>
      </c>
      <c r="S78" s="88">
        <f t="shared" si="2"/>
        <v>24000</v>
      </c>
      <c r="T78" s="92">
        <v>2000</v>
      </c>
      <c r="U78" s="92">
        <v>2000</v>
      </c>
      <c r="V78" s="92">
        <v>2000</v>
      </c>
      <c r="W78" s="92">
        <v>2000</v>
      </c>
    </row>
    <row r="79" spans="1:23" s="68" customFormat="1" ht="12.75" customHeight="1" x14ac:dyDescent="0.25">
      <c r="A79" s="97">
        <v>3551</v>
      </c>
      <c r="B79" s="415" t="s">
        <v>791</v>
      </c>
      <c r="C79" s="416"/>
      <c r="D79" s="91">
        <f>+E79+F79+G79+H79+I79+J79+K79+M79+T79+U79+V79+W79</f>
        <v>84899.44</v>
      </c>
      <c r="E79" s="92">
        <v>0</v>
      </c>
      <c r="F79" s="92">
        <v>4899.4399999999996</v>
      </c>
      <c r="G79" s="92">
        <v>8000</v>
      </c>
      <c r="H79" s="92">
        <v>8000</v>
      </c>
      <c r="I79" s="92">
        <v>8000</v>
      </c>
      <c r="J79" s="92">
        <v>8000</v>
      </c>
      <c r="K79" s="92">
        <v>8000</v>
      </c>
      <c r="L79" s="92">
        <v>8000</v>
      </c>
      <c r="M79" s="92">
        <v>8000</v>
      </c>
      <c r="N79" s="92">
        <v>8000</v>
      </c>
      <c r="O79" s="92">
        <v>8000</v>
      </c>
      <c r="P79" s="92">
        <v>8000</v>
      </c>
      <c r="Q79" s="92">
        <v>8000</v>
      </c>
      <c r="R79" s="92">
        <v>8000</v>
      </c>
      <c r="S79" s="88">
        <f t="shared" ref="S79:S104" si="33">SUM(E79:R79)</f>
        <v>100899.44</v>
      </c>
      <c r="T79" s="92">
        <v>8000</v>
      </c>
      <c r="U79" s="92">
        <v>8000</v>
      </c>
      <c r="V79" s="92">
        <v>8000</v>
      </c>
      <c r="W79" s="92">
        <v>8000</v>
      </c>
    </row>
    <row r="80" spans="1:23" s="68" customFormat="1" ht="12.75" customHeight="1" x14ac:dyDescent="0.25">
      <c r="A80" s="97"/>
      <c r="B80" s="98"/>
      <c r="C80" s="99"/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88">
        <f t="shared" si="33"/>
        <v>0</v>
      </c>
      <c r="T80" s="92"/>
      <c r="U80" s="92"/>
      <c r="V80" s="92"/>
      <c r="W80" s="92"/>
    </row>
    <row r="81" spans="1:23" s="68" customFormat="1" ht="18" customHeight="1" x14ac:dyDescent="0.25">
      <c r="A81" s="97">
        <v>3611</v>
      </c>
      <c r="B81" s="415" t="s">
        <v>792</v>
      </c>
      <c r="C81" s="416"/>
      <c r="D81" s="91">
        <f>+E81+F81+G81+H81+I81+J81+K81+M81+T81+U81+V81+W81</f>
        <v>20000</v>
      </c>
      <c r="E81" s="92">
        <v>0</v>
      </c>
      <c r="F81" s="92">
        <v>0</v>
      </c>
      <c r="G81" s="92">
        <v>2000</v>
      </c>
      <c r="H81" s="92">
        <v>2000</v>
      </c>
      <c r="I81" s="92">
        <v>2000</v>
      </c>
      <c r="J81" s="92">
        <v>2000</v>
      </c>
      <c r="K81" s="92">
        <v>2000</v>
      </c>
      <c r="L81" s="92">
        <v>2000</v>
      </c>
      <c r="M81" s="92">
        <v>2000</v>
      </c>
      <c r="N81" s="92">
        <v>2000</v>
      </c>
      <c r="O81" s="92">
        <v>2000</v>
      </c>
      <c r="P81" s="92">
        <v>2000</v>
      </c>
      <c r="Q81" s="92">
        <v>2000</v>
      </c>
      <c r="R81" s="92">
        <v>2000</v>
      </c>
      <c r="S81" s="88">
        <f t="shared" si="33"/>
        <v>24000</v>
      </c>
      <c r="T81" s="92">
        <v>2000</v>
      </c>
      <c r="U81" s="92">
        <v>2000</v>
      </c>
      <c r="V81" s="92">
        <v>2000</v>
      </c>
      <c r="W81" s="92">
        <v>2000</v>
      </c>
    </row>
    <row r="82" spans="1:23" s="68" customFormat="1" ht="18" customHeight="1" x14ac:dyDescent="0.25">
      <c r="A82" s="97"/>
      <c r="B82" s="98"/>
      <c r="C82" s="99"/>
      <c r="D82" s="96">
        <f>SUM(D83:D88)</f>
        <v>204157.84</v>
      </c>
      <c r="E82" s="96">
        <f t="shared" ref="E82:W82" si="34">SUM(E83:E88)</f>
        <v>5827</v>
      </c>
      <c r="F82" s="96">
        <f t="shared" si="34"/>
        <v>2330.84</v>
      </c>
      <c r="G82" s="96">
        <f t="shared" si="34"/>
        <v>30200</v>
      </c>
      <c r="H82" s="96">
        <f t="shared" si="34"/>
        <v>15200</v>
      </c>
      <c r="I82" s="96">
        <f t="shared" si="34"/>
        <v>44200</v>
      </c>
      <c r="J82" s="96">
        <f t="shared" si="34"/>
        <v>15200</v>
      </c>
      <c r="K82" s="96">
        <f t="shared" si="34"/>
        <v>15200</v>
      </c>
      <c r="L82" s="96">
        <f t="shared" ref="L82:R82" si="35">SUM(L83:L88)</f>
        <v>44200</v>
      </c>
      <c r="M82" s="96">
        <f t="shared" si="35"/>
        <v>15200</v>
      </c>
      <c r="N82" s="96">
        <f t="shared" si="35"/>
        <v>15200</v>
      </c>
      <c r="O82" s="96">
        <f t="shared" si="35"/>
        <v>15200</v>
      </c>
      <c r="P82" s="96">
        <f t="shared" si="35"/>
        <v>15200</v>
      </c>
      <c r="Q82" s="96">
        <f t="shared" si="35"/>
        <v>15200</v>
      </c>
      <c r="R82" s="96">
        <f t="shared" si="35"/>
        <v>15200</v>
      </c>
      <c r="S82" s="88">
        <f t="shared" si="33"/>
        <v>263557.83999999997</v>
      </c>
      <c r="T82" s="96">
        <f t="shared" si="34"/>
        <v>15200</v>
      </c>
      <c r="U82" s="96">
        <f t="shared" si="34"/>
        <v>15200</v>
      </c>
      <c r="V82" s="96">
        <f t="shared" si="34"/>
        <v>15200</v>
      </c>
      <c r="W82" s="96">
        <f t="shared" si="34"/>
        <v>15200</v>
      </c>
    </row>
    <row r="83" spans="1:23" s="68" customFormat="1" ht="12.75" customHeight="1" x14ac:dyDescent="0.25">
      <c r="A83" s="97">
        <v>3711</v>
      </c>
      <c r="B83" s="415" t="s">
        <v>793</v>
      </c>
      <c r="C83" s="416"/>
      <c r="D83" s="91">
        <f t="shared" ref="D83:D88" si="36">+E83+F83+G83+H83+I83+J83+K83+M83+T83+U83+V83+W83</f>
        <v>50000</v>
      </c>
      <c r="E83" s="92">
        <v>0</v>
      </c>
      <c r="F83" s="92">
        <v>0</v>
      </c>
      <c r="G83" s="92">
        <v>5000</v>
      </c>
      <c r="H83" s="92">
        <v>5000</v>
      </c>
      <c r="I83" s="92">
        <v>5000</v>
      </c>
      <c r="J83" s="92">
        <v>5000</v>
      </c>
      <c r="K83" s="92">
        <v>5000</v>
      </c>
      <c r="L83" s="92">
        <v>5000</v>
      </c>
      <c r="M83" s="92">
        <v>5000</v>
      </c>
      <c r="N83" s="92">
        <v>5000</v>
      </c>
      <c r="O83" s="92">
        <v>5000</v>
      </c>
      <c r="P83" s="92">
        <v>5000</v>
      </c>
      <c r="Q83" s="92">
        <v>5000</v>
      </c>
      <c r="R83" s="92">
        <v>5000</v>
      </c>
      <c r="S83" s="88">
        <f t="shared" si="33"/>
        <v>60000</v>
      </c>
      <c r="T83" s="92">
        <v>5000</v>
      </c>
      <c r="U83" s="92">
        <v>5000</v>
      </c>
      <c r="V83" s="92">
        <v>5000</v>
      </c>
      <c r="W83" s="92">
        <v>5000</v>
      </c>
    </row>
    <row r="84" spans="1:23" s="68" customFormat="1" ht="12.75" customHeight="1" x14ac:dyDescent="0.25">
      <c r="A84" s="97">
        <v>3721</v>
      </c>
      <c r="B84" s="415" t="s">
        <v>794</v>
      </c>
      <c r="C84" s="416"/>
      <c r="D84" s="91">
        <f t="shared" si="36"/>
        <v>12600</v>
      </c>
      <c r="E84" s="92">
        <v>550</v>
      </c>
      <c r="F84" s="92">
        <v>50</v>
      </c>
      <c r="G84" s="92">
        <v>1200</v>
      </c>
      <c r="H84" s="92">
        <v>1200</v>
      </c>
      <c r="I84" s="92">
        <v>1200</v>
      </c>
      <c r="J84" s="92">
        <v>1200</v>
      </c>
      <c r="K84" s="92">
        <v>1200</v>
      </c>
      <c r="L84" s="92">
        <v>1200</v>
      </c>
      <c r="M84" s="92">
        <v>1200</v>
      </c>
      <c r="N84" s="92">
        <v>1200</v>
      </c>
      <c r="O84" s="92">
        <v>1200</v>
      </c>
      <c r="P84" s="92">
        <v>1200</v>
      </c>
      <c r="Q84" s="92">
        <v>1200</v>
      </c>
      <c r="R84" s="92">
        <v>1200</v>
      </c>
      <c r="S84" s="88">
        <f t="shared" si="33"/>
        <v>15000</v>
      </c>
      <c r="T84" s="92">
        <v>1200</v>
      </c>
      <c r="U84" s="92">
        <v>1200</v>
      </c>
      <c r="V84" s="92">
        <v>1200</v>
      </c>
      <c r="W84" s="92">
        <v>1200</v>
      </c>
    </row>
    <row r="85" spans="1:23" s="68" customFormat="1" ht="12.75" customHeight="1" x14ac:dyDescent="0.25">
      <c r="A85" s="97">
        <v>3751</v>
      </c>
      <c r="B85" s="415" t="s">
        <v>795</v>
      </c>
      <c r="C85" s="416"/>
      <c r="D85" s="91">
        <f t="shared" si="36"/>
        <v>97557.84</v>
      </c>
      <c r="E85" s="92">
        <v>5277</v>
      </c>
      <c r="F85" s="92">
        <v>2280.84</v>
      </c>
      <c r="G85" s="92">
        <v>9000</v>
      </c>
      <c r="H85" s="92">
        <v>9000</v>
      </c>
      <c r="I85" s="92">
        <v>9000</v>
      </c>
      <c r="J85" s="92">
        <v>9000</v>
      </c>
      <c r="K85" s="92">
        <v>9000</v>
      </c>
      <c r="L85" s="92">
        <v>9000</v>
      </c>
      <c r="M85" s="92">
        <v>9000</v>
      </c>
      <c r="N85" s="92">
        <v>9000</v>
      </c>
      <c r="O85" s="92">
        <v>9000</v>
      </c>
      <c r="P85" s="92">
        <v>9000</v>
      </c>
      <c r="Q85" s="92">
        <v>9000</v>
      </c>
      <c r="R85" s="92">
        <v>9000</v>
      </c>
      <c r="S85" s="88">
        <f t="shared" si="33"/>
        <v>115557.84</v>
      </c>
      <c r="T85" s="92">
        <v>9000</v>
      </c>
      <c r="U85" s="92">
        <v>9000</v>
      </c>
      <c r="V85" s="92">
        <v>9000</v>
      </c>
      <c r="W85" s="92">
        <v>9000</v>
      </c>
    </row>
    <row r="86" spans="1:23" s="68" customFormat="1" ht="12.75" customHeight="1" x14ac:dyDescent="0.25">
      <c r="A86" s="97">
        <v>3761</v>
      </c>
      <c r="B86" s="415" t="s">
        <v>796</v>
      </c>
      <c r="C86" s="416"/>
      <c r="D86" s="91">
        <f t="shared" si="36"/>
        <v>7000</v>
      </c>
      <c r="E86" s="92">
        <v>0</v>
      </c>
      <c r="F86" s="92">
        <v>0</v>
      </c>
      <c r="G86" s="92">
        <v>0</v>
      </c>
      <c r="H86" s="92">
        <v>0</v>
      </c>
      <c r="I86" s="92">
        <v>7000</v>
      </c>
      <c r="J86" s="92">
        <v>0</v>
      </c>
      <c r="K86" s="92">
        <v>0</v>
      </c>
      <c r="L86" s="92">
        <v>7000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88">
        <f t="shared" si="33"/>
        <v>14000</v>
      </c>
      <c r="T86" s="92">
        <v>0</v>
      </c>
      <c r="U86" s="92">
        <v>0</v>
      </c>
      <c r="V86" s="92">
        <v>0</v>
      </c>
      <c r="W86" s="92">
        <v>0</v>
      </c>
    </row>
    <row r="87" spans="1:23" s="68" customFormat="1" ht="12.75" customHeight="1" x14ac:dyDescent="0.25">
      <c r="A87" s="97">
        <v>3781</v>
      </c>
      <c r="B87" s="415" t="s">
        <v>797</v>
      </c>
      <c r="C87" s="416"/>
      <c r="D87" s="91">
        <f t="shared" si="36"/>
        <v>7000</v>
      </c>
      <c r="E87" s="92">
        <v>0</v>
      </c>
      <c r="F87" s="92">
        <v>0</v>
      </c>
      <c r="G87" s="92">
        <v>0</v>
      </c>
      <c r="H87" s="92">
        <v>0</v>
      </c>
      <c r="I87" s="92">
        <v>7000</v>
      </c>
      <c r="J87" s="92">
        <v>0</v>
      </c>
      <c r="K87" s="92">
        <v>0</v>
      </c>
      <c r="L87" s="92">
        <v>7000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88">
        <f t="shared" si="33"/>
        <v>14000</v>
      </c>
      <c r="T87" s="92">
        <v>0</v>
      </c>
      <c r="U87" s="92">
        <v>0</v>
      </c>
      <c r="V87" s="92">
        <v>0</v>
      </c>
      <c r="W87" s="92">
        <v>0</v>
      </c>
    </row>
    <row r="88" spans="1:23" s="68" customFormat="1" ht="12.75" customHeight="1" x14ac:dyDescent="0.25">
      <c r="A88" s="97">
        <v>3791</v>
      </c>
      <c r="B88" s="415" t="s">
        <v>798</v>
      </c>
      <c r="C88" s="416"/>
      <c r="D88" s="91">
        <f t="shared" si="36"/>
        <v>30000</v>
      </c>
      <c r="E88" s="92">
        <v>0</v>
      </c>
      <c r="F88" s="92">
        <v>0</v>
      </c>
      <c r="G88" s="92">
        <v>15000</v>
      </c>
      <c r="H88" s="92">
        <v>0</v>
      </c>
      <c r="I88" s="92">
        <v>15000</v>
      </c>
      <c r="J88" s="92">
        <v>0</v>
      </c>
      <c r="K88" s="92">
        <v>0</v>
      </c>
      <c r="L88" s="92">
        <v>15000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88">
        <f t="shared" si="33"/>
        <v>45000</v>
      </c>
      <c r="T88" s="92">
        <v>0</v>
      </c>
      <c r="U88" s="92">
        <v>0</v>
      </c>
      <c r="V88" s="92">
        <v>0</v>
      </c>
      <c r="W88" s="92">
        <v>0</v>
      </c>
    </row>
    <row r="89" spans="1:23" s="68" customFormat="1" ht="12.75" customHeight="1" x14ac:dyDescent="0.25">
      <c r="A89" s="97"/>
      <c r="B89" s="98"/>
      <c r="C89" s="99"/>
      <c r="D89" s="96">
        <f>SUM(D90:D94)</f>
        <v>162045.56</v>
      </c>
      <c r="E89" s="96">
        <f t="shared" ref="E89:W89" si="37">SUM(E90:E94)</f>
        <v>0</v>
      </c>
      <c r="F89" s="96">
        <f t="shared" si="37"/>
        <v>0</v>
      </c>
      <c r="G89" s="96">
        <f t="shared" si="37"/>
        <v>3545.56</v>
      </c>
      <c r="H89" s="96">
        <f t="shared" si="37"/>
        <v>4500</v>
      </c>
      <c r="I89" s="96">
        <f t="shared" si="37"/>
        <v>4500</v>
      </c>
      <c r="J89" s="96">
        <f t="shared" si="37"/>
        <v>48500</v>
      </c>
      <c r="K89" s="96">
        <f t="shared" si="37"/>
        <v>4500</v>
      </c>
      <c r="L89" s="96">
        <f t="shared" ref="L89:R89" si="38">SUM(L90:L94)</f>
        <v>6100</v>
      </c>
      <c r="M89" s="96">
        <f t="shared" si="38"/>
        <v>6500</v>
      </c>
      <c r="N89" s="96">
        <f t="shared" si="38"/>
        <v>23500</v>
      </c>
      <c r="O89" s="96">
        <f t="shared" si="38"/>
        <v>6500</v>
      </c>
      <c r="P89" s="96">
        <f t="shared" si="38"/>
        <v>23500</v>
      </c>
      <c r="Q89" s="96">
        <f t="shared" si="38"/>
        <v>6500</v>
      </c>
      <c r="R89" s="96">
        <f t="shared" si="38"/>
        <v>53500</v>
      </c>
      <c r="S89" s="88">
        <f t="shared" si="33"/>
        <v>191645.56</v>
      </c>
      <c r="T89" s="96">
        <f t="shared" si="37"/>
        <v>6500</v>
      </c>
      <c r="U89" s="96">
        <f t="shared" si="37"/>
        <v>23500</v>
      </c>
      <c r="V89" s="96">
        <f t="shared" si="37"/>
        <v>6500</v>
      </c>
      <c r="W89" s="96">
        <f t="shared" si="37"/>
        <v>53500</v>
      </c>
    </row>
    <row r="90" spans="1:23" s="68" customFormat="1" ht="12.75" customHeight="1" x14ac:dyDescent="0.25">
      <c r="A90" s="97">
        <v>3811</v>
      </c>
      <c r="B90" s="415" t="s">
        <v>799</v>
      </c>
      <c r="C90" s="416"/>
      <c r="D90" s="91">
        <f>+E90+F90+G90+H90+I90+J90+K90+M90+T90+U90+V90+W90</f>
        <v>83000</v>
      </c>
      <c r="E90" s="92">
        <v>0</v>
      </c>
      <c r="F90" s="92">
        <v>0</v>
      </c>
      <c r="G90" s="92">
        <v>1000</v>
      </c>
      <c r="H90" s="92">
        <v>1000</v>
      </c>
      <c r="I90" s="92">
        <v>1000</v>
      </c>
      <c r="J90" s="92">
        <v>45000</v>
      </c>
      <c r="K90" s="92">
        <v>1000</v>
      </c>
      <c r="L90" s="92">
        <v>1000</v>
      </c>
      <c r="M90" s="92">
        <v>1000</v>
      </c>
      <c r="N90" s="92">
        <v>1000</v>
      </c>
      <c r="O90" s="92">
        <v>1000</v>
      </c>
      <c r="P90" s="92">
        <v>1000</v>
      </c>
      <c r="Q90" s="92">
        <v>1000</v>
      </c>
      <c r="R90" s="92">
        <v>30000</v>
      </c>
      <c r="S90" s="88">
        <f t="shared" si="33"/>
        <v>85000</v>
      </c>
      <c r="T90" s="92">
        <v>1000</v>
      </c>
      <c r="U90" s="92">
        <v>1000</v>
      </c>
      <c r="V90" s="92">
        <v>1000</v>
      </c>
      <c r="W90" s="92">
        <v>30000</v>
      </c>
    </row>
    <row r="91" spans="1:23" s="68" customFormat="1" ht="12.75" customHeight="1" x14ac:dyDescent="0.25">
      <c r="A91" s="97">
        <v>3821</v>
      </c>
      <c r="B91" s="415" t="s">
        <v>800</v>
      </c>
      <c r="C91" s="416"/>
      <c r="D91" s="91">
        <f>+E91+F91+G91+H91+I91+J91+K91+M91+T91+U91+V91+W91</f>
        <v>38000</v>
      </c>
      <c r="E91" s="92">
        <v>0</v>
      </c>
      <c r="F91" s="92">
        <v>0</v>
      </c>
      <c r="G91" s="92">
        <v>2000</v>
      </c>
      <c r="H91" s="92">
        <v>2000</v>
      </c>
      <c r="I91" s="92">
        <v>2000</v>
      </c>
      <c r="J91" s="92">
        <v>2000</v>
      </c>
      <c r="K91" s="92">
        <v>2000</v>
      </c>
      <c r="L91" s="92">
        <v>2000</v>
      </c>
      <c r="M91" s="92">
        <v>2000</v>
      </c>
      <c r="N91" s="92">
        <v>2000</v>
      </c>
      <c r="O91" s="92">
        <v>2000</v>
      </c>
      <c r="P91" s="92">
        <v>2000</v>
      </c>
      <c r="Q91" s="92">
        <v>2000</v>
      </c>
      <c r="R91" s="92">
        <v>20000</v>
      </c>
      <c r="S91" s="88">
        <f t="shared" si="33"/>
        <v>42000</v>
      </c>
      <c r="T91" s="92">
        <v>2000</v>
      </c>
      <c r="U91" s="92">
        <v>2000</v>
      </c>
      <c r="V91" s="92">
        <v>2000</v>
      </c>
      <c r="W91" s="92">
        <v>20000</v>
      </c>
    </row>
    <row r="92" spans="1:23" s="68" customFormat="1" ht="12.75" customHeight="1" x14ac:dyDescent="0.25">
      <c r="A92" s="97">
        <v>3831</v>
      </c>
      <c r="B92" s="415" t="s">
        <v>801</v>
      </c>
      <c r="C92" s="416"/>
      <c r="D92" s="91">
        <f>+E92+F92+G92+H92+I92+J92+K92+M92+T92+U92+V92+W92</f>
        <v>10000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1600</v>
      </c>
      <c r="M92" s="92">
        <v>2000</v>
      </c>
      <c r="N92" s="92">
        <v>2000</v>
      </c>
      <c r="O92" s="92">
        <v>2000</v>
      </c>
      <c r="P92" s="92">
        <v>2000</v>
      </c>
      <c r="Q92" s="92">
        <v>2000</v>
      </c>
      <c r="R92" s="92">
        <v>2000</v>
      </c>
      <c r="S92" s="88">
        <f t="shared" si="33"/>
        <v>13600</v>
      </c>
      <c r="T92" s="92">
        <v>2000</v>
      </c>
      <c r="U92" s="92">
        <v>2000</v>
      </c>
      <c r="V92" s="92">
        <v>2000</v>
      </c>
      <c r="W92" s="92">
        <v>2000</v>
      </c>
    </row>
    <row r="93" spans="1:23" s="68" customFormat="1" ht="12.75" customHeight="1" x14ac:dyDescent="0.25">
      <c r="A93" s="97">
        <v>3841</v>
      </c>
      <c r="B93" s="415" t="s">
        <v>802</v>
      </c>
      <c r="C93" s="416"/>
      <c r="D93" s="91">
        <f>+E93+F93+G93+H93+I93+J93+K93+M93+T93+U93+V93+W93</f>
        <v>17000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v>0</v>
      </c>
      <c r="K93" s="92">
        <v>0</v>
      </c>
      <c r="L93" s="92">
        <v>0</v>
      </c>
      <c r="M93" s="92">
        <v>0</v>
      </c>
      <c r="N93" s="92">
        <v>17000</v>
      </c>
      <c r="O93" s="92">
        <v>0</v>
      </c>
      <c r="P93" s="92">
        <v>17000</v>
      </c>
      <c r="Q93" s="92">
        <v>0</v>
      </c>
      <c r="R93" s="92">
        <v>0</v>
      </c>
      <c r="S93" s="88">
        <f t="shared" si="33"/>
        <v>34000</v>
      </c>
      <c r="T93" s="92">
        <v>0</v>
      </c>
      <c r="U93" s="92">
        <v>17000</v>
      </c>
      <c r="V93" s="92">
        <v>0</v>
      </c>
      <c r="W93" s="92">
        <v>0</v>
      </c>
    </row>
    <row r="94" spans="1:23" s="68" customFormat="1" ht="12.75" customHeight="1" x14ac:dyDescent="0.25">
      <c r="A94" s="97">
        <v>3851</v>
      </c>
      <c r="B94" s="415" t="s">
        <v>803</v>
      </c>
      <c r="C94" s="416"/>
      <c r="D94" s="91">
        <f>+E94+F94+G94+H94+I94+J94+K94+M94+T94+U94+V94+W94</f>
        <v>14045.56</v>
      </c>
      <c r="E94" s="92">
        <v>0</v>
      </c>
      <c r="F94" s="92">
        <v>0</v>
      </c>
      <c r="G94" s="92">
        <v>545.55999999999995</v>
      </c>
      <c r="H94" s="92">
        <v>1500</v>
      </c>
      <c r="I94" s="92">
        <v>1500</v>
      </c>
      <c r="J94" s="92">
        <v>1500</v>
      </c>
      <c r="K94" s="92">
        <v>1500</v>
      </c>
      <c r="L94" s="92">
        <v>1500</v>
      </c>
      <c r="M94" s="92">
        <v>1500</v>
      </c>
      <c r="N94" s="92">
        <v>1500</v>
      </c>
      <c r="O94" s="92">
        <v>1500</v>
      </c>
      <c r="P94" s="92">
        <v>1500</v>
      </c>
      <c r="Q94" s="92">
        <v>1500</v>
      </c>
      <c r="R94" s="92">
        <v>1500</v>
      </c>
      <c r="S94" s="88">
        <f t="shared" si="33"/>
        <v>17045.559999999998</v>
      </c>
      <c r="T94" s="92">
        <v>1500</v>
      </c>
      <c r="U94" s="92">
        <v>1500</v>
      </c>
      <c r="V94" s="92">
        <v>1500</v>
      </c>
      <c r="W94" s="92">
        <v>1500</v>
      </c>
    </row>
    <row r="95" spans="1:23" s="68" customFormat="1" ht="12.75" customHeight="1" x14ac:dyDescent="0.25">
      <c r="A95" s="97"/>
      <c r="B95" s="98"/>
      <c r="C95" s="99"/>
      <c r="D95" s="96">
        <f>SUM(D96:D97)</f>
        <v>229900.98</v>
      </c>
      <c r="E95" s="96">
        <f t="shared" ref="E95:W95" si="39">SUM(E96:E97)</f>
        <v>2556.98</v>
      </c>
      <c r="F95" s="96">
        <f t="shared" si="39"/>
        <v>17344</v>
      </c>
      <c r="G95" s="96">
        <f t="shared" si="39"/>
        <v>21000</v>
      </c>
      <c r="H95" s="96">
        <f t="shared" si="39"/>
        <v>21000</v>
      </c>
      <c r="I95" s="96">
        <f t="shared" si="39"/>
        <v>21000</v>
      </c>
      <c r="J95" s="96">
        <f t="shared" si="39"/>
        <v>21000</v>
      </c>
      <c r="K95" s="96">
        <f t="shared" si="39"/>
        <v>21000</v>
      </c>
      <c r="L95" s="96">
        <f t="shared" ref="L95:R95" si="40">SUM(L96:L97)</f>
        <v>21000</v>
      </c>
      <c r="M95" s="96">
        <f t="shared" si="40"/>
        <v>21000</v>
      </c>
      <c r="N95" s="96">
        <f t="shared" si="40"/>
        <v>21000</v>
      </c>
      <c r="O95" s="96">
        <f t="shared" si="40"/>
        <v>21000</v>
      </c>
      <c r="P95" s="96">
        <f t="shared" si="40"/>
        <v>21000</v>
      </c>
      <c r="Q95" s="96">
        <f t="shared" si="40"/>
        <v>21000</v>
      </c>
      <c r="R95" s="96">
        <f t="shared" si="40"/>
        <v>21000</v>
      </c>
      <c r="S95" s="88">
        <f t="shared" si="33"/>
        <v>271900.98</v>
      </c>
      <c r="T95" s="96">
        <f t="shared" si="39"/>
        <v>21000</v>
      </c>
      <c r="U95" s="96">
        <f t="shared" si="39"/>
        <v>21000</v>
      </c>
      <c r="V95" s="96">
        <f t="shared" si="39"/>
        <v>21000</v>
      </c>
      <c r="W95" s="96">
        <f t="shared" si="39"/>
        <v>21000</v>
      </c>
    </row>
    <row r="96" spans="1:23" s="68" customFormat="1" ht="16.5" customHeight="1" x14ac:dyDescent="0.25">
      <c r="A96" s="97">
        <v>3981</v>
      </c>
      <c r="B96" s="415" t="s">
        <v>804</v>
      </c>
      <c r="C96" s="416"/>
      <c r="D96" s="91">
        <f>+E96+F96+G96+H96+I96+J96+K96+M96+T96+U96+V96+W96</f>
        <v>218125</v>
      </c>
      <c r="E96" s="92">
        <v>1606</v>
      </c>
      <c r="F96" s="92">
        <v>16519</v>
      </c>
      <c r="G96" s="92">
        <v>20000</v>
      </c>
      <c r="H96" s="92">
        <v>20000</v>
      </c>
      <c r="I96" s="92">
        <v>20000</v>
      </c>
      <c r="J96" s="92">
        <v>20000</v>
      </c>
      <c r="K96" s="92">
        <v>20000</v>
      </c>
      <c r="L96" s="92">
        <v>20000</v>
      </c>
      <c r="M96" s="92">
        <v>20000</v>
      </c>
      <c r="N96" s="92">
        <v>20000</v>
      </c>
      <c r="O96" s="92">
        <v>20000</v>
      </c>
      <c r="P96" s="92">
        <v>20000</v>
      </c>
      <c r="Q96" s="92">
        <v>20000</v>
      </c>
      <c r="R96" s="92">
        <v>20000</v>
      </c>
      <c r="S96" s="88">
        <f t="shared" si="33"/>
        <v>258125</v>
      </c>
      <c r="T96" s="92">
        <v>20000</v>
      </c>
      <c r="U96" s="92">
        <v>20000</v>
      </c>
      <c r="V96" s="92">
        <v>20000</v>
      </c>
      <c r="W96" s="92">
        <v>20000</v>
      </c>
    </row>
    <row r="97" spans="1:23" s="68" customFormat="1" ht="12.75" customHeight="1" x14ac:dyDescent="0.25">
      <c r="A97" s="97">
        <v>3991</v>
      </c>
      <c r="B97" s="415" t="s">
        <v>805</v>
      </c>
      <c r="C97" s="416"/>
      <c r="D97" s="91">
        <f>+E97+F97+G97+H97+I97+J97+K97+M97+T97+U97+V97+W97</f>
        <v>11775.98</v>
      </c>
      <c r="E97" s="92">
        <v>950.98</v>
      </c>
      <c r="F97" s="92">
        <v>825</v>
      </c>
      <c r="G97" s="92">
        <v>1000</v>
      </c>
      <c r="H97" s="92">
        <v>1000</v>
      </c>
      <c r="I97" s="92">
        <v>1000</v>
      </c>
      <c r="J97" s="92">
        <v>1000</v>
      </c>
      <c r="K97" s="92">
        <v>1000</v>
      </c>
      <c r="L97" s="92">
        <v>1000</v>
      </c>
      <c r="M97" s="92">
        <v>1000</v>
      </c>
      <c r="N97" s="92">
        <v>1000</v>
      </c>
      <c r="O97" s="92">
        <v>1000</v>
      </c>
      <c r="P97" s="92">
        <v>1000</v>
      </c>
      <c r="Q97" s="92">
        <v>1000</v>
      </c>
      <c r="R97" s="92">
        <v>1000</v>
      </c>
      <c r="S97" s="88">
        <f t="shared" si="33"/>
        <v>13775.98</v>
      </c>
      <c r="T97" s="92">
        <v>1000</v>
      </c>
      <c r="U97" s="92">
        <v>1000</v>
      </c>
      <c r="V97" s="92">
        <v>1000</v>
      </c>
      <c r="W97" s="92">
        <v>1000</v>
      </c>
    </row>
    <row r="98" spans="1:23" s="68" customFormat="1" ht="12.75" customHeight="1" x14ac:dyDescent="0.25">
      <c r="A98" s="97"/>
      <c r="B98" s="98"/>
      <c r="C98" s="99"/>
      <c r="D98" s="96">
        <f>+D99+D103</f>
        <v>75000</v>
      </c>
      <c r="E98" s="96">
        <f t="shared" ref="E98:W98" si="41">+E99+E103</f>
        <v>0</v>
      </c>
      <c r="F98" s="96">
        <f t="shared" si="41"/>
        <v>0</v>
      </c>
      <c r="G98" s="96">
        <f t="shared" si="41"/>
        <v>25000</v>
      </c>
      <c r="H98" s="96">
        <f t="shared" si="41"/>
        <v>25000</v>
      </c>
      <c r="I98" s="96">
        <f t="shared" si="41"/>
        <v>10000</v>
      </c>
      <c r="J98" s="96">
        <f t="shared" si="41"/>
        <v>5000</v>
      </c>
      <c r="K98" s="96">
        <f t="shared" si="41"/>
        <v>0</v>
      </c>
      <c r="L98" s="96">
        <f t="shared" ref="L98:R98" si="42">+L99+L103</f>
        <v>5000</v>
      </c>
      <c r="M98" s="96">
        <f t="shared" si="42"/>
        <v>0</v>
      </c>
      <c r="N98" s="96">
        <f t="shared" si="42"/>
        <v>5000</v>
      </c>
      <c r="O98" s="96">
        <f t="shared" si="42"/>
        <v>0</v>
      </c>
      <c r="P98" s="96">
        <f t="shared" si="42"/>
        <v>5000</v>
      </c>
      <c r="Q98" s="96">
        <f t="shared" si="42"/>
        <v>0</v>
      </c>
      <c r="R98" s="96">
        <f t="shared" si="42"/>
        <v>5000</v>
      </c>
      <c r="S98" s="88">
        <f t="shared" si="33"/>
        <v>85000</v>
      </c>
      <c r="T98" s="96">
        <f t="shared" si="41"/>
        <v>0</v>
      </c>
      <c r="U98" s="96">
        <f t="shared" si="41"/>
        <v>5000</v>
      </c>
      <c r="V98" s="96">
        <f t="shared" si="41"/>
        <v>0</v>
      </c>
      <c r="W98" s="96">
        <f t="shared" si="41"/>
        <v>5000</v>
      </c>
    </row>
    <row r="99" spans="1:23" s="68" customFormat="1" ht="12.75" customHeight="1" x14ac:dyDescent="0.25">
      <c r="A99" s="97"/>
      <c r="B99" s="98"/>
      <c r="C99" s="99"/>
      <c r="D99" s="96">
        <f>SUM(D100:D101)</f>
        <v>55000</v>
      </c>
      <c r="E99" s="96">
        <f t="shared" ref="E99:W99" si="43">SUM(E100:E101)</f>
        <v>0</v>
      </c>
      <c r="F99" s="96">
        <f t="shared" si="43"/>
        <v>0</v>
      </c>
      <c r="G99" s="96">
        <f t="shared" si="43"/>
        <v>25000</v>
      </c>
      <c r="H99" s="96">
        <f t="shared" si="43"/>
        <v>5000</v>
      </c>
      <c r="I99" s="96">
        <f t="shared" si="43"/>
        <v>10000</v>
      </c>
      <c r="J99" s="96">
        <f t="shared" si="43"/>
        <v>5000</v>
      </c>
      <c r="K99" s="96">
        <f t="shared" si="43"/>
        <v>0</v>
      </c>
      <c r="L99" s="96">
        <f t="shared" ref="L99:R99" si="44">SUM(L100:L101)</f>
        <v>5000</v>
      </c>
      <c r="M99" s="96">
        <f t="shared" si="44"/>
        <v>0</v>
      </c>
      <c r="N99" s="96">
        <f t="shared" si="44"/>
        <v>5000</v>
      </c>
      <c r="O99" s="96">
        <f t="shared" si="44"/>
        <v>0</v>
      </c>
      <c r="P99" s="96">
        <f t="shared" si="44"/>
        <v>5000</v>
      </c>
      <c r="Q99" s="96">
        <f t="shared" si="44"/>
        <v>0</v>
      </c>
      <c r="R99" s="96">
        <f t="shared" si="44"/>
        <v>5000</v>
      </c>
      <c r="S99" s="88">
        <f t="shared" si="33"/>
        <v>65000</v>
      </c>
      <c r="T99" s="96">
        <f t="shared" si="43"/>
        <v>0</v>
      </c>
      <c r="U99" s="96">
        <f t="shared" si="43"/>
        <v>5000</v>
      </c>
      <c r="V99" s="96">
        <f t="shared" si="43"/>
        <v>0</v>
      </c>
      <c r="W99" s="96">
        <f t="shared" si="43"/>
        <v>5000</v>
      </c>
    </row>
    <row r="100" spans="1:23" s="68" customFormat="1" ht="12.75" customHeight="1" x14ac:dyDescent="0.25">
      <c r="A100" s="97">
        <v>5111</v>
      </c>
      <c r="B100" s="415" t="s">
        <v>806</v>
      </c>
      <c r="C100" s="416"/>
      <c r="D100" s="91">
        <f>+E100+F100+G100+H100+I100+J100+K100+M100+T100+U100+V100+W100</f>
        <v>20000</v>
      </c>
      <c r="E100" s="92">
        <v>0</v>
      </c>
      <c r="F100" s="92">
        <v>0</v>
      </c>
      <c r="G100" s="92">
        <v>0</v>
      </c>
      <c r="H100" s="92">
        <v>5000</v>
      </c>
      <c r="I100" s="92">
        <v>0</v>
      </c>
      <c r="J100" s="92">
        <v>5000</v>
      </c>
      <c r="K100" s="92">
        <v>0</v>
      </c>
      <c r="L100" s="92">
        <v>5000</v>
      </c>
      <c r="M100" s="92">
        <v>0</v>
      </c>
      <c r="N100" s="92">
        <v>5000</v>
      </c>
      <c r="O100" s="92">
        <v>0</v>
      </c>
      <c r="P100" s="92">
        <v>5000</v>
      </c>
      <c r="Q100" s="92">
        <v>0</v>
      </c>
      <c r="R100" s="92">
        <v>5000</v>
      </c>
      <c r="S100" s="88">
        <f t="shared" si="33"/>
        <v>30000</v>
      </c>
      <c r="T100" s="92">
        <v>0</v>
      </c>
      <c r="U100" s="92">
        <v>5000</v>
      </c>
      <c r="V100" s="92">
        <v>0</v>
      </c>
      <c r="W100" s="92">
        <v>5000</v>
      </c>
    </row>
    <row r="101" spans="1:23" s="68" customFormat="1" ht="12.75" customHeight="1" x14ac:dyDescent="0.25">
      <c r="A101" s="97">
        <v>5151</v>
      </c>
      <c r="B101" s="415" t="s">
        <v>807</v>
      </c>
      <c r="C101" s="416"/>
      <c r="D101" s="91">
        <f>+E101+F101+G101+H101+I101+J101+K101+M101+T101+U101+V101+W101</f>
        <v>35000</v>
      </c>
      <c r="E101" s="92">
        <v>0</v>
      </c>
      <c r="F101" s="92">
        <v>0</v>
      </c>
      <c r="G101" s="92">
        <v>25000</v>
      </c>
      <c r="H101" s="92">
        <v>0</v>
      </c>
      <c r="I101" s="92">
        <v>10000</v>
      </c>
      <c r="J101" s="92">
        <v>0</v>
      </c>
      <c r="K101" s="92">
        <v>0</v>
      </c>
      <c r="L101" s="92">
        <v>0</v>
      </c>
      <c r="M101" s="92">
        <v>0</v>
      </c>
      <c r="N101" s="92">
        <v>0</v>
      </c>
      <c r="O101" s="92">
        <v>0</v>
      </c>
      <c r="P101" s="92">
        <v>0</v>
      </c>
      <c r="Q101" s="92">
        <v>0</v>
      </c>
      <c r="R101" s="92">
        <v>0</v>
      </c>
      <c r="S101" s="88">
        <f t="shared" si="33"/>
        <v>35000</v>
      </c>
      <c r="T101" s="92">
        <v>0</v>
      </c>
      <c r="U101" s="92">
        <v>0</v>
      </c>
      <c r="V101" s="92">
        <v>0</v>
      </c>
      <c r="W101" s="92">
        <v>0</v>
      </c>
    </row>
    <row r="102" spans="1:23" s="68" customFormat="1" ht="12.75" customHeight="1" x14ac:dyDescent="0.25">
      <c r="A102" s="97"/>
      <c r="B102" s="98"/>
      <c r="C102" s="99"/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88">
        <f t="shared" si="33"/>
        <v>0</v>
      </c>
      <c r="T102" s="92"/>
      <c r="U102" s="92"/>
      <c r="V102" s="92"/>
      <c r="W102" s="92"/>
    </row>
    <row r="103" spans="1:23" s="68" customFormat="1" ht="12.75" customHeight="1" x14ac:dyDescent="0.25">
      <c r="A103" s="100">
        <v>5911</v>
      </c>
      <c r="B103" s="422" t="s">
        <v>808</v>
      </c>
      <c r="C103" s="423"/>
      <c r="D103" s="91">
        <f>+E103+F103+G103+H103+I103+J103+K103+M103+T103+U103+V103+W103</f>
        <v>20000</v>
      </c>
      <c r="E103" s="92">
        <v>0</v>
      </c>
      <c r="F103" s="92">
        <v>0</v>
      </c>
      <c r="G103" s="92">
        <v>0</v>
      </c>
      <c r="H103" s="92">
        <v>20000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0</v>
      </c>
      <c r="O103" s="92">
        <v>0</v>
      </c>
      <c r="P103" s="92">
        <v>0</v>
      </c>
      <c r="Q103" s="92">
        <v>0</v>
      </c>
      <c r="R103" s="92">
        <v>0</v>
      </c>
      <c r="S103" s="88">
        <f t="shared" si="33"/>
        <v>20000</v>
      </c>
      <c r="T103" s="92">
        <v>0</v>
      </c>
      <c r="U103" s="92">
        <v>0</v>
      </c>
      <c r="V103" s="92">
        <v>0</v>
      </c>
      <c r="W103" s="92">
        <v>0</v>
      </c>
    </row>
    <row r="104" spans="1:23" s="68" customFormat="1" ht="6.75" customHeight="1" x14ac:dyDescent="0.25">
      <c r="A104" s="81"/>
      <c r="B104" s="81"/>
      <c r="C104" s="81"/>
      <c r="D104" s="101"/>
      <c r="S104" s="88">
        <f t="shared" si="33"/>
        <v>0</v>
      </c>
    </row>
    <row r="105" spans="1:23" s="68" customFormat="1" ht="14.25" customHeight="1" x14ac:dyDescent="0.25">
      <c r="A105" s="419" t="s">
        <v>683</v>
      </c>
      <c r="B105" s="420"/>
      <c r="C105" s="421"/>
      <c r="D105" s="102">
        <f>D14+D24+D51+D98</f>
        <v>15916021.459999997</v>
      </c>
      <c r="E105" s="102">
        <f t="shared" ref="E105:W105" si="45">E14+E24+E51+E98</f>
        <v>1144608.73</v>
      </c>
      <c r="F105" s="102">
        <f t="shared" si="45"/>
        <v>1100964.67</v>
      </c>
      <c r="G105" s="102">
        <f t="shared" si="45"/>
        <v>1396368.5699999998</v>
      </c>
      <c r="H105" s="102">
        <f t="shared" si="45"/>
        <v>1191923.01</v>
      </c>
      <c r="I105" s="102">
        <f t="shared" si="45"/>
        <v>1493835.0899999999</v>
      </c>
      <c r="J105" s="102">
        <f t="shared" si="45"/>
        <v>1283923.01</v>
      </c>
      <c r="K105" s="102">
        <f t="shared" si="45"/>
        <v>1208923.01</v>
      </c>
      <c r="L105" s="102">
        <f t="shared" si="45"/>
        <v>1247523.01</v>
      </c>
      <c r="M105" s="102">
        <f t="shared" si="45"/>
        <v>1206923.01</v>
      </c>
      <c r="N105" s="102">
        <f t="shared" si="45"/>
        <v>1202923.01</v>
      </c>
      <c r="O105" s="102">
        <f t="shared" si="45"/>
        <v>1206923.01</v>
      </c>
      <c r="P105" s="102">
        <f t="shared" si="45"/>
        <v>1202923.01</v>
      </c>
      <c r="Q105" s="102">
        <f t="shared" si="45"/>
        <v>1449335.0899999999</v>
      </c>
      <c r="R105" s="102">
        <f t="shared" si="45"/>
        <v>2029371.2499999998</v>
      </c>
      <c r="S105" s="102">
        <f t="shared" si="45"/>
        <v>18366467.48</v>
      </c>
      <c r="T105" s="102">
        <f t="shared" si="45"/>
        <v>1206923.01</v>
      </c>
      <c r="U105" s="102">
        <f t="shared" si="45"/>
        <v>1202923.01</v>
      </c>
      <c r="V105" s="102">
        <f t="shared" si="45"/>
        <v>1449335.0899999999</v>
      </c>
      <c r="W105" s="102">
        <f t="shared" si="45"/>
        <v>2029371.2499999998</v>
      </c>
    </row>
    <row r="106" spans="1:23" s="68" customFormat="1" ht="14.25" customHeight="1" x14ac:dyDescent="0.25">
      <c r="A106" s="103"/>
      <c r="B106" s="103"/>
      <c r="C106" s="103"/>
      <c r="D106" s="104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1:23" s="68" customFormat="1" ht="16.5" customHeight="1" x14ac:dyDescent="0.25">
      <c r="A107" s="103"/>
      <c r="B107" s="103"/>
      <c r="C107" s="103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1:23" s="68" customFormat="1" ht="12.75" customHeight="1" x14ac:dyDescent="0.25">
      <c r="A108" s="103"/>
      <c r="B108" s="103"/>
      <c r="C108" s="103"/>
      <c r="D108" s="106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</row>
    <row r="109" spans="1:23" s="68" customFormat="1" ht="12.75" customHeight="1" x14ac:dyDescent="0.25">
      <c r="A109" s="103"/>
      <c r="B109" s="103"/>
      <c r="C109" s="103"/>
      <c r="D109" s="106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</row>
    <row r="110" spans="1:23" s="68" customFormat="1" ht="12.75" customHeight="1" x14ac:dyDescent="0.25">
      <c r="A110" s="103"/>
      <c r="B110" s="103"/>
      <c r="C110" s="103"/>
      <c r="D110" s="106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</row>
    <row r="111" spans="1:23" s="68" customFormat="1" ht="12.75" customHeight="1" x14ac:dyDescent="0.25">
      <c r="A111" s="103"/>
      <c r="B111" s="103"/>
      <c r="C111" s="103"/>
      <c r="D111" s="106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</row>
    <row r="112" spans="1:23" s="68" customFormat="1" ht="6" customHeight="1" x14ac:dyDescent="0.25">
      <c r="A112" s="81"/>
      <c r="B112" s="81"/>
      <c r="C112" s="81"/>
      <c r="D112" s="81"/>
    </row>
    <row r="113" spans="1:4" s="68" customFormat="1" x14ac:dyDescent="0.25">
      <c r="A113" s="81"/>
      <c r="B113" s="81"/>
      <c r="C113" s="81"/>
      <c r="D113" s="81"/>
    </row>
    <row r="114" spans="1:4" s="68" customFormat="1" x14ac:dyDescent="0.25">
      <c r="A114" s="81"/>
      <c r="B114" s="81"/>
      <c r="C114" s="81"/>
      <c r="D114" s="81"/>
    </row>
    <row r="115" spans="1:4" s="68" customFormat="1" x14ac:dyDescent="0.25">
      <c r="A115" s="81"/>
      <c r="B115" s="81"/>
      <c r="C115" s="81"/>
      <c r="D115" s="81"/>
    </row>
    <row r="116" spans="1:4" s="68" customFormat="1" x14ac:dyDescent="0.25"/>
    <row r="117" spans="1:4" s="68" customFormat="1" x14ac:dyDescent="0.25"/>
    <row r="118" spans="1:4" s="68" customFormat="1" x14ac:dyDescent="0.25"/>
    <row r="119" spans="1:4" s="68" customFormat="1" x14ac:dyDescent="0.25"/>
    <row r="120" spans="1:4" s="68" customFormat="1" x14ac:dyDescent="0.25"/>
    <row r="121" spans="1:4" s="68" customFormat="1" x14ac:dyDescent="0.25"/>
    <row r="122" spans="1:4" s="68" customFormat="1" x14ac:dyDescent="0.25"/>
    <row r="123" spans="1:4" s="68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1266</v>
      </c>
    </row>
    <row r="2" spans="1:11" ht="15" customHeight="1" x14ac:dyDescent="0.25">
      <c r="B2" s="447" t="s">
        <v>693</v>
      </c>
      <c r="C2" s="448"/>
      <c r="D2" s="448"/>
      <c r="E2" s="448"/>
      <c r="F2" s="448"/>
      <c r="G2" s="448"/>
      <c r="H2" s="448"/>
      <c r="I2" s="449"/>
    </row>
    <row r="3" spans="1:11" ht="15" customHeight="1" x14ac:dyDescent="0.25">
      <c r="B3" s="450" t="s">
        <v>822</v>
      </c>
      <c r="C3" s="451"/>
      <c r="D3" s="451"/>
      <c r="E3" s="451"/>
      <c r="F3" s="451"/>
      <c r="G3" s="451"/>
      <c r="H3" s="451"/>
      <c r="I3" s="452"/>
    </row>
    <row r="4" spans="1:11" ht="15.75" customHeight="1" thickBot="1" x14ac:dyDescent="0.3">
      <c r="B4" s="453" t="s">
        <v>1275</v>
      </c>
      <c r="C4" s="454"/>
      <c r="D4" s="454"/>
      <c r="E4" s="454"/>
      <c r="F4" s="454"/>
      <c r="G4" s="454"/>
      <c r="H4" s="454"/>
      <c r="I4" s="455"/>
    </row>
    <row r="5" spans="1:11" ht="24.75" customHeight="1" thickBot="1" x14ac:dyDescent="0.3">
      <c r="B5" s="458" t="s">
        <v>823</v>
      </c>
      <c r="C5" s="459"/>
      <c r="D5" s="456" t="s">
        <v>1272</v>
      </c>
      <c r="E5" s="428" t="s">
        <v>1273</v>
      </c>
      <c r="F5" s="426" t="s">
        <v>823</v>
      </c>
      <c r="G5" s="460"/>
      <c r="H5" s="457" t="s">
        <v>1272</v>
      </c>
      <c r="I5" s="456" t="s">
        <v>1273</v>
      </c>
      <c r="J5" s="109"/>
      <c r="K5" s="110"/>
    </row>
    <row r="6" spans="1:11" ht="15.75" hidden="1" customHeight="1" thickBot="1" x14ac:dyDescent="0.3">
      <c r="B6" s="458"/>
      <c r="C6" s="459"/>
      <c r="D6" s="456"/>
      <c r="E6" s="428" t="s">
        <v>824</v>
      </c>
      <c r="F6" s="461"/>
      <c r="G6" s="462"/>
      <c r="H6" s="457"/>
      <c r="I6" s="456" t="s">
        <v>824</v>
      </c>
      <c r="J6" s="109"/>
    </row>
    <row r="7" spans="1:11" x14ac:dyDescent="0.25">
      <c r="B7" s="437" t="s">
        <v>80</v>
      </c>
      <c r="C7" s="438"/>
      <c r="D7" s="191"/>
      <c r="E7" s="191"/>
      <c r="F7" s="424" t="s">
        <v>0</v>
      </c>
      <c r="G7" s="425"/>
      <c r="H7" s="191"/>
      <c r="I7" s="191"/>
    </row>
    <row r="8" spans="1:11" ht="15" customHeight="1" x14ac:dyDescent="0.25">
      <c r="B8" s="439" t="s">
        <v>40</v>
      </c>
      <c r="C8" s="440"/>
      <c r="D8" s="196"/>
      <c r="E8" s="196"/>
      <c r="F8" s="426" t="s">
        <v>41</v>
      </c>
      <c r="G8" s="427"/>
      <c r="H8" s="230"/>
      <c r="I8" s="230"/>
    </row>
    <row r="9" spans="1:11" ht="18.75" customHeight="1" x14ac:dyDescent="0.25">
      <c r="A9" s="110"/>
      <c r="B9" s="443" t="s">
        <v>825</v>
      </c>
      <c r="C9" s="444"/>
      <c r="D9" s="239">
        <f>SUM(D10:D16)</f>
        <v>211686</v>
      </c>
      <c r="E9" s="239">
        <f>SUM(E10:E16)</f>
        <v>123129</v>
      </c>
      <c r="F9" s="435" t="s">
        <v>843</v>
      </c>
      <c r="G9" s="436"/>
      <c r="H9" s="239">
        <f>H10+H11+H12+H13+H14+H15+H16+H17+H18</f>
        <v>172123</v>
      </c>
      <c r="I9" s="239">
        <f>I10+I11+I12+I13+I14+I15+I16+I17+I18</f>
        <v>0</v>
      </c>
    </row>
    <row r="10" spans="1:11" ht="22.5" customHeight="1" x14ac:dyDescent="0.25">
      <c r="A10" s="110"/>
      <c r="B10" s="115"/>
      <c r="C10" s="155" t="s">
        <v>826</v>
      </c>
      <c r="D10" s="231"/>
      <c r="E10" s="231"/>
      <c r="F10" s="232"/>
      <c r="G10" s="240" t="s">
        <v>876</v>
      </c>
      <c r="H10" s="231"/>
      <c r="I10" s="231"/>
    </row>
    <row r="11" spans="1:11" ht="18" customHeight="1" x14ac:dyDescent="0.25">
      <c r="A11" s="110"/>
      <c r="B11" s="115"/>
      <c r="C11" s="155" t="s">
        <v>827</v>
      </c>
      <c r="D11" s="231">
        <v>211686</v>
      </c>
      <c r="E11" s="231">
        <v>123129</v>
      </c>
      <c r="F11" s="232"/>
      <c r="G11" s="240" t="s">
        <v>875</v>
      </c>
      <c r="H11" s="231"/>
      <c r="I11" s="231"/>
    </row>
    <row r="12" spans="1:11" ht="16.5" customHeight="1" x14ac:dyDescent="0.25">
      <c r="A12" s="110"/>
      <c r="B12" s="115"/>
      <c r="C12" s="155" t="s">
        <v>828</v>
      </c>
      <c r="D12" s="231"/>
      <c r="E12" s="231"/>
      <c r="F12" s="232"/>
      <c r="G12" s="240" t="s">
        <v>844</v>
      </c>
      <c r="H12" s="231"/>
      <c r="I12" s="231"/>
    </row>
    <row r="13" spans="1:11" ht="21" customHeight="1" x14ac:dyDescent="0.25">
      <c r="A13" s="110"/>
      <c r="B13" s="115"/>
      <c r="C13" s="155" t="s">
        <v>829</v>
      </c>
      <c r="D13" s="231"/>
      <c r="E13" s="231"/>
      <c r="F13" s="232"/>
      <c r="G13" s="240" t="s">
        <v>878</v>
      </c>
      <c r="H13" s="231"/>
      <c r="I13" s="231"/>
    </row>
    <row r="14" spans="1:11" ht="15.75" customHeight="1" x14ac:dyDescent="0.25">
      <c r="A14" s="110"/>
      <c r="B14" s="115"/>
      <c r="C14" s="155" t="s">
        <v>830</v>
      </c>
      <c r="D14" s="231"/>
      <c r="E14" s="231"/>
      <c r="F14" s="232"/>
      <c r="G14" s="240" t="s">
        <v>877</v>
      </c>
      <c r="H14" s="231"/>
      <c r="I14" s="231"/>
    </row>
    <row r="15" spans="1:11" ht="23.25" customHeight="1" x14ac:dyDescent="0.25">
      <c r="A15" s="110"/>
      <c r="B15" s="115"/>
      <c r="C15" s="155" t="s">
        <v>860</v>
      </c>
      <c r="D15" s="231"/>
      <c r="E15" s="231"/>
      <c r="F15" s="232"/>
      <c r="G15" s="240" t="s">
        <v>880</v>
      </c>
      <c r="H15" s="231"/>
      <c r="I15" s="231"/>
    </row>
    <row r="16" spans="1:11" ht="21" customHeight="1" x14ac:dyDescent="0.25">
      <c r="A16" s="110"/>
      <c r="B16" s="115"/>
      <c r="C16" s="155" t="s">
        <v>861</v>
      </c>
      <c r="D16" s="231"/>
      <c r="E16" s="231"/>
      <c r="F16" s="232"/>
      <c r="G16" s="240" t="s">
        <v>879</v>
      </c>
      <c r="H16" s="231"/>
      <c r="I16" s="231"/>
    </row>
    <row r="17" spans="1:10" ht="16.5" customHeight="1" x14ac:dyDescent="0.25">
      <c r="A17" s="110"/>
      <c r="B17" s="443" t="s">
        <v>831</v>
      </c>
      <c r="C17" s="444"/>
      <c r="D17" s="231">
        <f>SUM(D18:D24)</f>
        <v>8838</v>
      </c>
      <c r="E17" s="304">
        <v>0</v>
      </c>
      <c r="F17" s="232"/>
      <c r="G17" s="240" t="s">
        <v>845</v>
      </c>
      <c r="H17" s="231"/>
      <c r="I17" s="231"/>
    </row>
    <row r="18" spans="1:10" x14ac:dyDescent="0.25">
      <c r="A18" s="110"/>
      <c r="B18" s="115"/>
      <c r="C18" s="291" t="s">
        <v>862</v>
      </c>
      <c r="D18" s="231"/>
      <c r="E18" s="231"/>
      <c r="F18" s="232"/>
      <c r="G18" s="240" t="s">
        <v>846</v>
      </c>
      <c r="H18" s="231">
        <v>172123</v>
      </c>
      <c r="I18" s="265">
        <v>0</v>
      </c>
    </row>
    <row r="19" spans="1:10" ht="19.5" customHeight="1" x14ac:dyDescent="0.25">
      <c r="A19" s="110"/>
      <c r="B19" s="115"/>
      <c r="C19" s="291" t="s">
        <v>1239</v>
      </c>
      <c r="D19" s="231"/>
      <c r="E19" s="231"/>
      <c r="F19" s="431" t="s">
        <v>847</v>
      </c>
      <c r="G19" s="432"/>
      <c r="H19" s="265">
        <f>H20+H21+H22</f>
        <v>0</v>
      </c>
      <c r="I19" s="265">
        <f>I20+I21+I22</f>
        <v>0</v>
      </c>
    </row>
    <row r="20" spans="1:10" ht="20.25" customHeight="1" x14ac:dyDescent="0.25">
      <c r="A20" s="110"/>
      <c r="B20" s="115"/>
      <c r="C20" s="291" t="s">
        <v>1229</v>
      </c>
      <c r="D20" s="265">
        <v>8556</v>
      </c>
      <c r="E20" s="265"/>
      <c r="F20" s="232"/>
      <c r="G20" s="240" t="s">
        <v>848</v>
      </c>
      <c r="H20" s="265"/>
      <c r="I20" s="265"/>
    </row>
    <row r="21" spans="1:10" ht="23.25" customHeight="1" x14ac:dyDescent="0.25">
      <c r="A21" s="110"/>
      <c r="B21" s="115"/>
      <c r="C21" s="291" t="s">
        <v>863</v>
      </c>
      <c r="D21" s="231"/>
      <c r="E21" s="231"/>
      <c r="F21" s="232"/>
      <c r="G21" s="240" t="s">
        <v>882</v>
      </c>
      <c r="H21" s="265"/>
      <c r="I21" s="265"/>
    </row>
    <row r="22" spans="1:10" ht="18" customHeight="1" x14ac:dyDescent="0.25">
      <c r="A22" s="110"/>
      <c r="B22" s="115"/>
      <c r="C22" s="291" t="s">
        <v>865</v>
      </c>
      <c r="D22" s="231"/>
      <c r="E22" s="231"/>
      <c r="F22" s="232"/>
      <c r="G22" s="240" t="s">
        <v>881</v>
      </c>
      <c r="H22" s="265"/>
      <c r="I22" s="265"/>
    </row>
    <row r="23" spans="1:10" ht="15.75" customHeight="1" x14ac:dyDescent="0.25">
      <c r="A23" s="110"/>
      <c r="B23" s="115"/>
      <c r="C23" s="291" t="s">
        <v>864</v>
      </c>
      <c r="D23" s="231"/>
      <c r="E23" s="231"/>
      <c r="F23" s="431" t="s">
        <v>849</v>
      </c>
      <c r="G23" s="432"/>
      <c r="H23" s="265">
        <f>H24+H25</f>
        <v>0</v>
      </c>
      <c r="I23" s="265">
        <f>I24+I25</f>
        <v>0</v>
      </c>
    </row>
    <row r="24" spans="1:10" ht="17.25" customHeight="1" x14ac:dyDescent="0.25">
      <c r="A24" s="110"/>
      <c r="B24" s="115"/>
      <c r="C24" s="291" t="s">
        <v>832</v>
      </c>
      <c r="D24" s="304">
        <v>282</v>
      </c>
      <c r="E24" s="231"/>
      <c r="F24" s="232"/>
      <c r="G24" s="240" t="s">
        <v>850</v>
      </c>
      <c r="H24" s="265"/>
      <c r="I24" s="265"/>
    </row>
    <row r="25" spans="1:10" ht="18.75" customHeight="1" x14ac:dyDescent="0.25">
      <c r="A25" s="110"/>
      <c r="B25" s="445" t="s">
        <v>833</v>
      </c>
      <c r="C25" s="446"/>
      <c r="D25" s="265">
        <f>SUM(D26:D30)</f>
        <v>0</v>
      </c>
      <c r="E25" s="265">
        <f>SUM(E26:E30)</f>
        <v>0</v>
      </c>
      <c r="F25" s="232"/>
      <c r="G25" s="240" t="s">
        <v>851</v>
      </c>
      <c r="H25" s="265"/>
      <c r="I25" s="265"/>
    </row>
    <row r="26" spans="1:10" ht="18.75" customHeight="1" x14ac:dyDescent="0.25">
      <c r="A26" s="110"/>
      <c r="B26" s="292"/>
      <c r="C26" s="291" t="s">
        <v>866</v>
      </c>
      <c r="D26" s="265"/>
      <c r="E26" s="265"/>
      <c r="F26" s="431" t="s">
        <v>883</v>
      </c>
      <c r="G26" s="432"/>
      <c r="H26" s="265">
        <v>0</v>
      </c>
      <c r="I26" s="265">
        <v>0</v>
      </c>
    </row>
    <row r="27" spans="1:10" ht="18.75" customHeight="1" x14ac:dyDescent="0.25">
      <c r="A27" s="110"/>
      <c r="B27" s="115"/>
      <c r="C27" s="291" t="s">
        <v>1237</v>
      </c>
      <c r="D27" s="265"/>
      <c r="E27" s="265"/>
      <c r="F27" s="431" t="s">
        <v>852</v>
      </c>
      <c r="G27" s="432"/>
      <c r="H27" s="265">
        <f>H28+H29+H3+H30</f>
        <v>0</v>
      </c>
      <c r="I27" s="265">
        <f>I28+I29+I3+I30</f>
        <v>0</v>
      </c>
    </row>
    <row r="28" spans="1:10" ht="17.25" customHeight="1" x14ac:dyDescent="0.25">
      <c r="A28" s="110"/>
      <c r="B28" s="115"/>
      <c r="C28" s="291" t="s">
        <v>834</v>
      </c>
      <c r="D28" s="265"/>
      <c r="E28" s="265"/>
      <c r="F28" s="232"/>
      <c r="G28" s="240" t="s">
        <v>884</v>
      </c>
      <c r="H28" s="265"/>
      <c r="I28" s="265"/>
    </row>
    <row r="29" spans="1:10" ht="16.5" customHeight="1" x14ac:dyDescent="0.25">
      <c r="A29" s="110"/>
      <c r="B29" s="115"/>
      <c r="C29" s="291" t="s">
        <v>867</v>
      </c>
      <c r="D29" s="265"/>
      <c r="E29" s="265"/>
      <c r="F29" s="232"/>
      <c r="G29" s="240" t="s">
        <v>885</v>
      </c>
      <c r="H29" s="265"/>
      <c r="I29" s="265"/>
    </row>
    <row r="30" spans="1:10" ht="17.25" customHeight="1" x14ac:dyDescent="0.25">
      <c r="A30" s="110"/>
      <c r="B30" s="115"/>
      <c r="C30" s="291" t="s">
        <v>1238</v>
      </c>
      <c r="D30" s="265"/>
      <c r="E30" s="265"/>
      <c r="F30" s="232"/>
      <c r="G30" s="240" t="s">
        <v>886</v>
      </c>
      <c r="H30" s="265"/>
      <c r="I30" s="265"/>
    </row>
    <row r="31" spans="1:10" ht="15" customHeight="1" x14ac:dyDescent="0.25">
      <c r="A31" s="110"/>
      <c r="B31" s="292" t="s">
        <v>835</v>
      </c>
      <c r="C31" s="291"/>
      <c r="D31" s="265">
        <f>D32+D33+D34+D35+D36</f>
        <v>0</v>
      </c>
      <c r="E31" s="265">
        <f>E32+E33+E34+E35+E36</f>
        <v>0</v>
      </c>
      <c r="F31" s="433" t="s">
        <v>887</v>
      </c>
      <c r="G31" s="434"/>
      <c r="H31" s="265">
        <f>+H32+H33+H34+H35+H36+H37</f>
        <v>0</v>
      </c>
      <c r="I31" s="265">
        <f>+I32+I33+I34+I35+I36+I37</f>
        <v>0</v>
      </c>
      <c r="J31" s="115"/>
    </row>
    <row r="32" spans="1:10" ht="16.5" customHeight="1" x14ac:dyDescent="0.25">
      <c r="A32" s="110"/>
      <c r="B32" s="115"/>
      <c r="C32" s="291" t="s">
        <v>868</v>
      </c>
      <c r="D32" s="265"/>
      <c r="E32" s="265"/>
      <c r="F32" s="232"/>
      <c r="G32" s="240" t="s">
        <v>853</v>
      </c>
      <c r="H32" s="265"/>
      <c r="I32" s="265"/>
      <c r="J32" s="115"/>
    </row>
    <row r="33" spans="1:10" ht="17.25" customHeight="1" x14ac:dyDescent="0.25">
      <c r="A33" s="110"/>
      <c r="B33" s="115"/>
      <c r="C33" s="291" t="s">
        <v>1236</v>
      </c>
      <c r="D33" s="265"/>
      <c r="E33" s="265"/>
      <c r="F33" s="232"/>
      <c r="G33" s="240" t="s">
        <v>888</v>
      </c>
      <c r="H33" s="265"/>
      <c r="I33" s="265"/>
      <c r="J33" s="115"/>
    </row>
    <row r="34" spans="1:10" ht="18" customHeight="1" x14ac:dyDescent="0.25">
      <c r="A34" s="110"/>
      <c r="B34" s="115"/>
      <c r="C34" s="291" t="s">
        <v>836</v>
      </c>
      <c r="D34" s="265"/>
      <c r="E34" s="265"/>
      <c r="F34" s="232"/>
      <c r="G34" s="240" t="s">
        <v>889</v>
      </c>
      <c r="H34" s="265"/>
      <c r="I34" s="265"/>
      <c r="J34" s="115"/>
    </row>
    <row r="35" spans="1:10" ht="15" customHeight="1" x14ac:dyDescent="0.25">
      <c r="A35" s="110"/>
      <c r="B35" s="115"/>
      <c r="C35" s="291" t="s">
        <v>870</v>
      </c>
      <c r="D35" s="265"/>
      <c r="E35" s="265"/>
      <c r="F35" s="232"/>
      <c r="G35" s="240" t="s">
        <v>854</v>
      </c>
      <c r="H35" s="265"/>
      <c r="I35" s="265"/>
      <c r="J35" s="115"/>
    </row>
    <row r="36" spans="1:10" ht="15" customHeight="1" x14ac:dyDescent="0.25">
      <c r="A36" s="110"/>
      <c r="B36" s="115"/>
      <c r="C36" s="291" t="s">
        <v>869</v>
      </c>
      <c r="D36" s="265"/>
      <c r="E36" s="265"/>
      <c r="F36" s="232"/>
      <c r="G36" s="240" t="s">
        <v>890</v>
      </c>
      <c r="H36" s="265">
        <v>0</v>
      </c>
      <c r="I36" s="265">
        <v>0</v>
      </c>
      <c r="J36" s="115"/>
    </row>
    <row r="37" spans="1:10" ht="17.25" customHeight="1" x14ac:dyDescent="0.25">
      <c r="A37" s="110"/>
      <c r="B37" s="445" t="s">
        <v>837</v>
      </c>
      <c r="C37" s="446"/>
      <c r="D37" s="265">
        <v>0</v>
      </c>
      <c r="E37" s="265">
        <v>0</v>
      </c>
      <c r="F37" s="233"/>
      <c r="G37" s="240" t="s">
        <v>893</v>
      </c>
      <c r="H37" s="265"/>
      <c r="I37" s="265"/>
      <c r="J37" s="115"/>
    </row>
    <row r="38" spans="1:10" ht="18" customHeight="1" x14ac:dyDescent="0.25">
      <c r="A38" s="110"/>
      <c r="B38" s="445" t="s">
        <v>838</v>
      </c>
      <c r="C38" s="446"/>
      <c r="D38" s="265">
        <f>SUM(D39:D40)</f>
        <v>0</v>
      </c>
      <c r="E38" s="265">
        <f>SUM(E39:E40)</f>
        <v>0</v>
      </c>
      <c r="F38" s="431" t="s">
        <v>855</v>
      </c>
      <c r="G38" s="432"/>
      <c r="H38" s="265">
        <f>H39+H40+H41</f>
        <v>0</v>
      </c>
      <c r="I38" s="265">
        <f>I39+I40+I41</f>
        <v>0</v>
      </c>
      <c r="J38" s="115"/>
    </row>
    <row r="39" spans="1:10" ht="15" customHeight="1" x14ac:dyDescent="0.25">
      <c r="A39" s="110"/>
      <c r="B39" s="115"/>
      <c r="C39" s="291" t="s">
        <v>872</v>
      </c>
      <c r="D39" s="265"/>
      <c r="E39" s="265"/>
      <c r="F39" s="232"/>
      <c r="G39" s="240" t="s">
        <v>892</v>
      </c>
      <c r="H39" s="265"/>
      <c r="I39" s="265"/>
      <c r="J39" s="115"/>
    </row>
    <row r="40" spans="1:10" ht="15" customHeight="1" x14ac:dyDescent="0.25">
      <c r="A40" s="110"/>
      <c r="B40" s="115"/>
      <c r="C40" s="291" t="s">
        <v>871</v>
      </c>
      <c r="D40" s="265"/>
      <c r="E40" s="265"/>
      <c r="F40" s="232"/>
      <c r="G40" s="240" t="s">
        <v>891</v>
      </c>
      <c r="H40" s="265"/>
      <c r="I40" s="265"/>
      <c r="J40" s="115"/>
    </row>
    <row r="41" spans="1:10" ht="15" customHeight="1" x14ac:dyDescent="0.25">
      <c r="A41" s="110"/>
      <c r="B41" s="445" t="s">
        <v>839</v>
      </c>
      <c r="C41" s="446"/>
      <c r="D41" s="265">
        <f>SUM(D42:D45)</f>
        <v>0</v>
      </c>
      <c r="E41" s="265">
        <f>SUM(E42:E45)</f>
        <v>0</v>
      </c>
      <c r="F41" s="233"/>
      <c r="G41" s="240" t="s">
        <v>856</v>
      </c>
      <c r="H41" s="265"/>
      <c r="I41" s="265"/>
      <c r="J41" s="115"/>
    </row>
    <row r="42" spans="1:10" ht="15.75" customHeight="1" x14ac:dyDescent="0.25">
      <c r="A42" s="110"/>
      <c r="B42" s="115"/>
      <c r="C42" s="291" t="s">
        <v>840</v>
      </c>
      <c r="D42" s="231"/>
      <c r="E42" s="231"/>
      <c r="F42" s="431" t="s">
        <v>857</v>
      </c>
      <c r="G42" s="432"/>
      <c r="H42" s="265">
        <f>H43+H44+H45</f>
        <v>0</v>
      </c>
      <c r="I42" s="265">
        <f>I43+I44+I45</f>
        <v>0</v>
      </c>
      <c r="J42" s="115"/>
    </row>
    <row r="43" spans="1:10" ht="15" customHeight="1" x14ac:dyDescent="0.25">
      <c r="A43" s="110"/>
      <c r="B43" s="115"/>
      <c r="C43" s="291" t="s">
        <v>841</v>
      </c>
      <c r="D43" s="231"/>
      <c r="E43" s="231"/>
      <c r="F43" s="232"/>
      <c r="G43" s="240" t="s">
        <v>858</v>
      </c>
      <c r="H43" s="265"/>
      <c r="I43" s="265"/>
      <c r="J43" s="115"/>
    </row>
    <row r="44" spans="1:10" ht="15" customHeight="1" x14ac:dyDescent="0.25">
      <c r="A44" s="110"/>
      <c r="B44" s="115"/>
      <c r="C44" s="291" t="s">
        <v>874</v>
      </c>
      <c r="D44" s="231"/>
      <c r="E44" s="231"/>
      <c r="F44" s="232"/>
      <c r="G44" s="240" t="s">
        <v>1233</v>
      </c>
      <c r="H44" s="265"/>
      <c r="I44" s="265"/>
      <c r="J44" s="115"/>
    </row>
    <row r="45" spans="1:10" ht="17.25" customHeight="1" x14ac:dyDescent="0.25">
      <c r="A45" s="110"/>
      <c r="B45" s="115"/>
      <c r="C45" s="291" t="s">
        <v>873</v>
      </c>
      <c r="D45" s="231"/>
      <c r="E45" s="231"/>
      <c r="F45" s="232"/>
      <c r="G45" s="240" t="s">
        <v>1232</v>
      </c>
      <c r="H45" s="265"/>
      <c r="I45" s="265"/>
      <c r="J45" s="115"/>
    </row>
    <row r="46" spans="1:10" x14ac:dyDescent="0.25">
      <c r="B46" s="429"/>
      <c r="C46" s="430"/>
      <c r="D46" s="231"/>
      <c r="E46" s="231"/>
      <c r="F46" s="232"/>
      <c r="G46" s="234"/>
      <c r="H46" s="265"/>
      <c r="I46" s="265"/>
      <c r="J46" s="115"/>
    </row>
    <row r="47" spans="1:10" ht="15.75" customHeight="1" x14ac:dyDescent="0.25">
      <c r="A47" s="110"/>
      <c r="B47" s="441" t="s">
        <v>842</v>
      </c>
      <c r="C47" s="442"/>
      <c r="D47" s="239">
        <f>D9+D17+D37+D38+D41+D25+D31</f>
        <v>220524</v>
      </c>
      <c r="E47" s="239">
        <f>E9+E17+E37+E38+E41+E25+E31</f>
        <v>123129</v>
      </c>
      <c r="F47" s="473" t="s">
        <v>859</v>
      </c>
      <c r="G47" s="474"/>
      <c r="H47" s="266">
        <f>H9+H19+H27+H38+H42+H31+H23+H26</f>
        <v>172123</v>
      </c>
      <c r="I47" s="266">
        <f>I9+I19+I27+I38+I42+I31+I23+I26</f>
        <v>0</v>
      </c>
      <c r="J47" s="115"/>
    </row>
    <row r="48" spans="1:10" ht="15.75" customHeight="1" thickBot="1" x14ac:dyDescent="0.3">
      <c r="A48" s="110"/>
      <c r="B48" s="316"/>
      <c r="C48" s="320"/>
      <c r="D48" s="321"/>
      <c r="E48" s="318"/>
      <c r="F48" s="322"/>
      <c r="G48" s="315"/>
      <c r="H48" s="323"/>
      <c r="I48" s="349"/>
      <c r="J48" s="115"/>
    </row>
    <row r="49" spans="1:10" ht="15.75" customHeight="1" x14ac:dyDescent="0.25">
      <c r="A49" s="110"/>
      <c r="B49" s="319"/>
      <c r="C49" s="317"/>
      <c r="D49" s="317"/>
      <c r="E49" s="319"/>
      <c r="F49" s="317"/>
      <c r="G49" s="319"/>
      <c r="H49" s="319"/>
      <c r="I49" s="319"/>
      <c r="J49" s="110"/>
    </row>
    <row r="50" spans="1:10" ht="15.75" customHeight="1" x14ac:dyDescent="0.25">
      <c r="A50" s="110"/>
      <c r="B50" s="317"/>
      <c r="C50" s="317"/>
      <c r="D50" s="317"/>
      <c r="E50" s="317"/>
      <c r="F50" s="317"/>
      <c r="G50" s="317"/>
      <c r="H50" s="317"/>
      <c r="I50" s="317"/>
      <c r="J50" s="110"/>
    </row>
    <row r="51" spans="1:10" ht="15.75" customHeight="1" x14ac:dyDescent="0.25">
      <c r="A51" s="110"/>
      <c r="B51" s="317"/>
      <c r="C51" s="317"/>
      <c r="D51" s="317"/>
      <c r="E51" s="317"/>
      <c r="F51" s="317"/>
      <c r="G51" s="317"/>
      <c r="H51" s="317"/>
      <c r="I51" s="317"/>
      <c r="J51" s="110"/>
    </row>
    <row r="52" spans="1:10" ht="15.75" customHeight="1" x14ac:dyDescent="0.25">
      <c r="A52" s="110"/>
      <c r="B52" s="317"/>
      <c r="C52" s="317"/>
      <c r="D52" s="317"/>
      <c r="E52" s="317"/>
      <c r="F52" s="317"/>
      <c r="G52" s="317"/>
      <c r="H52" s="317"/>
      <c r="I52" s="317"/>
      <c r="J52" s="110"/>
    </row>
    <row r="53" spans="1:10" ht="15.75" customHeight="1" x14ac:dyDescent="0.25">
      <c r="A53" s="110"/>
      <c r="B53" s="317"/>
      <c r="C53" s="317"/>
      <c r="D53" s="317"/>
      <c r="E53" s="317"/>
      <c r="F53" s="317"/>
      <c r="G53" s="317"/>
      <c r="H53" s="317"/>
      <c r="I53" s="317"/>
      <c r="J53" s="110"/>
    </row>
    <row r="54" spans="1:10" ht="15.75" customHeight="1" x14ac:dyDescent="0.25">
      <c r="A54" s="110"/>
      <c r="B54" s="317"/>
      <c r="C54" s="317"/>
      <c r="D54" s="317"/>
      <c r="E54" s="317"/>
      <c r="F54" s="317"/>
      <c r="G54" s="317"/>
      <c r="H54" s="317"/>
      <c r="I54" s="317"/>
      <c r="J54" s="110"/>
    </row>
    <row r="55" spans="1:10" ht="15.75" customHeight="1" x14ac:dyDescent="0.25">
      <c r="A55" s="110"/>
      <c r="B55" s="317"/>
      <c r="C55" s="317"/>
      <c r="D55" s="317"/>
      <c r="E55" s="317"/>
      <c r="F55" s="317"/>
      <c r="G55" s="317"/>
      <c r="H55" s="317"/>
      <c r="I55" s="317"/>
      <c r="J55" s="110"/>
    </row>
    <row r="56" spans="1:10" ht="15.75" customHeight="1" x14ac:dyDescent="0.25">
      <c r="A56" s="110"/>
      <c r="B56" s="317"/>
      <c r="C56" s="317"/>
      <c r="D56" s="317"/>
      <c r="E56" s="317"/>
      <c r="F56" s="317"/>
      <c r="G56" s="317"/>
      <c r="H56" s="317"/>
      <c r="I56" s="317"/>
      <c r="J56" s="110"/>
    </row>
    <row r="57" spans="1:10" ht="15.75" customHeight="1" x14ac:dyDescent="0.25">
      <c r="A57" s="110"/>
      <c r="B57" s="317"/>
      <c r="C57" s="317"/>
      <c r="D57" s="317"/>
      <c r="E57" s="317"/>
      <c r="F57" s="317"/>
      <c r="G57" s="317"/>
      <c r="H57" s="317"/>
      <c r="I57" s="317"/>
      <c r="J57" s="110"/>
    </row>
    <row r="58" spans="1:10" ht="15.75" customHeight="1" x14ac:dyDescent="0.25">
      <c r="A58" s="110"/>
      <c r="B58" s="317"/>
      <c r="C58" s="317"/>
      <c r="D58" s="317"/>
      <c r="E58" s="317"/>
      <c r="F58" s="317"/>
      <c r="G58" s="317"/>
      <c r="H58" s="317"/>
      <c r="I58" s="317"/>
      <c r="J58" s="110"/>
    </row>
    <row r="59" spans="1:10" ht="15.75" customHeight="1" x14ac:dyDescent="0.25">
      <c r="A59" s="110"/>
      <c r="B59" s="317"/>
      <c r="C59" s="317"/>
      <c r="D59" s="317"/>
      <c r="E59" s="317"/>
      <c r="F59" s="317"/>
      <c r="G59" s="317"/>
      <c r="H59" s="317"/>
      <c r="I59" s="317"/>
      <c r="J59" s="110"/>
    </row>
    <row r="60" spans="1:10" ht="15.75" customHeight="1" x14ac:dyDescent="0.25">
      <c r="A60" s="110"/>
      <c r="B60" s="317"/>
      <c r="C60" s="317"/>
      <c r="D60" s="317"/>
      <c r="E60" s="317"/>
      <c r="F60" s="317"/>
      <c r="G60" s="317"/>
      <c r="H60" s="317"/>
      <c r="I60" s="317"/>
      <c r="J60" s="110"/>
    </row>
    <row r="61" spans="1:10" ht="15.75" customHeight="1" thickBot="1" x14ac:dyDescent="0.3">
      <c r="A61" s="110"/>
      <c r="B61" s="317"/>
      <c r="C61" s="317"/>
      <c r="D61" s="324"/>
      <c r="E61" s="324"/>
      <c r="F61" s="324"/>
      <c r="G61" s="317"/>
      <c r="H61" s="324"/>
      <c r="I61" s="317"/>
      <c r="J61" s="110"/>
    </row>
    <row r="62" spans="1:10" x14ac:dyDescent="0.25">
      <c r="B62" s="467" t="s">
        <v>55</v>
      </c>
      <c r="C62" s="468"/>
      <c r="D62" s="231"/>
      <c r="E62" s="231"/>
      <c r="F62" s="235" t="s">
        <v>56</v>
      </c>
      <c r="G62" s="325"/>
      <c r="H62" s="266">
        <v>0</v>
      </c>
      <c r="I62" s="326">
        <v>0</v>
      </c>
      <c r="J62" s="115"/>
    </row>
    <row r="63" spans="1:10" x14ac:dyDescent="0.25">
      <c r="B63" s="465" t="s">
        <v>894</v>
      </c>
      <c r="C63" s="466"/>
      <c r="D63" s="231"/>
      <c r="E63" s="231"/>
      <c r="F63" s="471" t="s">
        <v>897</v>
      </c>
      <c r="G63" s="471"/>
      <c r="H63" s="265"/>
      <c r="I63" s="265"/>
      <c r="J63" s="115"/>
    </row>
    <row r="64" spans="1:10" x14ac:dyDescent="0.25">
      <c r="A64" s="110"/>
      <c r="B64" s="465" t="s">
        <v>895</v>
      </c>
      <c r="C64" s="466"/>
      <c r="D64" s="231"/>
      <c r="E64" s="231"/>
      <c r="F64" s="471" t="s">
        <v>898</v>
      </c>
      <c r="G64" s="471"/>
      <c r="H64" s="265"/>
      <c r="I64" s="265"/>
      <c r="J64" s="115"/>
    </row>
    <row r="65" spans="1:13" x14ac:dyDescent="0.25">
      <c r="A65" s="110"/>
      <c r="B65" s="465" t="s">
        <v>1259</v>
      </c>
      <c r="C65" s="466"/>
      <c r="D65" s="231">
        <v>867420</v>
      </c>
      <c r="E65" s="231">
        <v>867420</v>
      </c>
      <c r="F65" s="471" t="s">
        <v>899</v>
      </c>
      <c r="G65" s="471"/>
      <c r="H65" s="265"/>
      <c r="I65" s="265"/>
      <c r="J65" s="115"/>
    </row>
    <row r="66" spans="1:13" s="194" customFormat="1" x14ac:dyDescent="0.25">
      <c r="A66" s="193"/>
      <c r="B66" s="445" t="s">
        <v>1258</v>
      </c>
      <c r="C66" s="446"/>
      <c r="D66" s="236">
        <v>2502052</v>
      </c>
      <c r="E66" s="236">
        <v>2452295</v>
      </c>
      <c r="F66" s="471" t="s">
        <v>917</v>
      </c>
      <c r="G66" s="471"/>
      <c r="H66" s="265"/>
      <c r="I66" s="265"/>
      <c r="J66" s="195"/>
      <c r="K66" s="193" t="s">
        <v>1265</v>
      </c>
      <c r="L66" s="193"/>
      <c r="M66" s="193"/>
    </row>
    <row r="67" spans="1:13" x14ac:dyDescent="0.25">
      <c r="A67" s="110"/>
      <c r="B67" s="465" t="s">
        <v>896</v>
      </c>
      <c r="C67" s="466"/>
      <c r="D67" s="231">
        <v>45711</v>
      </c>
      <c r="E67" s="231">
        <v>30712</v>
      </c>
      <c r="F67" s="471" t="s">
        <v>916</v>
      </c>
      <c r="G67" s="471"/>
      <c r="H67" s="265"/>
      <c r="I67" s="265"/>
      <c r="J67" s="115"/>
    </row>
    <row r="68" spans="1:13" x14ac:dyDescent="0.25">
      <c r="A68" s="110"/>
      <c r="B68" s="465" t="s">
        <v>919</v>
      </c>
      <c r="C68" s="466"/>
      <c r="D68" s="231"/>
      <c r="E68" s="237"/>
      <c r="F68" s="233"/>
      <c r="G68" s="233"/>
      <c r="H68" s="265"/>
      <c r="I68" s="265"/>
      <c r="J68" s="115"/>
    </row>
    <row r="69" spans="1:13" x14ac:dyDescent="0.25">
      <c r="A69" s="110"/>
      <c r="B69" s="465" t="s">
        <v>918</v>
      </c>
      <c r="C69" s="466"/>
      <c r="D69" s="231"/>
      <c r="E69" s="231">
        <v>15000</v>
      </c>
      <c r="F69" s="463" t="s">
        <v>920</v>
      </c>
      <c r="G69" s="463"/>
      <c r="H69" s="265">
        <f>H63+H64+H65+H66+H67</f>
        <v>0</v>
      </c>
      <c r="I69" s="265">
        <f>I63+I64+I65+I66+I67</f>
        <v>0</v>
      </c>
      <c r="J69" s="115"/>
    </row>
    <row r="70" spans="1:13" ht="12" customHeight="1" x14ac:dyDescent="0.25">
      <c r="A70" s="110"/>
      <c r="B70" s="465" t="s">
        <v>1235</v>
      </c>
      <c r="C70" s="466"/>
      <c r="D70" s="231"/>
      <c r="E70" s="231"/>
      <c r="F70" s="233"/>
      <c r="G70" s="233"/>
      <c r="H70" s="265"/>
      <c r="I70" s="265"/>
      <c r="J70" s="115"/>
    </row>
    <row r="71" spans="1:13" ht="12" customHeight="1" x14ac:dyDescent="0.25">
      <c r="A71" s="110"/>
      <c r="B71" s="465" t="s">
        <v>1234</v>
      </c>
      <c r="C71" s="466"/>
      <c r="D71" s="231"/>
      <c r="E71" s="231"/>
      <c r="F71" s="233"/>
      <c r="G71" s="234"/>
      <c r="H71" s="265"/>
      <c r="I71" s="265"/>
      <c r="J71" s="115"/>
    </row>
    <row r="72" spans="1:13" x14ac:dyDescent="0.25">
      <c r="A72" s="110"/>
      <c r="B72" s="115"/>
      <c r="C72" s="112"/>
      <c r="D72" s="231"/>
      <c r="E72" s="231"/>
      <c r="F72" s="464" t="s">
        <v>921</v>
      </c>
      <c r="G72" s="464"/>
      <c r="H72" s="266">
        <f>H47+H69</f>
        <v>172123</v>
      </c>
      <c r="I72" s="266">
        <f>I47+I69</f>
        <v>0</v>
      </c>
      <c r="J72" s="115"/>
    </row>
    <row r="73" spans="1:13" x14ac:dyDescent="0.25">
      <c r="A73" s="110"/>
      <c r="B73" s="441" t="s">
        <v>915</v>
      </c>
      <c r="C73" s="442"/>
      <c r="D73" s="239">
        <f>SUM(D63:D71)</f>
        <v>3415183</v>
      </c>
      <c r="E73" s="239">
        <f>SUM(E63:E71)</f>
        <v>3365427</v>
      </c>
      <c r="F73" s="233"/>
      <c r="G73" s="234"/>
      <c r="H73" s="265"/>
      <c r="I73" s="265"/>
      <c r="J73" s="115"/>
    </row>
    <row r="74" spans="1:13" x14ac:dyDescent="0.25">
      <c r="A74" s="110"/>
      <c r="B74" s="115"/>
      <c r="C74" s="112"/>
      <c r="D74" s="231"/>
      <c r="E74" s="231"/>
      <c r="F74" s="464" t="s">
        <v>900</v>
      </c>
      <c r="G74" s="464"/>
      <c r="H74" s="265"/>
      <c r="I74" s="265"/>
      <c r="J74" s="115"/>
    </row>
    <row r="75" spans="1:13" x14ac:dyDescent="0.25">
      <c r="A75" s="110"/>
      <c r="B75" s="469" t="s">
        <v>914</v>
      </c>
      <c r="C75" s="470"/>
      <c r="D75" s="239">
        <f>D47+D73</f>
        <v>3635707</v>
      </c>
      <c r="E75" s="239">
        <f>E47+E73</f>
        <v>3488556</v>
      </c>
      <c r="F75" s="233"/>
      <c r="G75" s="234"/>
      <c r="H75" s="265"/>
      <c r="I75" s="265"/>
      <c r="J75" s="115"/>
    </row>
    <row r="76" spans="1:13" ht="9.75" customHeight="1" x14ac:dyDescent="0.25">
      <c r="A76" s="110"/>
      <c r="B76" s="293"/>
      <c r="C76" s="288"/>
      <c r="D76" s="231"/>
      <c r="E76" s="231"/>
      <c r="F76" s="233"/>
      <c r="G76" s="234"/>
      <c r="H76" s="265"/>
      <c r="I76" s="265"/>
      <c r="J76" s="115"/>
    </row>
    <row r="77" spans="1:13" x14ac:dyDescent="0.25">
      <c r="A77" s="110"/>
      <c r="B77" s="115"/>
      <c r="C77" s="112"/>
      <c r="D77" s="231"/>
      <c r="E77" s="231"/>
      <c r="F77" s="464" t="s">
        <v>901</v>
      </c>
      <c r="G77" s="464"/>
      <c r="H77" s="266">
        <f>H78+H79+H80</f>
        <v>0</v>
      </c>
      <c r="I77" s="266">
        <f>I78+I79+I80</f>
        <v>0</v>
      </c>
      <c r="J77" s="115"/>
    </row>
    <row r="78" spans="1:13" x14ac:dyDescent="0.25">
      <c r="A78" s="110"/>
      <c r="B78" s="115"/>
      <c r="C78" s="112"/>
      <c r="D78" s="231"/>
      <c r="E78" s="231"/>
      <c r="F78" s="471" t="s">
        <v>902</v>
      </c>
      <c r="G78" s="471"/>
      <c r="H78" s="265"/>
      <c r="I78" s="265"/>
      <c r="J78" s="115"/>
    </row>
    <row r="79" spans="1:13" x14ac:dyDescent="0.25">
      <c r="A79" s="110"/>
      <c r="B79" s="115"/>
      <c r="C79" s="112"/>
      <c r="D79" s="231"/>
      <c r="E79" s="231"/>
      <c r="F79" s="471" t="s">
        <v>903</v>
      </c>
      <c r="G79" s="471"/>
      <c r="H79" s="265"/>
      <c r="I79" s="265"/>
      <c r="J79" s="115"/>
    </row>
    <row r="80" spans="1:13" x14ac:dyDescent="0.25">
      <c r="A80" s="110"/>
      <c r="B80" s="115"/>
      <c r="C80" s="112"/>
      <c r="D80" s="231"/>
      <c r="E80" s="231"/>
      <c r="F80" s="471" t="s">
        <v>904</v>
      </c>
      <c r="G80" s="471"/>
      <c r="H80" s="265"/>
      <c r="I80" s="265"/>
      <c r="J80" s="115"/>
    </row>
    <row r="81" spans="1:10" ht="9.75" customHeight="1" x14ac:dyDescent="0.25">
      <c r="A81" s="110"/>
      <c r="B81" s="115"/>
      <c r="C81" s="112"/>
      <c r="D81" s="231"/>
      <c r="E81" s="231"/>
      <c r="F81" s="233"/>
      <c r="G81" s="241"/>
      <c r="H81" s="265"/>
      <c r="I81" s="265"/>
      <c r="J81" s="115"/>
    </row>
    <row r="82" spans="1:10" ht="10.5" customHeight="1" x14ac:dyDescent="0.25">
      <c r="A82" s="110"/>
      <c r="B82" s="115"/>
      <c r="C82" s="112"/>
      <c r="D82" s="231"/>
      <c r="E82" s="231"/>
      <c r="F82" s="233"/>
      <c r="G82" s="241"/>
      <c r="H82" s="265"/>
      <c r="I82" s="265"/>
      <c r="J82" s="115"/>
    </row>
    <row r="83" spans="1:10" x14ac:dyDescent="0.25">
      <c r="A83" s="110"/>
      <c r="B83" s="115"/>
      <c r="C83" s="112"/>
      <c r="D83" s="231"/>
      <c r="E83" s="231"/>
      <c r="F83" s="464" t="s">
        <v>905</v>
      </c>
      <c r="G83" s="464"/>
      <c r="H83" s="266">
        <f>H84+H85+H86+H87</f>
        <v>138346</v>
      </c>
      <c r="I83" s="266">
        <f>I84+I85+I86+I87</f>
        <v>163318</v>
      </c>
      <c r="J83" s="115"/>
    </row>
    <row r="84" spans="1:10" x14ac:dyDescent="0.25">
      <c r="A84" s="110"/>
      <c r="B84" s="115"/>
      <c r="C84" s="112"/>
      <c r="D84" s="231"/>
      <c r="E84" s="231"/>
      <c r="F84" s="471" t="s">
        <v>906</v>
      </c>
      <c r="G84" s="471"/>
      <c r="H84" s="265">
        <v>-24972</v>
      </c>
      <c r="I84" s="265">
        <v>-9044666</v>
      </c>
      <c r="J84" s="115"/>
    </row>
    <row r="85" spans="1:10" x14ac:dyDescent="0.25">
      <c r="A85" s="110"/>
      <c r="B85" s="115"/>
      <c r="C85" s="112"/>
      <c r="D85" s="231"/>
      <c r="E85" s="231"/>
      <c r="F85" s="471" t="s">
        <v>907</v>
      </c>
      <c r="G85" s="471"/>
      <c r="H85" s="265">
        <v>163318</v>
      </c>
      <c r="I85" s="265">
        <v>9207984</v>
      </c>
      <c r="J85" s="115"/>
    </row>
    <row r="86" spans="1:10" x14ac:dyDescent="0.25">
      <c r="A86" s="110"/>
      <c r="B86" s="115"/>
      <c r="C86" s="112"/>
      <c r="D86" s="231"/>
      <c r="E86" s="231"/>
      <c r="F86" s="471" t="s">
        <v>908</v>
      </c>
      <c r="G86" s="471"/>
      <c r="H86" s="265"/>
      <c r="I86" s="265"/>
      <c r="J86" s="115"/>
    </row>
    <row r="87" spans="1:10" x14ac:dyDescent="0.25">
      <c r="A87" s="110"/>
      <c r="B87" s="115"/>
      <c r="C87" s="112"/>
      <c r="D87" s="231"/>
      <c r="E87" s="231"/>
      <c r="F87" s="471" t="s">
        <v>909</v>
      </c>
      <c r="G87" s="471"/>
      <c r="H87" s="265"/>
      <c r="I87" s="265"/>
      <c r="J87" s="115"/>
    </row>
    <row r="88" spans="1:10" ht="11.25" customHeight="1" x14ac:dyDescent="0.25">
      <c r="A88" s="110"/>
      <c r="B88" s="115"/>
      <c r="C88" s="112"/>
      <c r="D88" s="231"/>
      <c r="E88" s="231"/>
      <c r="F88" s="233"/>
      <c r="G88" s="241"/>
      <c r="H88" s="265"/>
      <c r="I88" s="265"/>
      <c r="J88" s="115"/>
    </row>
    <row r="89" spans="1:10" ht="11.25" customHeight="1" x14ac:dyDescent="0.25">
      <c r="A89" s="110"/>
      <c r="B89" s="115"/>
      <c r="C89" s="112"/>
      <c r="D89" s="231"/>
      <c r="E89" s="231"/>
      <c r="F89" s="233"/>
      <c r="G89" s="241"/>
      <c r="H89" s="265"/>
      <c r="I89" s="265"/>
      <c r="J89" s="115"/>
    </row>
    <row r="90" spans="1:10" ht="27" customHeight="1" x14ac:dyDescent="0.25">
      <c r="A90" s="110"/>
      <c r="B90" s="115"/>
      <c r="C90" s="112"/>
      <c r="D90" s="231"/>
      <c r="E90" s="231"/>
      <c r="F90" s="435" t="s">
        <v>1240</v>
      </c>
      <c r="G90" s="436"/>
      <c r="H90" s="266">
        <f>H91+H92</f>
        <v>3325238</v>
      </c>
      <c r="I90" s="266">
        <f>I91+I92</f>
        <v>3325238</v>
      </c>
      <c r="J90" s="115"/>
    </row>
    <row r="91" spans="1:10" x14ac:dyDescent="0.25">
      <c r="A91" s="110"/>
      <c r="B91" s="115"/>
      <c r="C91" s="112"/>
      <c r="D91" s="231"/>
      <c r="E91" s="231"/>
      <c r="F91" s="471" t="s">
        <v>910</v>
      </c>
      <c r="G91" s="471"/>
      <c r="H91" s="265"/>
      <c r="I91" s="265"/>
      <c r="J91" s="115"/>
    </row>
    <row r="92" spans="1:10" x14ac:dyDescent="0.25">
      <c r="A92" s="110"/>
      <c r="B92" s="115"/>
      <c r="C92" s="112"/>
      <c r="D92" s="238"/>
      <c r="E92" s="238"/>
      <c r="F92" s="471" t="s">
        <v>911</v>
      </c>
      <c r="G92" s="471"/>
      <c r="H92" s="265">
        <v>3325238</v>
      </c>
      <c r="I92" s="265">
        <v>3325238</v>
      </c>
      <c r="J92" s="115"/>
    </row>
    <row r="93" spans="1:10" x14ac:dyDescent="0.25">
      <c r="A93" s="110"/>
      <c r="B93" s="115"/>
      <c r="C93" s="112"/>
      <c r="D93" s="238"/>
      <c r="E93" s="238"/>
      <c r="F93" s="233"/>
      <c r="G93" s="241"/>
      <c r="H93" s="265"/>
      <c r="I93" s="265"/>
      <c r="J93" s="115"/>
    </row>
    <row r="94" spans="1:10" x14ac:dyDescent="0.25">
      <c r="A94" s="110"/>
      <c r="B94" s="115"/>
      <c r="C94" s="112"/>
      <c r="D94" s="238"/>
      <c r="E94" s="238"/>
      <c r="F94" s="464" t="s">
        <v>912</v>
      </c>
      <c r="G94" s="464"/>
      <c r="H94" s="266">
        <f>H77+H83+H90</f>
        <v>3463584</v>
      </c>
      <c r="I94" s="266">
        <f>I77+I83+I90</f>
        <v>3488556</v>
      </c>
      <c r="J94" s="115"/>
    </row>
    <row r="95" spans="1:10" x14ac:dyDescent="0.25">
      <c r="A95" s="110"/>
      <c r="B95" s="115"/>
      <c r="C95" s="112"/>
      <c r="D95" s="238"/>
      <c r="E95" s="238"/>
      <c r="F95" s="233"/>
      <c r="G95" s="241"/>
      <c r="H95" s="265"/>
      <c r="I95" s="265"/>
      <c r="J95" s="115"/>
    </row>
    <row r="96" spans="1:10" x14ac:dyDescent="0.25">
      <c r="A96" s="110"/>
      <c r="B96" s="115"/>
      <c r="C96" s="112"/>
      <c r="D96" s="238"/>
      <c r="E96" s="238"/>
      <c r="F96" s="472" t="s">
        <v>913</v>
      </c>
      <c r="G96" s="472"/>
      <c r="H96" s="266">
        <f>H72+H94</f>
        <v>3635707</v>
      </c>
      <c r="I96" s="266">
        <f>I72+I94</f>
        <v>3488556</v>
      </c>
      <c r="J96" s="115"/>
    </row>
    <row r="97" spans="1:10" x14ac:dyDescent="0.25">
      <c r="A97" s="110"/>
      <c r="B97" s="115"/>
      <c r="C97" s="112"/>
      <c r="D97" s="238"/>
      <c r="E97" s="238"/>
      <c r="F97" s="233"/>
      <c r="G97" s="234"/>
      <c r="H97" s="231"/>
      <c r="I97" s="231"/>
      <c r="J97" s="115"/>
    </row>
    <row r="98" spans="1:10" x14ac:dyDescent="0.25">
      <c r="A98" s="110"/>
      <c r="B98" s="115"/>
      <c r="C98" s="112"/>
      <c r="D98" s="238"/>
      <c r="E98" s="238"/>
      <c r="F98" s="233"/>
      <c r="G98" s="234"/>
      <c r="H98" s="231"/>
      <c r="I98" s="231"/>
      <c r="J98" s="115"/>
    </row>
    <row r="99" spans="1:10" ht="15.75" thickBot="1" x14ac:dyDescent="0.3">
      <c r="A99" s="110"/>
      <c r="B99" s="117"/>
      <c r="C99" s="119"/>
      <c r="D99" s="192"/>
      <c r="E99" s="192"/>
      <c r="F99" s="118"/>
      <c r="G99" s="118"/>
      <c r="H99" s="192"/>
      <c r="I99" s="192"/>
      <c r="J99" s="115"/>
    </row>
    <row r="100" spans="1:10" x14ac:dyDescent="0.25">
      <c r="H100" s="113"/>
    </row>
    <row r="103" spans="1:10" x14ac:dyDescent="0.25">
      <c r="C103" s="289" t="s">
        <v>1260</v>
      </c>
      <c r="D103" s="31"/>
      <c r="E103" s="31"/>
      <c r="F103" s="31"/>
      <c r="G103" s="290" t="s">
        <v>1262</v>
      </c>
    </row>
    <row r="104" spans="1:10" x14ac:dyDescent="0.25">
      <c r="C104" s="290" t="s">
        <v>1261</v>
      </c>
      <c r="D104" s="31"/>
      <c r="E104" s="31"/>
      <c r="F104" s="31"/>
      <c r="G104" s="290" t="s">
        <v>1263</v>
      </c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  <ignoredErrors>
    <ignoredError sqref="E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I27" sqref="I27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2.710937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1267</v>
      </c>
    </row>
    <row r="2" spans="2:13" ht="15.75" thickBot="1" x14ac:dyDescent="0.3">
      <c r="B2" s="496" t="s">
        <v>693</v>
      </c>
      <c r="C2" s="497"/>
      <c r="D2" s="498"/>
      <c r="E2" s="498"/>
      <c r="F2" s="498"/>
      <c r="G2" s="498"/>
      <c r="H2" s="498"/>
      <c r="I2" s="498"/>
      <c r="J2" s="498"/>
      <c r="K2" s="499"/>
    </row>
    <row r="3" spans="2:13" ht="15.75" customHeight="1" thickBot="1" x14ac:dyDescent="0.3">
      <c r="B3" s="496" t="s">
        <v>922</v>
      </c>
      <c r="C3" s="497"/>
      <c r="D3" s="498"/>
      <c r="E3" s="498"/>
      <c r="F3" s="498"/>
      <c r="G3" s="498"/>
      <c r="H3" s="498"/>
      <c r="I3" s="498"/>
      <c r="J3" s="498"/>
      <c r="K3" s="499"/>
    </row>
    <row r="4" spans="2:13" ht="15.75" customHeight="1" thickBot="1" x14ac:dyDescent="0.3">
      <c r="B4" s="496" t="s">
        <v>1276</v>
      </c>
      <c r="C4" s="497"/>
      <c r="D4" s="498"/>
      <c r="E4" s="498"/>
      <c r="F4" s="498"/>
      <c r="G4" s="498"/>
      <c r="H4" s="498"/>
      <c r="I4" s="498"/>
      <c r="J4" s="498"/>
      <c r="K4" s="499"/>
    </row>
    <row r="5" spans="2:13" ht="15.75" customHeight="1" thickBot="1" x14ac:dyDescent="0.3">
      <c r="B5" s="496" t="s">
        <v>923</v>
      </c>
      <c r="C5" s="497"/>
      <c r="D5" s="498"/>
      <c r="E5" s="498"/>
      <c r="F5" s="498"/>
      <c r="G5" s="498"/>
      <c r="H5" s="498"/>
      <c r="I5" s="498"/>
      <c r="J5" s="498"/>
      <c r="K5" s="499"/>
    </row>
    <row r="6" spans="2:13" ht="36.75" customHeight="1" x14ac:dyDescent="0.25">
      <c r="B6" s="500" t="s">
        <v>942</v>
      </c>
      <c r="C6" s="501"/>
      <c r="D6" s="502"/>
      <c r="E6" s="337" t="s">
        <v>943</v>
      </c>
      <c r="F6" s="506" t="s">
        <v>924</v>
      </c>
      <c r="G6" s="506" t="s">
        <v>925</v>
      </c>
      <c r="H6" s="506" t="s">
        <v>944</v>
      </c>
      <c r="I6" s="337" t="s">
        <v>945</v>
      </c>
      <c r="J6" s="506" t="s">
        <v>927</v>
      </c>
      <c r="K6" s="506" t="s">
        <v>928</v>
      </c>
    </row>
    <row r="7" spans="2:13" ht="41.25" customHeight="1" thickBot="1" x14ac:dyDescent="0.3">
      <c r="B7" s="503"/>
      <c r="C7" s="504"/>
      <c r="D7" s="505"/>
      <c r="E7" s="338" t="s">
        <v>1274</v>
      </c>
      <c r="F7" s="507"/>
      <c r="G7" s="507"/>
      <c r="H7" s="507"/>
      <c r="I7" s="338" t="s">
        <v>926</v>
      </c>
      <c r="J7" s="507"/>
      <c r="K7" s="507"/>
    </row>
    <row r="8" spans="2:13" x14ac:dyDescent="0.25">
      <c r="B8" s="493"/>
      <c r="C8" s="494"/>
      <c r="D8" s="495"/>
      <c r="E8" s="242"/>
      <c r="F8" s="242"/>
      <c r="G8" s="242"/>
      <c r="H8" s="242"/>
      <c r="I8" s="242"/>
      <c r="J8" s="242"/>
      <c r="K8" s="242"/>
    </row>
    <row r="9" spans="2:13" ht="22.5" customHeight="1" x14ac:dyDescent="0.25">
      <c r="B9" s="476" t="s">
        <v>929</v>
      </c>
      <c r="C9" s="477"/>
      <c r="D9" s="478"/>
      <c r="E9" s="267">
        <f>E10+E18</f>
        <v>0</v>
      </c>
      <c r="F9" s="267">
        <f>F10+F18</f>
        <v>0</v>
      </c>
      <c r="G9" s="267">
        <f>G10+G18</f>
        <v>0</v>
      </c>
      <c r="H9" s="267">
        <f>H10+H18</f>
        <v>0</v>
      </c>
      <c r="I9" s="267">
        <f>E9+F9-G9+H9</f>
        <v>0</v>
      </c>
      <c r="J9" s="267">
        <f>J10+J18</f>
        <v>0</v>
      </c>
      <c r="K9" s="267">
        <f>K10+K18</f>
        <v>0</v>
      </c>
    </row>
    <row r="10" spans="2:13" x14ac:dyDescent="0.25">
      <c r="B10" s="426" t="s">
        <v>951</v>
      </c>
      <c r="C10" s="427"/>
      <c r="D10" s="460"/>
      <c r="E10" s="267">
        <f>E12+E14+E16</f>
        <v>0</v>
      </c>
      <c r="F10" s="267">
        <f>F12+F14+F16</f>
        <v>0</v>
      </c>
      <c r="G10" s="267">
        <f>G12+G14+G16</f>
        <v>0</v>
      </c>
      <c r="H10" s="267">
        <f>H12+H14+H16</f>
        <v>0</v>
      </c>
      <c r="I10" s="267">
        <f>E10+F10-G10+H10</f>
        <v>0</v>
      </c>
      <c r="J10" s="267">
        <f>J12+J14+J16</f>
        <v>0</v>
      </c>
      <c r="K10" s="267">
        <f>K12+K14+K16</f>
        <v>0</v>
      </c>
    </row>
    <row r="11" spans="2:13" ht="11.25" customHeight="1" x14ac:dyDescent="0.25">
      <c r="B11" s="115"/>
      <c r="C11" s="208"/>
      <c r="D11" s="202"/>
      <c r="E11" s="244"/>
      <c r="F11" s="244"/>
      <c r="G11" s="244"/>
      <c r="H11" s="244"/>
      <c r="I11" s="244"/>
      <c r="J11" s="244"/>
      <c r="K11" s="244"/>
    </row>
    <row r="12" spans="2:13" x14ac:dyDescent="0.25">
      <c r="B12" s="204"/>
      <c r="C12" s="205"/>
      <c r="D12" s="124" t="s">
        <v>946</v>
      </c>
      <c r="E12" s="244"/>
      <c r="F12" s="244"/>
      <c r="G12" s="244"/>
      <c r="H12" s="244"/>
      <c r="I12" s="244"/>
      <c r="J12" s="244"/>
      <c r="K12" s="244"/>
    </row>
    <row r="13" spans="2:13" ht="12" customHeight="1" x14ac:dyDescent="0.25">
      <c r="B13" s="204"/>
      <c r="C13" s="205"/>
      <c r="D13" s="124"/>
      <c r="E13" s="244"/>
      <c r="F13" s="244"/>
      <c r="G13" s="244"/>
      <c r="H13" s="244"/>
      <c r="I13" s="244"/>
      <c r="J13" s="244"/>
      <c r="K13" s="244"/>
    </row>
    <row r="14" spans="2:13" x14ac:dyDescent="0.25">
      <c r="B14" s="123"/>
      <c r="C14" s="167"/>
      <c r="D14" s="124" t="s">
        <v>939</v>
      </c>
      <c r="E14" s="245"/>
      <c r="F14" s="245"/>
      <c r="G14" s="245"/>
      <c r="H14" s="245"/>
      <c r="I14" s="245"/>
      <c r="J14" s="245"/>
      <c r="K14" s="245"/>
    </row>
    <row r="15" spans="2:13" x14ac:dyDescent="0.25">
      <c r="B15" s="123"/>
      <c r="C15" s="167"/>
      <c r="D15" s="124"/>
      <c r="E15" s="245"/>
      <c r="F15" s="245"/>
      <c r="G15" s="245"/>
      <c r="H15" s="245"/>
      <c r="I15" s="245"/>
      <c r="J15" s="245"/>
      <c r="K15" s="245"/>
    </row>
    <row r="16" spans="2:13" x14ac:dyDescent="0.25">
      <c r="B16" s="123"/>
      <c r="C16" s="167"/>
      <c r="D16" s="124" t="s">
        <v>930</v>
      </c>
      <c r="E16" s="245"/>
      <c r="F16" s="245"/>
      <c r="G16" s="245"/>
      <c r="H16" s="245"/>
      <c r="I16" s="245"/>
      <c r="J16" s="245"/>
      <c r="K16" s="245"/>
      <c r="M16" t="s">
        <v>1228</v>
      </c>
    </row>
    <row r="17" spans="2:11" ht="11.25" customHeight="1" x14ac:dyDescent="0.25">
      <c r="B17" s="123"/>
      <c r="C17" s="167"/>
      <c r="D17" s="124"/>
      <c r="E17" s="245"/>
      <c r="F17" s="245"/>
      <c r="G17" s="245"/>
      <c r="H17" s="245"/>
      <c r="I17" s="245"/>
      <c r="J17" s="245"/>
      <c r="K17" s="245"/>
    </row>
    <row r="18" spans="2:11" x14ac:dyDescent="0.25">
      <c r="B18" s="476" t="s">
        <v>947</v>
      </c>
      <c r="C18" s="477"/>
      <c r="D18" s="478"/>
      <c r="E18" s="267">
        <f>E20+E22+E24</f>
        <v>0</v>
      </c>
      <c r="F18" s="267">
        <f>F20+F22+F24</f>
        <v>0</v>
      </c>
      <c r="G18" s="267">
        <f>G20+G22+G24</f>
        <v>0</v>
      </c>
      <c r="H18" s="267">
        <f>H20+H22+H24</f>
        <v>0</v>
      </c>
      <c r="I18" s="267">
        <f>E18+F18-G18+H18</f>
        <v>0</v>
      </c>
      <c r="J18" s="267">
        <f>J20+J22+J24</f>
        <v>0</v>
      </c>
      <c r="K18" s="267">
        <f>K20+K22+K24</f>
        <v>0</v>
      </c>
    </row>
    <row r="19" spans="2:11" ht="12" customHeight="1" x14ac:dyDescent="0.25">
      <c r="B19" s="204"/>
      <c r="C19" s="205"/>
      <c r="D19" s="206"/>
      <c r="E19" s="244"/>
      <c r="F19" s="244"/>
      <c r="G19" s="244"/>
      <c r="H19" s="244"/>
      <c r="I19" s="244"/>
      <c r="J19" s="244"/>
      <c r="K19" s="244"/>
    </row>
    <row r="20" spans="2:11" x14ac:dyDescent="0.25">
      <c r="B20" s="204"/>
      <c r="C20" s="205"/>
      <c r="D20" s="124" t="s">
        <v>940</v>
      </c>
      <c r="E20" s="244"/>
      <c r="F20" s="244"/>
      <c r="G20" s="244"/>
      <c r="H20" s="244"/>
      <c r="I20" s="244"/>
      <c r="J20" s="244"/>
      <c r="K20" s="244"/>
    </row>
    <row r="21" spans="2:11" ht="12" customHeight="1" x14ac:dyDescent="0.25">
      <c r="B21" s="204"/>
      <c r="C21" s="205"/>
      <c r="D21" s="124"/>
      <c r="E21" s="244"/>
      <c r="F21" s="244"/>
      <c r="G21" s="244"/>
      <c r="H21" s="244"/>
      <c r="I21" s="244"/>
      <c r="J21" s="244"/>
      <c r="K21" s="244"/>
    </row>
    <row r="22" spans="2:11" x14ac:dyDescent="0.25">
      <c r="B22" s="123"/>
      <c r="C22" s="167"/>
      <c r="D22" s="124" t="s">
        <v>941</v>
      </c>
      <c r="E22" s="245"/>
      <c r="F22" s="245"/>
      <c r="G22" s="245"/>
      <c r="H22" s="245"/>
      <c r="I22" s="245"/>
      <c r="J22" s="245"/>
      <c r="K22" s="245"/>
    </row>
    <row r="23" spans="2:11" ht="11.25" customHeight="1" x14ac:dyDescent="0.25">
      <c r="B23" s="123"/>
      <c r="C23" s="167"/>
      <c r="D23" s="124"/>
      <c r="E23" s="245"/>
      <c r="F23" s="245"/>
      <c r="G23" s="245"/>
      <c r="H23" s="245"/>
      <c r="I23" s="245"/>
      <c r="J23" s="245"/>
      <c r="K23" s="245"/>
    </row>
    <row r="24" spans="2:11" x14ac:dyDescent="0.25">
      <c r="B24" s="123"/>
      <c r="C24" s="167"/>
      <c r="D24" s="124" t="s">
        <v>931</v>
      </c>
      <c r="E24" s="245"/>
      <c r="F24" s="245"/>
      <c r="G24" s="245"/>
      <c r="H24" s="245"/>
      <c r="I24" s="245"/>
      <c r="J24" s="245"/>
      <c r="K24" s="245"/>
    </row>
    <row r="25" spans="2:11" ht="11.25" customHeight="1" x14ac:dyDescent="0.25">
      <c r="B25" s="123"/>
      <c r="C25" s="167"/>
      <c r="D25" s="124"/>
      <c r="E25" s="245"/>
      <c r="F25" s="245"/>
      <c r="G25" s="245"/>
      <c r="H25" s="245"/>
      <c r="I25" s="245"/>
      <c r="J25" s="245"/>
      <c r="K25" s="245"/>
    </row>
    <row r="26" spans="2:11" x14ac:dyDescent="0.25">
      <c r="B26" s="476" t="s">
        <v>948</v>
      </c>
      <c r="C26" s="477"/>
      <c r="D26" s="478"/>
      <c r="E26" s="267">
        <v>0</v>
      </c>
      <c r="F26" s="373">
        <v>172123</v>
      </c>
      <c r="G26" s="332">
        <v>0</v>
      </c>
      <c r="H26" s="267">
        <v>0</v>
      </c>
      <c r="I26" s="313">
        <v>172123</v>
      </c>
      <c r="J26" s="267">
        <v>0</v>
      </c>
      <c r="K26" s="267">
        <v>0</v>
      </c>
    </row>
    <row r="27" spans="2:11" x14ac:dyDescent="0.25">
      <c r="B27" s="123"/>
      <c r="C27" s="167"/>
      <c r="D27" s="124"/>
      <c r="E27" s="249"/>
      <c r="F27" s="287"/>
      <c r="G27" s="287"/>
      <c r="H27" s="267"/>
      <c r="I27" s="361"/>
      <c r="J27" s="267"/>
      <c r="K27" s="267"/>
    </row>
    <row r="28" spans="2:11" ht="23.25" customHeight="1" x14ac:dyDescent="0.25">
      <c r="B28" s="476" t="s">
        <v>949</v>
      </c>
      <c r="C28" s="477"/>
      <c r="D28" s="478"/>
      <c r="E28" s="267">
        <f>E9+E26</f>
        <v>0</v>
      </c>
      <c r="F28" s="332">
        <v>0</v>
      </c>
      <c r="G28" s="332">
        <v>0</v>
      </c>
      <c r="H28" s="267">
        <f>H9+H26</f>
        <v>0</v>
      </c>
      <c r="I28" s="267">
        <v>0</v>
      </c>
      <c r="J28" s="267">
        <f>J9+J26</f>
        <v>0</v>
      </c>
      <c r="K28" s="267">
        <f>K9+K26</f>
        <v>0</v>
      </c>
    </row>
    <row r="29" spans="2:11" ht="9.75" customHeight="1" x14ac:dyDescent="0.25">
      <c r="B29" s="476"/>
      <c r="C29" s="477"/>
      <c r="D29" s="478"/>
      <c r="E29" s="244"/>
      <c r="F29" s="244"/>
      <c r="G29" s="244"/>
      <c r="H29" s="244"/>
      <c r="I29" s="244"/>
      <c r="J29" s="244"/>
      <c r="K29" s="244"/>
    </row>
    <row r="30" spans="2:11" ht="16.5" customHeight="1" x14ac:dyDescent="0.25">
      <c r="B30" s="476" t="s">
        <v>938</v>
      </c>
      <c r="C30" s="477"/>
      <c r="D30" s="478"/>
      <c r="E30" s="267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7">
        <v>0</v>
      </c>
    </row>
    <row r="31" spans="2:11" ht="10.5" customHeight="1" x14ac:dyDescent="0.25">
      <c r="B31" s="204"/>
      <c r="C31" s="205"/>
      <c r="D31" s="206"/>
      <c r="E31" s="246"/>
      <c r="F31" s="244"/>
      <c r="G31" s="244"/>
      <c r="H31" s="244"/>
      <c r="I31" s="244"/>
      <c r="J31" s="244"/>
      <c r="K31" s="244"/>
    </row>
    <row r="32" spans="2:11" ht="15" customHeight="1" x14ac:dyDescent="0.25">
      <c r="B32" s="115"/>
      <c r="C32" s="482" t="s">
        <v>932</v>
      </c>
      <c r="D32" s="444"/>
      <c r="E32" s="247"/>
      <c r="F32" s="243"/>
      <c r="G32" s="243"/>
      <c r="H32" s="243"/>
      <c r="I32" s="243"/>
      <c r="J32" s="243"/>
      <c r="K32" s="243"/>
    </row>
    <row r="33" spans="1:11" ht="11.25" customHeight="1" x14ac:dyDescent="0.25">
      <c r="A33" s="112"/>
      <c r="B33" s="115"/>
      <c r="C33" s="200"/>
      <c r="D33" s="207"/>
      <c r="E33" s="247"/>
      <c r="F33" s="243"/>
      <c r="G33" s="243"/>
      <c r="H33" s="243"/>
      <c r="I33" s="243"/>
      <c r="J33" s="243"/>
      <c r="K33" s="243"/>
    </row>
    <row r="34" spans="1:11" ht="15" customHeight="1" x14ac:dyDescent="0.25">
      <c r="A34" s="112"/>
      <c r="B34" s="115"/>
      <c r="C34" s="482" t="s">
        <v>933</v>
      </c>
      <c r="D34" s="444"/>
      <c r="E34" s="243"/>
      <c r="F34" s="243"/>
      <c r="G34" s="243"/>
      <c r="H34" s="243"/>
      <c r="I34" s="243"/>
      <c r="J34" s="243"/>
      <c r="K34" s="243"/>
    </row>
    <row r="35" spans="1:11" ht="12" customHeight="1" x14ac:dyDescent="0.25">
      <c r="A35" s="112"/>
      <c r="B35" s="115"/>
      <c r="C35" s="200"/>
      <c r="D35" s="207"/>
      <c r="E35" s="247"/>
      <c r="F35" s="243"/>
      <c r="G35" s="243"/>
      <c r="H35" s="243"/>
      <c r="I35" s="243"/>
      <c r="J35" s="243"/>
      <c r="K35" s="243"/>
    </row>
    <row r="36" spans="1:11" ht="15" customHeight="1" x14ac:dyDescent="0.25">
      <c r="A36" s="112"/>
      <c r="B36" s="115"/>
      <c r="C36" s="482" t="s">
        <v>934</v>
      </c>
      <c r="D36" s="444"/>
      <c r="E36" s="247"/>
      <c r="F36" s="243"/>
      <c r="G36" s="243"/>
      <c r="H36" s="243"/>
      <c r="I36" s="243"/>
      <c r="J36" s="243"/>
      <c r="K36" s="243"/>
    </row>
    <row r="37" spans="1:11" ht="12" customHeight="1" x14ac:dyDescent="0.25">
      <c r="B37" s="490"/>
      <c r="C37" s="491"/>
      <c r="D37" s="492"/>
      <c r="E37" s="243"/>
      <c r="F37" s="243"/>
      <c r="G37" s="243"/>
      <c r="H37" s="243"/>
      <c r="I37" s="243"/>
      <c r="J37" s="243"/>
      <c r="K37" s="243"/>
    </row>
    <row r="38" spans="1:11" ht="24.75" customHeight="1" x14ac:dyDescent="0.25">
      <c r="B38" s="476" t="s">
        <v>950</v>
      </c>
      <c r="C38" s="477"/>
      <c r="D38" s="478"/>
      <c r="E38" s="267">
        <v>0</v>
      </c>
      <c r="F38" s="267">
        <v>0</v>
      </c>
      <c r="G38" s="267">
        <v>0</v>
      </c>
      <c r="H38" s="267">
        <v>0</v>
      </c>
      <c r="I38" s="267">
        <v>0</v>
      </c>
      <c r="J38" s="267">
        <v>0</v>
      </c>
      <c r="K38" s="267">
        <v>0</v>
      </c>
    </row>
    <row r="39" spans="1:11" ht="13.5" customHeight="1" x14ac:dyDescent="0.25">
      <c r="A39" s="112"/>
      <c r="B39" s="204"/>
      <c r="C39" s="205"/>
      <c r="D39" s="206"/>
      <c r="E39" s="243"/>
      <c r="F39" s="243"/>
      <c r="G39" s="243"/>
      <c r="H39" s="243"/>
      <c r="I39" s="243"/>
      <c r="J39" s="243"/>
      <c r="K39" s="243"/>
    </row>
    <row r="40" spans="1:11" ht="21" customHeight="1" x14ac:dyDescent="0.25">
      <c r="A40" s="112"/>
      <c r="B40" s="115"/>
      <c r="C40" s="482" t="s">
        <v>935</v>
      </c>
      <c r="D40" s="444"/>
      <c r="E40" s="243"/>
      <c r="F40" s="243"/>
      <c r="G40" s="243"/>
      <c r="H40" s="243"/>
      <c r="I40" s="243"/>
      <c r="J40" s="243"/>
      <c r="K40" s="243"/>
    </row>
    <row r="41" spans="1:11" ht="12.75" customHeight="1" x14ac:dyDescent="0.25">
      <c r="A41" s="112"/>
      <c r="B41" s="115"/>
      <c r="C41" s="200"/>
      <c r="D41" s="207"/>
      <c r="E41" s="243"/>
      <c r="F41" s="243"/>
      <c r="G41" s="243"/>
      <c r="H41" s="243"/>
      <c r="I41" s="243"/>
      <c r="J41" s="243"/>
      <c r="K41" s="243"/>
    </row>
    <row r="42" spans="1:11" ht="15" customHeight="1" x14ac:dyDescent="0.25">
      <c r="A42" s="112"/>
      <c r="B42" s="115"/>
      <c r="C42" s="482" t="s">
        <v>936</v>
      </c>
      <c r="D42" s="444"/>
      <c r="E42" s="243"/>
      <c r="F42" s="243"/>
      <c r="G42" s="243"/>
      <c r="H42" s="243"/>
      <c r="I42" s="243"/>
      <c r="J42" s="243"/>
      <c r="K42" s="243"/>
    </row>
    <row r="43" spans="1:11" ht="13.5" customHeight="1" x14ac:dyDescent="0.25">
      <c r="A43" s="112"/>
      <c r="B43" s="115"/>
      <c r="C43" s="200"/>
      <c r="D43" s="207"/>
      <c r="E43" s="243"/>
      <c r="F43" s="243"/>
      <c r="G43" s="243"/>
      <c r="H43" s="243"/>
      <c r="I43" s="243"/>
      <c r="J43" s="243"/>
      <c r="K43" s="243"/>
    </row>
    <row r="44" spans="1:11" ht="20.25" customHeight="1" x14ac:dyDescent="0.25">
      <c r="A44" s="112"/>
      <c r="B44" s="115"/>
      <c r="C44" s="482" t="s">
        <v>937</v>
      </c>
      <c r="D44" s="444"/>
      <c r="E44" s="243"/>
      <c r="F44" s="243"/>
      <c r="G44" s="243"/>
      <c r="H44" s="243"/>
      <c r="I44" s="243"/>
      <c r="J44" s="243"/>
      <c r="K44" s="243"/>
    </row>
    <row r="45" spans="1:11" ht="15.75" thickBot="1" x14ac:dyDescent="0.3">
      <c r="B45" s="479"/>
      <c r="C45" s="480"/>
      <c r="D45" s="481"/>
      <c r="E45" s="248"/>
      <c r="F45" s="248"/>
      <c r="G45" s="248"/>
      <c r="H45" s="248"/>
      <c r="I45" s="248"/>
      <c r="J45" s="248"/>
      <c r="K45" s="248"/>
    </row>
    <row r="46" spans="1:11" ht="15.75" thickBot="1" x14ac:dyDescent="0.3"/>
    <row r="47" spans="1:11" ht="22.5" x14ac:dyDescent="0.25">
      <c r="D47" s="484" t="s">
        <v>953</v>
      </c>
      <c r="E47" s="339" t="s">
        <v>1230</v>
      </c>
      <c r="F47" s="339" t="s">
        <v>954</v>
      </c>
      <c r="G47" s="339" t="s">
        <v>957</v>
      </c>
      <c r="H47" s="487" t="s">
        <v>959</v>
      </c>
      <c r="I47" s="339" t="s">
        <v>960</v>
      </c>
    </row>
    <row r="48" spans="1:11" x14ac:dyDescent="0.25">
      <c r="D48" s="485"/>
      <c r="E48" s="335" t="s">
        <v>1231</v>
      </c>
      <c r="F48" s="335" t="s">
        <v>955</v>
      </c>
      <c r="G48" s="335" t="s">
        <v>958</v>
      </c>
      <c r="H48" s="488"/>
      <c r="I48" s="335" t="s">
        <v>961</v>
      </c>
    </row>
    <row r="49" spans="2:11" ht="15.75" thickBot="1" x14ac:dyDescent="0.3">
      <c r="D49" s="486"/>
      <c r="E49" s="340"/>
      <c r="F49" s="336" t="s">
        <v>956</v>
      </c>
      <c r="G49" s="341"/>
      <c r="H49" s="489"/>
      <c r="I49" s="341"/>
    </row>
    <row r="50" spans="2:11" ht="22.5" x14ac:dyDescent="0.25">
      <c r="D50" s="127" t="s">
        <v>962</v>
      </c>
      <c r="E50" s="305">
        <v>0</v>
      </c>
      <c r="F50" s="305">
        <v>0</v>
      </c>
      <c r="G50" s="305">
        <v>0</v>
      </c>
      <c r="H50" s="305">
        <v>0</v>
      </c>
      <c r="I50" s="305">
        <v>0</v>
      </c>
    </row>
    <row r="51" spans="2:11" x14ac:dyDescent="0.25">
      <c r="D51" s="127"/>
      <c r="E51" s="250"/>
      <c r="F51" s="250"/>
      <c r="G51" s="250"/>
      <c r="H51" s="250"/>
      <c r="I51" s="250"/>
    </row>
    <row r="52" spans="2:11" x14ac:dyDescent="0.25">
      <c r="D52" s="128" t="s">
        <v>963</v>
      </c>
      <c r="E52" s="250"/>
      <c r="F52" s="250"/>
      <c r="G52" s="250"/>
      <c r="H52" s="250"/>
      <c r="I52" s="250"/>
    </row>
    <row r="53" spans="2:11" x14ac:dyDescent="0.25">
      <c r="D53" s="128"/>
      <c r="E53" s="250"/>
      <c r="F53" s="250"/>
      <c r="G53" s="250"/>
      <c r="H53" s="250"/>
      <c r="I53" s="250"/>
    </row>
    <row r="54" spans="2:11" x14ac:dyDescent="0.25">
      <c r="D54" s="128" t="s">
        <v>964</v>
      </c>
      <c r="E54" s="250"/>
      <c r="F54" s="250"/>
      <c r="G54" s="250"/>
      <c r="H54" s="250"/>
      <c r="I54" s="250"/>
    </row>
    <row r="55" spans="2:11" x14ac:dyDescent="0.25">
      <c r="D55" s="128"/>
      <c r="E55" s="250"/>
      <c r="F55" s="250"/>
      <c r="G55" s="250"/>
      <c r="H55" s="250"/>
      <c r="I55" s="250"/>
    </row>
    <row r="56" spans="2:11" ht="15.75" thickBot="1" x14ac:dyDescent="0.3">
      <c r="D56" s="129" t="s">
        <v>965</v>
      </c>
      <c r="E56" s="251"/>
      <c r="F56" s="251"/>
      <c r="G56" s="251"/>
      <c r="H56" s="251"/>
      <c r="I56" s="251"/>
    </row>
    <row r="60" spans="2:11" x14ac:dyDescent="0.25">
      <c r="D60" s="483" t="s">
        <v>1260</v>
      </c>
      <c r="E60" s="483"/>
      <c r="F60" s="483"/>
      <c r="H60" s="483" t="s">
        <v>1262</v>
      </c>
      <c r="I60" s="483"/>
      <c r="J60" s="483"/>
    </row>
    <row r="61" spans="2:11" x14ac:dyDescent="0.25">
      <c r="D61" s="483" t="s">
        <v>1261</v>
      </c>
      <c r="E61" s="483"/>
      <c r="F61" s="483"/>
      <c r="H61" s="483" t="s">
        <v>1263</v>
      </c>
      <c r="I61" s="483"/>
      <c r="J61" s="483"/>
    </row>
    <row r="64" spans="2:11" ht="36.75" customHeight="1" x14ac:dyDescent="0.25">
      <c r="B64" s="126">
        <v>1</v>
      </c>
      <c r="C64" s="126"/>
      <c r="D64" s="475" t="s">
        <v>952</v>
      </c>
      <c r="E64" s="475"/>
      <c r="F64" s="475"/>
      <c r="G64" s="475"/>
      <c r="H64" s="475"/>
      <c r="I64" s="475"/>
      <c r="J64" s="475"/>
      <c r="K64" s="475"/>
    </row>
    <row r="65" spans="2:11" ht="21.75" customHeight="1" x14ac:dyDescent="0.25">
      <c r="B65">
        <v>2</v>
      </c>
      <c r="D65" s="475" t="s">
        <v>1227</v>
      </c>
      <c r="E65" s="475"/>
      <c r="F65" s="475"/>
      <c r="G65" s="475"/>
      <c r="H65" s="475"/>
      <c r="I65" s="475"/>
      <c r="J65" s="475"/>
      <c r="K65" s="475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  <ignoredErrors>
    <ignoredError sqref="I9:I10 I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B5" sqref="B5:M5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1268</v>
      </c>
    </row>
    <row r="2" spans="1:13" x14ac:dyDescent="0.25">
      <c r="B2" s="508" t="s">
        <v>693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10"/>
    </row>
    <row r="3" spans="1:13" ht="15.75" customHeight="1" x14ac:dyDescent="0.25">
      <c r="B3" s="450" t="s">
        <v>966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</row>
    <row r="4" spans="1:13" ht="15.75" customHeight="1" thickBot="1" x14ac:dyDescent="0.3">
      <c r="B4" s="453" t="s">
        <v>1276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5"/>
    </row>
    <row r="5" spans="1:13" ht="15.75" thickBot="1" x14ac:dyDescent="0.3">
      <c r="B5" s="511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3"/>
    </row>
    <row r="6" spans="1:13" ht="79.5" customHeight="1" thickBot="1" x14ac:dyDescent="0.3">
      <c r="B6" s="515" t="s">
        <v>967</v>
      </c>
      <c r="C6" s="516"/>
      <c r="D6" s="342" t="s">
        <v>968</v>
      </c>
      <c r="E6" s="342" t="s">
        <v>969</v>
      </c>
      <c r="F6" s="342" t="s">
        <v>970</v>
      </c>
      <c r="G6" s="342" t="s">
        <v>971</v>
      </c>
      <c r="H6" s="342" t="s">
        <v>972</v>
      </c>
      <c r="I6" s="342" t="s">
        <v>973</v>
      </c>
      <c r="J6" s="342" t="s">
        <v>974</v>
      </c>
      <c r="K6" s="342" t="s">
        <v>975</v>
      </c>
      <c r="L6" s="342" t="s">
        <v>976</v>
      </c>
      <c r="M6" s="342" t="s">
        <v>977</v>
      </c>
    </row>
    <row r="7" spans="1:13" ht="10.5" customHeight="1" x14ac:dyDescent="0.25">
      <c r="A7" s="112"/>
      <c r="B7" s="115"/>
      <c r="C7" s="206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7.25" customHeight="1" x14ac:dyDescent="0.25">
      <c r="A8" s="112"/>
      <c r="B8" s="517" t="s">
        <v>978</v>
      </c>
      <c r="C8" s="518"/>
      <c r="D8" s="267"/>
      <c r="E8" s="267"/>
      <c r="F8" s="267"/>
      <c r="G8" s="267">
        <f>G10+G12+G14+G16</f>
        <v>0</v>
      </c>
      <c r="H8" s="267"/>
      <c r="I8" s="267">
        <f t="shared" ref="I8:L8" si="0">I10+I12+I14+I16</f>
        <v>0</v>
      </c>
      <c r="J8" s="267">
        <f>J10+J12+J14+J16</f>
        <v>0</v>
      </c>
      <c r="K8" s="267">
        <f t="shared" si="0"/>
        <v>0</v>
      </c>
      <c r="L8" s="267">
        <f t="shared" si="0"/>
        <v>0</v>
      </c>
      <c r="M8" s="267">
        <f>G8-L8</f>
        <v>0</v>
      </c>
    </row>
    <row r="9" spans="1:13" ht="12.75" customHeight="1" x14ac:dyDescent="0.25">
      <c r="A9" s="112"/>
      <c r="B9" s="252"/>
      <c r="C9" s="209"/>
      <c r="D9" s="267"/>
      <c r="E9" s="267"/>
      <c r="F9" s="267"/>
      <c r="G9" s="267"/>
      <c r="H9" s="267"/>
      <c r="I9" s="267"/>
      <c r="J9" s="267"/>
      <c r="K9" s="267"/>
      <c r="L9" s="267"/>
      <c r="M9" s="267"/>
    </row>
    <row r="10" spans="1:13" x14ac:dyDescent="0.25">
      <c r="A10" s="112"/>
      <c r="B10" s="115"/>
      <c r="C10" s="159" t="s">
        <v>979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</row>
    <row r="11" spans="1:13" ht="12" customHeight="1" x14ac:dyDescent="0.25">
      <c r="A11" s="112"/>
      <c r="B11" s="115"/>
      <c r="C11" s="159"/>
      <c r="D11" s="267"/>
      <c r="E11" s="267"/>
      <c r="F11" s="267"/>
      <c r="G11" s="267"/>
      <c r="H11" s="267"/>
      <c r="I11" s="267"/>
      <c r="J11" s="267"/>
      <c r="K11" s="267"/>
      <c r="L11" s="267"/>
      <c r="M11" s="267"/>
    </row>
    <row r="12" spans="1:13" x14ac:dyDescent="0.25">
      <c r="A12" s="112"/>
      <c r="B12" s="115"/>
      <c r="C12" s="159" t="s">
        <v>980</v>
      </c>
      <c r="D12" s="267"/>
      <c r="E12" s="267"/>
      <c r="F12" s="267"/>
      <c r="G12" s="267"/>
      <c r="H12" s="267"/>
      <c r="I12" s="267"/>
      <c r="J12" s="267"/>
      <c r="K12" s="267"/>
      <c r="L12" s="267"/>
      <c r="M12" s="267"/>
    </row>
    <row r="13" spans="1:13" ht="10.5" customHeight="1" x14ac:dyDescent="0.25">
      <c r="A13" s="112"/>
      <c r="B13" s="115"/>
      <c r="C13" s="159"/>
      <c r="D13" s="267"/>
      <c r="E13" s="267"/>
      <c r="F13" s="267"/>
      <c r="G13" s="267"/>
      <c r="H13" s="267"/>
      <c r="I13" s="267"/>
      <c r="J13" s="267"/>
      <c r="K13" s="267"/>
      <c r="L13" s="267"/>
      <c r="M13" s="267"/>
    </row>
    <row r="14" spans="1:13" x14ac:dyDescent="0.25">
      <c r="A14" s="112"/>
      <c r="B14" s="115"/>
      <c r="C14" s="159" t="s">
        <v>981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</row>
    <row r="15" spans="1:13" ht="11.25" customHeight="1" x14ac:dyDescent="0.25">
      <c r="A15" s="112"/>
      <c r="B15" s="115"/>
      <c r="C15" s="159"/>
      <c r="D15" s="267"/>
      <c r="E15" s="267"/>
      <c r="F15" s="267"/>
      <c r="G15" s="267"/>
      <c r="H15" s="267"/>
      <c r="I15" s="267"/>
      <c r="J15" s="267"/>
      <c r="K15" s="267"/>
      <c r="L15" s="267"/>
      <c r="M15" s="267"/>
    </row>
    <row r="16" spans="1:13" x14ac:dyDescent="0.25">
      <c r="A16" s="112"/>
      <c r="B16" s="115"/>
      <c r="C16" s="159" t="s">
        <v>982</v>
      </c>
      <c r="D16" s="267"/>
      <c r="E16" s="267"/>
      <c r="F16" s="267"/>
      <c r="G16" s="267"/>
      <c r="H16" s="267"/>
      <c r="I16" s="267"/>
      <c r="J16" s="267"/>
      <c r="K16" s="267"/>
      <c r="L16" s="267"/>
      <c r="M16" s="267"/>
    </row>
    <row r="17" spans="1:13" x14ac:dyDescent="0.25">
      <c r="A17" s="112"/>
      <c r="B17" s="115"/>
      <c r="C17" s="207"/>
      <c r="D17" s="267"/>
      <c r="E17" s="267"/>
      <c r="F17" s="267"/>
      <c r="G17" s="267"/>
      <c r="H17" s="267"/>
      <c r="I17" s="267"/>
      <c r="J17" s="267"/>
      <c r="K17" s="267"/>
      <c r="L17" s="267"/>
      <c r="M17" s="267"/>
    </row>
    <row r="18" spans="1:13" x14ac:dyDescent="0.25">
      <c r="A18" s="112"/>
      <c r="B18" s="426" t="s">
        <v>983</v>
      </c>
      <c r="C18" s="460"/>
      <c r="D18" s="267"/>
      <c r="E18" s="267"/>
      <c r="F18" s="267"/>
      <c r="G18" s="267">
        <f t="shared" ref="G18:L18" si="1">G20+G22+G24+G26</f>
        <v>0</v>
      </c>
      <c r="H18" s="267"/>
      <c r="I18" s="267">
        <f t="shared" si="1"/>
        <v>0</v>
      </c>
      <c r="J18" s="267">
        <f t="shared" si="1"/>
        <v>0</v>
      </c>
      <c r="K18" s="267">
        <f t="shared" si="1"/>
        <v>0</v>
      </c>
      <c r="L18" s="267">
        <f t="shared" si="1"/>
        <v>0</v>
      </c>
      <c r="M18" s="267">
        <f>G18-L18</f>
        <v>0</v>
      </c>
    </row>
    <row r="19" spans="1:13" ht="10.5" customHeight="1" x14ac:dyDescent="0.25">
      <c r="A19" s="112"/>
      <c r="B19" s="201"/>
      <c r="C19" s="202"/>
      <c r="D19" s="267"/>
      <c r="E19" s="267"/>
      <c r="F19" s="267"/>
      <c r="G19" s="267"/>
      <c r="H19" s="267"/>
      <c r="I19" s="267"/>
      <c r="J19" s="267"/>
      <c r="K19" s="267"/>
      <c r="L19" s="267"/>
      <c r="M19" s="267"/>
    </row>
    <row r="20" spans="1:13" x14ac:dyDescent="0.25">
      <c r="A20" s="112"/>
      <c r="B20" s="115"/>
      <c r="C20" s="159" t="s">
        <v>984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/>
    </row>
    <row r="21" spans="1:13" ht="11.25" customHeight="1" x14ac:dyDescent="0.25">
      <c r="A21" s="112"/>
      <c r="B21" s="115"/>
      <c r="C21" s="1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</row>
    <row r="22" spans="1:13" x14ac:dyDescent="0.25">
      <c r="A22" s="112"/>
      <c r="B22" s="115"/>
      <c r="C22" s="159" t="s">
        <v>985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</row>
    <row r="23" spans="1:13" ht="13.5" customHeight="1" x14ac:dyDescent="0.25">
      <c r="A23" s="112"/>
      <c r="B23" s="115"/>
      <c r="C23" s="159"/>
      <c r="D23" s="267"/>
      <c r="E23" s="267"/>
      <c r="F23" s="267"/>
      <c r="G23" s="267"/>
      <c r="H23" s="267"/>
      <c r="I23" s="267"/>
      <c r="J23" s="267"/>
      <c r="K23" s="267"/>
      <c r="L23" s="267"/>
      <c r="M23" s="267"/>
    </row>
    <row r="24" spans="1:13" x14ac:dyDescent="0.25">
      <c r="A24" s="112"/>
      <c r="B24" s="115"/>
      <c r="C24" s="159" t="s">
        <v>986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</row>
    <row r="25" spans="1:13" ht="11.25" customHeight="1" x14ac:dyDescent="0.25">
      <c r="A25" s="112"/>
      <c r="B25" s="115"/>
      <c r="C25" s="1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</row>
    <row r="26" spans="1:13" x14ac:dyDescent="0.25">
      <c r="A26" s="112"/>
      <c r="B26" s="115"/>
      <c r="C26" s="159" t="s">
        <v>987</v>
      </c>
      <c r="D26" s="267"/>
      <c r="E26" s="267"/>
      <c r="F26" s="267"/>
      <c r="G26" s="267"/>
      <c r="H26" s="267"/>
      <c r="I26" s="267"/>
      <c r="J26" s="267"/>
      <c r="K26" s="267"/>
      <c r="L26" s="267"/>
      <c r="M26" s="267"/>
    </row>
    <row r="27" spans="1:13" x14ac:dyDescent="0.25">
      <c r="A27" s="112"/>
      <c r="B27" s="115"/>
      <c r="C27" s="207"/>
      <c r="D27" s="267"/>
      <c r="E27" s="267"/>
      <c r="F27" s="267"/>
      <c r="G27" s="267"/>
      <c r="H27" s="267"/>
      <c r="I27" s="267"/>
      <c r="J27" s="267"/>
      <c r="K27" s="267"/>
      <c r="L27" s="267"/>
      <c r="M27" s="267"/>
    </row>
    <row r="28" spans="1:13" ht="21.75" customHeight="1" x14ac:dyDescent="0.25">
      <c r="A28" s="112"/>
      <c r="B28" s="517" t="s">
        <v>988</v>
      </c>
      <c r="C28" s="518"/>
      <c r="D28" s="267"/>
      <c r="E28" s="267"/>
      <c r="F28" s="267"/>
      <c r="G28" s="267">
        <f t="shared" ref="G28:L28" si="2">G8+G18</f>
        <v>0</v>
      </c>
      <c r="H28" s="267"/>
      <c r="I28" s="267">
        <f t="shared" si="2"/>
        <v>0</v>
      </c>
      <c r="J28" s="267">
        <f t="shared" si="2"/>
        <v>0</v>
      </c>
      <c r="K28" s="267">
        <f t="shared" si="2"/>
        <v>0</v>
      </c>
      <c r="L28" s="267">
        <f t="shared" si="2"/>
        <v>0</v>
      </c>
      <c r="M28" s="267">
        <f>G28-L28</f>
        <v>0</v>
      </c>
    </row>
    <row r="29" spans="1:13" ht="15.75" thickBot="1" x14ac:dyDescent="0.3">
      <c r="A29" s="112"/>
      <c r="B29" s="117"/>
      <c r="C29" s="168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B30" s="113"/>
    </row>
    <row r="33" spans="4:11" x14ac:dyDescent="0.25">
      <c r="D33" s="514" t="s">
        <v>1260</v>
      </c>
      <c r="E33" s="514"/>
      <c r="F33" s="514"/>
      <c r="G33" s="514"/>
      <c r="H33" s="294"/>
      <c r="I33" s="514" t="s">
        <v>1262</v>
      </c>
      <c r="J33" s="514"/>
      <c r="K33" s="514"/>
    </row>
    <row r="34" spans="4:11" x14ac:dyDescent="0.25">
      <c r="D34" s="514" t="s">
        <v>1261</v>
      </c>
      <c r="E34" s="514"/>
      <c r="F34" s="514"/>
      <c r="G34" s="514"/>
      <c r="H34" s="294"/>
      <c r="I34" s="514" t="s">
        <v>1263</v>
      </c>
      <c r="J34" s="514"/>
      <c r="K34" s="514"/>
    </row>
  </sheetData>
  <mergeCells count="12"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5"/>
  <sheetViews>
    <sheetView topLeftCell="A49" zoomScale="106" zoomScaleNormal="106" workbookViewId="0">
      <selection activeCell="G54" sqref="G54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50" t="s">
        <v>1026</v>
      </c>
      <c r="C1" s="550"/>
      <c r="D1" s="550"/>
      <c r="E1" s="550"/>
      <c r="F1" s="550"/>
      <c r="G1" s="550"/>
    </row>
    <row r="2" spans="2:7" ht="9.9499999999999993" customHeight="1" x14ac:dyDescent="0.25">
      <c r="B2" s="551" t="s">
        <v>693</v>
      </c>
      <c r="C2" s="552"/>
      <c r="D2" s="552"/>
      <c r="E2" s="552"/>
      <c r="F2" s="552"/>
      <c r="G2" s="553"/>
    </row>
    <row r="3" spans="2:7" ht="9.9499999999999993" customHeight="1" x14ac:dyDescent="0.25">
      <c r="B3" s="554" t="s">
        <v>1025</v>
      </c>
      <c r="C3" s="555"/>
      <c r="D3" s="555"/>
      <c r="E3" s="555"/>
      <c r="F3" s="555"/>
      <c r="G3" s="556"/>
    </row>
    <row r="4" spans="2:7" ht="9.9499999999999993" customHeight="1" x14ac:dyDescent="0.25">
      <c r="B4" s="554" t="s">
        <v>1276</v>
      </c>
      <c r="C4" s="555"/>
      <c r="D4" s="555"/>
      <c r="E4" s="555"/>
      <c r="F4" s="555"/>
      <c r="G4" s="556"/>
    </row>
    <row r="5" spans="2:7" ht="9.9499999999999993" customHeight="1" thickBot="1" x14ac:dyDescent="0.3">
      <c r="B5" s="519" t="s">
        <v>923</v>
      </c>
      <c r="C5" s="520"/>
      <c r="D5" s="520"/>
      <c r="E5" s="520"/>
      <c r="F5" s="520"/>
      <c r="G5" s="521"/>
    </row>
    <row r="6" spans="2:7" ht="15.75" thickBot="1" x14ac:dyDescent="0.3">
      <c r="B6" s="153"/>
      <c r="C6" s="153"/>
      <c r="D6" s="122"/>
      <c r="E6" s="122"/>
      <c r="F6" s="122"/>
      <c r="G6" s="122"/>
    </row>
    <row r="7" spans="2:7" x14ac:dyDescent="0.25">
      <c r="B7" s="535" t="s">
        <v>823</v>
      </c>
      <c r="C7" s="536"/>
      <c r="D7" s="537"/>
      <c r="E7" s="120" t="s">
        <v>1007</v>
      </c>
      <c r="F7" s="541" t="s">
        <v>681</v>
      </c>
      <c r="G7" s="120" t="s">
        <v>997</v>
      </c>
    </row>
    <row r="8" spans="2:7" ht="15.75" thickBot="1" x14ac:dyDescent="0.3">
      <c r="B8" s="538"/>
      <c r="C8" s="539"/>
      <c r="D8" s="540"/>
      <c r="E8" s="121" t="s">
        <v>1024</v>
      </c>
      <c r="F8" s="542"/>
      <c r="G8" s="121" t="s">
        <v>1023</v>
      </c>
    </row>
    <row r="9" spans="2:7" x14ac:dyDescent="0.25">
      <c r="B9" s="154"/>
      <c r="C9" s="111"/>
      <c r="D9" s="155"/>
      <c r="E9" s="182"/>
      <c r="F9" s="182"/>
      <c r="G9" s="182"/>
    </row>
    <row r="10" spans="2:7" ht="15" customHeight="1" x14ac:dyDescent="0.25">
      <c r="B10" s="154"/>
      <c r="C10" s="427" t="s">
        <v>1022</v>
      </c>
      <c r="D10" s="460"/>
      <c r="E10" s="268">
        <f>E11+E12+E13</f>
        <v>19387171</v>
      </c>
      <c r="F10" s="268">
        <f>F11+F12+F13</f>
        <v>7774960</v>
      </c>
      <c r="G10" s="268">
        <f>G11+G12+G13</f>
        <v>7774960</v>
      </c>
    </row>
    <row r="11" spans="2:7" x14ac:dyDescent="0.25">
      <c r="B11" s="154"/>
      <c r="C11" s="111"/>
      <c r="D11" s="156" t="s">
        <v>1021</v>
      </c>
      <c r="E11" s="210">
        <v>19387171</v>
      </c>
      <c r="F11" s="210">
        <v>7774960</v>
      </c>
      <c r="G11" s="210">
        <v>7774960</v>
      </c>
    </row>
    <row r="12" spans="2:7" x14ac:dyDescent="0.25">
      <c r="B12" s="154"/>
      <c r="C12" s="111"/>
      <c r="D12" s="156" t="s">
        <v>996</v>
      </c>
      <c r="E12" s="269">
        <v>0</v>
      </c>
      <c r="F12" s="269">
        <v>0</v>
      </c>
      <c r="G12" s="269">
        <v>0</v>
      </c>
    </row>
    <row r="13" spans="2:7" x14ac:dyDescent="0.25">
      <c r="B13" s="154"/>
      <c r="C13" s="111"/>
      <c r="D13" s="156" t="s">
        <v>1020</v>
      </c>
      <c r="E13" s="269">
        <v>0</v>
      </c>
      <c r="F13" s="269">
        <v>0</v>
      </c>
      <c r="G13" s="269">
        <v>0</v>
      </c>
    </row>
    <row r="14" spans="2:7" x14ac:dyDescent="0.25">
      <c r="B14" s="154"/>
      <c r="C14" s="111"/>
      <c r="D14" s="155"/>
      <c r="E14" s="210"/>
      <c r="F14" s="210"/>
      <c r="G14" s="210"/>
    </row>
    <row r="15" spans="2:7" ht="15" customHeight="1" x14ac:dyDescent="0.25">
      <c r="B15" s="125"/>
      <c r="C15" s="427" t="s">
        <v>1226</v>
      </c>
      <c r="D15" s="460"/>
      <c r="E15" s="268">
        <f>E16+E17</f>
        <v>19510300</v>
      </c>
      <c r="F15" s="268">
        <f>F16+F17</f>
        <v>7849688</v>
      </c>
      <c r="G15" s="268">
        <f>G16+G17</f>
        <v>7849688</v>
      </c>
    </row>
    <row r="16" spans="2:7" x14ac:dyDescent="0.25">
      <c r="B16" s="154"/>
      <c r="C16" s="111"/>
      <c r="D16" s="156" t="s">
        <v>1002</v>
      </c>
      <c r="E16" s="210">
        <v>19510300</v>
      </c>
      <c r="F16" s="210">
        <v>7849688</v>
      </c>
      <c r="G16" s="210">
        <v>7849688</v>
      </c>
    </row>
    <row r="17" spans="2:7" x14ac:dyDescent="0.25">
      <c r="B17" s="154"/>
      <c r="C17" s="111"/>
      <c r="D17" s="156" t="s">
        <v>1019</v>
      </c>
      <c r="E17" s="269">
        <v>0</v>
      </c>
      <c r="F17" s="269">
        <v>0</v>
      </c>
      <c r="G17" s="269">
        <v>0</v>
      </c>
    </row>
    <row r="18" spans="2:7" x14ac:dyDescent="0.25">
      <c r="B18" s="154"/>
      <c r="C18" s="111"/>
      <c r="D18" s="155"/>
      <c r="E18" s="210"/>
      <c r="F18" s="210"/>
      <c r="G18" s="210"/>
    </row>
    <row r="19" spans="2:7" ht="15" customHeight="1" x14ac:dyDescent="0.25">
      <c r="B19" s="154"/>
      <c r="C19" s="427" t="s">
        <v>1018</v>
      </c>
      <c r="D19" s="460"/>
      <c r="E19" s="269">
        <f>E20+E21</f>
        <v>0</v>
      </c>
      <c r="F19" s="269">
        <f>F20+F21</f>
        <v>0</v>
      </c>
      <c r="G19" s="269">
        <f>G20+G21</f>
        <v>0</v>
      </c>
    </row>
    <row r="20" spans="2:7" x14ac:dyDescent="0.25">
      <c r="B20" s="154"/>
      <c r="C20" s="111"/>
      <c r="D20" s="156" t="s">
        <v>1001</v>
      </c>
      <c r="E20" s="210"/>
      <c r="F20" s="210"/>
      <c r="G20" s="210"/>
    </row>
    <row r="21" spans="2:7" x14ac:dyDescent="0.25">
      <c r="B21" s="154"/>
      <c r="C21" s="111"/>
      <c r="D21" s="156" t="s">
        <v>991</v>
      </c>
      <c r="E21" s="210"/>
      <c r="F21" s="210"/>
      <c r="G21" s="210"/>
    </row>
    <row r="22" spans="2:7" x14ac:dyDescent="0.25">
      <c r="B22" s="154"/>
      <c r="C22" s="111"/>
      <c r="D22" s="155"/>
      <c r="E22" s="210"/>
      <c r="F22" s="210"/>
      <c r="G22" s="210"/>
    </row>
    <row r="23" spans="2:7" ht="15" customHeight="1" x14ac:dyDescent="0.25">
      <c r="B23" s="154"/>
      <c r="C23" s="427" t="s">
        <v>1017</v>
      </c>
      <c r="D23" s="460"/>
      <c r="E23" s="268">
        <f>E10-E15+E19</f>
        <v>-123129</v>
      </c>
      <c r="F23" s="268">
        <f>F10-F15+F19</f>
        <v>-74728</v>
      </c>
      <c r="G23" s="268">
        <f>G10-G15+G19</f>
        <v>-74728</v>
      </c>
    </row>
    <row r="24" spans="2:7" ht="15" customHeight="1" x14ac:dyDescent="0.25">
      <c r="B24" s="154"/>
      <c r="C24" s="427" t="s">
        <v>1016</v>
      </c>
      <c r="D24" s="460"/>
      <c r="E24" s="268">
        <f>E23-E13</f>
        <v>-123129</v>
      </c>
      <c r="F24" s="268">
        <f>F23-F13</f>
        <v>-74728</v>
      </c>
      <c r="G24" s="268">
        <f>G23-G13</f>
        <v>-74728</v>
      </c>
    </row>
    <row r="25" spans="2:7" ht="15" customHeight="1" x14ac:dyDescent="0.25">
      <c r="B25" s="154"/>
      <c r="C25" s="427" t="s">
        <v>1015</v>
      </c>
      <c r="D25" s="460"/>
      <c r="E25" s="268">
        <f>E24-E19</f>
        <v>-123129</v>
      </c>
      <c r="F25" s="268">
        <f>F24-F19</f>
        <v>-74728</v>
      </c>
      <c r="G25" s="268">
        <f>G24-G19</f>
        <v>-74728</v>
      </c>
    </row>
    <row r="26" spans="2:7" ht="15.75" thickBot="1" x14ac:dyDescent="0.3">
      <c r="B26" s="157"/>
      <c r="C26" s="169"/>
      <c r="D26" s="158"/>
      <c r="E26" s="253"/>
      <c r="F26" s="253"/>
      <c r="G26" s="253"/>
    </row>
    <row r="27" spans="2:7" ht="15.75" thickBot="1" x14ac:dyDescent="0.3">
      <c r="B27" s="153"/>
      <c r="C27" s="153"/>
      <c r="D27" s="122"/>
      <c r="E27" s="199"/>
      <c r="F27" s="199"/>
      <c r="G27" s="199"/>
    </row>
    <row r="28" spans="2:7" ht="15.75" thickBot="1" x14ac:dyDescent="0.3">
      <c r="B28" s="543" t="s">
        <v>3</v>
      </c>
      <c r="C28" s="544"/>
      <c r="D28" s="545"/>
      <c r="E28" s="184" t="s">
        <v>686</v>
      </c>
      <c r="F28" s="184" t="s">
        <v>681</v>
      </c>
      <c r="G28" s="184" t="s">
        <v>688</v>
      </c>
    </row>
    <row r="29" spans="2:7" x14ac:dyDescent="0.25">
      <c r="B29" s="154"/>
      <c r="C29" s="111"/>
      <c r="D29" s="155"/>
      <c r="E29" s="182"/>
      <c r="F29" s="182"/>
      <c r="G29" s="182"/>
    </row>
    <row r="30" spans="2:7" ht="15" customHeight="1" x14ac:dyDescent="0.25">
      <c r="B30" s="125"/>
      <c r="C30" s="427" t="s">
        <v>1014</v>
      </c>
      <c r="D30" s="460"/>
      <c r="E30" s="270">
        <f>E31+E32</f>
        <v>0</v>
      </c>
      <c r="F30" s="270">
        <f>F31+F32</f>
        <v>0</v>
      </c>
      <c r="G30" s="270">
        <f>G31+G32</f>
        <v>0</v>
      </c>
    </row>
    <row r="31" spans="2:7" x14ac:dyDescent="0.25">
      <c r="B31" s="154"/>
      <c r="C31" s="111"/>
      <c r="D31" s="159" t="s">
        <v>1013</v>
      </c>
      <c r="E31" s="190"/>
      <c r="F31" s="190"/>
      <c r="G31" s="190"/>
    </row>
    <row r="32" spans="2:7" x14ac:dyDescent="0.25">
      <c r="B32" s="154"/>
      <c r="C32" s="111"/>
      <c r="D32" s="159" t="s">
        <v>1012</v>
      </c>
      <c r="E32" s="190"/>
      <c r="F32" s="190"/>
      <c r="G32" s="190"/>
    </row>
    <row r="33" spans="2:7" x14ac:dyDescent="0.25">
      <c r="B33" s="154"/>
      <c r="C33" s="111"/>
      <c r="D33" s="155"/>
      <c r="E33" s="190"/>
      <c r="F33" s="190"/>
      <c r="G33" s="190"/>
    </row>
    <row r="34" spans="2:7" ht="15" customHeight="1" x14ac:dyDescent="0.25">
      <c r="B34" s="125"/>
      <c r="C34" s="427" t="s">
        <v>1011</v>
      </c>
      <c r="D34" s="460"/>
      <c r="E34" s="254">
        <f>E25+E30</f>
        <v>-123129</v>
      </c>
      <c r="F34" s="254">
        <f>F25+F30</f>
        <v>-74728</v>
      </c>
      <c r="G34" s="254">
        <f>G25+G30</f>
        <v>-74728</v>
      </c>
    </row>
    <row r="35" spans="2:7" ht="15.75" thickBot="1" x14ac:dyDescent="0.3">
      <c r="B35" s="157"/>
      <c r="C35" s="169"/>
      <c r="D35" s="158"/>
      <c r="E35" s="183"/>
      <c r="F35" s="183"/>
      <c r="G35" s="183"/>
    </row>
    <row r="36" spans="2:7" ht="15.75" thickBot="1" x14ac:dyDescent="0.3">
      <c r="B36" s="153"/>
      <c r="C36" s="153"/>
      <c r="D36" s="122"/>
      <c r="E36" s="199"/>
      <c r="F36" s="199"/>
      <c r="G36" s="199"/>
    </row>
    <row r="37" spans="2:7" x14ac:dyDescent="0.25">
      <c r="B37" s="527" t="s">
        <v>3</v>
      </c>
      <c r="C37" s="528"/>
      <c r="D37" s="529"/>
      <c r="E37" s="546" t="s">
        <v>998</v>
      </c>
      <c r="F37" s="533" t="s">
        <v>681</v>
      </c>
      <c r="G37" s="185" t="s">
        <v>997</v>
      </c>
    </row>
    <row r="38" spans="2:7" ht="15.75" thickBot="1" x14ac:dyDescent="0.3">
      <c r="B38" s="530"/>
      <c r="C38" s="531"/>
      <c r="D38" s="532"/>
      <c r="E38" s="547"/>
      <c r="F38" s="534"/>
      <c r="G38" s="186" t="s">
        <v>688</v>
      </c>
    </row>
    <row r="39" spans="2:7" x14ac:dyDescent="0.25">
      <c r="B39" s="160"/>
      <c r="C39" s="170"/>
      <c r="D39" s="161"/>
      <c r="E39" s="187"/>
      <c r="F39" s="187"/>
      <c r="G39" s="187"/>
    </row>
    <row r="40" spans="2:7" x14ac:dyDescent="0.25">
      <c r="B40" s="162"/>
      <c r="C40" s="548" t="s">
        <v>1010</v>
      </c>
      <c r="D40" s="549"/>
      <c r="E40" s="272">
        <f>E41+E42</f>
        <v>0</v>
      </c>
      <c r="F40" s="272">
        <f>F41+F42</f>
        <v>0</v>
      </c>
      <c r="G40" s="272">
        <f>G41+G42</f>
        <v>0</v>
      </c>
    </row>
    <row r="41" spans="2:7" x14ac:dyDescent="0.25">
      <c r="B41" s="160"/>
      <c r="C41" s="170"/>
      <c r="D41" s="163" t="s">
        <v>1004</v>
      </c>
      <c r="E41" s="271">
        <v>0</v>
      </c>
      <c r="F41" s="271">
        <v>0</v>
      </c>
      <c r="G41" s="271">
        <v>0</v>
      </c>
    </row>
    <row r="42" spans="2:7" x14ac:dyDescent="0.25">
      <c r="B42" s="160"/>
      <c r="C42" s="170"/>
      <c r="D42" s="163" t="s">
        <v>994</v>
      </c>
      <c r="E42" s="255"/>
      <c r="F42" s="255"/>
      <c r="G42" s="255"/>
    </row>
    <row r="43" spans="2:7" x14ac:dyDescent="0.25">
      <c r="B43" s="162"/>
      <c r="C43" s="548" t="s">
        <v>1009</v>
      </c>
      <c r="D43" s="549"/>
      <c r="E43" s="272">
        <f>E44+E45</f>
        <v>0</v>
      </c>
      <c r="F43" s="272">
        <f>F44+F45</f>
        <v>0</v>
      </c>
      <c r="G43" s="272">
        <f>G44+G45</f>
        <v>0</v>
      </c>
    </row>
    <row r="44" spans="2:7" x14ac:dyDescent="0.25">
      <c r="B44" s="160"/>
      <c r="C44" s="170"/>
      <c r="D44" s="163" t="s">
        <v>1003</v>
      </c>
      <c r="E44" s="255"/>
      <c r="F44" s="255"/>
      <c r="G44" s="255"/>
    </row>
    <row r="45" spans="2:7" x14ac:dyDescent="0.25">
      <c r="B45" s="160"/>
      <c r="C45" s="170"/>
      <c r="D45" s="163" t="s">
        <v>993</v>
      </c>
      <c r="E45" s="255"/>
      <c r="F45" s="255"/>
      <c r="G45" s="255"/>
    </row>
    <row r="46" spans="2:7" x14ac:dyDescent="0.25">
      <c r="B46" s="160"/>
      <c r="C46" s="170"/>
      <c r="D46" s="161"/>
      <c r="E46" s="255"/>
      <c r="F46" s="255"/>
      <c r="G46" s="255"/>
    </row>
    <row r="47" spans="2:7" x14ac:dyDescent="0.25">
      <c r="B47" s="525"/>
      <c r="C47" s="548" t="s">
        <v>1008</v>
      </c>
      <c r="D47" s="549"/>
      <c r="E47" s="273">
        <f>E40+E43</f>
        <v>0</v>
      </c>
      <c r="F47" s="273">
        <f>F40+F43</f>
        <v>0</v>
      </c>
      <c r="G47" s="273">
        <f>G40+G43</f>
        <v>0</v>
      </c>
    </row>
    <row r="48" spans="2:7" ht="15.75" thickBot="1" x14ac:dyDescent="0.3">
      <c r="B48" s="526"/>
      <c r="C48" s="171"/>
      <c r="D48" s="164"/>
      <c r="E48" s="188"/>
      <c r="F48" s="188"/>
      <c r="G48" s="188"/>
    </row>
    <row r="49" spans="2:7" ht="15.75" thickBot="1" x14ac:dyDescent="0.3">
      <c r="B49" s="153"/>
      <c r="C49" s="153"/>
      <c r="D49" s="122"/>
      <c r="E49" s="199"/>
      <c r="F49" s="199"/>
      <c r="G49" s="199"/>
    </row>
    <row r="50" spans="2:7" x14ac:dyDescent="0.25">
      <c r="B50" s="527" t="s">
        <v>3</v>
      </c>
      <c r="C50" s="528"/>
      <c r="D50" s="529"/>
      <c r="E50" s="185" t="s">
        <v>1007</v>
      </c>
      <c r="F50" s="533" t="s">
        <v>681</v>
      </c>
      <c r="G50" s="185" t="s">
        <v>997</v>
      </c>
    </row>
    <row r="51" spans="2:7" ht="15.75" thickBot="1" x14ac:dyDescent="0.3">
      <c r="B51" s="530"/>
      <c r="C51" s="531"/>
      <c r="D51" s="532"/>
      <c r="E51" s="186" t="s">
        <v>686</v>
      </c>
      <c r="F51" s="534"/>
      <c r="G51" s="186" t="s">
        <v>688</v>
      </c>
    </row>
    <row r="52" spans="2:7" x14ac:dyDescent="0.25">
      <c r="B52" s="522"/>
      <c r="C52" s="523"/>
      <c r="D52" s="524"/>
      <c r="E52" s="187"/>
      <c r="F52" s="187"/>
      <c r="G52" s="187"/>
    </row>
    <row r="53" spans="2:7" x14ac:dyDescent="0.25">
      <c r="B53" s="160"/>
      <c r="C53" s="548" t="s">
        <v>1006</v>
      </c>
      <c r="D53" s="549"/>
      <c r="E53" s="257">
        <v>19387171</v>
      </c>
      <c r="F53" s="257">
        <v>7774960</v>
      </c>
      <c r="G53" s="257">
        <v>7774960</v>
      </c>
    </row>
    <row r="54" spans="2:7" x14ac:dyDescent="0.25">
      <c r="B54" s="160"/>
      <c r="C54" s="548" t="s">
        <v>1005</v>
      </c>
      <c r="D54" s="549"/>
      <c r="E54" s="272">
        <f>E55-E56</f>
        <v>0</v>
      </c>
      <c r="F54" s="272">
        <f>F55-F56</f>
        <v>0</v>
      </c>
      <c r="G54" s="272">
        <f>G55-G56</f>
        <v>0</v>
      </c>
    </row>
    <row r="55" spans="2:7" x14ac:dyDescent="0.25">
      <c r="B55" s="160"/>
      <c r="C55" s="170"/>
      <c r="D55" s="163" t="s">
        <v>1004</v>
      </c>
      <c r="E55" s="271">
        <v>0</v>
      </c>
      <c r="F55" s="271">
        <v>0</v>
      </c>
      <c r="G55" s="271">
        <v>0</v>
      </c>
    </row>
    <row r="56" spans="2:7" x14ac:dyDescent="0.25">
      <c r="B56" s="160"/>
      <c r="C56" s="170"/>
      <c r="D56" s="163" t="s">
        <v>1003</v>
      </c>
      <c r="E56" s="255"/>
      <c r="F56" s="255"/>
      <c r="G56" s="255"/>
    </row>
    <row r="57" spans="2:7" x14ac:dyDescent="0.25">
      <c r="B57" s="160"/>
      <c r="C57" s="170"/>
      <c r="D57" s="161"/>
      <c r="E57" s="255"/>
      <c r="F57" s="255"/>
      <c r="G57" s="255"/>
    </row>
    <row r="58" spans="2:7" x14ac:dyDescent="0.25">
      <c r="B58" s="160"/>
      <c r="C58" s="548" t="s">
        <v>1002</v>
      </c>
      <c r="D58" s="549"/>
      <c r="E58" s="257">
        <v>19510300</v>
      </c>
      <c r="F58" s="257">
        <v>7849688</v>
      </c>
      <c r="G58" s="257">
        <v>7849688</v>
      </c>
    </row>
    <row r="59" spans="2:7" x14ac:dyDescent="0.25">
      <c r="B59" s="160"/>
      <c r="C59" s="170"/>
      <c r="D59" s="161"/>
      <c r="E59" s="255"/>
      <c r="F59" s="255"/>
      <c r="G59" s="255"/>
    </row>
    <row r="60" spans="2:7" x14ac:dyDescent="0.25">
      <c r="B60" s="160"/>
      <c r="C60" s="548" t="s">
        <v>1001</v>
      </c>
      <c r="D60" s="549"/>
      <c r="E60" s="255"/>
      <c r="F60" s="255"/>
      <c r="G60" s="255"/>
    </row>
    <row r="61" spans="2:7" x14ac:dyDescent="0.25">
      <c r="B61" s="160"/>
      <c r="C61" s="170"/>
      <c r="D61" s="161"/>
      <c r="E61" s="255"/>
      <c r="F61" s="255"/>
      <c r="G61" s="255"/>
    </row>
    <row r="62" spans="2:7" x14ac:dyDescent="0.25">
      <c r="B62" s="162"/>
      <c r="C62" s="548" t="s">
        <v>1000</v>
      </c>
      <c r="D62" s="549"/>
      <c r="E62" s="257">
        <f>E53+E54-E58+E60</f>
        <v>-123129</v>
      </c>
      <c r="F62" s="257">
        <f>F53+F54-F58+F60</f>
        <v>-74728</v>
      </c>
      <c r="G62" s="257">
        <f>G53+G54-G58+G60</f>
        <v>-74728</v>
      </c>
    </row>
    <row r="63" spans="2:7" x14ac:dyDescent="0.25">
      <c r="B63" s="162"/>
      <c r="C63" s="548" t="s">
        <v>999</v>
      </c>
      <c r="D63" s="549"/>
      <c r="E63" s="257">
        <f>E62-E54</f>
        <v>-123129</v>
      </c>
      <c r="F63" s="257">
        <f>F62-F54</f>
        <v>-74728</v>
      </c>
      <c r="G63" s="257">
        <f>G62-G54</f>
        <v>-74728</v>
      </c>
    </row>
    <row r="64" spans="2:7" ht="15.75" thickBot="1" x14ac:dyDescent="0.3">
      <c r="B64" s="165"/>
      <c r="C64" s="172"/>
      <c r="D64" s="166"/>
      <c r="E64" s="189"/>
      <c r="F64" s="189"/>
      <c r="G64" s="189"/>
    </row>
    <row r="65" spans="2:7" ht="15.75" thickBot="1" x14ac:dyDescent="0.3">
      <c r="B65" s="153"/>
      <c r="C65" s="153"/>
      <c r="D65" s="122"/>
      <c r="E65" s="199"/>
      <c r="F65" s="199"/>
      <c r="G65" s="199"/>
    </row>
    <row r="66" spans="2:7" x14ac:dyDescent="0.25">
      <c r="B66" s="527" t="s">
        <v>3</v>
      </c>
      <c r="C66" s="528"/>
      <c r="D66" s="529"/>
      <c r="E66" s="546" t="s">
        <v>998</v>
      </c>
      <c r="F66" s="533" t="s">
        <v>681</v>
      </c>
      <c r="G66" s="185" t="s">
        <v>997</v>
      </c>
    </row>
    <row r="67" spans="2:7" ht="15.75" thickBot="1" x14ac:dyDescent="0.3">
      <c r="B67" s="530"/>
      <c r="C67" s="531"/>
      <c r="D67" s="532"/>
      <c r="E67" s="547"/>
      <c r="F67" s="534"/>
      <c r="G67" s="186" t="s">
        <v>688</v>
      </c>
    </row>
    <row r="68" spans="2:7" x14ac:dyDescent="0.25">
      <c r="B68" s="522"/>
      <c r="C68" s="523"/>
      <c r="D68" s="524"/>
      <c r="E68" s="187"/>
      <c r="F68" s="187"/>
      <c r="G68" s="187"/>
    </row>
    <row r="69" spans="2:7" x14ac:dyDescent="0.25">
      <c r="B69" s="160"/>
      <c r="C69" s="558" t="s">
        <v>996</v>
      </c>
      <c r="D69" s="466"/>
      <c r="E69" s="256"/>
      <c r="F69" s="256"/>
      <c r="G69" s="256"/>
    </row>
    <row r="70" spans="2:7" x14ac:dyDescent="0.25">
      <c r="B70" s="160"/>
      <c r="C70" s="558" t="s">
        <v>995</v>
      </c>
      <c r="D70" s="466"/>
      <c r="E70" s="271">
        <f>E71-E72</f>
        <v>0</v>
      </c>
      <c r="F70" s="271">
        <f>F71-F72</f>
        <v>0</v>
      </c>
      <c r="G70" s="271">
        <f>G71-G72</f>
        <v>0</v>
      </c>
    </row>
    <row r="71" spans="2:7" x14ac:dyDescent="0.25">
      <c r="B71" s="160"/>
      <c r="C71" s="170"/>
      <c r="D71" s="163" t="s">
        <v>994</v>
      </c>
      <c r="E71" s="271"/>
      <c r="F71" s="271"/>
      <c r="G71" s="271"/>
    </row>
    <row r="72" spans="2:7" x14ac:dyDescent="0.25">
      <c r="B72" s="160"/>
      <c r="C72" s="170"/>
      <c r="D72" s="163" t="s">
        <v>993</v>
      </c>
      <c r="E72" s="271"/>
      <c r="F72" s="271"/>
      <c r="G72" s="271"/>
    </row>
    <row r="73" spans="2:7" x14ac:dyDescent="0.25">
      <c r="B73" s="160"/>
      <c r="C73" s="170"/>
      <c r="D73" s="161"/>
      <c r="E73" s="271"/>
      <c r="F73" s="271"/>
      <c r="G73" s="271"/>
    </row>
    <row r="74" spans="2:7" x14ac:dyDescent="0.25">
      <c r="B74" s="160"/>
      <c r="C74" s="558" t="s">
        <v>992</v>
      </c>
      <c r="D74" s="466"/>
      <c r="E74" s="271">
        <v>0</v>
      </c>
      <c r="F74" s="271">
        <f>F75-F76</f>
        <v>0</v>
      </c>
      <c r="G74" s="271">
        <f>G75-G76</f>
        <v>0</v>
      </c>
    </row>
    <row r="75" spans="2:7" x14ac:dyDescent="0.25">
      <c r="B75" s="160"/>
      <c r="C75" s="170"/>
      <c r="D75" s="161"/>
      <c r="E75" s="271"/>
      <c r="F75" s="271"/>
      <c r="G75" s="271"/>
    </row>
    <row r="76" spans="2:7" x14ac:dyDescent="0.25">
      <c r="B76" s="160"/>
      <c r="C76" s="558" t="s">
        <v>991</v>
      </c>
      <c r="D76" s="466"/>
      <c r="E76" s="271">
        <v>0</v>
      </c>
      <c r="F76" s="271">
        <v>0</v>
      </c>
      <c r="G76" s="271">
        <v>0</v>
      </c>
    </row>
    <row r="77" spans="2:7" x14ac:dyDescent="0.25">
      <c r="B77" s="160"/>
      <c r="C77" s="170"/>
      <c r="D77" s="161"/>
      <c r="E77" s="271"/>
      <c r="F77" s="271"/>
      <c r="G77" s="271"/>
    </row>
    <row r="78" spans="2:7" x14ac:dyDescent="0.25">
      <c r="B78" s="162"/>
      <c r="C78" s="548" t="s">
        <v>990</v>
      </c>
      <c r="D78" s="549"/>
      <c r="E78" s="272">
        <f>E69+E70-E74+E76</f>
        <v>0</v>
      </c>
      <c r="F78" s="272">
        <f>F69+F70-F74+F76</f>
        <v>0</v>
      </c>
      <c r="G78" s="272">
        <f>G69+G70-G74+G76</f>
        <v>0</v>
      </c>
    </row>
    <row r="79" spans="2:7" x14ac:dyDescent="0.25">
      <c r="B79" s="525"/>
      <c r="C79" s="548" t="s">
        <v>989</v>
      </c>
      <c r="D79" s="549"/>
      <c r="E79" s="273">
        <f>E78-E70</f>
        <v>0</v>
      </c>
      <c r="F79" s="273">
        <f>F78-F70</f>
        <v>0</v>
      </c>
      <c r="G79" s="273">
        <f>G78-G70</f>
        <v>0</v>
      </c>
    </row>
    <row r="80" spans="2:7" ht="15.75" thickBot="1" x14ac:dyDescent="0.3">
      <c r="B80" s="526"/>
      <c r="C80" s="171"/>
      <c r="D80" s="164"/>
      <c r="E80" s="188"/>
      <c r="F80" s="188"/>
      <c r="G80" s="188"/>
    </row>
    <row r="84" spans="4:7" x14ac:dyDescent="0.25">
      <c r="D84" s="295" t="s">
        <v>1260</v>
      </c>
      <c r="E84" s="557" t="s">
        <v>1262</v>
      </c>
      <c r="F84" s="557"/>
      <c r="G84" s="557"/>
    </row>
    <row r="85" spans="4:7" x14ac:dyDescent="0.25">
      <c r="D85" s="295" t="s">
        <v>1261</v>
      </c>
      <c r="E85" s="557" t="s">
        <v>1263</v>
      </c>
      <c r="F85" s="557"/>
      <c r="G85" s="557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topLeftCell="A4" workbookViewId="0">
      <selection activeCell="E9" sqref="E9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7" width="11.5703125" bestFit="1" customWidth="1"/>
    <col min="8" max="8" width="12" bestFit="1" customWidth="1"/>
    <col min="9" max="10" width="11.5703125" bestFit="1" customWidth="1"/>
  </cols>
  <sheetData>
    <row r="1" spans="2:10" ht="15.75" thickBot="1" x14ac:dyDescent="0.3">
      <c r="B1" s="564" t="s">
        <v>1095</v>
      </c>
      <c r="C1" s="564"/>
      <c r="D1" s="564"/>
      <c r="E1" s="564"/>
      <c r="F1" s="564"/>
      <c r="G1" s="564"/>
      <c r="H1" s="564"/>
      <c r="I1" s="564"/>
      <c r="J1" s="564"/>
    </row>
    <row r="2" spans="2:10" ht="12.95" customHeight="1" x14ac:dyDescent="0.25">
      <c r="B2" s="508" t="s">
        <v>693</v>
      </c>
      <c r="C2" s="509"/>
      <c r="D2" s="509"/>
      <c r="E2" s="509"/>
      <c r="F2" s="509"/>
      <c r="G2" s="509"/>
      <c r="H2" s="509"/>
      <c r="I2" s="509"/>
      <c r="J2" s="510"/>
    </row>
    <row r="3" spans="2:10" ht="12.95" customHeight="1" x14ac:dyDescent="0.25">
      <c r="B3" s="581" t="s">
        <v>1094</v>
      </c>
      <c r="C3" s="582"/>
      <c r="D3" s="582"/>
      <c r="E3" s="582"/>
      <c r="F3" s="582"/>
      <c r="G3" s="582"/>
      <c r="H3" s="582"/>
      <c r="I3" s="582"/>
      <c r="J3" s="583"/>
    </row>
    <row r="4" spans="2:10" ht="12.95" customHeight="1" x14ac:dyDescent="0.25">
      <c r="B4" s="581" t="s">
        <v>1276</v>
      </c>
      <c r="C4" s="582"/>
      <c r="D4" s="582"/>
      <c r="E4" s="582"/>
      <c r="F4" s="582"/>
      <c r="G4" s="582"/>
      <c r="H4" s="582"/>
      <c r="I4" s="582"/>
      <c r="J4" s="583"/>
    </row>
    <row r="5" spans="2:10" ht="12.95" customHeight="1" thickBot="1" x14ac:dyDescent="0.3">
      <c r="B5" s="584" t="s">
        <v>923</v>
      </c>
      <c r="C5" s="585"/>
      <c r="D5" s="585"/>
      <c r="E5" s="585"/>
      <c r="F5" s="585"/>
      <c r="G5" s="585"/>
      <c r="H5" s="585"/>
      <c r="I5" s="585"/>
      <c r="J5" s="586"/>
    </row>
    <row r="6" spans="2:10" ht="15.75" thickBot="1" x14ac:dyDescent="0.3">
      <c r="B6" s="508"/>
      <c r="C6" s="509"/>
      <c r="D6" s="510"/>
      <c r="E6" s="587" t="s">
        <v>679</v>
      </c>
      <c r="F6" s="588"/>
      <c r="G6" s="588"/>
      <c r="H6" s="588"/>
      <c r="I6" s="589"/>
      <c r="J6" s="484" t="s">
        <v>1093</v>
      </c>
    </row>
    <row r="7" spans="2:10" x14ac:dyDescent="0.25">
      <c r="B7" s="581" t="s">
        <v>3</v>
      </c>
      <c r="C7" s="582"/>
      <c r="D7" s="583"/>
      <c r="E7" s="484" t="s">
        <v>1092</v>
      </c>
      <c r="F7" s="487" t="s">
        <v>687</v>
      </c>
      <c r="G7" s="484" t="s">
        <v>680</v>
      </c>
      <c r="H7" s="484" t="s">
        <v>681</v>
      </c>
      <c r="I7" s="484" t="s">
        <v>682</v>
      </c>
      <c r="J7" s="485"/>
    </row>
    <row r="8" spans="2:10" ht="15.75" thickBot="1" x14ac:dyDescent="0.3">
      <c r="B8" s="584" t="s">
        <v>1091</v>
      </c>
      <c r="C8" s="585"/>
      <c r="D8" s="586"/>
      <c r="E8" s="486"/>
      <c r="F8" s="489"/>
      <c r="G8" s="486"/>
      <c r="H8" s="486"/>
      <c r="I8" s="486"/>
      <c r="J8" s="486"/>
    </row>
    <row r="9" spans="2:10" x14ac:dyDescent="0.25">
      <c r="B9" s="577"/>
      <c r="C9" s="578"/>
      <c r="D9" s="579"/>
      <c r="E9" s="197"/>
      <c r="F9" s="197"/>
      <c r="G9" s="197"/>
      <c r="H9" s="197"/>
      <c r="I9" s="197"/>
      <c r="J9" s="197"/>
    </row>
    <row r="10" spans="2:10" x14ac:dyDescent="0.25">
      <c r="B10" s="573" t="s">
        <v>1090</v>
      </c>
      <c r="C10" s="548"/>
      <c r="D10" s="549"/>
      <c r="E10" s="197"/>
      <c r="F10" s="197"/>
      <c r="G10" s="197"/>
      <c r="H10" s="197"/>
      <c r="I10" s="197"/>
      <c r="J10" s="197"/>
    </row>
    <row r="11" spans="2:10" x14ac:dyDescent="0.25">
      <c r="B11" s="116"/>
      <c r="C11" s="571" t="s">
        <v>1089</v>
      </c>
      <c r="D11" s="572"/>
      <c r="E11" s="333">
        <v>0</v>
      </c>
      <c r="F11" s="333">
        <v>0</v>
      </c>
      <c r="G11" s="333">
        <v>0</v>
      </c>
      <c r="H11" s="333">
        <v>0</v>
      </c>
      <c r="I11" s="333">
        <v>0</v>
      </c>
      <c r="J11" s="333">
        <v>0</v>
      </c>
    </row>
    <row r="12" spans="2:10" x14ac:dyDescent="0.25">
      <c r="B12" s="116"/>
      <c r="C12" s="571" t="s">
        <v>1088</v>
      </c>
      <c r="D12" s="572"/>
      <c r="E12" s="198"/>
      <c r="F12" s="198"/>
      <c r="G12" s="198"/>
      <c r="H12" s="198"/>
      <c r="I12" s="198"/>
      <c r="J12" s="198"/>
    </row>
    <row r="13" spans="2:10" x14ac:dyDescent="0.25">
      <c r="B13" s="116"/>
      <c r="C13" s="571" t="s">
        <v>1087</v>
      </c>
      <c r="D13" s="572"/>
      <c r="E13" s="198"/>
      <c r="F13" s="198"/>
      <c r="G13" s="198"/>
      <c r="H13" s="198"/>
      <c r="I13" s="198"/>
      <c r="J13" s="198"/>
    </row>
    <row r="14" spans="2:10" x14ac:dyDescent="0.25">
      <c r="B14" s="116"/>
      <c r="C14" s="571" t="s">
        <v>1086</v>
      </c>
      <c r="D14" s="572"/>
      <c r="E14" s="211"/>
      <c r="F14" s="274"/>
      <c r="G14" s="211"/>
      <c r="H14" s="211"/>
      <c r="I14" s="211"/>
      <c r="J14" s="334"/>
    </row>
    <row r="15" spans="2:10" x14ac:dyDescent="0.25">
      <c r="B15" s="116"/>
      <c r="C15" s="571" t="s">
        <v>1085</v>
      </c>
      <c r="D15" s="572"/>
      <c r="E15" s="211"/>
      <c r="F15" s="274"/>
      <c r="G15" s="211"/>
      <c r="H15" s="211"/>
      <c r="I15" s="211"/>
      <c r="J15" s="334"/>
    </row>
    <row r="16" spans="2:10" x14ac:dyDescent="0.25">
      <c r="B16" s="116"/>
      <c r="C16" s="571" t="s">
        <v>1084</v>
      </c>
      <c r="D16" s="572"/>
      <c r="E16" s="211"/>
      <c r="F16" s="274"/>
      <c r="G16" s="211"/>
      <c r="H16" s="211"/>
      <c r="I16" s="211"/>
      <c r="J16" s="334"/>
    </row>
    <row r="17" spans="2:10" x14ac:dyDescent="0.25">
      <c r="B17" s="116"/>
      <c r="C17" s="571" t="s">
        <v>1083</v>
      </c>
      <c r="D17" s="572"/>
      <c r="E17" s="211">
        <v>6424171</v>
      </c>
      <c r="F17" s="274">
        <v>0</v>
      </c>
      <c r="G17" s="211">
        <f t="shared" ref="G17" si="0">+E17+F17</f>
        <v>6424171</v>
      </c>
      <c r="H17" s="211">
        <v>2270514</v>
      </c>
      <c r="I17" s="211">
        <v>2270514</v>
      </c>
      <c r="J17" s="334">
        <f t="shared" ref="J17" si="1">+I17-E17</f>
        <v>-4153657</v>
      </c>
    </row>
    <row r="18" spans="2:10" x14ac:dyDescent="0.25">
      <c r="B18" s="465"/>
      <c r="C18" s="571" t="s">
        <v>1082</v>
      </c>
      <c r="D18" s="572"/>
      <c r="E18" s="366">
        <v>12963000</v>
      </c>
      <c r="F18" s="367">
        <f t="shared" ref="E18:I19" si="2">F20+F21+F22+F23+F24+F25+F26+F27+F28+F29+F30</f>
        <v>0</v>
      </c>
      <c r="G18" s="211">
        <f t="shared" ref="G18" si="3">+E18+F18</f>
        <v>12963000</v>
      </c>
      <c r="H18" s="211">
        <v>5504446</v>
      </c>
      <c r="I18" s="211">
        <v>5504446</v>
      </c>
      <c r="J18" s="334">
        <f t="shared" ref="J18" si="4">+I18-E18</f>
        <v>-7458554</v>
      </c>
    </row>
    <row r="19" spans="2:10" x14ac:dyDescent="0.25">
      <c r="B19" s="465"/>
      <c r="C19" s="571" t="s">
        <v>1081</v>
      </c>
      <c r="D19" s="572"/>
      <c r="E19" s="368">
        <f t="shared" si="2"/>
        <v>0</v>
      </c>
      <c r="F19" s="367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ref="J19" si="5">J21+J22+J23+J24+J25+J26+J27+J28+J29+J30+J31</f>
        <v>0</v>
      </c>
    </row>
    <row r="20" spans="2:10" x14ac:dyDescent="0.25">
      <c r="B20" s="116"/>
      <c r="C20" s="134"/>
      <c r="D20" s="147" t="s">
        <v>1080</v>
      </c>
      <c r="E20" s="211"/>
      <c r="F20" s="274"/>
      <c r="G20" s="211"/>
      <c r="H20" s="211"/>
      <c r="I20" s="211"/>
      <c r="J20" s="334"/>
    </row>
    <row r="21" spans="2:10" x14ac:dyDescent="0.25">
      <c r="B21" s="116"/>
      <c r="C21" s="134"/>
      <c r="D21" s="147" t="s">
        <v>1079</v>
      </c>
      <c r="E21" s="198"/>
      <c r="F21" s="198"/>
      <c r="G21" s="198"/>
      <c r="H21" s="198"/>
      <c r="I21" s="198"/>
      <c r="J21" s="198"/>
    </row>
    <row r="22" spans="2:10" x14ac:dyDescent="0.25">
      <c r="B22" s="116"/>
      <c r="C22" s="134"/>
      <c r="D22" s="147" t="s">
        <v>1078</v>
      </c>
      <c r="E22" s="198"/>
      <c r="F22" s="198"/>
      <c r="G22" s="198"/>
      <c r="H22" s="198"/>
      <c r="I22" s="198"/>
      <c r="J22" s="198"/>
    </row>
    <row r="23" spans="2:10" x14ac:dyDescent="0.25">
      <c r="B23" s="116"/>
      <c r="C23" s="134"/>
      <c r="D23" s="147" t="s">
        <v>1077</v>
      </c>
      <c r="E23" s="198"/>
      <c r="F23" s="198"/>
      <c r="G23" s="198"/>
      <c r="H23" s="198"/>
      <c r="I23" s="198"/>
      <c r="J23" s="198"/>
    </row>
    <row r="24" spans="2:10" x14ac:dyDescent="0.25">
      <c r="B24" s="116"/>
      <c r="C24" s="134"/>
      <c r="D24" s="147" t="s">
        <v>1076</v>
      </c>
      <c r="E24" s="198"/>
      <c r="F24" s="198"/>
      <c r="G24" s="198"/>
      <c r="H24" s="198"/>
      <c r="I24" s="198"/>
      <c r="J24" s="198"/>
    </row>
    <row r="25" spans="2:10" x14ac:dyDescent="0.25">
      <c r="B25" s="116"/>
      <c r="C25" s="134"/>
      <c r="D25" s="147" t="s">
        <v>1075</v>
      </c>
      <c r="E25" s="198"/>
      <c r="F25" s="198"/>
      <c r="G25" s="198"/>
      <c r="H25" s="198"/>
      <c r="I25" s="198"/>
      <c r="J25" s="198"/>
    </row>
    <row r="26" spans="2:10" x14ac:dyDescent="0.25">
      <c r="B26" s="116"/>
      <c r="C26" s="134"/>
      <c r="D26" s="147" t="s">
        <v>1074</v>
      </c>
      <c r="E26" s="198"/>
      <c r="F26" s="198"/>
      <c r="G26" s="198"/>
      <c r="H26" s="198"/>
      <c r="I26" s="198"/>
      <c r="J26" s="198"/>
    </row>
    <row r="27" spans="2:10" x14ac:dyDescent="0.25">
      <c r="B27" s="116"/>
      <c r="C27" s="134"/>
      <c r="D27" s="147" t="s">
        <v>1073</v>
      </c>
      <c r="E27" s="198"/>
      <c r="F27" s="198"/>
      <c r="G27" s="198"/>
      <c r="H27" s="198"/>
      <c r="I27" s="198"/>
      <c r="J27" s="198"/>
    </row>
    <row r="28" spans="2:10" x14ac:dyDescent="0.25">
      <c r="B28" s="116"/>
      <c r="C28" s="134"/>
      <c r="D28" s="147" t="s">
        <v>1072</v>
      </c>
      <c r="E28" s="198"/>
      <c r="F28" s="198"/>
      <c r="G28" s="258"/>
      <c r="H28" s="198"/>
      <c r="I28" s="198"/>
      <c r="J28" s="198"/>
    </row>
    <row r="29" spans="2:10" x14ac:dyDescent="0.25">
      <c r="B29" s="116"/>
      <c r="C29" s="134"/>
      <c r="D29" s="147" t="s">
        <v>1071</v>
      </c>
      <c r="E29" s="198"/>
      <c r="F29" s="198"/>
      <c r="G29" s="198"/>
      <c r="H29" s="198"/>
      <c r="I29" s="198"/>
      <c r="J29" s="198"/>
    </row>
    <row r="30" spans="2:10" ht="22.5" x14ac:dyDescent="0.25">
      <c r="B30" s="116"/>
      <c r="C30" s="134"/>
      <c r="D30" s="114" t="s">
        <v>1070</v>
      </c>
      <c r="E30" s="198"/>
      <c r="F30" s="198"/>
      <c r="G30" s="198"/>
      <c r="H30" s="198"/>
      <c r="I30" s="198"/>
      <c r="J30" s="198"/>
    </row>
    <row r="31" spans="2:10" ht="24" customHeight="1" x14ac:dyDescent="0.25">
      <c r="B31" s="116"/>
      <c r="C31" s="569" t="s">
        <v>1069</v>
      </c>
      <c r="D31" s="570"/>
      <c r="E31" s="274">
        <f t="shared" ref="E31:J31" si="6">E32+E33+E34+E35+E36</f>
        <v>0</v>
      </c>
      <c r="F31" s="274">
        <f t="shared" si="6"/>
        <v>0</v>
      </c>
      <c r="G31" s="274">
        <f t="shared" si="6"/>
        <v>0</v>
      </c>
      <c r="H31" s="274">
        <f t="shared" si="6"/>
        <v>0</v>
      </c>
      <c r="I31" s="274">
        <f t="shared" si="6"/>
        <v>0</v>
      </c>
      <c r="J31" s="274">
        <f t="shared" si="6"/>
        <v>0</v>
      </c>
    </row>
    <row r="32" spans="2:10" x14ac:dyDescent="0.25">
      <c r="B32" s="116"/>
      <c r="C32" s="134"/>
      <c r="D32" s="147" t="s">
        <v>1068</v>
      </c>
      <c r="E32" s="198"/>
      <c r="F32" s="198"/>
      <c r="G32" s="198"/>
      <c r="H32" s="198"/>
      <c r="I32" s="198"/>
      <c r="J32" s="198"/>
    </row>
    <row r="33" spans="2:10" x14ac:dyDescent="0.25">
      <c r="B33" s="116"/>
      <c r="C33" s="134"/>
      <c r="D33" s="147" t="s">
        <v>1067</v>
      </c>
      <c r="E33" s="198"/>
      <c r="F33" s="198"/>
      <c r="G33" s="198"/>
      <c r="H33" s="198"/>
      <c r="I33" s="198"/>
      <c r="J33" s="198"/>
    </row>
    <row r="34" spans="2:10" x14ac:dyDescent="0.25">
      <c r="B34" s="116"/>
      <c r="C34" s="134"/>
      <c r="D34" s="147" t="s">
        <v>1066</v>
      </c>
      <c r="E34" s="198"/>
      <c r="F34" s="198"/>
      <c r="G34" s="198"/>
      <c r="H34" s="198"/>
      <c r="I34" s="198"/>
      <c r="J34" s="198"/>
    </row>
    <row r="35" spans="2:10" x14ac:dyDescent="0.25">
      <c r="B35" s="116"/>
      <c r="C35" s="134"/>
      <c r="D35" s="114" t="s">
        <v>1065</v>
      </c>
      <c r="E35" s="198"/>
      <c r="F35" s="198"/>
      <c r="G35" s="198"/>
      <c r="H35" s="198"/>
      <c r="I35" s="198"/>
      <c r="J35" s="198"/>
    </row>
    <row r="36" spans="2:10" x14ac:dyDescent="0.25">
      <c r="B36" s="116"/>
      <c r="C36" s="134"/>
      <c r="D36" s="147" t="s">
        <v>1064</v>
      </c>
      <c r="E36" s="198"/>
      <c r="F36" s="198"/>
      <c r="G36" s="198"/>
      <c r="H36" s="198"/>
      <c r="I36" s="198"/>
      <c r="J36" s="198"/>
    </row>
    <row r="37" spans="2:10" x14ac:dyDescent="0.25">
      <c r="B37" s="116"/>
      <c r="C37" s="571" t="s">
        <v>1063</v>
      </c>
      <c r="D37" s="572"/>
      <c r="E37" s="274">
        <v>0</v>
      </c>
      <c r="F37" s="274">
        <v>0</v>
      </c>
      <c r="G37" s="274">
        <f t="shared" ref="G37" si="7">+E37-F37</f>
        <v>0</v>
      </c>
      <c r="H37" s="274">
        <v>0</v>
      </c>
      <c r="I37" s="274">
        <v>0</v>
      </c>
      <c r="J37" s="274">
        <f t="shared" ref="J37" si="8">G37-I37</f>
        <v>0</v>
      </c>
    </row>
    <row r="38" spans="2:10" x14ac:dyDescent="0.25">
      <c r="B38" s="116"/>
      <c r="C38" s="571" t="s">
        <v>1062</v>
      </c>
      <c r="D38" s="572"/>
      <c r="E38" s="211"/>
      <c r="F38" s="211"/>
      <c r="G38" s="211"/>
      <c r="H38" s="211"/>
      <c r="I38" s="211"/>
      <c r="J38" s="211"/>
    </row>
    <row r="39" spans="2:10" x14ac:dyDescent="0.25">
      <c r="B39" s="116"/>
      <c r="C39" s="134"/>
      <c r="D39" s="147" t="s">
        <v>1061</v>
      </c>
      <c r="E39" s="211"/>
      <c r="F39" s="211"/>
      <c r="G39" s="211"/>
      <c r="H39" s="211"/>
      <c r="I39" s="211"/>
      <c r="J39" s="211"/>
    </row>
    <row r="40" spans="2:10" x14ac:dyDescent="0.25">
      <c r="B40" s="116"/>
      <c r="C40" s="571" t="s">
        <v>1060</v>
      </c>
      <c r="D40" s="572"/>
      <c r="E40" s="274">
        <f t="shared" ref="E40:J40" si="9">E41+E42</f>
        <v>0</v>
      </c>
      <c r="F40" s="274">
        <f t="shared" si="9"/>
        <v>0</v>
      </c>
      <c r="G40" s="274">
        <f t="shared" si="9"/>
        <v>0</v>
      </c>
      <c r="H40" s="274">
        <f t="shared" si="9"/>
        <v>0</v>
      </c>
      <c r="I40" s="274">
        <f t="shared" si="9"/>
        <v>0</v>
      </c>
      <c r="J40" s="274">
        <f t="shared" si="9"/>
        <v>0</v>
      </c>
    </row>
    <row r="41" spans="2:10" x14ac:dyDescent="0.25">
      <c r="B41" s="116"/>
      <c r="C41" s="134"/>
      <c r="D41" s="147" t="s">
        <v>1059</v>
      </c>
      <c r="E41" s="211"/>
      <c r="F41" s="211"/>
      <c r="G41" s="211"/>
      <c r="H41" s="211"/>
      <c r="I41" s="211"/>
      <c r="J41" s="211"/>
    </row>
    <row r="42" spans="2:10" x14ac:dyDescent="0.25">
      <c r="B42" s="116"/>
      <c r="C42" s="134"/>
      <c r="D42" s="147" t="s">
        <v>1058</v>
      </c>
      <c r="E42" s="211"/>
      <c r="F42" s="211"/>
      <c r="G42" s="211"/>
      <c r="H42" s="211"/>
      <c r="I42" s="211"/>
      <c r="J42" s="211"/>
    </row>
    <row r="43" spans="2:10" x14ac:dyDescent="0.25">
      <c r="B43" s="148"/>
      <c r="C43" s="149"/>
      <c r="D43" s="150"/>
      <c r="E43" s="211"/>
      <c r="F43" s="211"/>
      <c r="G43" s="211"/>
      <c r="H43" s="211"/>
      <c r="I43" s="211"/>
      <c r="J43" s="211"/>
    </row>
    <row r="44" spans="2:10" x14ac:dyDescent="0.25">
      <c r="B44" s="573" t="s">
        <v>1057</v>
      </c>
      <c r="C44" s="548"/>
      <c r="D44" s="568"/>
      <c r="E44" s="562">
        <f t="shared" ref="E44:G44" si="10">E11+E12+E13+E14+E15+E16+E17+E18+E31+E37+E38+E40</f>
        <v>19387171</v>
      </c>
      <c r="F44" s="563">
        <v>0</v>
      </c>
      <c r="G44" s="559">
        <f t="shared" si="10"/>
        <v>19387171</v>
      </c>
      <c r="H44" s="560">
        <f t="shared" ref="H44:J44" si="11">H11+H12+H13+H14+H15+H16+H17+H18+H31+H37+H38+H40</f>
        <v>7774960</v>
      </c>
      <c r="I44" s="560">
        <f t="shared" si="11"/>
        <v>7774960</v>
      </c>
      <c r="J44" s="561">
        <f t="shared" si="11"/>
        <v>-11612211</v>
      </c>
    </row>
    <row r="45" spans="2:10" x14ac:dyDescent="0.25">
      <c r="B45" s="573" t="s">
        <v>1056</v>
      </c>
      <c r="C45" s="548"/>
      <c r="D45" s="568"/>
      <c r="E45" s="562"/>
      <c r="F45" s="563"/>
      <c r="G45" s="559"/>
      <c r="H45" s="560"/>
      <c r="I45" s="560"/>
      <c r="J45" s="561"/>
    </row>
    <row r="46" spans="2:10" x14ac:dyDescent="0.25">
      <c r="B46" s="426" t="s">
        <v>1055</v>
      </c>
      <c r="C46" s="427"/>
      <c r="D46" s="459"/>
      <c r="E46" s="211"/>
      <c r="F46" s="211"/>
      <c r="G46" s="211"/>
      <c r="H46" s="211"/>
      <c r="I46" s="211"/>
      <c r="J46" s="211"/>
    </row>
    <row r="47" spans="2:10" x14ac:dyDescent="0.25">
      <c r="B47" s="148"/>
      <c r="C47" s="149"/>
      <c r="D47" s="150"/>
      <c r="E47" s="211"/>
      <c r="F47" s="211"/>
      <c r="G47" s="211"/>
      <c r="H47" s="211"/>
      <c r="I47" s="211"/>
      <c r="J47" s="211"/>
    </row>
    <row r="48" spans="2:10" x14ac:dyDescent="0.25">
      <c r="B48" s="573" t="s">
        <v>1054</v>
      </c>
      <c r="C48" s="548"/>
      <c r="D48" s="568"/>
      <c r="E48" s="211"/>
      <c r="F48" s="211"/>
      <c r="G48" s="211"/>
      <c r="H48" s="211"/>
      <c r="I48" s="211"/>
      <c r="J48" s="211"/>
    </row>
    <row r="49" spans="2:10" x14ac:dyDescent="0.25">
      <c r="B49" s="116"/>
      <c r="C49" s="571" t="s">
        <v>1053</v>
      </c>
      <c r="D49" s="572"/>
      <c r="E49" s="274">
        <f t="shared" ref="E49:J49" si="12">E50+E51+E52+E53+E54+E55+E56+E57</f>
        <v>0</v>
      </c>
      <c r="F49" s="274">
        <f t="shared" si="12"/>
        <v>0</v>
      </c>
      <c r="G49" s="274">
        <f t="shared" si="12"/>
        <v>0</v>
      </c>
      <c r="H49" s="274">
        <f t="shared" si="12"/>
        <v>0</v>
      </c>
      <c r="I49" s="274">
        <f t="shared" si="12"/>
        <v>0</v>
      </c>
      <c r="J49" s="274">
        <f t="shared" si="12"/>
        <v>0</v>
      </c>
    </row>
    <row r="50" spans="2:10" ht="22.5" x14ac:dyDescent="0.25">
      <c r="B50" s="116"/>
      <c r="C50" s="134"/>
      <c r="D50" s="114" t="s">
        <v>1052</v>
      </c>
      <c r="E50" s="211"/>
      <c r="F50" s="211"/>
      <c r="G50" s="211"/>
      <c r="H50" s="211"/>
      <c r="I50" s="211"/>
      <c r="J50" s="211"/>
    </row>
    <row r="51" spans="2:10" x14ac:dyDescent="0.25">
      <c r="B51" s="116"/>
      <c r="C51" s="134"/>
      <c r="D51" s="147" t="s">
        <v>1051</v>
      </c>
      <c r="E51" s="211"/>
      <c r="F51" s="211"/>
      <c r="G51" s="211"/>
      <c r="H51" s="211"/>
      <c r="I51" s="211"/>
      <c r="J51" s="211"/>
    </row>
    <row r="52" spans="2:10" x14ac:dyDescent="0.25">
      <c r="B52" s="116"/>
      <c r="C52" s="134"/>
      <c r="D52" s="147" t="s">
        <v>1050</v>
      </c>
      <c r="E52" s="211"/>
      <c r="F52" s="211"/>
      <c r="G52" s="211"/>
      <c r="H52" s="211"/>
      <c r="I52" s="211"/>
      <c r="J52" s="211"/>
    </row>
    <row r="53" spans="2:10" ht="33.75" x14ac:dyDescent="0.25">
      <c r="B53" s="116"/>
      <c r="C53" s="134"/>
      <c r="D53" s="114" t="s">
        <v>1049</v>
      </c>
      <c r="E53" s="211"/>
      <c r="F53" s="211"/>
      <c r="G53" s="211"/>
      <c r="H53" s="211"/>
      <c r="I53" s="211"/>
      <c r="J53" s="211"/>
    </row>
    <row r="54" spans="2:10" x14ac:dyDescent="0.25">
      <c r="B54" s="116"/>
      <c r="C54" s="134"/>
      <c r="D54" s="147" t="s">
        <v>1048</v>
      </c>
      <c r="E54" s="211"/>
      <c r="F54" s="211"/>
      <c r="G54" s="211"/>
      <c r="H54" s="211"/>
      <c r="I54" s="211"/>
      <c r="J54" s="211"/>
    </row>
    <row r="55" spans="2:10" ht="22.5" x14ac:dyDescent="0.25">
      <c r="B55" s="116"/>
      <c r="C55" s="134"/>
      <c r="D55" s="114" t="s">
        <v>1047</v>
      </c>
      <c r="E55" s="211"/>
      <c r="F55" s="211"/>
      <c r="G55" s="211"/>
      <c r="H55" s="211"/>
      <c r="I55" s="211"/>
      <c r="J55" s="211"/>
    </row>
    <row r="56" spans="2:10" ht="22.5" x14ac:dyDescent="0.25">
      <c r="B56" s="116"/>
      <c r="C56" s="134"/>
      <c r="D56" s="114" t="s">
        <v>1046</v>
      </c>
      <c r="E56" s="211"/>
      <c r="F56" s="211"/>
      <c r="G56" s="211"/>
      <c r="H56" s="211"/>
      <c r="I56" s="211"/>
      <c r="J56" s="211"/>
    </row>
    <row r="57" spans="2:10" ht="22.5" x14ac:dyDescent="0.25">
      <c r="B57" s="116"/>
      <c r="C57" s="134"/>
      <c r="D57" s="151" t="s">
        <v>1045</v>
      </c>
      <c r="E57" s="211"/>
      <c r="F57" s="211"/>
      <c r="G57" s="211"/>
      <c r="H57" s="211"/>
      <c r="I57" s="211"/>
      <c r="J57" s="211"/>
    </row>
    <row r="58" spans="2:10" x14ac:dyDescent="0.25">
      <c r="B58" s="116"/>
      <c r="C58" s="571" t="s">
        <v>1044</v>
      </c>
      <c r="D58" s="572"/>
      <c r="E58" s="274">
        <f t="shared" ref="E58:J58" si="13">E59+E60+E61+E62</f>
        <v>0</v>
      </c>
      <c r="F58" s="274">
        <f t="shared" si="13"/>
        <v>0</v>
      </c>
      <c r="G58" s="274">
        <f t="shared" si="13"/>
        <v>0</v>
      </c>
      <c r="H58" s="274">
        <f t="shared" si="13"/>
        <v>0</v>
      </c>
      <c r="I58" s="274">
        <f t="shared" si="13"/>
        <v>0</v>
      </c>
      <c r="J58" s="274">
        <f t="shared" si="13"/>
        <v>0</v>
      </c>
    </row>
    <row r="59" spans="2:10" x14ac:dyDescent="0.25">
      <c r="B59" s="116"/>
      <c r="C59" s="134"/>
      <c r="D59" s="147" t="s">
        <v>1043</v>
      </c>
      <c r="E59" s="275"/>
      <c r="F59" s="275"/>
      <c r="G59" s="275"/>
      <c r="H59" s="275"/>
      <c r="I59" s="275"/>
      <c r="J59" s="275"/>
    </row>
    <row r="60" spans="2:10" x14ac:dyDescent="0.25">
      <c r="B60" s="116"/>
      <c r="C60" s="134"/>
      <c r="D60" s="147" t="s">
        <v>1042</v>
      </c>
      <c r="E60" s="275"/>
      <c r="F60" s="275"/>
      <c r="G60" s="275"/>
      <c r="H60" s="275"/>
      <c r="I60" s="275"/>
      <c r="J60" s="275"/>
    </row>
    <row r="61" spans="2:10" x14ac:dyDescent="0.25">
      <c r="B61" s="116"/>
      <c r="C61" s="134"/>
      <c r="D61" s="147" t="s">
        <v>1041</v>
      </c>
      <c r="E61" s="275"/>
      <c r="F61" s="275"/>
      <c r="G61" s="275"/>
      <c r="H61" s="275"/>
      <c r="I61" s="275"/>
      <c r="J61" s="275"/>
    </row>
    <row r="62" spans="2:10" x14ac:dyDescent="0.25">
      <c r="B62" s="116"/>
      <c r="C62" s="134"/>
      <c r="D62" s="147" t="s">
        <v>1040</v>
      </c>
      <c r="E62" s="274"/>
      <c r="F62" s="275"/>
      <c r="G62" s="275"/>
      <c r="H62" s="275"/>
      <c r="I62" s="275"/>
      <c r="J62" s="275"/>
    </row>
    <row r="63" spans="2:10" x14ac:dyDescent="0.25">
      <c r="B63" s="116"/>
      <c r="C63" s="571" t="s">
        <v>1039</v>
      </c>
      <c r="D63" s="572"/>
      <c r="E63" s="274">
        <f t="shared" ref="E63:J63" si="14">E64+E65</f>
        <v>0</v>
      </c>
      <c r="F63" s="274">
        <f t="shared" si="14"/>
        <v>0</v>
      </c>
      <c r="G63" s="274">
        <f t="shared" si="14"/>
        <v>0</v>
      </c>
      <c r="H63" s="274">
        <f t="shared" si="14"/>
        <v>0</v>
      </c>
      <c r="I63" s="274">
        <f t="shared" si="14"/>
        <v>0</v>
      </c>
      <c r="J63" s="274">
        <f t="shared" si="14"/>
        <v>0</v>
      </c>
    </row>
    <row r="64" spans="2:10" ht="22.5" x14ac:dyDescent="0.25">
      <c r="B64" s="116"/>
      <c r="C64" s="134"/>
      <c r="D64" s="114" t="s">
        <v>1038</v>
      </c>
      <c r="E64" s="275"/>
      <c r="F64" s="275"/>
      <c r="G64" s="275"/>
      <c r="H64" s="275"/>
      <c r="I64" s="275"/>
      <c r="J64" s="275"/>
    </row>
    <row r="65" spans="2:10" x14ac:dyDescent="0.25">
      <c r="B65" s="116"/>
      <c r="C65" s="134"/>
      <c r="D65" s="147" t="s">
        <v>1037</v>
      </c>
      <c r="E65" s="275"/>
      <c r="F65" s="274"/>
      <c r="G65" s="275"/>
      <c r="H65" s="275"/>
      <c r="I65" s="275"/>
      <c r="J65" s="275"/>
    </row>
    <row r="66" spans="2:10" ht="22.5" customHeight="1" x14ac:dyDescent="0.25">
      <c r="B66" s="116"/>
      <c r="C66" s="569" t="s">
        <v>1036</v>
      </c>
      <c r="D66" s="570"/>
      <c r="E66" s="275"/>
      <c r="F66" s="275"/>
      <c r="G66" s="275"/>
      <c r="H66" s="275"/>
      <c r="I66" s="275"/>
      <c r="J66" s="275"/>
    </row>
    <row r="67" spans="2:10" x14ac:dyDescent="0.25">
      <c r="B67" s="116"/>
      <c r="C67" s="571" t="s">
        <v>1035</v>
      </c>
      <c r="D67" s="572"/>
      <c r="E67" s="275"/>
      <c r="F67" s="275"/>
      <c r="G67" s="275"/>
      <c r="H67" s="275"/>
      <c r="I67" s="275"/>
      <c r="J67" s="275"/>
    </row>
    <row r="68" spans="2:10" x14ac:dyDescent="0.25">
      <c r="B68" s="148"/>
      <c r="C68" s="565"/>
      <c r="D68" s="566"/>
      <c r="E68" s="275"/>
      <c r="F68" s="275"/>
      <c r="G68" s="275"/>
      <c r="H68" s="275"/>
      <c r="I68" s="275"/>
      <c r="J68" s="275"/>
    </row>
    <row r="69" spans="2:10" ht="21" customHeight="1" x14ac:dyDescent="0.25">
      <c r="B69" s="426" t="s">
        <v>1034</v>
      </c>
      <c r="C69" s="427"/>
      <c r="D69" s="459"/>
      <c r="E69" s="274">
        <f t="shared" ref="E69:J69" si="15">E49+E58+E63+E66+E67</f>
        <v>0</v>
      </c>
      <c r="F69" s="274">
        <f t="shared" si="15"/>
        <v>0</v>
      </c>
      <c r="G69" s="274">
        <f t="shared" si="15"/>
        <v>0</v>
      </c>
      <c r="H69" s="274">
        <f t="shared" si="15"/>
        <v>0</v>
      </c>
      <c r="I69" s="274">
        <f t="shared" si="15"/>
        <v>0</v>
      </c>
      <c r="J69" s="274">
        <f t="shared" si="15"/>
        <v>0</v>
      </c>
    </row>
    <row r="70" spans="2:10" x14ac:dyDescent="0.25">
      <c r="B70" s="148"/>
      <c r="C70" s="565"/>
      <c r="D70" s="566"/>
      <c r="E70" s="275"/>
      <c r="F70" s="275"/>
      <c r="G70" s="275"/>
      <c r="H70" s="275"/>
      <c r="I70" s="275"/>
      <c r="J70" s="275"/>
    </row>
    <row r="71" spans="2:10" x14ac:dyDescent="0.25">
      <c r="B71" s="573" t="s">
        <v>1033</v>
      </c>
      <c r="C71" s="548"/>
      <c r="D71" s="568"/>
      <c r="E71" s="274">
        <f t="shared" ref="E71:J71" si="16">E72</f>
        <v>0</v>
      </c>
      <c r="F71" s="274">
        <f t="shared" si="16"/>
        <v>0</v>
      </c>
      <c r="G71" s="274">
        <f t="shared" si="16"/>
        <v>0</v>
      </c>
      <c r="H71" s="274">
        <f t="shared" si="16"/>
        <v>0</v>
      </c>
      <c r="I71" s="274">
        <f t="shared" si="16"/>
        <v>0</v>
      </c>
      <c r="J71" s="274">
        <f t="shared" si="16"/>
        <v>0</v>
      </c>
    </row>
    <row r="72" spans="2:10" x14ac:dyDescent="0.25">
      <c r="B72" s="116"/>
      <c r="C72" s="571" t="s">
        <v>1032</v>
      </c>
      <c r="D72" s="572"/>
      <c r="E72" s="211"/>
      <c r="F72" s="211"/>
      <c r="G72" s="211"/>
      <c r="H72" s="211"/>
      <c r="I72" s="211"/>
      <c r="J72" s="211"/>
    </row>
    <row r="73" spans="2:10" x14ac:dyDescent="0.25">
      <c r="B73" s="148"/>
      <c r="C73" s="565"/>
      <c r="D73" s="566"/>
      <c r="E73" s="211"/>
      <c r="F73" s="211"/>
      <c r="G73" s="211"/>
      <c r="H73" s="211"/>
      <c r="I73" s="211"/>
      <c r="J73" s="211"/>
    </row>
    <row r="74" spans="2:10" x14ac:dyDescent="0.25">
      <c r="B74" s="573" t="s">
        <v>1031</v>
      </c>
      <c r="C74" s="548"/>
      <c r="D74" s="568"/>
      <c r="E74" s="276">
        <f t="shared" ref="E74:J74" si="17">E44+E69+E71</f>
        <v>19387171</v>
      </c>
      <c r="F74" s="360">
        <f t="shared" si="17"/>
        <v>0</v>
      </c>
      <c r="G74" s="276">
        <f t="shared" si="17"/>
        <v>19387171</v>
      </c>
      <c r="H74" s="276">
        <f t="shared" si="17"/>
        <v>7774960</v>
      </c>
      <c r="I74" s="276">
        <f t="shared" si="17"/>
        <v>7774960</v>
      </c>
      <c r="J74" s="276">
        <f t="shared" si="17"/>
        <v>-11612211</v>
      </c>
    </row>
    <row r="75" spans="2:10" x14ac:dyDescent="0.25">
      <c r="B75" s="148"/>
      <c r="C75" s="565"/>
      <c r="D75" s="566"/>
      <c r="E75" s="211"/>
      <c r="F75" s="211"/>
      <c r="G75" s="211"/>
      <c r="H75" s="211"/>
      <c r="I75" s="211"/>
      <c r="J75" s="211"/>
    </row>
    <row r="76" spans="2:10" x14ac:dyDescent="0.25">
      <c r="B76" s="116"/>
      <c r="C76" s="567" t="s">
        <v>1030</v>
      </c>
      <c r="D76" s="568"/>
      <c r="E76" s="211"/>
      <c r="F76" s="211"/>
      <c r="G76" s="211"/>
      <c r="H76" s="211"/>
      <c r="I76" s="211"/>
      <c r="J76" s="211"/>
    </row>
    <row r="77" spans="2:10" ht="27.75" customHeight="1" x14ac:dyDescent="0.25">
      <c r="B77" s="116"/>
      <c r="C77" s="569" t="s">
        <v>1029</v>
      </c>
      <c r="D77" s="570"/>
      <c r="E77" s="211"/>
      <c r="F77" s="211"/>
      <c r="G77" s="211"/>
      <c r="H77" s="211"/>
      <c r="I77" s="211"/>
      <c r="J77" s="211"/>
    </row>
    <row r="78" spans="2:10" ht="22.5" customHeight="1" x14ac:dyDescent="0.25">
      <c r="B78" s="116"/>
      <c r="C78" s="569" t="s">
        <v>1028</v>
      </c>
      <c r="D78" s="570"/>
      <c r="E78" s="211"/>
      <c r="F78" s="211"/>
      <c r="G78" s="211"/>
      <c r="H78" s="211"/>
      <c r="I78" s="211"/>
      <c r="J78" s="211"/>
    </row>
    <row r="79" spans="2:10" x14ac:dyDescent="0.25">
      <c r="B79" s="116"/>
      <c r="C79" s="576" t="s">
        <v>1027</v>
      </c>
      <c r="D79" s="459"/>
      <c r="E79" s="274">
        <f t="shared" ref="E79:J79" si="18">E77+E78</f>
        <v>0</v>
      </c>
      <c r="F79" s="274">
        <f t="shared" si="18"/>
        <v>0</v>
      </c>
      <c r="G79" s="274">
        <f t="shared" si="18"/>
        <v>0</v>
      </c>
      <c r="H79" s="274">
        <f t="shared" si="18"/>
        <v>0</v>
      </c>
      <c r="I79" s="274">
        <f t="shared" si="18"/>
        <v>0</v>
      </c>
      <c r="J79" s="274">
        <f t="shared" si="18"/>
        <v>0</v>
      </c>
    </row>
    <row r="80" spans="2:10" ht="15.75" thickBot="1" x14ac:dyDescent="0.3">
      <c r="B80" s="152"/>
      <c r="C80" s="574"/>
      <c r="D80" s="575"/>
      <c r="E80" s="212"/>
      <c r="F80" s="212"/>
      <c r="G80" s="212"/>
      <c r="H80" s="212"/>
      <c r="I80" s="212"/>
      <c r="J80" s="212"/>
    </row>
    <row r="84" spans="4:9" x14ac:dyDescent="0.25">
      <c r="D84" s="108" t="s">
        <v>1260</v>
      </c>
      <c r="E84" s="296"/>
      <c r="F84" s="580" t="s">
        <v>1262</v>
      </c>
      <c r="G84" s="580"/>
      <c r="H84" s="580"/>
      <c r="I84" s="580"/>
    </row>
    <row r="85" spans="4:9" x14ac:dyDescent="0.25">
      <c r="D85" s="108" t="s">
        <v>1261</v>
      </c>
      <c r="E85" s="296"/>
      <c r="F85" s="580" t="s">
        <v>1263</v>
      </c>
      <c r="G85" s="580"/>
      <c r="H85" s="580"/>
      <c r="I85" s="580"/>
    </row>
  </sheetData>
  <mergeCells count="61">
    <mergeCell ref="F84:I84"/>
    <mergeCell ref="F85:I85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I7:I8"/>
    <mergeCell ref="B9:D9"/>
    <mergeCell ref="C14:D14"/>
    <mergeCell ref="C15:D15"/>
    <mergeCell ref="B10:D10"/>
    <mergeCell ref="C11:D11"/>
    <mergeCell ref="C12:D12"/>
    <mergeCell ref="C13:D13"/>
    <mergeCell ref="C31:D31"/>
    <mergeCell ref="C37:D37"/>
    <mergeCell ref="C17:D17"/>
    <mergeCell ref="C16:D16"/>
    <mergeCell ref="B18:B19"/>
    <mergeCell ref="C18:D18"/>
    <mergeCell ref="C19:D19"/>
    <mergeCell ref="C80:D80"/>
    <mergeCell ref="B69:D69"/>
    <mergeCell ref="C70:D70"/>
    <mergeCell ref="B71:D71"/>
    <mergeCell ref="C72:D72"/>
    <mergeCell ref="C73:D73"/>
    <mergeCell ref="B74:D74"/>
    <mergeCell ref="C79:D79"/>
    <mergeCell ref="B1:J1"/>
    <mergeCell ref="C75:D75"/>
    <mergeCell ref="C76:D76"/>
    <mergeCell ref="C77:D77"/>
    <mergeCell ref="C78:D78"/>
    <mergeCell ref="C49:D49"/>
    <mergeCell ref="C58:D58"/>
    <mergeCell ref="C63:D63"/>
    <mergeCell ref="C66:D66"/>
    <mergeCell ref="C67:D67"/>
    <mergeCell ref="B48:D48"/>
    <mergeCell ref="C38:D38"/>
    <mergeCell ref="C40:D40"/>
    <mergeCell ref="B44:D44"/>
    <mergeCell ref="B45:D45"/>
    <mergeCell ref="C68:D68"/>
    <mergeCell ref="G44:G45"/>
    <mergeCell ref="H44:H45"/>
    <mergeCell ref="I44:I45"/>
    <mergeCell ref="J44:J45"/>
    <mergeCell ref="B46:D46"/>
    <mergeCell ref="E44:E45"/>
    <mergeCell ref="F44:F45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136" zoomScaleNormal="100" workbookViewId="0">
      <selection activeCell="H38" sqref="H38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590" t="s">
        <v>1241</v>
      </c>
      <c r="C1" s="590"/>
      <c r="D1" s="590"/>
      <c r="E1" s="590"/>
      <c r="F1" s="590"/>
      <c r="G1" s="590"/>
      <c r="H1" s="590"/>
      <c r="I1" s="590"/>
    </row>
    <row r="2" spans="2:10" x14ac:dyDescent="0.25">
      <c r="B2" s="508" t="s">
        <v>693</v>
      </c>
      <c r="C2" s="509"/>
      <c r="D2" s="509"/>
      <c r="E2" s="509"/>
      <c r="F2" s="509"/>
      <c r="G2" s="509"/>
      <c r="H2" s="509"/>
      <c r="I2" s="591"/>
    </row>
    <row r="3" spans="2:10" x14ac:dyDescent="0.25">
      <c r="B3" s="581" t="s">
        <v>1169</v>
      </c>
      <c r="C3" s="582"/>
      <c r="D3" s="582"/>
      <c r="E3" s="582"/>
      <c r="F3" s="582"/>
      <c r="G3" s="582"/>
      <c r="H3" s="582"/>
      <c r="I3" s="592"/>
      <c r="J3" s="126"/>
    </row>
    <row r="4" spans="2:10" x14ac:dyDescent="0.25">
      <c r="B4" s="581" t="s">
        <v>1170</v>
      </c>
      <c r="C4" s="582"/>
      <c r="D4" s="582"/>
      <c r="E4" s="582"/>
      <c r="F4" s="582"/>
      <c r="G4" s="582"/>
      <c r="H4" s="582"/>
      <c r="I4" s="592"/>
    </row>
    <row r="5" spans="2:10" x14ac:dyDescent="0.25">
      <c r="B5" s="581" t="s">
        <v>1276</v>
      </c>
      <c r="C5" s="582"/>
      <c r="D5" s="582"/>
      <c r="E5" s="582"/>
      <c r="F5" s="582"/>
      <c r="G5" s="582"/>
      <c r="H5" s="582"/>
      <c r="I5" s="592"/>
    </row>
    <row r="6" spans="2:10" ht="15.75" thickBot="1" x14ac:dyDescent="0.3">
      <c r="B6" s="584" t="s">
        <v>923</v>
      </c>
      <c r="C6" s="585"/>
      <c r="D6" s="585"/>
      <c r="E6" s="585"/>
      <c r="F6" s="585"/>
      <c r="G6" s="585"/>
      <c r="H6" s="585"/>
      <c r="I6" s="593"/>
    </row>
    <row r="7" spans="2:10" ht="15.75" thickBot="1" x14ac:dyDescent="0.3">
      <c r="B7" s="508" t="s">
        <v>823</v>
      </c>
      <c r="C7" s="510"/>
      <c r="D7" s="587" t="s">
        <v>685</v>
      </c>
      <c r="E7" s="588"/>
      <c r="F7" s="588"/>
      <c r="G7" s="588"/>
      <c r="H7" s="589"/>
      <c r="I7" s="487" t="s">
        <v>1171</v>
      </c>
    </row>
    <row r="8" spans="2:10" ht="23.25" thickBot="1" x14ac:dyDescent="0.3">
      <c r="B8" s="584"/>
      <c r="C8" s="586"/>
      <c r="D8" s="343" t="s">
        <v>1024</v>
      </c>
      <c r="E8" s="336" t="s">
        <v>1172</v>
      </c>
      <c r="F8" s="343" t="s">
        <v>1173</v>
      </c>
      <c r="G8" s="343" t="s">
        <v>681</v>
      </c>
      <c r="H8" s="343" t="s">
        <v>1023</v>
      </c>
      <c r="I8" s="489"/>
    </row>
    <row r="9" spans="2:10" x14ac:dyDescent="0.25">
      <c r="B9" s="467" t="s">
        <v>1174</v>
      </c>
      <c r="C9" s="594"/>
      <c r="D9" s="259">
        <f t="shared" ref="D9:I9" si="0">D10+D18+D28+D38+D48+D58+D62+D70+D74</f>
        <v>19510300</v>
      </c>
      <c r="E9" s="354">
        <f t="shared" si="0"/>
        <v>0</v>
      </c>
      <c r="F9" s="259">
        <f t="shared" si="0"/>
        <v>19510300</v>
      </c>
      <c r="G9" s="259">
        <f t="shared" si="0"/>
        <v>7849688</v>
      </c>
      <c r="H9" s="259">
        <f t="shared" si="0"/>
        <v>7849688</v>
      </c>
      <c r="I9" s="306">
        <f t="shared" si="0"/>
        <v>11660612</v>
      </c>
    </row>
    <row r="10" spans="2:10" x14ac:dyDescent="0.25">
      <c r="B10" s="465" t="s">
        <v>1097</v>
      </c>
      <c r="C10" s="558"/>
      <c r="D10" s="213">
        <f>SUM(D11:D17)</f>
        <v>13687660</v>
      </c>
      <c r="E10" s="277">
        <f>SUM(E11:E17)</f>
        <v>0</v>
      </c>
      <c r="F10" s="214">
        <f t="shared" ref="F10:F51" si="1">+D10+E10</f>
        <v>13687660</v>
      </c>
      <c r="G10" s="214">
        <f>SUM(G11:G17)</f>
        <v>5909987</v>
      </c>
      <c r="H10" s="214">
        <f>SUM(H11:H17)</f>
        <v>5909987</v>
      </c>
      <c r="I10" s="308">
        <f>+F10-G10</f>
        <v>7777673</v>
      </c>
    </row>
    <row r="11" spans="2:10" x14ac:dyDescent="0.25">
      <c r="B11" s="177"/>
      <c r="C11" s="180" t="s">
        <v>1098</v>
      </c>
      <c r="D11" s="215">
        <v>10281417</v>
      </c>
      <c r="E11" s="285">
        <v>0</v>
      </c>
      <c r="F11" s="217">
        <f t="shared" si="1"/>
        <v>10281417</v>
      </c>
      <c r="G11" s="216">
        <v>4942041</v>
      </c>
      <c r="H11" s="216">
        <v>4942041</v>
      </c>
      <c r="I11" s="308">
        <f t="shared" ref="I11:I17" si="2">+F11-G11</f>
        <v>5339376</v>
      </c>
    </row>
    <row r="12" spans="2:10" x14ac:dyDescent="0.25">
      <c r="B12" s="177"/>
      <c r="C12" s="180" t="s">
        <v>1099</v>
      </c>
      <c r="D12" s="279">
        <v>0</v>
      </c>
      <c r="E12" s="285">
        <v>0</v>
      </c>
      <c r="F12" s="281">
        <f t="shared" si="1"/>
        <v>0</v>
      </c>
      <c r="G12" s="280">
        <v>0</v>
      </c>
      <c r="H12" s="280">
        <v>0</v>
      </c>
      <c r="I12" s="280">
        <f t="shared" si="2"/>
        <v>0</v>
      </c>
    </row>
    <row r="13" spans="2:10" x14ac:dyDescent="0.25">
      <c r="B13" s="177"/>
      <c r="C13" s="180" t="s">
        <v>1100</v>
      </c>
      <c r="D13" s="215">
        <v>1126008</v>
      </c>
      <c r="E13" s="285">
        <v>0</v>
      </c>
      <c r="F13" s="217">
        <f t="shared" si="1"/>
        <v>1126008</v>
      </c>
      <c r="G13" s="308">
        <v>171916</v>
      </c>
      <c r="H13" s="308">
        <v>171916</v>
      </c>
      <c r="I13" s="308">
        <f t="shared" si="2"/>
        <v>954092</v>
      </c>
    </row>
    <row r="14" spans="2:10" x14ac:dyDescent="0.25">
      <c r="B14" s="177"/>
      <c r="C14" s="180" t="s">
        <v>1101</v>
      </c>
      <c r="D14" s="215">
        <v>2280235</v>
      </c>
      <c r="E14" s="285">
        <v>0</v>
      </c>
      <c r="F14" s="217">
        <f t="shared" si="1"/>
        <v>2280235</v>
      </c>
      <c r="G14" s="216">
        <v>796030</v>
      </c>
      <c r="H14" s="216">
        <v>796030</v>
      </c>
      <c r="I14" s="308">
        <f t="shared" si="2"/>
        <v>1484205</v>
      </c>
    </row>
    <row r="15" spans="2:10" x14ac:dyDescent="0.25">
      <c r="B15" s="177"/>
      <c r="C15" s="180" t="s">
        <v>1102</v>
      </c>
      <c r="D15" s="279">
        <v>0</v>
      </c>
      <c r="E15" s="279">
        <v>0</v>
      </c>
      <c r="F15" s="281">
        <f t="shared" si="1"/>
        <v>0</v>
      </c>
      <c r="G15" s="280">
        <v>0</v>
      </c>
      <c r="H15" s="280">
        <v>0</v>
      </c>
      <c r="I15" s="280">
        <f t="shared" si="2"/>
        <v>0</v>
      </c>
    </row>
    <row r="16" spans="2:10" x14ac:dyDescent="0.25">
      <c r="B16" s="177"/>
      <c r="C16" s="180" t="s">
        <v>1103</v>
      </c>
      <c r="D16" s="279">
        <v>0</v>
      </c>
      <c r="E16" s="280">
        <v>0</v>
      </c>
      <c r="F16" s="281">
        <f t="shared" si="1"/>
        <v>0</v>
      </c>
      <c r="G16" s="280">
        <v>0</v>
      </c>
      <c r="H16" s="280">
        <v>0</v>
      </c>
      <c r="I16" s="280">
        <f t="shared" si="2"/>
        <v>0</v>
      </c>
    </row>
    <row r="17" spans="2:9" x14ac:dyDescent="0.25">
      <c r="B17" s="177"/>
      <c r="C17" s="180" t="s">
        <v>1104</v>
      </c>
      <c r="D17" s="279">
        <v>0</v>
      </c>
      <c r="E17" s="280">
        <v>0</v>
      </c>
      <c r="F17" s="281">
        <f t="shared" si="1"/>
        <v>0</v>
      </c>
      <c r="G17" s="280">
        <v>0</v>
      </c>
      <c r="H17" s="280">
        <v>0</v>
      </c>
      <c r="I17" s="280">
        <f t="shared" si="2"/>
        <v>0</v>
      </c>
    </row>
    <row r="18" spans="2:9" x14ac:dyDescent="0.25">
      <c r="B18" s="465" t="s">
        <v>1105</v>
      </c>
      <c r="C18" s="558"/>
      <c r="D18" s="309">
        <f>SUM(D19:D27)</f>
        <v>744000</v>
      </c>
      <c r="E18" s="355">
        <f>SUM(E19:E27)</f>
        <v>0</v>
      </c>
      <c r="F18" s="222">
        <f t="shared" si="1"/>
        <v>744000</v>
      </c>
      <c r="G18" s="222">
        <f>SUM(G19:G27)</f>
        <v>171265</v>
      </c>
      <c r="H18" s="222">
        <f>SUM(H19:H27)</f>
        <v>171265</v>
      </c>
      <c r="I18" s="309">
        <f>SUM(I19:I27)</f>
        <v>572735</v>
      </c>
    </row>
    <row r="19" spans="2:9" x14ac:dyDescent="0.25">
      <c r="B19" s="177"/>
      <c r="C19" s="180" t="s">
        <v>1106</v>
      </c>
      <c r="D19" s="310">
        <v>294000</v>
      </c>
      <c r="E19" s="285">
        <v>0</v>
      </c>
      <c r="F19" s="217">
        <f t="shared" si="1"/>
        <v>294000</v>
      </c>
      <c r="G19" s="310">
        <v>48819</v>
      </c>
      <c r="H19" s="310">
        <v>48819</v>
      </c>
      <c r="I19" s="334">
        <f>+F19-G19</f>
        <v>245181</v>
      </c>
    </row>
    <row r="20" spans="2:9" x14ac:dyDescent="0.25">
      <c r="B20" s="177"/>
      <c r="C20" s="180" t="s">
        <v>1107</v>
      </c>
      <c r="D20" s="215">
        <v>156000</v>
      </c>
      <c r="E20" s="285">
        <v>0</v>
      </c>
      <c r="F20" s="217">
        <f t="shared" si="1"/>
        <v>156000</v>
      </c>
      <c r="G20" s="215">
        <v>60322</v>
      </c>
      <c r="H20" s="215">
        <v>60322</v>
      </c>
      <c r="I20" s="334">
        <f t="shared" ref="I20:I37" si="3">+F20-G20</f>
        <v>95678</v>
      </c>
    </row>
    <row r="21" spans="2:9" x14ac:dyDescent="0.25">
      <c r="B21" s="177"/>
      <c r="C21" s="180" t="s">
        <v>1108</v>
      </c>
      <c r="D21" s="279">
        <v>0</v>
      </c>
      <c r="E21" s="285">
        <v>0</v>
      </c>
      <c r="F21" s="281">
        <f t="shared" si="1"/>
        <v>0</v>
      </c>
      <c r="G21" s="279">
        <v>0</v>
      </c>
      <c r="H21" s="279">
        <v>0</v>
      </c>
      <c r="I21" s="279">
        <f t="shared" si="3"/>
        <v>0</v>
      </c>
    </row>
    <row r="22" spans="2:9" x14ac:dyDescent="0.25">
      <c r="B22" s="177"/>
      <c r="C22" s="180" t="s">
        <v>1109</v>
      </c>
      <c r="D22" s="215">
        <v>78000</v>
      </c>
      <c r="E22" s="285">
        <v>0</v>
      </c>
      <c r="F22" s="217">
        <f t="shared" si="1"/>
        <v>78000</v>
      </c>
      <c r="G22" s="215">
        <v>10802</v>
      </c>
      <c r="H22" s="215">
        <v>10802</v>
      </c>
      <c r="I22" s="334">
        <f t="shared" si="3"/>
        <v>67198</v>
      </c>
    </row>
    <row r="23" spans="2:9" x14ac:dyDescent="0.25">
      <c r="B23" s="177"/>
      <c r="C23" s="180" t="s">
        <v>1110</v>
      </c>
      <c r="D23" s="215">
        <v>12000</v>
      </c>
      <c r="E23" s="285">
        <v>0</v>
      </c>
      <c r="F23" s="334">
        <f t="shared" si="1"/>
        <v>12000</v>
      </c>
      <c r="G23" s="279">
        <v>0</v>
      </c>
      <c r="H23" s="279">
        <v>0</v>
      </c>
      <c r="I23" s="334">
        <f t="shared" si="3"/>
        <v>12000</v>
      </c>
    </row>
    <row r="24" spans="2:9" x14ac:dyDescent="0.25">
      <c r="B24" s="177"/>
      <c r="C24" s="180" t="s">
        <v>1111</v>
      </c>
      <c r="D24" s="215">
        <v>144000</v>
      </c>
      <c r="E24" s="285">
        <v>0</v>
      </c>
      <c r="F24" s="217">
        <f t="shared" si="1"/>
        <v>144000</v>
      </c>
      <c r="G24" s="215">
        <v>49516</v>
      </c>
      <c r="H24" s="215">
        <v>49516</v>
      </c>
      <c r="I24" s="334">
        <f t="shared" si="3"/>
        <v>94484</v>
      </c>
    </row>
    <row r="25" spans="2:9" x14ac:dyDescent="0.25">
      <c r="B25" s="177"/>
      <c r="C25" s="180" t="s">
        <v>1112</v>
      </c>
      <c r="D25" s="310">
        <v>6000</v>
      </c>
      <c r="E25" s="285">
        <v>0</v>
      </c>
      <c r="F25" s="334">
        <f t="shared" si="1"/>
        <v>6000</v>
      </c>
      <c r="G25" s="279">
        <v>0</v>
      </c>
      <c r="H25" s="279">
        <v>0</v>
      </c>
      <c r="I25" s="334">
        <f t="shared" si="3"/>
        <v>6000</v>
      </c>
    </row>
    <row r="26" spans="2:9" x14ac:dyDescent="0.25">
      <c r="B26" s="177"/>
      <c r="C26" s="180" t="s">
        <v>1113</v>
      </c>
      <c r="D26" s="279">
        <v>0</v>
      </c>
      <c r="E26" s="285">
        <v>0</v>
      </c>
      <c r="F26" s="281">
        <f t="shared" si="1"/>
        <v>0</v>
      </c>
      <c r="G26" s="279">
        <v>0</v>
      </c>
      <c r="H26" s="279">
        <v>0</v>
      </c>
      <c r="I26" s="279">
        <f t="shared" si="3"/>
        <v>0</v>
      </c>
    </row>
    <row r="27" spans="2:9" x14ac:dyDescent="0.25">
      <c r="B27" s="177"/>
      <c r="C27" s="180" t="s">
        <v>1114</v>
      </c>
      <c r="D27" s="215">
        <v>54000</v>
      </c>
      <c r="E27" s="285">
        <v>0</v>
      </c>
      <c r="F27" s="334">
        <f t="shared" si="1"/>
        <v>54000</v>
      </c>
      <c r="G27" s="215">
        <v>1806</v>
      </c>
      <c r="H27" s="215">
        <v>1806</v>
      </c>
      <c r="I27" s="334">
        <f t="shared" si="3"/>
        <v>52194</v>
      </c>
    </row>
    <row r="28" spans="2:9" x14ac:dyDescent="0.25">
      <c r="B28" s="465" t="s">
        <v>1115</v>
      </c>
      <c r="C28" s="558"/>
      <c r="D28" s="221">
        <f>SUM(D29:D37)</f>
        <v>4841640</v>
      </c>
      <c r="E28" s="352">
        <f>SUM(E29:E37)</f>
        <v>0</v>
      </c>
      <c r="F28" s="222">
        <f t="shared" si="1"/>
        <v>4841640</v>
      </c>
      <c r="G28" s="222">
        <f>SUM(G29:G37)</f>
        <v>1718680</v>
      </c>
      <c r="H28" s="222">
        <f>SUM(H29:H37)</f>
        <v>1718680</v>
      </c>
      <c r="I28" s="350">
        <f>SUM(I29:I37)</f>
        <v>3122960</v>
      </c>
    </row>
    <row r="29" spans="2:9" x14ac:dyDescent="0.25">
      <c r="B29" s="177"/>
      <c r="C29" s="180" t="s">
        <v>1116</v>
      </c>
      <c r="D29" s="215">
        <v>661200</v>
      </c>
      <c r="E29" s="285">
        <v>0</v>
      </c>
      <c r="F29" s="217">
        <f t="shared" si="1"/>
        <v>661200</v>
      </c>
      <c r="G29" s="215">
        <v>296787</v>
      </c>
      <c r="H29" s="215">
        <v>296787</v>
      </c>
      <c r="I29" s="334">
        <f t="shared" si="3"/>
        <v>364413</v>
      </c>
    </row>
    <row r="30" spans="2:9" x14ac:dyDescent="0.25">
      <c r="B30" s="177"/>
      <c r="C30" s="180" t="s">
        <v>1117</v>
      </c>
      <c r="D30" s="310">
        <v>26400</v>
      </c>
      <c r="E30" s="285">
        <v>0</v>
      </c>
      <c r="F30" s="281">
        <f t="shared" si="1"/>
        <v>26400</v>
      </c>
      <c r="G30" s="310">
        <v>13154</v>
      </c>
      <c r="H30" s="310">
        <v>13154</v>
      </c>
      <c r="I30" s="334">
        <f t="shared" si="3"/>
        <v>13246</v>
      </c>
    </row>
    <row r="31" spans="2:9" x14ac:dyDescent="0.25">
      <c r="B31" s="177"/>
      <c r="C31" s="180" t="s">
        <v>1118</v>
      </c>
      <c r="D31" s="215">
        <v>2859600</v>
      </c>
      <c r="E31" s="285">
        <v>0</v>
      </c>
      <c r="F31" s="217">
        <f t="shared" si="1"/>
        <v>2859600</v>
      </c>
      <c r="G31" s="215">
        <v>1151857</v>
      </c>
      <c r="H31" s="215">
        <v>1151857</v>
      </c>
      <c r="I31" s="334">
        <f t="shared" si="3"/>
        <v>1707743</v>
      </c>
    </row>
    <row r="32" spans="2:9" x14ac:dyDescent="0.25">
      <c r="B32" s="177"/>
      <c r="C32" s="180" t="s">
        <v>1119</v>
      </c>
      <c r="D32" s="215">
        <v>75600</v>
      </c>
      <c r="E32" s="285">
        <v>0</v>
      </c>
      <c r="F32" s="217">
        <f t="shared" si="1"/>
        <v>75600</v>
      </c>
      <c r="G32" s="215">
        <v>21412</v>
      </c>
      <c r="H32" s="215">
        <v>21412</v>
      </c>
      <c r="I32" s="334">
        <f t="shared" si="3"/>
        <v>54188</v>
      </c>
    </row>
    <row r="33" spans="2:9" x14ac:dyDescent="0.25">
      <c r="B33" s="177"/>
      <c r="C33" s="180" t="s">
        <v>1120</v>
      </c>
      <c r="D33" s="215">
        <v>372600</v>
      </c>
      <c r="E33" s="285">
        <v>0</v>
      </c>
      <c r="F33" s="217">
        <f t="shared" si="1"/>
        <v>372600</v>
      </c>
      <c r="G33" s="215">
        <v>50652</v>
      </c>
      <c r="H33" s="215">
        <v>50652</v>
      </c>
      <c r="I33" s="334">
        <f t="shared" si="3"/>
        <v>321948</v>
      </c>
    </row>
    <row r="34" spans="2:9" x14ac:dyDescent="0.25">
      <c r="B34" s="177"/>
      <c r="C34" s="180" t="s">
        <v>1121</v>
      </c>
      <c r="D34" s="215">
        <v>150000</v>
      </c>
      <c r="E34" s="285">
        <v>0</v>
      </c>
      <c r="F34" s="217">
        <f t="shared" si="1"/>
        <v>150000</v>
      </c>
      <c r="G34" s="215">
        <v>17771</v>
      </c>
      <c r="H34" s="215">
        <v>17771</v>
      </c>
      <c r="I34" s="334">
        <f t="shared" si="3"/>
        <v>132229</v>
      </c>
    </row>
    <row r="35" spans="2:9" x14ac:dyDescent="0.25">
      <c r="B35" s="177"/>
      <c r="C35" s="180" t="s">
        <v>1122</v>
      </c>
      <c r="D35" s="215">
        <v>48000</v>
      </c>
      <c r="E35" s="285">
        <v>0</v>
      </c>
      <c r="F35" s="217">
        <f t="shared" si="1"/>
        <v>48000</v>
      </c>
      <c r="G35" s="215">
        <v>19446</v>
      </c>
      <c r="H35" s="215">
        <v>19446</v>
      </c>
      <c r="I35" s="334">
        <f t="shared" si="3"/>
        <v>28554</v>
      </c>
    </row>
    <row r="36" spans="2:9" x14ac:dyDescent="0.25">
      <c r="B36" s="177"/>
      <c r="C36" s="180" t="s">
        <v>1123</v>
      </c>
      <c r="D36" s="215">
        <v>156000</v>
      </c>
      <c r="E36" s="285">
        <v>0</v>
      </c>
      <c r="F36" s="217">
        <f t="shared" si="1"/>
        <v>156000</v>
      </c>
      <c r="G36" s="215">
        <v>34137</v>
      </c>
      <c r="H36" s="215">
        <v>34137</v>
      </c>
      <c r="I36" s="334">
        <f t="shared" si="3"/>
        <v>121863</v>
      </c>
    </row>
    <row r="37" spans="2:9" x14ac:dyDescent="0.25">
      <c r="B37" s="177"/>
      <c r="C37" s="180" t="s">
        <v>1124</v>
      </c>
      <c r="D37" s="215">
        <v>492240</v>
      </c>
      <c r="E37" s="285">
        <v>0</v>
      </c>
      <c r="F37" s="217">
        <f t="shared" si="1"/>
        <v>492240</v>
      </c>
      <c r="G37" s="215">
        <v>113464</v>
      </c>
      <c r="H37" s="215">
        <v>113464</v>
      </c>
      <c r="I37" s="334">
        <f t="shared" si="3"/>
        <v>378776</v>
      </c>
    </row>
    <row r="38" spans="2:9" x14ac:dyDescent="0.25">
      <c r="B38" s="465" t="s">
        <v>1125</v>
      </c>
      <c r="C38" s="558"/>
      <c r="D38" s="277">
        <f>SUM(D39:D47)</f>
        <v>0</v>
      </c>
      <c r="E38" s="278">
        <f>SUM(E39:E47)</f>
        <v>0</v>
      </c>
      <c r="F38" s="278">
        <f t="shared" si="1"/>
        <v>0</v>
      </c>
      <c r="G38" s="278">
        <f>SUM(G39:G47)</f>
        <v>0</v>
      </c>
      <c r="H38" s="278">
        <f>SUM(H39:H47)</f>
        <v>0</v>
      </c>
      <c r="I38" s="278">
        <f t="shared" ref="I38:I51" si="4">F38-G38-H38</f>
        <v>0</v>
      </c>
    </row>
    <row r="39" spans="2:9" x14ac:dyDescent="0.25">
      <c r="B39" s="177"/>
      <c r="C39" s="180" t="s">
        <v>1126</v>
      </c>
      <c r="D39" s="297">
        <v>0</v>
      </c>
      <c r="E39" s="298">
        <v>0</v>
      </c>
      <c r="F39" s="299">
        <f t="shared" si="1"/>
        <v>0</v>
      </c>
      <c r="G39" s="298">
        <v>0</v>
      </c>
      <c r="H39" s="298">
        <v>0</v>
      </c>
      <c r="I39" s="299">
        <f t="shared" si="4"/>
        <v>0</v>
      </c>
    </row>
    <row r="40" spans="2:9" x14ac:dyDescent="0.25">
      <c r="B40" s="177"/>
      <c r="C40" s="180" t="s">
        <v>1127</v>
      </c>
      <c r="D40" s="297">
        <v>0</v>
      </c>
      <c r="E40" s="298">
        <v>0</v>
      </c>
      <c r="F40" s="299">
        <f t="shared" si="1"/>
        <v>0</v>
      </c>
      <c r="G40" s="298">
        <v>0</v>
      </c>
      <c r="H40" s="298">
        <v>0</v>
      </c>
      <c r="I40" s="299">
        <f t="shared" si="4"/>
        <v>0</v>
      </c>
    </row>
    <row r="41" spans="2:9" x14ac:dyDescent="0.25">
      <c r="B41" s="177"/>
      <c r="C41" s="180" t="s">
        <v>1128</v>
      </c>
      <c r="D41" s="297">
        <v>0</v>
      </c>
      <c r="E41" s="298">
        <v>0</v>
      </c>
      <c r="F41" s="299">
        <f t="shared" si="1"/>
        <v>0</v>
      </c>
      <c r="G41" s="298">
        <v>0</v>
      </c>
      <c r="H41" s="298">
        <v>0</v>
      </c>
      <c r="I41" s="299">
        <f t="shared" si="4"/>
        <v>0</v>
      </c>
    </row>
    <row r="42" spans="2:9" x14ac:dyDescent="0.25">
      <c r="B42" s="177"/>
      <c r="C42" s="180" t="s">
        <v>1129</v>
      </c>
      <c r="D42" s="297">
        <v>0</v>
      </c>
      <c r="E42" s="298">
        <v>0</v>
      </c>
      <c r="F42" s="299">
        <f t="shared" si="1"/>
        <v>0</v>
      </c>
      <c r="G42" s="298">
        <v>0</v>
      </c>
      <c r="H42" s="298">
        <v>0</v>
      </c>
      <c r="I42" s="299">
        <f t="shared" si="4"/>
        <v>0</v>
      </c>
    </row>
    <row r="43" spans="2:9" x14ac:dyDescent="0.25">
      <c r="B43" s="177"/>
      <c r="C43" s="180" t="s">
        <v>1130</v>
      </c>
      <c r="D43" s="297">
        <v>0</v>
      </c>
      <c r="E43" s="298">
        <v>0</v>
      </c>
      <c r="F43" s="299">
        <f t="shared" si="1"/>
        <v>0</v>
      </c>
      <c r="G43" s="298">
        <v>0</v>
      </c>
      <c r="H43" s="298">
        <v>0</v>
      </c>
      <c r="I43" s="299">
        <f t="shared" si="4"/>
        <v>0</v>
      </c>
    </row>
    <row r="44" spans="2:9" x14ac:dyDescent="0.25">
      <c r="B44" s="177"/>
      <c r="C44" s="180" t="s">
        <v>1131</v>
      </c>
      <c r="D44" s="297">
        <v>0</v>
      </c>
      <c r="E44" s="298">
        <v>0</v>
      </c>
      <c r="F44" s="299">
        <f t="shared" si="1"/>
        <v>0</v>
      </c>
      <c r="G44" s="298">
        <v>0</v>
      </c>
      <c r="H44" s="298">
        <v>0</v>
      </c>
      <c r="I44" s="299">
        <f t="shared" si="4"/>
        <v>0</v>
      </c>
    </row>
    <row r="45" spans="2:9" x14ac:dyDescent="0.25">
      <c r="B45" s="177"/>
      <c r="C45" s="180" t="s">
        <v>1132</v>
      </c>
      <c r="D45" s="297">
        <v>0</v>
      </c>
      <c r="E45" s="298">
        <v>0</v>
      </c>
      <c r="F45" s="299">
        <f t="shared" si="1"/>
        <v>0</v>
      </c>
      <c r="G45" s="298">
        <v>0</v>
      </c>
      <c r="H45" s="298">
        <v>0</v>
      </c>
      <c r="I45" s="299">
        <f t="shared" si="4"/>
        <v>0</v>
      </c>
    </row>
    <row r="46" spans="2:9" x14ac:dyDescent="0.25">
      <c r="B46" s="177"/>
      <c r="C46" s="180" t="s">
        <v>1133</v>
      </c>
      <c r="D46" s="297">
        <v>0</v>
      </c>
      <c r="E46" s="298">
        <v>0</v>
      </c>
      <c r="F46" s="299">
        <f t="shared" si="1"/>
        <v>0</v>
      </c>
      <c r="G46" s="298">
        <v>0</v>
      </c>
      <c r="H46" s="298">
        <v>0</v>
      </c>
      <c r="I46" s="299">
        <f t="shared" si="4"/>
        <v>0</v>
      </c>
    </row>
    <row r="47" spans="2:9" x14ac:dyDescent="0.25">
      <c r="B47" s="177"/>
      <c r="C47" s="180" t="s">
        <v>1134</v>
      </c>
      <c r="D47" s="297">
        <v>0</v>
      </c>
      <c r="E47" s="298">
        <v>0</v>
      </c>
      <c r="F47" s="299">
        <f t="shared" si="1"/>
        <v>0</v>
      </c>
      <c r="G47" s="298">
        <v>0</v>
      </c>
      <c r="H47" s="298">
        <v>0</v>
      </c>
      <c r="I47" s="299">
        <f t="shared" si="4"/>
        <v>0</v>
      </c>
    </row>
    <row r="48" spans="2:9" x14ac:dyDescent="0.25">
      <c r="B48" s="465" t="s">
        <v>1135</v>
      </c>
      <c r="C48" s="558"/>
      <c r="D48" s="221">
        <f>SUM(D49:D57)</f>
        <v>237000</v>
      </c>
      <c r="E48" s="352">
        <f>SUM(E49:E57)</f>
        <v>0</v>
      </c>
      <c r="F48" s="222">
        <f t="shared" si="1"/>
        <v>237000</v>
      </c>
      <c r="G48" s="311">
        <f>SUM(G49:G57)</f>
        <v>49756</v>
      </c>
      <c r="H48" s="311">
        <f>SUM(H49:H57)</f>
        <v>49756</v>
      </c>
      <c r="I48" s="350">
        <f>SUM(I49:I57)</f>
        <v>187244</v>
      </c>
    </row>
    <row r="49" spans="2:9" x14ac:dyDescent="0.25">
      <c r="B49" s="177"/>
      <c r="C49" s="180" t="s">
        <v>1136</v>
      </c>
      <c r="D49" s="215">
        <v>228000</v>
      </c>
      <c r="E49" s="285">
        <v>0</v>
      </c>
      <c r="F49" s="347">
        <f t="shared" si="1"/>
        <v>228000</v>
      </c>
      <c r="G49" s="308">
        <v>45859</v>
      </c>
      <c r="H49" s="308">
        <v>45859</v>
      </c>
      <c r="I49" s="334">
        <f t="shared" ref="I49" si="5">+F49-G49</f>
        <v>182141</v>
      </c>
    </row>
    <row r="50" spans="2:9" x14ac:dyDescent="0.25">
      <c r="B50" s="177"/>
      <c r="C50" s="180" t="s">
        <v>1137</v>
      </c>
      <c r="D50" s="344"/>
      <c r="E50" s="345"/>
      <c r="F50" s="347"/>
      <c r="G50" s="345"/>
      <c r="H50" s="345"/>
      <c r="I50" s="334"/>
    </row>
    <row r="51" spans="2:9" x14ac:dyDescent="0.25">
      <c r="B51" s="177"/>
      <c r="C51" s="180" t="s">
        <v>1138</v>
      </c>
      <c r="D51" s="297">
        <v>0</v>
      </c>
      <c r="E51" s="298">
        <v>0</v>
      </c>
      <c r="F51" s="299">
        <f t="shared" si="1"/>
        <v>0</v>
      </c>
      <c r="G51" s="298">
        <v>0</v>
      </c>
      <c r="H51" s="298">
        <v>0</v>
      </c>
      <c r="I51" s="299">
        <f t="shared" si="4"/>
        <v>0</v>
      </c>
    </row>
    <row r="52" spans="2:9" x14ac:dyDescent="0.25">
      <c r="B52" s="177"/>
      <c r="C52" s="180" t="s">
        <v>1139</v>
      </c>
      <c r="D52" s="362"/>
      <c r="E52" s="356"/>
      <c r="F52" s="357"/>
      <c r="G52" s="356"/>
      <c r="H52" s="356"/>
      <c r="I52" s="274"/>
    </row>
    <row r="53" spans="2:9" x14ac:dyDescent="0.25">
      <c r="B53" s="177"/>
      <c r="C53" s="180" t="s">
        <v>1140</v>
      </c>
      <c r="D53" s="297">
        <v>0</v>
      </c>
      <c r="E53" s="298">
        <v>0</v>
      </c>
      <c r="F53" s="346"/>
      <c r="G53" s="345"/>
      <c r="H53" s="298">
        <v>0</v>
      </c>
      <c r="I53" s="346"/>
    </row>
    <row r="54" spans="2:9" x14ac:dyDescent="0.25">
      <c r="B54" s="177"/>
      <c r="C54" s="180" t="s">
        <v>1141</v>
      </c>
      <c r="D54" s="344">
        <v>9000</v>
      </c>
      <c r="E54" s="369">
        <v>0</v>
      </c>
      <c r="F54" s="347">
        <f t="shared" ref="F54" si="6">+D54+E54</f>
        <v>9000</v>
      </c>
      <c r="G54" s="369">
        <v>3897</v>
      </c>
      <c r="H54" s="369">
        <v>3897</v>
      </c>
      <c r="I54" s="334">
        <f t="shared" ref="I54" si="7">+F54-G54</f>
        <v>5103</v>
      </c>
    </row>
    <row r="55" spans="2:9" x14ac:dyDescent="0.25">
      <c r="B55" s="177"/>
      <c r="C55" s="180" t="s">
        <v>1142</v>
      </c>
      <c r="D55" s="297">
        <v>0</v>
      </c>
      <c r="E55" s="298">
        <v>0</v>
      </c>
      <c r="F55" s="299">
        <f t="shared" ref="F55:F73" si="8">+D55+E55</f>
        <v>0</v>
      </c>
      <c r="G55" s="298">
        <v>0</v>
      </c>
      <c r="H55" s="298">
        <v>0</v>
      </c>
      <c r="I55" s="299">
        <f t="shared" ref="I55:I73" si="9">F55-G55-H55</f>
        <v>0</v>
      </c>
    </row>
    <row r="56" spans="2:9" x14ac:dyDescent="0.25">
      <c r="B56" s="177"/>
      <c r="C56" s="180" t="s">
        <v>1143</v>
      </c>
      <c r="D56" s="297">
        <v>0</v>
      </c>
      <c r="E56" s="298">
        <v>0</v>
      </c>
      <c r="F56" s="299">
        <f t="shared" si="8"/>
        <v>0</v>
      </c>
      <c r="G56" s="298">
        <v>0</v>
      </c>
      <c r="H56" s="298">
        <v>0</v>
      </c>
      <c r="I56" s="299">
        <f t="shared" si="9"/>
        <v>0</v>
      </c>
    </row>
    <row r="57" spans="2:9" x14ac:dyDescent="0.25">
      <c r="B57" s="177"/>
      <c r="C57" s="180" t="s">
        <v>1144</v>
      </c>
      <c r="D57" s="362">
        <v>0</v>
      </c>
      <c r="E57" s="345">
        <v>0</v>
      </c>
      <c r="F57" s="357">
        <f t="shared" si="8"/>
        <v>0</v>
      </c>
      <c r="G57" s="345">
        <v>0</v>
      </c>
      <c r="H57" s="345">
        <v>0</v>
      </c>
      <c r="I57" s="357">
        <v>0</v>
      </c>
    </row>
    <row r="58" spans="2:9" x14ac:dyDescent="0.25">
      <c r="B58" s="465" t="s">
        <v>1145</v>
      </c>
      <c r="C58" s="558"/>
      <c r="D58" s="277">
        <f>SUM(D59:D61)</f>
        <v>0</v>
      </c>
      <c r="E58" s="278">
        <f>SUM(E59:E61)</f>
        <v>0</v>
      </c>
      <c r="F58" s="278">
        <f t="shared" si="8"/>
        <v>0</v>
      </c>
      <c r="G58" s="278">
        <f>SUM(G59:G61)</f>
        <v>0</v>
      </c>
      <c r="H58" s="278">
        <f>SUM(H59:H61)</f>
        <v>0</v>
      </c>
      <c r="I58" s="278">
        <f t="shared" si="9"/>
        <v>0</v>
      </c>
    </row>
    <row r="59" spans="2:9" x14ac:dyDescent="0.25">
      <c r="B59" s="177"/>
      <c r="C59" s="180" t="s">
        <v>1146</v>
      </c>
      <c r="D59" s="297">
        <v>0</v>
      </c>
      <c r="E59" s="298">
        <v>0</v>
      </c>
      <c r="F59" s="299">
        <f t="shared" si="8"/>
        <v>0</v>
      </c>
      <c r="G59" s="298">
        <v>0</v>
      </c>
      <c r="H59" s="298">
        <v>0</v>
      </c>
      <c r="I59" s="299">
        <f t="shared" si="9"/>
        <v>0</v>
      </c>
    </row>
    <row r="60" spans="2:9" x14ac:dyDescent="0.25">
      <c r="B60" s="177"/>
      <c r="C60" s="180" t="s">
        <v>1147</v>
      </c>
      <c r="D60" s="297">
        <v>0</v>
      </c>
      <c r="E60" s="298">
        <v>0</v>
      </c>
      <c r="F60" s="299">
        <f t="shared" si="8"/>
        <v>0</v>
      </c>
      <c r="G60" s="298">
        <v>0</v>
      </c>
      <c r="H60" s="298">
        <v>0</v>
      </c>
      <c r="I60" s="299">
        <f t="shared" si="9"/>
        <v>0</v>
      </c>
    </row>
    <row r="61" spans="2:9" x14ac:dyDescent="0.25">
      <c r="B61" s="177"/>
      <c r="C61" s="180" t="s">
        <v>1148</v>
      </c>
      <c r="D61" s="297">
        <v>0</v>
      </c>
      <c r="E61" s="298">
        <v>0</v>
      </c>
      <c r="F61" s="299">
        <f t="shared" si="8"/>
        <v>0</v>
      </c>
      <c r="G61" s="298">
        <v>0</v>
      </c>
      <c r="H61" s="298">
        <v>0</v>
      </c>
      <c r="I61" s="299">
        <f t="shared" si="9"/>
        <v>0</v>
      </c>
    </row>
    <row r="62" spans="2:9" x14ac:dyDescent="0.25">
      <c r="B62" s="465" t="s">
        <v>1149</v>
      </c>
      <c r="C62" s="558"/>
      <c r="D62" s="277">
        <f>SUM(D63:D69)</f>
        <v>0</v>
      </c>
      <c r="E62" s="278">
        <f>SUM(E63:E69)</f>
        <v>0</v>
      </c>
      <c r="F62" s="278">
        <f t="shared" si="8"/>
        <v>0</v>
      </c>
      <c r="G62" s="278">
        <f>SUM(G63:G69)</f>
        <v>0</v>
      </c>
      <c r="H62" s="278">
        <f>SUM(H63:H69)</f>
        <v>0</v>
      </c>
      <c r="I62" s="278">
        <f t="shared" si="9"/>
        <v>0</v>
      </c>
    </row>
    <row r="63" spans="2:9" x14ac:dyDescent="0.25">
      <c r="B63" s="177"/>
      <c r="C63" s="180" t="s">
        <v>1150</v>
      </c>
      <c r="D63" s="297">
        <v>0</v>
      </c>
      <c r="E63" s="298">
        <v>0</v>
      </c>
      <c r="F63" s="299">
        <f t="shared" si="8"/>
        <v>0</v>
      </c>
      <c r="G63" s="298">
        <v>0</v>
      </c>
      <c r="H63" s="298">
        <v>0</v>
      </c>
      <c r="I63" s="299">
        <f t="shared" si="9"/>
        <v>0</v>
      </c>
    </row>
    <row r="64" spans="2:9" x14ac:dyDescent="0.25">
      <c r="B64" s="177"/>
      <c r="C64" s="180" t="s">
        <v>1151</v>
      </c>
      <c r="D64" s="297">
        <v>0</v>
      </c>
      <c r="E64" s="298">
        <v>0</v>
      </c>
      <c r="F64" s="299">
        <f t="shared" si="8"/>
        <v>0</v>
      </c>
      <c r="G64" s="298">
        <v>0</v>
      </c>
      <c r="H64" s="298">
        <v>0</v>
      </c>
      <c r="I64" s="299">
        <f t="shared" si="9"/>
        <v>0</v>
      </c>
    </row>
    <row r="65" spans="2:10" x14ac:dyDescent="0.25">
      <c r="B65" s="177"/>
      <c r="C65" s="180" t="s">
        <v>1152</v>
      </c>
      <c r="D65" s="297">
        <v>0</v>
      </c>
      <c r="E65" s="298">
        <v>0</v>
      </c>
      <c r="F65" s="299">
        <f t="shared" si="8"/>
        <v>0</v>
      </c>
      <c r="G65" s="298">
        <v>0</v>
      </c>
      <c r="H65" s="298">
        <v>0</v>
      </c>
      <c r="I65" s="299">
        <f t="shared" si="9"/>
        <v>0</v>
      </c>
    </row>
    <row r="66" spans="2:10" x14ac:dyDescent="0.25">
      <c r="B66" s="177"/>
      <c r="C66" s="180" t="s">
        <v>1153</v>
      </c>
      <c r="D66" s="297">
        <v>0</v>
      </c>
      <c r="E66" s="298">
        <v>0</v>
      </c>
      <c r="F66" s="299">
        <f t="shared" si="8"/>
        <v>0</v>
      </c>
      <c r="G66" s="298">
        <v>0</v>
      </c>
      <c r="H66" s="298">
        <v>0</v>
      </c>
      <c r="I66" s="299">
        <f t="shared" si="9"/>
        <v>0</v>
      </c>
    </row>
    <row r="67" spans="2:10" ht="22.5" x14ac:dyDescent="0.25">
      <c r="B67" s="177"/>
      <c r="C67" s="181" t="s">
        <v>1242</v>
      </c>
      <c r="D67" s="297">
        <v>0</v>
      </c>
      <c r="E67" s="298">
        <v>0</v>
      </c>
      <c r="F67" s="299">
        <f t="shared" si="8"/>
        <v>0</v>
      </c>
      <c r="G67" s="298">
        <v>0</v>
      </c>
      <c r="H67" s="298">
        <v>0</v>
      </c>
      <c r="I67" s="299">
        <f t="shared" si="9"/>
        <v>0</v>
      </c>
    </row>
    <row r="68" spans="2:10" x14ac:dyDescent="0.25">
      <c r="B68" s="177"/>
      <c r="C68" s="180" t="s">
        <v>1154</v>
      </c>
      <c r="D68" s="297">
        <v>0</v>
      </c>
      <c r="E68" s="298">
        <v>0</v>
      </c>
      <c r="F68" s="299">
        <f t="shared" si="8"/>
        <v>0</v>
      </c>
      <c r="G68" s="298">
        <v>0</v>
      </c>
      <c r="H68" s="298">
        <v>0</v>
      </c>
      <c r="I68" s="299">
        <f t="shared" si="9"/>
        <v>0</v>
      </c>
    </row>
    <row r="69" spans="2:10" x14ac:dyDescent="0.25">
      <c r="B69" s="177"/>
      <c r="C69" s="180" t="s">
        <v>1155</v>
      </c>
      <c r="D69" s="297">
        <v>0</v>
      </c>
      <c r="E69" s="298">
        <v>0</v>
      </c>
      <c r="F69" s="299">
        <f t="shared" si="8"/>
        <v>0</v>
      </c>
      <c r="G69" s="298">
        <v>0</v>
      </c>
      <c r="H69" s="298">
        <v>0</v>
      </c>
      <c r="I69" s="299">
        <f t="shared" si="9"/>
        <v>0</v>
      </c>
    </row>
    <row r="70" spans="2:10" x14ac:dyDescent="0.25">
      <c r="B70" s="465" t="s">
        <v>1156</v>
      </c>
      <c r="C70" s="558"/>
      <c r="D70" s="277">
        <f>SUM(D71:D73)</f>
        <v>0</v>
      </c>
      <c r="E70" s="278">
        <f>SUM(E71:E73)</f>
        <v>0</v>
      </c>
      <c r="F70" s="278">
        <f t="shared" si="8"/>
        <v>0</v>
      </c>
      <c r="G70" s="278">
        <f>SUM(G71:G73)</f>
        <v>0</v>
      </c>
      <c r="H70" s="278">
        <f>SUM(H71:H73)</f>
        <v>0</v>
      </c>
      <c r="I70" s="278">
        <f t="shared" si="9"/>
        <v>0</v>
      </c>
    </row>
    <row r="71" spans="2:10" x14ac:dyDescent="0.25">
      <c r="B71" s="177"/>
      <c r="C71" s="180" t="s">
        <v>1157</v>
      </c>
      <c r="D71" s="297">
        <v>0</v>
      </c>
      <c r="E71" s="298">
        <v>0</v>
      </c>
      <c r="F71" s="299">
        <f t="shared" si="8"/>
        <v>0</v>
      </c>
      <c r="G71" s="298">
        <v>0</v>
      </c>
      <c r="H71" s="298">
        <v>0</v>
      </c>
      <c r="I71" s="299">
        <f t="shared" si="9"/>
        <v>0</v>
      </c>
    </row>
    <row r="72" spans="2:10" x14ac:dyDescent="0.25">
      <c r="B72" s="177"/>
      <c r="C72" s="180" t="s">
        <v>1158</v>
      </c>
      <c r="D72" s="297">
        <v>0</v>
      </c>
      <c r="E72" s="298">
        <v>0</v>
      </c>
      <c r="F72" s="299">
        <f t="shared" si="8"/>
        <v>0</v>
      </c>
      <c r="G72" s="298">
        <v>0</v>
      </c>
      <c r="H72" s="298">
        <v>0</v>
      </c>
      <c r="I72" s="299">
        <f t="shared" si="9"/>
        <v>0</v>
      </c>
    </row>
    <row r="73" spans="2:10" x14ac:dyDescent="0.25">
      <c r="B73" s="177"/>
      <c r="C73" s="180" t="s">
        <v>1159</v>
      </c>
      <c r="D73" s="297">
        <v>0</v>
      </c>
      <c r="E73" s="298">
        <v>0</v>
      </c>
      <c r="F73" s="299">
        <f t="shared" si="8"/>
        <v>0</v>
      </c>
      <c r="G73" s="298">
        <v>0</v>
      </c>
      <c r="H73" s="298">
        <v>0</v>
      </c>
      <c r="I73" s="299">
        <f t="shared" si="9"/>
        <v>0</v>
      </c>
    </row>
    <row r="74" spans="2:10" x14ac:dyDescent="0.25">
      <c r="B74" s="465" t="s">
        <v>1160</v>
      </c>
      <c r="C74" s="558"/>
      <c r="D74" s="277">
        <f>SUM(D75:D81)</f>
        <v>0</v>
      </c>
      <c r="E74" s="278">
        <f>SUM(E75:E81)</f>
        <v>0</v>
      </c>
      <c r="F74" s="278">
        <f t="shared" ref="F74:F81" si="10">+D74+E74</f>
        <v>0</v>
      </c>
      <c r="G74" s="278">
        <f>SUM(G75:G81)</f>
        <v>0</v>
      </c>
      <c r="H74" s="278">
        <f>SUM(H75:H81)</f>
        <v>0</v>
      </c>
      <c r="I74" s="278">
        <f t="shared" ref="I74:I81" si="11">F74-G74-H74</f>
        <v>0</v>
      </c>
    </row>
    <row r="75" spans="2:10" x14ac:dyDescent="0.25">
      <c r="B75" s="177"/>
      <c r="C75" s="180" t="s">
        <v>1161</v>
      </c>
      <c r="D75" s="297">
        <v>0</v>
      </c>
      <c r="E75" s="298">
        <v>0</v>
      </c>
      <c r="F75" s="299">
        <f t="shared" si="10"/>
        <v>0</v>
      </c>
      <c r="G75" s="298">
        <v>0</v>
      </c>
      <c r="H75" s="298">
        <v>0</v>
      </c>
      <c r="I75" s="299">
        <f t="shared" si="11"/>
        <v>0</v>
      </c>
    </row>
    <row r="76" spans="2:10" x14ac:dyDescent="0.25">
      <c r="B76" s="177"/>
      <c r="C76" s="180" t="s">
        <v>1162</v>
      </c>
      <c r="D76" s="297">
        <v>0</v>
      </c>
      <c r="E76" s="298">
        <v>0</v>
      </c>
      <c r="F76" s="299">
        <f t="shared" si="10"/>
        <v>0</v>
      </c>
      <c r="G76" s="298">
        <v>0</v>
      </c>
      <c r="H76" s="298">
        <v>0</v>
      </c>
      <c r="I76" s="299">
        <f t="shared" si="11"/>
        <v>0</v>
      </c>
    </row>
    <row r="77" spans="2:10" x14ac:dyDescent="0.25">
      <c r="B77" s="177"/>
      <c r="C77" s="180" t="s">
        <v>1163</v>
      </c>
      <c r="D77" s="297">
        <v>0</v>
      </c>
      <c r="E77" s="298">
        <v>0</v>
      </c>
      <c r="F77" s="299">
        <f t="shared" si="10"/>
        <v>0</v>
      </c>
      <c r="G77" s="298">
        <v>0</v>
      </c>
      <c r="H77" s="298">
        <v>0</v>
      </c>
      <c r="I77" s="299">
        <f t="shared" si="11"/>
        <v>0</v>
      </c>
    </row>
    <row r="78" spans="2:10" x14ac:dyDescent="0.25">
      <c r="B78" s="177"/>
      <c r="C78" s="180" t="s">
        <v>1164</v>
      </c>
      <c r="D78" s="297">
        <v>0</v>
      </c>
      <c r="E78" s="298">
        <v>0</v>
      </c>
      <c r="F78" s="299">
        <f t="shared" si="10"/>
        <v>0</v>
      </c>
      <c r="G78" s="298">
        <v>0</v>
      </c>
      <c r="H78" s="298">
        <v>0</v>
      </c>
      <c r="I78" s="299">
        <f t="shared" si="11"/>
        <v>0</v>
      </c>
    </row>
    <row r="79" spans="2:10" x14ac:dyDescent="0.25">
      <c r="B79" s="177"/>
      <c r="C79" s="180" t="s">
        <v>1165</v>
      </c>
      <c r="D79" s="297">
        <v>0</v>
      </c>
      <c r="E79" s="298">
        <v>0</v>
      </c>
      <c r="F79" s="299">
        <f t="shared" si="10"/>
        <v>0</v>
      </c>
      <c r="G79" s="298">
        <v>0</v>
      </c>
      <c r="H79" s="298">
        <v>0</v>
      </c>
      <c r="I79" s="299">
        <f t="shared" si="11"/>
        <v>0</v>
      </c>
      <c r="J79" s="115"/>
    </row>
    <row r="80" spans="2:10" x14ac:dyDescent="0.25">
      <c r="B80" s="177"/>
      <c r="C80" s="180" t="s">
        <v>1166</v>
      </c>
      <c r="D80" s="297">
        <v>0</v>
      </c>
      <c r="E80" s="298">
        <v>0</v>
      </c>
      <c r="F80" s="299">
        <f t="shared" si="10"/>
        <v>0</v>
      </c>
      <c r="G80" s="298">
        <v>0</v>
      </c>
      <c r="H80" s="298">
        <v>0</v>
      </c>
      <c r="I80" s="299">
        <f t="shared" si="11"/>
        <v>0</v>
      </c>
      <c r="J80" s="115"/>
    </row>
    <row r="81" spans="1:10" x14ac:dyDescent="0.25">
      <c r="B81" s="177"/>
      <c r="C81" s="180" t="s">
        <v>1167</v>
      </c>
      <c r="D81" s="297">
        <v>0</v>
      </c>
      <c r="E81" s="298">
        <v>0</v>
      </c>
      <c r="F81" s="299">
        <f t="shared" si="10"/>
        <v>0</v>
      </c>
      <c r="G81" s="298">
        <v>0</v>
      </c>
      <c r="H81" s="298">
        <v>0</v>
      </c>
      <c r="I81" s="351">
        <f t="shared" si="11"/>
        <v>0</v>
      </c>
      <c r="J81" s="115"/>
    </row>
    <row r="82" spans="1:10" ht="15.75" thickBot="1" x14ac:dyDescent="0.3">
      <c r="A82" s="327"/>
      <c r="B82" s="195"/>
      <c r="C82" s="329"/>
      <c r="D82" s="327"/>
      <c r="E82" s="195"/>
      <c r="F82" s="195"/>
      <c r="G82" s="330"/>
      <c r="H82" s="331"/>
      <c r="I82" s="330"/>
      <c r="J82" s="195"/>
    </row>
    <row r="83" spans="1:10" x14ac:dyDescent="0.25">
      <c r="A83" s="327"/>
      <c r="B83" s="328"/>
      <c r="C83" s="328"/>
      <c r="D83" s="328"/>
      <c r="E83" s="328"/>
      <c r="F83" s="328"/>
      <c r="G83" s="328"/>
      <c r="H83" s="327"/>
      <c r="I83" s="327"/>
      <c r="J83" s="327"/>
    </row>
    <row r="84" spans="1:10" x14ac:dyDescent="0.25">
      <c r="A84" s="327"/>
      <c r="B84" s="327"/>
      <c r="C84" s="327"/>
      <c r="D84" s="327"/>
      <c r="E84" s="327"/>
      <c r="F84" s="327"/>
      <c r="G84" s="327"/>
      <c r="H84" s="327"/>
      <c r="I84" s="327"/>
      <c r="J84" s="327"/>
    </row>
    <row r="85" spans="1:10" x14ac:dyDescent="0.25">
      <c r="A85" s="327"/>
      <c r="B85" s="327"/>
      <c r="C85" s="327"/>
      <c r="D85" s="327"/>
      <c r="E85" s="327"/>
      <c r="F85" s="327"/>
      <c r="G85" s="327"/>
      <c r="H85" s="327"/>
      <c r="I85" s="327"/>
      <c r="J85" s="327"/>
    </row>
    <row r="86" spans="1:10" ht="15.75" thickBot="1" x14ac:dyDescent="0.3">
      <c r="A86" s="327"/>
      <c r="B86" s="327"/>
      <c r="C86" s="327"/>
      <c r="D86" s="327"/>
      <c r="E86" s="327"/>
      <c r="F86" s="327"/>
      <c r="G86" s="327"/>
      <c r="H86" s="327"/>
      <c r="I86" s="327"/>
      <c r="J86" s="327"/>
    </row>
    <row r="87" spans="1:10" x14ac:dyDescent="0.25">
      <c r="B87" s="467" t="s">
        <v>1096</v>
      </c>
      <c r="C87" s="468"/>
      <c r="D87" s="314">
        <f t="shared" ref="D87:I87" si="12">D88+D96+D106+D116+D126+D136+D140+D148+D152</f>
        <v>0</v>
      </c>
      <c r="E87" s="314">
        <f t="shared" si="12"/>
        <v>0</v>
      </c>
      <c r="F87" s="314">
        <f t="shared" si="12"/>
        <v>0</v>
      </c>
      <c r="G87" s="314">
        <f t="shared" si="12"/>
        <v>0</v>
      </c>
      <c r="H87" s="314">
        <f t="shared" si="12"/>
        <v>0</v>
      </c>
      <c r="I87" s="314">
        <f t="shared" si="12"/>
        <v>0</v>
      </c>
    </row>
    <row r="88" spans="1:10" x14ac:dyDescent="0.25">
      <c r="B88" s="465" t="s">
        <v>1097</v>
      </c>
      <c r="C88" s="558"/>
      <c r="D88" s="277">
        <f>SUM(D89:D95)</f>
        <v>0</v>
      </c>
      <c r="E88" s="278">
        <f>SUM(E89:E95)</f>
        <v>0</v>
      </c>
      <c r="F88" s="278">
        <f t="shared" ref="F88:F151" si="13">+D88+E88</f>
        <v>0</v>
      </c>
      <c r="G88" s="278">
        <f>SUM(G89:G95)</f>
        <v>0</v>
      </c>
      <c r="H88" s="278">
        <f>SUM(H89:H95)</f>
        <v>0</v>
      </c>
      <c r="I88" s="278">
        <f t="shared" ref="I88:I151" si="14">F88-G88-H88</f>
        <v>0</v>
      </c>
    </row>
    <row r="89" spans="1:10" x14ac:dyDescent="0.25">
      <c r="B89" s="177"/>
      <c r="C89" s="180" t="s">
        <v>1098</v>
      </c>
      <c r="D89" s="297">
        <v>0</v>
      </c>
      <c r="E89" s="298">
        <v>0</v>
      </c>
      <c r="F89" s="299">
        <f t="shared" si="13"/>
        <v>0</v>
      </c>
      <c r="G89" s="298">
        <v>0</v>
      </c>
      <c r="H89" s="298">
        <v>0</v>
      </c>
      <c r="I89" s="299">
        <f t="shared" si="14"/>
        <v>0</v>
      </c>
    </row>
    <row r="90" spans="1:10" x14ac:dyDescent="0.25">
      <c r="B90" s="177"/>
      <c r="C90" s="180" t="s">
        <v>1099</v>
      </c>
      <c r="D90" s="297">
        <v>0</v>
      </c>
      <c r="E90" s="298">
        <v>0</v>
      </c>
      <c r="F90" s="299">
        <f t="shared" si="13"/>
        <v>0</v>
      </c>
      <c r="G90" s="298">
        <v>0</v>
      </c>
      <c r="H90" s="298">
        <v>0</v>
      </c>
      <c r="I90" s="299">
        <f t="shared" si="14"/>
        <v>0</v>
      </c>
    </row>
    <row r="91" spans="1:10" x14ac:dyDescent="0.25">
      <c r="B91" s="177"/>
      <c r="C91" s="180" t="s">
        <v>1100</v>
      </c>
      <c r="D91" s="297">
        <v>0</v>
      </c>
      <c r="E91" s="298">
        <v>0</v>
      </c>
      <c r="F91" s="299">
        <f t="shared" si="13"/>
        <v>0</v>
      </c>
      <c r="G91" s="298">
        <v>0</v>
      </c>
      <c r="H91" s="298">
        <v>0</v>
      </c>
      <c r="I91" s="299">
        <f t="shared" si="14"/>
        <v>0</v>
      </c>
    </row>
    <row r="92" spans="1:10" x14ac:dyDescent="0.25">
      <c r="B92" s="177"/>
      <c r="C92" s="180" t="s">
        <v>1101</v>
      </c>
      <c r="D92" s="297">
        <v>0</v>
      </c>
      <c r="E92" s="298">
        <v>0</v>
      </c>
      <c r="F92" s="299">
        <f t="shared" si="13"/>
        <v>0</v>
      </c>
      <c r="G92" s="298">
        <v>0</v>
      </c>
      <c r="H92" s="298">
        <v>0</v>
      </c>
      <c r="I92" s="299">
        <f t="shared" si="14"/>
        <v>0</v>
      </c>
    </row>
    <row r="93" spans="1:10" x14ac:dyDescent="0.25">
      <c r="B93" s="177"/>
      <c r="C93" s="180" t="s">
        <v>1102</v>
      </c>
      <c r="D93" s="297">
        <v>0</v>
      </c>
      <c r="E93" s="298">
        <v>0</v>
      </c>
      <c r="F93" s="299">
        <f t="shared" si="13"/>
        <v>0</v>
      </c>
      <c r="G93" s="298">
        <v>0</v>
      </c>
      <c r="H93" s="298">
        <v>0</v>
      </c>
      <c r="I93" s="299">
        <f t="shared" si="14"/>
        <v>0</v>
      </c>
    </row>
    <row r="94" spans="1:10" x14ac:dyDescent="0.25">
      <c r="B94" s="177"/>
      <c r="C94" s="180" t="s">
        <v>1103</v>
      </c>
      <c r="D94" s="297">
        <v>0</v>
      </c>
      <c r="E94" s="298">
        <v>0</v>
      </c>
      <c r="F94" s="299">
        <f t="shared" si="13"/>
        <v>0</v>
      </c>
      <c r="G94" s="298">
        <v>0</v>
      </c>
      <c r="H94" s="298">
        <v>0</v>
      </c>
      <c r="I94" s="299">
        <f t="shared" si="14"/>
        <v>0</v>
      </c>
    </row>
    <row r="95" spans="1:10" x14ac:dyDescent="0.25">
      <c r="B95" s="177"/>
      <c r="C95" s="180" t="s">
        <v>1104</v>
      </c>
      <c r="D95" s="297">
        <v>0</v>
      </c>
      <c r="E95" s="298">
        <v>0</v>
      </c>
      <c r="F95" s="299">
        <f t="shared" si="13"/>
        <v>0</v>
      </c>
      <c r="G95" s="298">
        <v>0</v>
      </c>
      <c r="H95" s="298">
        <v>0</v>
      </c>
      <c r="I95" s="299">
        <f t="shared" si="14"/>
        <v>0</v>
      </c>
    </row>
    <row r="96" spans="1:10" x14ac:dyDescent="0.25">
      <c r="B96" s="465" t="s">
        <v>1105</v>
      </c>
      <c r="C96" s="558"/>
      <c r="D96" s="277">
        <f>SUM(D97:D105)</f>
        <v>0</v>
      </c>
      <c r="E96" s="278">
        <f>SUM(E97:E105)</f>
        <v>0</v>
      </c>
      <c r="F96" s="278">
        <f t="shared" si="13"/>
        <v>0</v>
      </c>
      <c r="G96" s="278">
        <f>SUM(G97:G105)</f>
        <v>0</v>
      </c>
      <c r="H96" s="278">
        <f>SUM(H97:H105)</f>
        <v>0</v>
      </c>
      <c r="I96" s="278">
        <f t="shared" si="14"/>
        <v>0</v>
      </c>
    </row>
    <row r="97" spans="2:9" x14ac:dyDescent="0.25">
      <c r="B97" s="177"/>
      <c r="C97" s="180" t="s">
        <v>1106</v>
      </c>
      <c r="D97" s="297">
        <v>0</v>
      </c>
      <c r="E97" s="298">
        <v>0</v>
      </c>
      <c r="F97" s="299">
        <f t="shared" si="13"/>
        <v>0</v>
      </c>
      <c r="G97" s="298">
        <v>0</v>
      </c>
      <c r="H97" s="298">
        <v>0</v>
      </c>
      <c r="I97" s="299">
        <f t="shared" si="14"/>
        <v>0</v>
      </c>
    </row>
    <row r="98" spans="2:9" x14ac:dyDescent="0.25">
      <c r="B98" s="177"/>
      <c r="C98" s="180" t="s">
        <v>1107</v>
      </c>
      <c r="D98" s="297">
        <v>0</v>
      </c>
      <c r="E98" s="298">
        <v>0</v>
      </c>
      <c r="F98" s="299">
        <f t="shared" si="13"/>
        <v>0</v>
      </c>
      <c r="G98" s="298">
        <v>0</v>
      </c>
      <c r="H98" s="298">
        <v>0</v>
      </c>
      <c r="I98" s="299">
        <f t="shared" si="14"/>
        <v>0</v>
      </c>
    </row>
    <row r="99" spans="2:9" x14ac:dyDescent="0.25">
      <c r="B99" s="177"/>
      <c r="C99" s="180" t="s">
        <v>1108</v>
      </c>
      <c r="D99" s="297">
        <v>0</v>
      </c>
      <c r="E99" s="298">
        <v>0</v>
      </c>
      <c r="F99" s="299">
        <f t="shared" si="13"/>
        <v>0</v>
      </c>
      <c r="G99" s="298">
        <v>0</v>
      </c>
      <c r="H99" s="298">
        <v>0</v>
      </c>
      <c r="I99" s="299">
        <f t="shared" si="14"/>
        <v>0</v>
      </c>
    </row>
    <row r="100" spans="2:9" x14ac:dyDescent="0.25">
      <c r="B100" s="177"/>
      <c r="C100" s="180" t="s">
        <v>1109</v>
      </c>
      <c r="D100" s="297">
        <v>0</v>
      </c>
      <c r="E100" s="298">
        <v>0</v>
      </c>
      <c r="F100" s="299">
        <f t="shared" si="13"/>
        <v>0</v>
      </c>
      <c r="G100" s="298">
        <v>0</v>
      </c>
      <c r="H100" s="298">
        <v>0</v>
      </c>
      <c r="I100" s="299">
        <f t="shared" si="14"/>
        <v>0</v>
      </c>
    </row>
    <row r="101" spans="2:9" x14ac:dyDescent="0.25">
      <c r="B101" s="177"/>
      <c r="C101" s="180" t="s">
        <v>1110</v>
      </c>
      <c r="D101" s="297">
        <v>0</v>
      </c>
      <c r="E101" s="298">
        <v>0</v>
      </c>
      <c r="F101" s="299">
        <f t="shared" si="13"/>
        <v>0</v>
      </c>
      <c r="G101" s="298">
        <v>0</v>
      </c>
      <c r="H101" s="298">
        <v>0</v>
      </c>
      <c r="I101" s="299">
        <f t="shared" si="14"/>
        <v>0</v>
      </c>
    </row>
    <row r="102" spans="2:9" x14ac:dyDescent="0.25">
      <c r="B102" s="177"/>
      <c r="C102" s="180" t="s">
        <v>1111</v>
      </c>
      <c r="D102" s="297">
        <v>0</v>
      </c>
      <c r="E102" s="298">
        <v>0</v>
      </c>
      <c r="F102" s="299">
        <f t="shared" si="13"/>
        <v>0</v>
      </c>
      <c r="G102" s="298">
        <v>0</v>
      </c>
      <c r="H102" s="298">
        <v>0</v>
      </c>
      <c r="I102" s="299">
        <f t="shared" si="14"/>
        <v>0</v>
      </c>
    </row>
    <row r="103" spans="2:9" x14ac:dyDescent="0.25">
      <c r="B103" s="177"/>
      <c r="C103" s="180" t="s">
        <v>1112</v>
      </c>
      <c r="D103" s="297">
        <v>0</v>
      </c>
      <c r="E103" s="298">
        <v>0</v>
      </c>
      <c r="F103" s="299">
        <f t="shared" si="13"/>
        <v>0</v>
      </c>
      <c r="G103" s="298">
        <v>0</v>
      </c>
      <c r="H103" s="298">
        <v>0</v>
      </c>
      <c r="I103" s="299">
        <f t="shared" si="14"/>
        <v>0</v>
      </c>
    </row>
    <row r="104" spans="2:9" x14ac:dyDescent="0.25">
      <c r="B104" s="177"/>
      <c r="C104" s="180" t="s">
        <v>1113</v>
      </c>
      <c r="D104" s="297">
        <v>0</v>
      </c>
      <c r="E104" s="298">
        <v>0</v>
      </c>
      <c r="F104" s="299">
        <f t="shared" si="13"/>
        <v>0</v>
      </c>
      <c r="G104" s="298">
        <v>0</v>
      </c>
      <c r="H104" s="298">
        <v>0</v>
      </c>
      <c r="I104" s="299">
        <f t="shared" si="14"/>
        <v>0</v>
      </c>
    </row>
    <row r="105" spans="2:9" x14ac:dyDescent="0.25">
      <c r="B105" s="177"/>
      <c r="C105" s="180" t="s">
        <v>1114</v>
      </c>
      <c r="D105" s="297">
        <v>0</v>
      </c>
      <c r="E105" s="298">
        <v>0</v>
      </c>
      <c r="F105" s="299">
        <f t="shared" si="13"/>
        <v>0</v>
      </c>
      <c r="G105" s="298">
        <v>0</v>
      </c>
      <c r="H105" s="298">
        <v>0</v>
      </c>
      <c r="I105" s="299">
        <f t="shared" si="14"/>
        <v>0</v>
      </c>
    </row>
    <row r="106" spans="2:9" x14ac:dyDescent="0.25">
      <c r="B106" s="465" t="s">
        <v>1115</v>
      </c>
      <c r="C106" s="558"/>
      <c r="D106" s="277">
        <f>SUM(D107:D115)</f>
        <v>0</v>
      </c>
      <c r="E106" s="278">
        <f>SUM(E107:E115)</f>
        <v>0</v>
      </c>
      <c r="F106" s="278">
        <f t="shared" si="13"/>
        <v>0</v>
      </c>
      <c r="G106" s="278">
        <f>SUM(G107:G115)</f>
        <v>0</v>
      </c>
      <c r="H106" s="278">
        <f>SUM(H107:H115)</f>
        <v>0</v>
      </c>
      <c r="I106" s="278">
        <f t="shared" si="14"/>
        <v>0</v>
      </c>
    </row>
    <row r="107" spans="2:9" x14ac:dyDescent="0.25">
      <c r="B107" s="177"/>
      <c r="C107" s="180" t="s">
        <v>1116</v>
      </c>
      <c r="D107" s="297">
        <v>0</v>
      </c>
      <c r="E107" s="298">
        <v>0</v>
      </c>
      <c r="F107" s="299">
        <f t="shared" si="13"/>
        <v>0</v>
      </c>
      <c r="G107" s="298">
        <v>0</v>
      </c>
      <c r="H107" s="298">
        <v>0</v>
      </c>
      <c r="I107" s="299">
        <f t="shared" si="14"/>
        <v>0</v>
      </c>
    </row>
    <row r="108" spans="2:9" x14ac:dyDescent="0.25">
      <c r="B108" s="177"/>
      <c r="C108" s="180" t="s">
        <v>1117</v>
      </c>
      <c r="D108" s="297">
        <v>0</v>
      </c>
      <c r="E108" s="298">
        <v>0</v>
      </c>
      <c r="F108" s="299">
        <f t="shared" si="13"/>
        <v>0</v>
      </c>
      <c r="G108" s="298">
        <v>0</v>
      </c>
      <c r="H108" s="298">
        <v>0</v>
      </c>
      <c r="I108" s="299">
        <f t="shared" si="14"/>
        <v>0</v>
      </c>
    </row>
    <row r="109" spans="2:9" x14ac:dyDescent="0.25">
      <c r="B109" s="177"/>
      <c r="C109" s="180" t="s">
        <v>1118</v>
      </c>
      <c r="D109" s="297">
        <v>0</v>
      </c>
      <c r="E109" s="298">
        <v>0</v>
      </c>
      <c r="F109" s="299">
        <f t="shared" si="13"/>
        <v>0</v>
      </c>
      <c r="G109" s="298">
        <v>0</v>
      </c>
      <c r="H109" s="298">
        <v>0</v>
      </c>
      <c r="I109" s="299">
        <f t="shared" si="14"/>
        <v>0</v>
      </c>
    </row>
    <row r="110" spans="2:9" x14ac:dyDescent="0.25">
      <c r="B110" s="177"/>
      <c r="C110" s="180" t="s">
        <v>1119</v>
      </c>
      <c r="D110" s="297">
        <v>0</v>
      </c>
      <c r="E110" s="298">
        <v>0</v>
      </c>
      <c r="F110" s="299">
        <f t="shared" si="13"/>
        <v>0</v>
      </c>
      <c r="G110" s="298">
        <v>0</v>
      </c>
      <c r="H110" s="298">
        <v>0</v>
      </c>
      <c r="I110" s="299">
        <f t="shared" si="14"/>
        <v>0</v>
      </c>
    </row>
    <row r="111" spans="2:9" x14ac:dyDescent="0.25">
      <c r="B111" s="177"/>
      <c r="C111" s="180" t="s">
        <v>1120</v>
      </c>
      <c r="D111" s="297">
        <v>0</v>
      </c>
      <c r="E111" s="298">
        <v>0</v>
      </c>
      <c r="F111" s="299">
        <f t="shared" si="13"/>
        <v>0</v>
      </c>
      <c r="G111" s="298">
        <v>0</v>
      </c>
      <c r="H111" s="298">
        <v>0</v>
      </c>
      <c r="I111" s="299">
        <f t="shared" si="14"/>
        <v>0</v>
      </c>
    </row>
    <row r="112" spans="2:9" x14ac:dyDescent="0.25">
      <c r="B112" s="177"/>
      <c r="C112" s="180" t="s">
        <v>1121</v>
      </c>
      <c r="D112" s="297">
        <v>0</v>
      </c>
      <c r="E112" s="298">
        <v>0</v>
      </c>
      <c r="F112" s="299">
        <f t="shared" si="13"/>
        <v>0</v>
      </c>
      <c r="G112" s="298">
        <v>0</v>
      </c>
      <c r="H112" s="298">
        <v>0</v>
      </c>
      <c r="I112" s="299">
        <f t="shared" si="14"/>
        <v>0</v>
      </c>
    </row>
    <row r="113" spans="2:9" x14ac:dyDescent="0.25">
      <c r="B113" s="177"/>
      <c r="C113" s="180" t="s">
        <v>1122</v>
      </c>
      <c r="D113" s="297">
        <v>0</v>
      </c>
      <c r="E113" s="298">
        <v>0</v>
      </c>
      <c r="F113" s="299">
        <f t="shared" si="13"/>
        <v>0</v>
      </c>
      <c r="G113" s="298">
        <v>0</v>
      </c>
      <c r="H113" s="298">
        <v>0</v>
      </c>
      <c r="I113" s="299">
        <f t="shared" si="14"/>
        <v>0</v>
      </c>
    </row>
    <row r="114" spans="2:9" x14ac:dyDescent="0.25">
      <c r="B114" s="177"/>
      <c r="C114" s="180" t="s">
        <v>1123</v>
      </c>
      <c r="D114" s="297">
        <v>0</v>
      </c>
      <c r="E114" s="298">
        <v>0</v>
      </c>
      <c r="F114" s="299">
        <f t="shared" si="13"/>
        <v>0</v>
      </c>
      <c r="G114" s="298">
        <v>0</v>
      </c>
      <c r="H114" s="298">
        <v>0</v>
      </c>
      <c r="I114" s="299">
        <f t="shared" si="14"/>
        <v>0</v>
      </c>
    </row>
    <row r="115" spans="2:9" x14ac:dyDescent="0.25">
      <c r="B115" s="177"/>
      <c r="C115" s="180" t="s">
        <v>1124</v>
      </c>
      <c r="D115" s="297">
        <v>0</v>
      </c>
      <c r="E115" s="298">
        <v>0</v>
      </c>
      <c r="F115" s="299">
        <f t="shared" si="13"/>
        <v>0</v>
      </c>
      <c r="G115" s="298">
        <v>0</v>
      </c>
      <c r="H115" s="298">
        <v>0</v>
      </c>
      <c r="I115" s="299">
        <f t="shared" si="14"/>
        <v>0</v>
      </c>
    </row>
    <row r="116" spans="2:9" x14ac:dyDescent="0.25">
      <c r="B116" s="465" t="s">
        <v>1125</v>
      </c>
      <c r="C116" s="558"/>
      <c r="D116" s="277">
        <f>SUM(D117:D125)</f>
        <v>0</v>
      </c>
      <c r="E116" s="278">
        <f>SUM(E117:E125)</f>
        <v>0</v>
      </c>
      <c r="F116" s="278">
        <f t="shared" si="13"/>
        <v>0</v>
      </c>
      <c r="G116" s="278">
        <f>SUM(G117:G125)</f>
        <v>0</v>
      </c>
      <c r="H116" s="278">
        <f>SUM(H117:H125)</f>
        <v>0</v>
      </c>
      <c r="I116" s="278">
        <f t="shared" si="14"/>
        <v>0</v>
      </c>
    </row>
    <row r="117" spans="2:9" x14ac:dyDescent="0.25">
      <c r="B117" s="177"/>
      <c r="C117" s="180" t="s">
        <v>1126</v>
      </c>
      <c r="D117" s="297">
        <v>0</v>
      </c>
      <c r="E117" s="298">
        <v>0</v>
      </c>
      <c r="F117" s="299">
        <f t="shared" si="13"/>
        <v>0</v>
      </c>
      <c r="G117" s="298">
        <v>0</v>
      </c>
      <c r="H117" s="298">
        <v>0</v>
      </c>
      <c r="I117" s="299">
        <f t="shared" si="14"/>
        <v>0</v>
      </c>
    </row>
    <row r="118" spans="2:9" x14ac:dyDescent="0.25">
      <c r="B118" s="177"/>
      <c r="C118" s="180" t="s">
        <v>1127</v>
      </c>
      <c r="D118" s="297">
        <v>0</v>
      </c>
      <c r="E118" s="298">
        <v>0</v>
      </c>
      <c r="F118" s="299">
        <f t="shared" si="13"/>
        <v>0</v>
      </c>
      <c r="G118" s="298">
        <v>0</v>
      </c>
      <c r="H118" s="298">
        <v>0</v>
      </c>
      <c r="I118" s="299">
        <f t="shared" si="14"/>
        <v>0</v>
      </c>
    </row>
    <row r="119" spans="2:9" x14ac:dyDescent="0.25">
      <c r="B119" s="177"/>
      <c r="C119" s="180" t="s">
        <v>1128</v>
      </c>
      <c r="D119" s="297">
        <v>0</v>
      </c>
      <c r="E119" s="298">
        <v>0</v>
      </c>
      <c r="F119" s="299">
        <f t="shared" si="13"/>
        <v>0</v>
      </c>
      <c r="G119" s="298">
        <v>0</v>
      </c>
      <c r="H119" s="298">
        <v>0</v>
      </c>
      <c r="I119" s="299">
        <f t="shared" si="14"/>
        <v>0</v>
      </c>
    </row>
    <row r="120" spans="2:9" x14ac:dyDescent="0.25">
      <c r="B120" s="177"/>
      <c r="C120" s="180" t="s">
        <v>1129</v>
      </c>
      <c r="D120" s="297">
        <v>0</v>
      </c>
      <c r="E120" s="298">
        <v>0</v>
      </c>
      <c r="F120" s="299">
        <f t="shared" si="13"/>
        <v>0</v>
      </c>
      <c r="G120" s="298">
        <v>0</v>
      </c>
      <c r="H120" s="298">
        <v>0</v>
      </c>
      <c r="I120" s="299">
        <f t="shared" si="14"/>
        <v>0</v>
      </c>
    </row>
    <row r="121" spans="2:9" x14ac:dyDescent="0.25">
      <c r="B121" s="177"/>
      <c r="C121" s="180" t="s">
        <v>1130</v>
      </c>
      <c r="D121" s="297">
        <v>0</v>
      </c>
      <c r="E121" s="298">
        <v>0</v>
      </c>
      <c r="F121" s="299">
        <f t="shared" si="13"/>
        <v>0</v>
      </c>
      <c r="G121" s="298">
        <v>0</v>
      </c>
      <c r="H121" s="298">
        <v>0</v>
      </c>
      <c r="I121" s="299">
        <f t="shared" si="14"/>
        <v>0</v>
      </c>
    </row>
    <row r="122" spans="2:9" x14ac:dyDescent="0.25">
      <c r="B122" s="177"/>
      <c r="C122" s="180" t="s">
        <v>1131</v>
      </c>
      <c r="D122" s="297">
        <v>0</v>
      </c>
      <c r="E122" s="298">
        <v>0</v>
      </c>
      <c r="F122" s="299">
        <f t="shared" si="13"/>
        <v>0</v>
      </c>
      <c r="G122" s="298">
        <v>0</v>
      </c>
      <c r="H122" s="298">
        <v>0</v>
      </c>
      <c r="I122" s="299">
        <f t="shared" si="14"/>
        <v>0</v>
      </c>
    </row>
    <row r="123" spans="2:9" x14ac:dyDescent="0.25">
      <c r="B123" s="177"/>
      <c r="C123" s="180" t="s">
        <v>1132</v>
      </c>
      <c r="D123" s="297">
        <v>0</v>
      </c>
      <c r="E123" s="298">
        <v>0</v>
      </c>
      <c r="F123" s="299">
        <f t="shared" si="13"/>
        <v>0</v>
      </c>
      <c r="G123" s="298">
        <v>0</v>
      </c>
      <c r="H123" s="298">
        <v>0</v>
      </c>
      <c r="I123" s="299">
        <f t="shared" si="14"/>
        <v>0</v>
      </c>
    </row>
    <row r="124" spans="2:9" x14ac:dyDescent="0.25">
      <c r="B124" s="177"/>
      <c r="C124" s="180" t="s">
        <v>1133</v>
      </c>
      <c r="D124" s="297">
        <v>0</v>
      </c>
      <c r="E124" s="298">
        <v>0</v>
      </c>
      <c r="F124" s="299">
        <f t="shared" si="13"/>
        <v>0</v>
      </c>
      <c r="G124" s="298">
        <v>0</v>
      </c>
      <c r="H124" s="298">
        <v>0</v>
      </c>
      <c r="I124" s="299">
        <f t="shared" si="14"/>
        <v>0</v>
      </c>
    </row>
    <row r="125" spans="2:9" x14ac:dyDescent="0.25">
      <c r="B125" s="177"/>
      <c r="C125" s="180" t="s">
        <v>1134</v>
      </c>
      <c r="D125" s="297">
        <v>0</v>
      </c>
      <c r="E125" s="298">
        <v>0</v>
      </c>
      <c r="F125" s="299">
        <f t="shared" si="13"/>
        <v>0</v>
      </c>
      <c r="G125" s="298">
        <v>0</v>
      </c>
      <c r="H125" s="298">
        <v>0</v>
      </c>
      <c r="I125" s="299">
        <f t="shared" si="14"/>
        <v>0</v>
      </c>
    </row>
    <row r="126" spans="2:9" x14ac:dyDescent="0.25">
      <c r="B126" s="465" t="s">
        <v>1135</v>
      </c>
      <c r="C126" s="558"/>
      <c r="D126" s="277">
        <f>SUM(D127:D135)</f>
        <v>0</v>
      </c>
      <c r="E126" s="278">
        <f>SUM(E127:E135)</f>
        <v>0</v>
      </c>
      <c r="F126" s="278">
        <f t="shared" si="13"/>
        <v>0</v>
      </c>
      <c r="G126" s="278">
        <f>SUM(G127:G135)</f>
        <v>0</v>
      </c>
      <c r="H126" s="278">
        <f>SUM(H127:H135)</f>
        <v>0</v>
      </c>
      <c r="I126" s="278">
        <f t="shared" si="14"/>
        <v>0</v>
      </c>
    </row>
    <row r="127" spans="2:9" x14ac:dyDescent="0.25">
      <c r="B127" s="177"/>
      <c r="C127" s="180" t="s">
        <v>1136</v>
      </c>
      <c r="D127" s="297">
        <v>0</v>
      </c>
      <c r="E127" s="298">
        <v>0</v>
      </c>
      <c r="F127" s="299">
        <f t="shared" si="13"/>
        <v>0</v>
      </c>
      <c r="G127" s="298">
        <v>0</v>
      </c>
      <c r="H127" s="298">
        <v>0</v>
      </c>
      <c r="I127" s="299">
        <f t="shared" si="14"/>
        <v>0</v>
      </c>
    </row>
    <row r="128" spans="2:9" x14ac:dyDescent="0.25">
      <c r="B128" s="177"/>
      <c r="C128" s="180" t="s">
        <v>1137</v>
      </c>
      <c r="D128" s="297">
        <v>0</v>
      </c>
      <c r="E128" s="298">
        <v>0</v>
      </c>
      <c r="F128" s="299">
        <f t="shared" si="13"/>
        <v>0</v>
      </c>
      <c r="G128" s="298">
        <v>0</v>
      </c>
      <c r="H128" s="298">
        <v>0</v>
      </c>
      <c r="I128" s="299">
        <f t="shared" si="14"/>
        <v>0</v>
      </c>
    </row>
    <row r="129" spans="2:9" x14ac:dyDescent="0.25">
      <c r="B129" s="177"/>
      <c r="C129" s="180" t="s">
        <v>1138</v>
      </c>
      <c r="D129" s="297">
        <v>0</v>
      </c>
      <c r="E129" s="298">
        <v>0</v>
      </c>
      <c r="F129" s="299">
        <f t="shared" si="13"/>
        <v>0</v>
      </c>
      <c r="G129" s="298">
        <v>0</v>
      </c>
      <c r="H129" s="298">
        <v>0</v>
      </c>
      <c r="I129" s="299">
        <f t="shared" si="14"/>
        <v>0</v>
      </c>
    </row>
    <row r="130" spans="2:9" x14ac:dyDescent="0.25">
      <c r="B130" s="177"/>
      <c r="C130" s="180" t="s">
        <v>1139</v>
      </c>
      <c r="D130" s="297">
        <v>0</v>
      </c>
      <c r="E130" s="298">
        <v>0</v>
      </c>
      <c r="F130" s="299">
        <f t="shared" si="13"/>
        <v>0</v>
      </c>
      <c r="G130" s="298">
        <v>0</v>
      </c>
      <c r="H130" s="298">
        <v>0</v>
      </c>
      <c r="I130" s="299">
        <f t="shared" si="14"/>
        <v>0</v>
      </c>
    </row>
    <row r="131" spans="2:9" x14ac:dyDescent="0.25">
      <c r="B131" s="177"/>
      <c r="C131" s="180" t="s">
        <v>1140</v>
      </c>
      <c r="D131" s="297">
        <v>0</v>
      </c>
      <c r="E131" s="298">
        <v>0</v>
      </c>
      <c r="F131" s="299">
        <f t="shared" si="13"/>
        <v>0</v>
      </c>
      <c r="G131" s="298">
        <v>0</v>
      </c>
      <c r="H131" s="298">
        <v>0</v>
      </c>
      <c r="I131" s="299">
        <f t="shared" si="14"/>
        <v>0</v>
      </c>
    </row>
    <row r="132" spans="2:9" x14ac:dyDescent="0.25">
      <c r="B132" s="177"/>
      <c r="C132" s="180" t="s">
        <v>1141</v>
      </c>
      <c r="D132" s="297">
        <v>0</v>
      </c>
      <c r="E132" s="298">
        <v>0</v>
      </c>
      <c r="F132" s="299">
        <f t="shared" si="13"/>
        <v>0</v>
      </c>
      <c r="G132" s="298">
        <v>0</v>
      </c>
      <c r="H132" s="298">
        <v>0</v>
      </c>
      <c r="I132" s="299">
        <f t="shared" si="14"/>
        <v>0</v>
      </c>
    </row>
    <row r="133" spans="2:9" x14ac:dyDescent="0.25">
      <c r="B133" s="177"/>
      <c r="C133" s="180" t="s">
        <v>1142</v>
      </c>
      <c r="D133" s="297">
        <v>0</v>
      </c>
      <c r="E133" s="298">
        <v>0</v>
      </c>
      <c r="F133" s="299">
        <f t="shared" si="13"/>
        <v>0</v>
      </c>
      <c r="G133" s="298">
        <v>0</v>
      </c>
      <c r="H133" s="298">
        <v>0</v>
      </c>
      <c r="I133" s="299">
        <f t="shared" si="14"/>
        <v>0</v>
      </c>
    </row>
    <row r="134" spans="2:9" x14ac:dyDescent="0.25">
      <c r="B134" s="177"/>
      <c r="C134" s="180" t="s">
        <v>1143</v>
      </c>
      <c r="D134" s="297">
        <v>0</v>
      </c>
      <c r="E134" s="298">
        <v>0</v>
      </c>
      <c r="F134" s="299">
        <f t="shared" si="13"/>
        <v>0</v>
      </c>
      <c r="G134" s="298">
        <v>0</v>
      </c>
      <c r="H134" s="298">
        <v>0</v>
      </c>
      <c r="I134" s="299">
        <f t="shared" si="14"/>
        <v>0</v>
      </c>
    </row>
    <row r="135" spans="2:9" x14ac:dyDescent="0.25">
      <c r="B135" s="177"/>
      <c r="C135" s="180" t="s">
        <v>1144</v>
      </c>
      <c r="D135" s="297">
        <v>0</v>
      </c>
      <c r="E135" s="298">
        <v>0</v>
      </c>
      <c r="F135" s="299">
        <f t="shared" si="13"/>
        <v>0</v>
      </c>
      <c r="G135" s="298">
        <v>0</v>
      </c>
      <c r="H135" s="298">
        <v>0</v>
      </c>
      <c r="I135" s="299">
        <f t="shared" si="14"/>
        <v>0</v>
      </c>
    </row>
    <row r="136" spans="2:9" x14ac:dyDescent="0.25">
      <c r="B136" s="465" t="s">
        <v>1145</v>
      </c>
      <c r="C136" s="558"/>
      <c r="D136" s="277">
        <f>SUM(D137:D139)</f>
        <v>0</v>
      </c>
      <c r="E136" s="278">
        <f>SUM(E137:E139)</f>
        <v>0</v>
      </c>
      <c r="F136" s="278">
        <f t="shared" si="13"/>
        <v>0</v>
      </c>
      <c r="G136" s="278">
        <f>SUM(G137:G139)</f>
        <v>0</v>
      </c>
      <c r="H136" s="278">
        <f>SUM(H137:H139)</f>
        <v>0</v>
      </c>
      <c r="I136" s="278">
        <f t="shared" si="14"/>
        <v>0</v>
      </c>
    </row>
    <row r="137" spans="2:9" x14ac:dyDescent="0.25">
      <c r="B137" s="177"/>
      <c r="C137" s="180" t="s">
        <v>1146</v>
      </c>
      <c r="D137" s="297">
        <v>0</v>
      </c>
      <c r="E137" s="298">
        <v>0</v>
      </c>
      <c r="F137" s="299">
        <f t="shared" si="13"/>
        <v>0</v>
      </c>
      <c r="G137" s="298">
        <v>0</v>
      </c>
      <c r="H137" s="298">
        <v>0</v>
      </c>
      <c r="I137" s="299">
        <f t="shared" si="14"/>
        <v>0</v>
      </c>
    </row>
    <row r="138" spans="2:9" x14ac:dyDescent="0.25">
      <c r="B138" s="177"/>
      <c r="C138" s="180" t="s">
        <v>1147</v>
      </c>
      <c r="D138" s="297">
        <v>0</v>
      </c>
      <c r="E138" s="298">
        <v>0</v>
      </c>
      <c r="F138" s="299">
        <f t="shared" si="13"/>
        <v>0</v>
      </c>
      <c r="G138" s="298">
        <v>0</v>
      </c>
      <c r="H138" s="298">
        <v>0</v>
      </c>
      <c r="I138" s="299">
        <f t="shared" si="14"/>
        <v>0</v>
      </c>
    </row>
    <row r="139" spans="2:9" x14ac:dyDescent="0.25">
      <c r="B139" s="177"/>
      <c r="C139" s="180" t="s">
        <v>1148</v>
      </c>
      <c r="D139" s="297">
        <v>0</v>
      </c>
      <c r="E139" s="298">
        <v>0</v>
      </c>
      <c r="F139" s="299">
        <f t="shared" si="13"/>
        <v>0</v>
      </c>
      <c r="G139" s="298">
        <v>0</v>
      </c>
      <c r="H139" s="298">
        <v>0</v>
      </c>
      <c r="I139" s="299">
        <f t="shared" si="14"/>
        <v>0</v>
      </c>
    </row>
    <row r="140" spans="2:9" x14ac:dyDescent="0.25">
      <c r="B140" s="465" t="s">
        <v>1149</v>
      </c>
      <c r="C140" s="558"/>
      <c r="D140" s="277">
        <f>SUM(D141:D147)</f>
        <v>0</v>
      </c>
      <c r="E140" s="278">
        <f>SUM(E141:E147)</f>
        <v>0</v>
      </c>
      <c r="F140" s="278">
        <f t="shared" si="13"/>
        <v>0</v>
      </c>
      <c r="G140" s="278">
        <f>SUM(G141:G147)</f>
        <v>0</v>
      </c>
      <c r="H140" s="278">
        <f>SUM(H141:H147)</f>
        <v>0</v>
      </c>
      <c r="I140" s="278">
        <f t="shared" si="14"/>
        <v>0</v>
      </c>
    </row>
    <row r="141" spans="2:9" x14ac:dyDescent="0.25">
      <c r="B141" s="177"/>
      <c r="C141" s="180" t="s">
        <v>1150</v>
      </c>
      <c r="D141" s="297">
        <v>0</v>
      </c>
      <c r="E141" s="298">
        <v>0</v>
      </c>
      <c r="F141" s="299">
        <f t="shared" si="13"/>
        <v>0</v>
      </c>
      <c r="G141" s="298">
        <v>0</v>
      </c>
      <c r="H141" s="298">
        <v>0</v>
      </c>
      <c r="I141" s="299">
        <f t="shared" si="14"/>
        <v>0</v>
      </c>
    </row>
    <row r="142" spans="2:9" x14ac:dyDescent="0.25">
      <c r="B142" s="177"/>
      <c r="C142" s="180" t="s">
        <v>1151</v>
      </c>
      <c r="D142" s="297">
        <v>0</v>
      </c>
      <c r="E142" s="298">
        <v>0</v>
      </c>
      <c r="F142" s="299">
        <f t="shared" si="13"/>
        <v>0</v>
      </c>
      <c r="G142" s="298">
        <v>0</v>
      </c>
      <c r="H142" s="298">
        <v>0</v>
      </c>
      <c r="I142" s="299">
        <f t="shared" si="14"/>
        <v>0</v>
      </c>
    </row>
    <row r="143" spans="2:9" x14ac:dyDescent="0.25">
      <c r="B143" s="177"/>
      <c r="C143" s="180" t="s">
        <v>1152</v>
      </c>
      <c r="D143" s="297">
        <v>0</v>
      </c>
      <c r="E143" s="298">
        <v>0</v>
      </c>
      <c r="F143" s="299">
        <f t="shared" si="13"/>
        <v>0</v>
      </c>
      <c r="G143" s="298">
        <v>0</v>
      </c>
      <c r="H143" s="298">
        <v>0</v>
      </c>
      <c r="I143" s="299">
        <f t="shared" si="14"/>
        <v>0</v>
      </c>
    </row>
    <row r="144" spans="2:9" x14ac:dyDescent="0.25">
      <c r="B144" s="177"/>
      <c r="C144" s="180" t="s">
        <v>1153</v>
      </c>
      <c r="D144" s="297">
        <v>0</v>
      </c>
      <c r="E144" s="298">
        <v>0</v>
      </c>
      <c r="F144" s="299">
        <f t="shared" si="13"/>
        <v>0</v>
      </c>
      <c r="G144" s="298">
        <v>0</v>
      </c>
      <c r="H144" s="298">
        <v>0</v>
      </c>
      <c r="I144" s="299">
        <f t="shared" si="14"/>
        <v>0</v>
      </c>
    </row>
    <row r="145" spans="2:10" ht="22.5" x14ac:dyDescent="0.25">
      <c r="B145" s="177"/>
      <c r="C145" s="181" t="s">
        <v>1242</v>
      </c>
      <c r="D145" s="297">
        <v>0</v>
      </c>
      <c r="E145" s="298">
        <v>0</v>
      </c>
      <c r="F145" s="299">
        <f t="shared" si="13"/>
        <v>0</v>
      </c>
      <c r="G145" s="298">
        <v>0</v>
      </c>
      <c r="H145" s="298">
        <v>0</v>
      </c>
      <c r="I145" s="299">
        <f t="shared" si="14"/>
        <v>0</v>
      </c>
    </row>
    <row r="146" spans="2:10" x14ac:dyDescent="0.25">
      <c r="B146" s="177"/>
      <c r="C146" s="180" t="s">
        <v>1154</v>
      </c>
      <c r="D146" s="297">
        <v>0</v>
      </c>
      <c r="E146" s="298">
        <v>0</v>
      </c>
      <c r="F146" s="299">
        <f t="shared" si="13"/>
        <v>0</v>
      </c>
      <c r="G146" s="298">
        <v>0</v>
      </c>
      <c r="H146" s="298">
        <v>0</v>
      </c>
      <c r="I146" s="299">
        <f t="shared" si="14"/>
        <v>0</v>
      </c>
    </row>
    <row r="147" spans="2:10" x14ac:dyDescent="0.25">
      <c r="B147" s="177"/>
      <c r="C147" s="180" t="s">
        <v>1155</v>
      </c>
      <c r="D147" s="297">
        <v>0</v>
      </c>
      <c r="E147" s="298">
        <v>0</v>
      </c>
      <c r="F147" s="299">
        <f t="shared" si="13"/>
        <v>0</v>
      </c>
      <c r="G147" s="298">
        <v>0</v>
      </c>
      <c r="H147" s="298">
        <v>0</v>
      </c>
      <c r="I147" s="299">
        <f t="shared" si="14"/>
        <v>0</v>
      </c>
    </row>
    <row r="148" spans="2:10" x14ac:dyDescent="0.25">
      <c r="B148" s="465" t="s">
        <v>1156</v>
      </c>
      <c r="C148" s="558"/>
      <c r="D148" s="277">
        <f>SUM(D149:D151)</f>
        <v>0</v>
      </c>
      <c r="E148" s="278">
        <f>SUM(E149:E151)</f>
        <v>0</v>
      </c>
      <c r="F148" s="278">
        <f t="shared" si="13"/>
        <v>0</v>
      </c>
      <c r="G148" s="278">
        <f>SUM(G149:G151)</f>
        <v>0</v>
      </c>
      <c r="H148" s="278">
        <f>SUM(H149:H151)</f>
        <v>0</v>
      </c>
      <c r="I148" s="278">
        <f t="shared" si="14"/>
        <v>0</v>
      </c>
    </row>
    <row r="149" spans="2:10" x14ac:dyDescent="0.25">
      <c r="B149" s="177"/>
      <c r="C149" s="180" t="s">
        <v>1157</v>
      </c>
      <c r="D149" s="297">
        <v>0</v>
      </c>
      <c r="E149" s="298">
        <v>0</v>
      </c>
      <c r="F149" s="299">
        <f t="shared" si="13"/>
        <v>0</v>
      </c>
      <c r="G149" s="298">
        <v>0</v>
      </c>
      <c r="H149" s="298">
        <v>0</v>
      </c>
      <c r="I149" s="299">
        <f t="shared" si="14"/>
        <v>0</v>
      </c>
    </row>
    <row r="150" spans="2:10" x14ac:dyDescent="0.25">
      <c r="B150" s="177"/>
      <c r="C150" s="180" t="s">
        <v>1158</v>
      </c>
      <c r="D150" s="297">
        <v>0</v>
      </c>
      <c r="E150" s="298">
        <v>0</v>
      </c>
      <c r="F150" s="299">
        <f t="shared" si="13"/>
        <v>0</v>
      </c>
      <c r="G150" s="298">
        <v>0</v>
      </c>
      <c r="H150" s="298">
        <v>0</v>
      </c>
      <c r="I150" s="299">
        <f t="shared" si="14"/>
        <v>0</v>
      </c>
    </row>
    <row r="151" spans="2:10" x14ac:dyDescent="0.25">
      <c r="B151" s="177"/>
      <c r="C151" s="180" t="s">
        <v>1159</v>
      </c>
      <c r="D151" s="297">
        <v>0</v>
      </c>
      <c r="E151" s="298">
        <v>0</v>
      </c>
      <c r="F151" s="299">
        <f t="shared" si="13"/>
        <v>0</v>
      </c>
      <c r="G151" s="298">
        <v>0</v>
      </c>
      <c r="H151" s="298">
        <v>0</v>
      </c>
      <c r="I151" s="299">
        <f t="shared" si="14"/>
        <v>0</v>
      </c>
    </row>
    <row r="152" spans="2:10" x14ac:dyDescent="0.25">
      <c r="B152" s="465" t="s">
        <v>1160</v>
      </c>
      <c r="C152" s="558"/>
      <c r="D152" s="277">
        <f>SUM(D153:D159)</f>
        <v>0</v>
      </c>
      <c r="E152" s="278">
        <f>SUM(E153:E159)</f>
        <v>0</v>
      </c>
      <c r="F152" s="278">
        <f t="shared" ref="F152:F159" si="15">+D152+E152</f>
        <v>0</v>
      </c>
      <c r="G152" s="278">
        <f>SUM(G153:G159)</f>
        <v>0</v>
      </c>
      <c r="H152" s="278">
        <f>SUM(H153:H159)</f>
        <v>0</v>
      </c>
      <c r="I152" s="278">
        <f t="shared" ref="I152:I159" si="16">F152-G152-H152</f>
        <v>0</v>
      </c>
    </row>
    <row r="153" spans="2:10" x14ac:dyDescent="0.25">
      <c r="B153" s="177"/>
      <c r="C153" s="180" t="s">
        <v>1161</v>
      </c>
      <c r="D153" s="297">
        <v>0</v>
      </c>
      <c r="E153" s="298">
        <v>0</v>
      </c>
      <c r="F153" s="299">
        <f t="shared" si="15"/>
        <v>0</v>
      </c>
      <c r="G153" s="298">
        <v>0</v>
      </c>
      <c r="H153" s="298">
        <v>0</v>
      </c>
      <c r="I153" s="299">
        <f t="shared" si="16"/>
        <v>0</v>
      </c>
    </row>
    <row r="154" spans="2:10" x14ac:dyDescent="0.25">
      <c r="B154" s="177"/>
      <c r="C154" s="180" t="s">
        <v>1162</v>
      </c>
      <c r="D154" s="297">
        <v>0</v>
      </c>
      <c r="E154" s="298">
        <v>0</v>
      </c>
      <c r="F154" s="299">
        <f t="shared" si="15"/>
        <v>0</v>
      </c>
      <c r="G154" s="298">
        <v>0</v>
      </c>
      <c r="H154" s="298">
        <v>0</v>
      </c>
      <c r="I154" s="299">
        <f t="shared" si="16"/>
        <v>0</v>
      </c>
    </row>
    <row r="155" spans="2:10" x14ac:dyDescent="0.25">
      <c r="B155" s="177"/>
      <c r="C155" s="180" t="s">
        <v>1163</v>
      </c>
      <c r="D155" s="297">
        <v>0</v>
      </c>
      <c r="E155" s="298">
        <v>0</v>
      </c>
      <c r="F155" s="299">
        <f t="shared" si="15"/>
        <v>0</v>
      </c>
      <c r="G155" s="298">
        <v>0</v>
      </c>
      <c r="H155" s="298">
        <v>0</v>
      </c>
      <c r="I155" s="299">
        <f t="shared" si="16"/>
        <v>0</v>
      </c>
    </row>
    <row r="156" spans="2:10" x14ac:dyDescent="0.25">
      <c r="B156" s="177"/>
      <c r="C156" s="180" t="s">
        <v>1164</v>
      </c>
      <c r="D156" s="297">
        <v>0</v>
      </c>
      <c r="E156" s="298">
        <v>0</v>
      </c>
      <c r="F156" s="299">
        <f t="shared" si="15"/>
        <v>0</v>
      </c>
      <c r="G156" s="298">
        <v>0</v>
      </c>
      <c r="H156" s="298">
        <v>0</v>
      </c>
      <c r="I156" s="299">
        <f t="shared" si="16"/>
        <v>0</v>
      </c>
    </row>
    <row r="157" spans="2:10" x14ac:dyDescent="0.25">
      <c r="B157" s="177"/>
      <c r="C157" s="180" t="s">
        <v>1165</v>
      </c>
      <c r="D157" s="297">
        <v>0</v>
      </c>
      <c r="E157" s="298">
        <v>0</v>
      </c>
      <c r="F157" s="299">
        <f t="shared" si="15"/>
        <v>0</v>
      </c>
      <c r="G157" s="298">
        <v>0</v>
      </c>
      <c r="H157" s="298">
        <v>0</v>
      </c>
      <c r="I157" s="299">
        <f t="shared" si="16"/>
        <v>0</v>
      </c>
      <c r="J157" s="115"/>
    </row>
    <row r="158" spans="2:10" x14ac:dyDescent="0.25">
      <c r="B158" s="177"/>
      <c r="C158" s="180" t="s">
        <v>1166</v>
      </c>
      <c r="D158" s="297">
        <v>0</v>
      </c>
      <c r="E158" s="298">
        <v>0</v>
      </c>
      <c r="F158" s="299">
        <f t="shared" si="15"/>
        <v>0</v>
      </c>
      <c r="G158" s="298">
        <v>0</v>
      </c>
      <c r="H158" s="298">
        <v>0</v>
      </c>
      <c r="I158" s="299">
        <f t="shared" si="16"/>
        <v>0</v>
      </c>
    </row>
    <row r="159" spans="2:10" x14ac:dyDescent="0.25">
      <c r="B159" s="177"/>
      <c r="C159" s="180" t="s">
        <v>1167</v>
      </c>
      <c r="D159" s="297">
        <v>0</v>
      </c>
      <c r="E159" s="298">
        <v>0</v>
      </c>
      <c r="F159" s="299">
        <f t="shared" si="15"/>
        <v>0</v>
      </c>
      <c r="G159" s="298">
        <v>0</v>
      </c>
      <c r="H159" s="298">
        <v>0</v>
      </c>
      <c r="I159" s="299">
        <f t="shared" si="16"/>
        <v>0</v>
      </c>
      <c r="J159" s="115"/>
    </row>
    <row r="160" spans="2:10" x14ac:dyDescent="0.25">
      <c r="B160" s="177"/>
      <c r="C160" s="180"/>
      <c r="D160" s="282"/>
      <c r="E160" s="283"/>
      <c r="F160" s="283"/>
      <c r="G160" s="283"/>
      <c r="H160" s="283"/>
      <c r="I160" s="282"/>
      <c r="J160" s="115"/>
    </row>
    <row r="161" spans="2:10" x14ac:dyDescent="0.25">
      <c r="B161" s="573" t="s">
        <v>1168</v>
      </c>
      <c r="C161" s="548"/>
      <c r="D161" s="260">
        <f>D9+D87</f>
        <v>19510300</v>
      </c>
      <c r="E161" s="358">
        <f>E9+E87</f>
        <v>0</v>
      </c>
      <c r="F161" s="260">
        <f>F9+F87</f>
        <v>19510300</v>
      </c>
      <c r="G161" s="260">
        <f>G9+G87</f>
        <v>7849688</v>
      </c>
      <c r="H161" s="260">
        <f>H9+H87</f>
        <v>7849688</v>
      </c>
      <c r="I161" s="312">
        <f>+F161-H161</f>
        <v>11660612</v>
      </c>
      <c r="J161" s="115"/>
    </row>
    <row r="162" spans="2:10" ht="15.75" thickBot="1" x14ac:dyDescent="0.3">
      <c r="B162" s="132"/>
      <c r="C162" s="133"/>
      <c r="D162" s="219"/>
      <c r="E162" s="284"/>
      <c r="F162" s="220"/>
      <c r="G162" s="220"/>
      <c r="H162" s="220"/>
      <c r="I162" s="219"/>
      <c r="J162" s="115"/>
    </row>
    <row r="166" spans="2:10" x14ac:dyDescent="0.25">
      <c r="C166" s="108" t="s">
        <v>1264</v>
      </c>
      <c r="D166" s="296"/>
      <c r="E166" s="580" t="s">
        <v>1262</v>
      </c>
      <c r="F166" s="580"/>
      <c r="G166" s="580"/>
      <c r="H166" s="580"/>
      <c r="I166" s="32"/>
    </row>
    <row r="167" spans="2:10" x14ac:dyDescent="0.25">
      <c r="C167" s="108" t="s">
        <v>1261</v>
      </c>
      <c r="D167" s="296"/>
      <c r="E167" s="580" t="s">
        <v>1263</v>
      </c>
      <c r="F167" s="580"/>
      <c r="G167" s="580"/>
      <c r="H167" s="580"/>
      <c r="I167" s="32"/>
    </row>
  </sheetData>
  <mergeCells count="32">
    <mergeCell ref="E166:H166"/>
    <mergeCell ref="E167:H167"/>
    <mergeCell ref="B161:C161"/>
    <mergeCell ref="B116:C116"/>
    <mergeCell ref="B126:C126"/>
    <mergeCell ref="B136:C136"/>
    <mergeCell ref="B140:C140"/>
    <mergeCell ref="B148:C148"/>
    <mergeCell ref="B152:C152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r:id="rId1"/>
  <ignoredErrors>
    <ignoredError sqref="F58 F62 F70 F74 F88 F96 F106 F116 F126 F136 F140 F148 F152 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Samijupe</cp:lastModifiedBy>
  <cp:lastPrinted>2018-07-04T18:20:33Z</cp:lastPrinted>
  <dcterms:created xsi:type="dcterms:W3CDTF">2014-08-12T01:23:14Z</dcterms:created>
  <dcterms:modified xsi:type="dcterms:W3CDTF">2018-07-04T18:40:21Z</dcterms:modified>
</cp:coreProperties>
</file>