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0515" windowHeight="7950" tabRatio="929"/>
  </bookViews>
  <sheets>
    <sheet name="ESFD" sheetId="16" r:id="rId1"/>
    <sheet name="IADPOP" sheetId="2" r:id="rId2"/>
    <sheet name="IAODF" sheetId="3" r:id="rId3"/>
    <sheet name="BP" sheetId="4" r:id="rId4"/>
    <sheet name="EAID" sheetId="5" r:id="rId5"/>
    <sheet name="EAEPED (a)" sheetId="6" r:id="rId6"/>
    <sheet name="EAEPED (b)" sheetId="7" r:id="rId7"/>
    <sheet name="EAEPED (c)" sheetId="8" r:id="rId8"/>
    <sheet name="EAEPED (d)" sheetId="9" r:id="rId9"/>
    <sheet name="IEA" sheetId="14" r:id="rId10"/>
  </sheets>
  <definedNames>
    <definedName name="_xlnm.Print_Titles" localSheetId="3">BP!$1:$6</definedName>
    <definedName name="_xlnm.Print_Titles" localSheetId="5">'EAEPED (a)'!$1:$7</definedName>
    <definedName name="_xlnm.Print_Titles" localSheetId="7">'EAEPED (c)'!$1:$7</definedName>
    <definedName name="_xlnm.Print_Titles" localSheetId="8">'EAEPED (d)'!$1:$7</definedName>
    <definedName name="_xlnm.Print_Titles" localSheetId="4">EAID!$1:$7</definedName>
    <definedName name="_xlnm.Print_Titles" localSheetId="0">ESFD!$1:$5</definedName>
    <definedName name="_xlnm.Print_Titles" localSheetId="9">IEA!$1:$3</definedName>
  </definedNames>
  <calcPr calcId="145621"/>
</workbook>
</file>

<file path=xl/calcChain.xml><?xml version="1.0" encoding="utf-8"?>
<calcChain xmlns="http://schemas.openxmlformats.org/spreadsheetml/2006/main">
  <c r="C11" i="7" l="1"/>
  <c r="D11" i="7" s="1"/>
  <c r="E11" i="7"/>
  <c r="G11" i="7" l="1"/>
  <c r="E53" i="6"/>
  <c r="E48" i="6"/>
  <c r="E41" i="6"/>
  <c r="E36" i="6"/>
  <c r="E35" i="6"/>
  <c r="E34" i="6"/>
  <c r="E33" i="6"/>
  <c r="E32" i="6"/>
  <c r="E31" i="6"/>
  <c r="E30" i="6"/>
  <c r="E29" i="6"/>
  <c r="E28" i="6"/>
  <c r="E26" i="6"/>
  <c r="E25" i="6"/>
  <c r="E24" i="6"/>
  <c r="E23" i="6"/>
  <c r="E22" i="6"/>
  <c r="E21" i="6"/>
  <c r="E20" i="6"/>
  <c r="E19" i="6"/>
  <c r="E18" i="6"/>
  <c r="E16" i="6"/>
  <c r="E15" i="6"/>
  <c r="E14" i="6"/>
  <c r="E13" i="6"/>
  <c r="H13" i="6" s="1"/>
  <c r="E12" i="6"/>
  <c r="E11" i="6"/>
  <c r="E10" i="6"/>
  <c r="H10" i="6"/>
  <c r="H11" i="6"/>
  <c r="H12" i="6"/>
  <c r="H14" i="6"/>
  <c r="H15" i="6"/>
  <c r="H16" i="6"/>
  <c r="I19" i="5" l="1"/>
  <c r="G17" i="2"/>
  <c r="G85" i="16"/>
  <c r="E56" i="6" l="1"/>
  <c r="H56" i="6" s="1"/>
  <c r="E55" i="6"/>
  <c r="H55" i="6" s="1"/>
  <c r="E54" i="6"/>
  <c r="H54" i="6" s="1"/>
  <c r="H53" i="6"/>
  <c r="E52" i="6"/>
  <c r="H52" i="6" s="1"/>
  <c r="E51" i="6"/>
  <c r="H51" i="6" s="1"/>
  <c r="E50" i="6"/>
  <c r="H50" i="6" s="1"/>
  <c r="E49" i="6"/>
  <c r="H49" i="6" s="1"/>
  <c r="H48" i="6"/>
  <c r="E46" i="6"/>
  <c r="H46" i="6" s="1"/>
  <c r="E45" i="6"/>
  <c r="H45" i="6" s="1"/>
  <c r="E44" i="6"/>
  <c r="H44" i="6" s="1"/>
  <c r="E43" i="6"/>
  <c r="H43" i="6" s="1"/>
  <c r="E42" i="6"/>
  <c r="H42" i="6" s="1"/>
  <c r="H41" i="6"/>
  <c r="E40" i="6"/>
  <c r="H40" i="6" s="1"/>
  <c r="E39" i="6"/>
  <c r="H39" i="6" s="1"/>
  <c r="E38" i="6"/>
  <c r="H38" i="6" s="1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I15" i="5" l="1"/>
  <c r="F15" i="5"/>
  <c r="H57" i="6" l="1"/>
  <c r="G57" i="6"/>
  <c r="F57" i="6"/>
  <c r="E57" i="6"/>
  <c r="D57" i="6"/>
  <c r="H61" i="6"/>
  <c r="G61" i="6"/>
  <c r="F61" i="6"/>
  <c r="E61" i="6"/>
  <c r="D61" i="6"/>
  <c r="H74" i="6"/>
  <c r="G74" i="6"/>
  <c r="F74" i="6"/>
  <c r="E74" i="6"/>
  <c r="D74" i="6"/>
  <c r="H70" i="6"/>
  <c r="G70" i="6"/>
  <c r="F70" i="6"/>
  <c r="E70" i="6"/>
  <c r="D70" i="6"/>
  <c r="E53" i="4" l="1"/>
  <c r="H15" i="5" l="1"/>
  <c r="D70" i="4"/>
  <c r="D55" i="4"/>
  <c r="E41" i="16" l="1"/>
  <c r="F47" i="6" l="1"/>
  <c r="D47" i="6"/>
  <c r="C83" i="6"/>
  <c r="H47" i="6" l="1"/>
  <c r="E47" i="6"/>
  <c r="G47" i="6"/>
  <c r="E17" i="5" l="1"/>
  <c r="D17" i="5"/>
  <c r="E9" i="4"/>
  <c r="E8" i="4" s="1"/>
  <c r="I17" i="5" l="1"/>
  <c r="F17" i="5"/>
  <c r="E8" i="16"/>
  <c r="H17" i="5" l="1"/>
  <c r="G17" i="5"/>
  <c r="F74" i="16"/>
  <c r="E74" i="16"/>
  <c r="E67" i="16"/>
  <c r="F67" i="16"/>
  <c r="E62" i="16"/>
  <c r="F62" i="16"/>
  <c r="F56" i="16"/>
  <c r="E56" i="16"/>
  <c r="C59" i="16"/>
  <c r="B59" i="16"/>
  <c r="F41" i="16"/>
  <c r="C40" i="16"/>
  <c r="B40" i="16"/>
  <c r="F37" i="16"/>
  <c r="E37" i="16"/>
  <c r="C37" i="16"/>
  <c r="B37" i="16"/>
  <c r="F30" i="16"/>
  <c r="E30" i="16"/>
  <c r="C30" i="16"/>
  <c r="B30" i="16"/>
  <c r="F26" i="16"/>
  <c r="E26" i="16"/>
  <c r="C24" i="16"/>
  <c r="B24" i="16"/>
  <c r="F22" i="16"/>
  <c r="E22" i="16"/>
  <c r="F18" i="16"/>
  <c r="E18" i="16"/>
  <c r="C16" i="16"/>
  <c r="B16" i="16"/>
  <c r="F8" i="16"/>
  <c r="B8" i="16"/>
  <c r="C8" i="16"/>
  <c r="F78" i="16" l="1"/>
  <c r="E46" i="16"/>
  <c r="B46" i="16"/>
  <c r="B61" i="16" s="1"/>
  <c r="F46" i="16"/>
  <c r="F58" i="16" s="1"/>
  <c r="C46" i="16"/>
  <c r="C61" i="16" s="1"/>
  <c r="E78" i="16"/>
  <c r="E58" i="16" l="1"/>
  <c r="E80" i="16" s="1"/>
  <c r="F85" i="16" s="1"/>
  <c r="F80" i="16"/>
  <c r="D46" i="8" l="1"/>
  <c r="E46" i="8"/>
  <c r="F46" i="8"/>
  <c r="G46" i="8"/>
  <c r="H46" i="8"/>
  <c r="C46" i="8"/>
  <c r="C10" i="8"/>
  <c r="C9" i="8" s="1"/>
  <c r="C83" i="8" l="1"/>
  <c r="C19" i="7"/>
  <c r="D19" i="7"/>
  <c r="E19" i="7"/>
  <c r="F19" i="7"/>
  <c r="G19" i="7"/>
  <c r="B19" i="7"/>
  <c r="B8" i="7"/>
  <c r="D37" i="6"/>
  <c r="F37" i="6"/>
  <c r="G37" i="6"/>
  <c r="D27" i="6"/>
  <c r="F27" i="6"/>
  <c r="G27" i="6"/>
  <c r="D17" i="6"/>
  <c r="F17" i="6"/>
  <c r="G17" i="6"/>
  <c r="D9" i="6"/>
  <c r="C9" i="9" s="1"/>
  <c r="C31" i="9" s="1"/>
  <c r="F9" i="6"/>
  <c r="E9" i="9" s="1"/>
  <c r="G9" i="6"/>
  <c r="F9" i="9" s="1"/>
  <c r="F31" i="9" s="1"/>
  <c r="C9" i="6"/>
  <c r="B9" i="9" s="1"/>
  <c r="B31" i="9" s="1"/>
  <c r="E31" i="9" l="1"/>
  <c r="B30" i="7"/>
  <c r="H37" i="6"/>
  <c r="D8" i="6"/>
  <c r="E27" i="6"/>
  <c r="E17" i="6"/>
  <c r="H17" i="6"/>
  <c r="H27" i="6"/>
  <c r="C27" i="6"/>
  <c r="E37" i="6"/>
  <c r="H9" i="6" l="1"/>
  <c r="E9" i="6"/>
  <c r="D9" i="9" l="1"/>
  <c r="H8" i="6"/>
  <c r="G9" i="9"/>
  <c r="G31" i="9" s="1"/>
  <c r="C74" i="6"/>
  <c r="C70" i="6"/>
  <c r="C61" i="6"/>
  <c r="C57" i="6"/>
  <c r="C47" i="6"/>
  <c r="F8" i="6" s="1"/>
  <c r="C37" i="6"/>
  <c r="C17" i="6"/>
  <c r="G8" i="6"/>
  <c r="D83" i="6"/>
  <c r="E83" i="6"/>
  <c r="F83" i="6"/>
  <c r="G83" i="6"/>
  <c r="H83" i="6"/>
  <c r="E78" i="5"/>
  <c r="F78" i="5"/>
  <c r="G78" i="5"/>
  <c r="H78" i="5"/>
  <c r="I78" i="5"/>
  <c r="D78" i="5"/>
  <c r="E43" i="5"/>
  <c r="E73" i="5" s="1"/>
  <c r="F43" i="5"/>
  <c r="F73" i="5" s="1"/>
  <c r="G43" i="5"/>
  <c r="G73" i="5" s="1"/>
  <c r="H43" i="5"/>
  <c r="H73" i="5" s="1"/>
  <c r="I4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D17" i="4"/>
  <c r="E17" i="4"/>
  <c r="C17" i="4"/>
  <c r="D13" i="4"/>
  <c r="E13" i="4"/>
  <c r="C13" i="4"/>
  <c r="C8" i="4"/>
  <c r="C13" i="2"/>
  <c r="C9" i="2"/>
  <c r="G26" i="2" l="1"/>
  <c r="D31" i="9"/>
  <c r="E21" i="4"/>
  <c r="E22" i="4" s="1"/>
  <c r="E23" i="4" s="1"/>
  <c r="E31" i="4" s="1"/>
  <c r="I73" i="5"/>
  <c r="C72" i="4"/>
  <c r="C73" i="4" s="1"/>
  <c r="H159" i="6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G159" i="6"/>
  <c r="F11" i="7" s="1"/>
  <c r="D21" i="4"/>
  <c r="D22" i="4" s="1"/>
  <c r="D23" i="4" s="1"/>
  <c r="D31" i="4" s="1"/>
  <c r="C8" i="2"/>
  <c r="G9" i="2"/>
  <c r="D159" i="6"/>
  <c r="C8" i="6"/>
  <c r="C159" i="6" s="1"/>
  <c r="F159" i="6"/>
  <c r="E57" i="4"/>
  <c r="E58" i="4" s="1"/>
  <c r="D57" i="4"/>
  <c r="D58" i="4" s="1"/>
  <c r="D11" i="8" l="1"/>
  <c r="C8" i="7"/>
  <c r="C30" i="7" s="1"/>
  <c r="D8" i="7"/>
  <c r="D30" i="7" s="1"/>
  <c r="F11" i="8"/>
  <c r="E8" i="7"/>
  <c r="E30" i="7" s="1"/>
  <c r="G8" i="2"/>
  <c r="G19" i="2" s="1"/>
  <c r="C19" i="2"/>
  <c r="E8" i="6"/>
  <c r="E159" i="6" s="1"/>
  <c r="G8" i="7" l="1"/>
  <c r="G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F10" i="8"/>
  <c r="F9" i="8" s="1"/>
  <c r="F83" i="8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<sst xmlns="http://schemas.openxmlformats.org/spreadsheetml/2006/main" count="758" uniqueCount="508">
  <si>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</si>
  <si>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</si>
  <si>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</si>
  <si>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</si>
  <si>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</si>
  <si>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</si>
  <si>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</si>
  <si>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</si>
  <si>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</si>
  <si>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</si>
  <si>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</si>
  <si>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</si>
  <si>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</si>
  <si>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</si>
  <si>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</si>
  <si>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</si>
  <si>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</si>
  <si>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</si>
  <si>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</si>
  <si>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</si>
  <si>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</si>
  <si>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</si>
  <si>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</si>
  <si>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</si>
  <si>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</si>
  <si>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</si>
  <si>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</si>
  <si>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</si>
  <si>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</si>
  <si>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</si>
  <si>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</si>
  <si>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</si>
  <si>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</si>
  <si>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</si>
  <si>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</si>
  <si>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</si>
  <si>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</si>
  <si>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</si>
  <si>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</si>
  <si>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</si>
  <si>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</si>
  <si>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</si>
  <si>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</si>
  <si>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</si>
  <si>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</si>
  <si>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</si>
  <si>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</si>
  <si>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</si>
  <si>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</si>
  <si>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</si>
  <si>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</si>
  <si>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</si>
  <si>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</si>
  <si>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</si>
  <si>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</si>
  <si>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</si>
  <si>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</si>
  <si>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</si>
  <si>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</si>
  <si>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</si>
  <si>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</si>
  <si>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</si>
  <si>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</si>
  <si>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</si>
  <si>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</si>
  <si>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</si>
  <si>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</si>
  <si>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</si>
  <si>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</si>
  <si>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</si>
  <si>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</si>
  <si>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</si>
  <si>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</si>
  <si>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</si>
  <si>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</si>
  <si>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</si>
  <si>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</si>
  <si>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</si>
  <si>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</si>
  <si>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</si>
  <si>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</si>
  <si>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</si>
  <si>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</si>
  <si>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</si>
  <si>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</si>
  <si>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</si>
  <si>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</si>
  <si>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</si>
  <si>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</si>
  <si>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</si>
  <si>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</si>
  <si>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</si>
  <si>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</si>
  <si>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</si>
  <si>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</si>
  <si>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</si>
  <si>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</si>
  <si>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</si>
  <si>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</si>
  <si>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</si>
  <si>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</si>
  <si>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</si>
  <si>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</si>
  <si>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</si>
  <si>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</si>
  <si>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</si>
  <si>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</si>
  <si>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</si>
  <si>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</si>
  <si>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</si>
  <si>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</si>
  <si>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</si>
  <si>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</si>
  <si>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</si>
  <si>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</si>
  <si>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</si>
  <si>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</si>
  <si>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</si>
  <si>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</si>
  <si>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</si>
  <si>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</si>
  <si>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</si>
  <si>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</si>
  <si>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</si>
  <si>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</si>
  <si>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</si>
  <si>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</si>
  <si>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</si>
  <si>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</si>
  <si>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</si>
  <si>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</si>
  <si>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</si>
  <si>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</si>
  <si>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</si>
  <si>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</si>
  <si>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</si>
  <si>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</si>
  <si>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</si>
  <si>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</si>
  <si>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</si>
  <si>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</si>
  <si>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</si>
  <si>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</si>
  <si>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</si>
  <si>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</si>
  <si>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</si>
  <si>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</si>
  <si>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</si>
  <si>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</si>
  <si>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</si>
  <si>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</si>
  <si>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</si>
  <si>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</si>
  <si>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</si>
  <si>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</si>
  <si>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</si>
  <si>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</si>
  <si>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</si>
  <si>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</si>
  <si>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</si>
  <si>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</si>
  <si>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</si>
  <si>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</si>
  <si>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</si>
  <si>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</si>
  <si>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</si>
  <si>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</si>
  <si>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</si>
  <si>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</si>
  <si>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</si>
  <si>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</si>
  <si>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</si>
  <si>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</si>
  <si>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</si>
  <si>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</si>
  <si>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</si>
  <si>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</si>
  <si>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</si>
  <si>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</si>
  <si>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</si>
  <si>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</si>
  <si>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</si>
  <si>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</si>
  <si>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</si>
  <si>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</si>
  <si>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</si>
  <si>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</si>
  <si>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</si>
  <si>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</si>
  <si>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</si>
  <si>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</si>
  <si>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</si>
  <si>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</si>
  <si>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</si>
  <si>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</si>
  <si>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</si>
  <si>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</si>
  <si>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</si>
  <si>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</si>
  <si>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</si>
  <si>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</si>
  <si>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</si>
  <si>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</si>
  <si>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</si>
  <si>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</si>
  <si>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</si>
  <si>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</si>
  <si>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</si>
  <si>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</si>
  <si>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</si>
  <si>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</si>
  <si>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</si>
  <si>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</si>
  <si>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</si>
  <si>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</si>
  <si>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</si>
  <si>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</si>
  <si>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</si>
  <si>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</si>
  <si>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</si>
  <si>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</si>
  <si>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</si>
  <si>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</si>
  <si>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</si>
  <si>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</si>
  <si>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</si>
  <si>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</si>
  <si>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</si>
  <si>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</si>
  <si>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</si>
  <si>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</si>
  <si>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</si>
  <si>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</si>
  <si>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</si>
  <si>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</si>
  <si>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</si>
  <si>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</si>
  <si>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</si>
  <si>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</si>
  <si>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</si>
  <si>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</si>
  <si>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</si>
  <si>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</si>
  <si>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</si>
  <si>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</si>
  <si>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</si>
  <si>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</si>
  <si>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</si>
  <si>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</si>
  <si>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</si>
  <si>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</si>
  <si>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</si>
  <si>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</si>
  <si>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</si>
  <si>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</si>
  <si>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</si>
  <si>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</si>
  <si>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</si>
  <si>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</si>
  <si>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</si>
  <si>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</si>
  <si>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</si>
  <si>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</si>
  <si>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</si>
  <si>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</si>
  <si>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</si>
  <si>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</si>
  <si>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</si>
  <si>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</si>
  <si>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</si>
  <si>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</si>
  <si>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</si>
  <si>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</si>
  <si>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</si>
  <si>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</si>
  <si>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</si>
  <si>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</si>
  <si>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</si>
  <si>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</si>
  <si>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</si>
  <si>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</si>
  <si>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</si>
  <si>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</si>
  <si>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</si>
  <si>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</si>
  <si>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</si>
  <si>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</si>
  <si>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</si>
  <si>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</si>
  <si>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</si>
  <si>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</si>
  <si>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</si>
  <si>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</si>
  <si>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</si>
  <si>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</si>
  <si>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</si>
  <si>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</si>
  <si>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</si>
  <si>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</si>
  <si>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</si>
  <si>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</si>
  <si>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</si>
  <si>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</si>
  <si>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</si>
  <si>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</si>
  <si>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</si>
  <si>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</si>
  <si>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</si>
  <si>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</si>
  <si>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</si>
  <si>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</si>
  <si>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</si>
  <si>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</si>
  <si>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</si>
  <si>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</si>
  <si>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</si>
  <si>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</si>
  <si>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</si>
  <si>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</si>
  <si>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</si>
  <si>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</si>
  <si>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</si>
  <si>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</si>
  <si>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</si>
  <si>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</si>
  <si>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</si>
  <si>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</si>
  <si>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</si>
  <si>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</si>
  <si>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</si>
  <si>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</si>
  <si>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</si>
  <si>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</si>
  <si>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</si>
  <si>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</si>
  <si>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</si>
  <si>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</si>
  <si>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</si>
  <si>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</si>
  <si>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</si>
  <si>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</si>
  <si>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</si>
  <si>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</si>
  <si>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</si>
  <si>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</si>
  <si>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</si>
  <si>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</si>
  <si>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</si>
  <si>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</si>
  <si>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</si>
  <si>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</si>
  <si>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</si>
  <si>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</si>
  <si>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</si>
  <si>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</si>
  <si>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</si>
  <si>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</si>
  <si>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</si>
  <si>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</si>
  <si>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</si>
  <si>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</si>
  <si>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</si>
  <si>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</si>
  <si>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</si>
  <si>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</si>
  <si>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</si>
  <si>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</si>
  <si>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</si>
  <si>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</si>
  <si>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</si>
  <si>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</si>
  <si>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</si>
  <si>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</si>
  <si>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</si>
  <si>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</si>
  <si>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</si>
  <si>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</si>
  <si>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</si>
  <si>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</si>
  <si>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</si>
  <si>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</si>
  <si>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</si>
  <si>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</si>
  <si>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</si>
  <si>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</si>
  <si>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</si>
  <si>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</si>
  <si>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</si>
  <si>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</si>
  <si>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</si>
  <si>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</si>
  <si>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</si>
  <si>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</si>
  <si>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</si>
  <si>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</si>
  <si>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</si>
  <si>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</si>
  <si>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</si>
  <si>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</si>
  <si>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</si>
  <si>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</si>
  <si>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</si>
  <si>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</si>
  <si>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</si>
  <si>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</si>
  <si>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</si>
  <si>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</si>
  <si>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</si>
  <si>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</si>
  <si>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</si>
  <si>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</si>
  <si>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</si>
  <si>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</si>
  <si>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</si>
  <si>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</si>
  <si>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</si>
  <si>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</si>
  <si>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</si>
  <si>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</si>
  <si>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</si>
  <si>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</si>
  <si>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</si>
  <si>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</si>
  <si>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</si>
  <si>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</si>
  <si>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</si>
  <si>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</si>
  <si>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</si>
  <si>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</si>
  <si>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</si>
  <si>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</si>
  <si>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</si>
  <si>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</si>
  <si>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</si>
  <si>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</si>
  <si>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</si>
  <si>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</si>
  <si>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</si>
  <si>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</si>
  <si>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</si>
  <si>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</si>
  <si>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</si>
  <si>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</si>
  <si>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</si>
  <si>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</si>
  <si>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</si>
  <si>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</si>
  <si>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</si>
  <si>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</si>
  <si>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</si>
  <si>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</si>
  <si>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</si>
  <si>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</si>
  <si>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</si>
  <si>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</si>
  <si>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</si>
  <si>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</si>
  <si>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</si>
  <si>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</si>
  <si>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</si>
  <si>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</si>
  <si>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</si>
  <si>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</si>
  <si>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</si>
  <si>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</si>
  <si>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</si>
  <si>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</si>
  <si>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</si>
  <si>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</si>
  <si>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</si>
  <si>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</si>
  <si>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</si>
  <si>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</si>
  <si>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</si>
  <si>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</si>
  <si>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</si>
  <si>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</si>
  <si>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</si>
  <si>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</si>
  <si>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</si>
  <si>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</si>
  <si>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</si>
  <si>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</si>
  <si>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</si>
  <si>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</si>
  <si>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</si>
  <si>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</si>
  <si>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</si>
  <si>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</si>
  <si>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CONGRESO DEL ESTADO DE TLAXCALA</t>
  </si>
  <si>
    <t xml:space="preserve">CONGRESO DEL ESTADO DE TLAXCALA </t>
  </si>
  <si>
    <t>31 de Diciembre de 2017</t>
  </si>
  <si>
    <t>al 31 de diciembre de 2017-1 (d)</t>
  </si>
  <si>
    <t>Monto pagado de la inversión al 31 de Marzo de 2018 (k)</t>
  </si>
  <si>
    <t>Monto pagado de la inversión actualizado al 31 de Marzo de 2018 (l)</t>
  </si>
  <si>
    <t>Saldo pendiente por pagar de la inversión al 31 de Marzo de 2018 (m = g – l)</t>
  </si>
  <si>
    <t>Presidente del Comité de Administración</t>
  </si>
  <si>
    <t>Al 30 de Septiembre de 2018 y al 31 de diciembre de 2017</t>
  </si>
  <si>
    <t>30 de Septiembre de 2018</t>
  </si>
  <si>
    <t>30 de Septiembre  de 2018</t>
  </si>
  <si>
    <t>Al 30 de Septiembre de 2018 y al 31 de diciembre de 2017 (b)</t>
  </si>
  <si>
    <t>Al 30 de Septiembre de 2018 y al 31 de Diciembre de 2018 (b)</t>
  </si>
  <si>
    <t>Del 1 de Enero al 30 de Septiembre de 2018 (b)</t>
  </si>
  <si>
    <t>Del 1 de Enero al 30  de Septiembre de 2018 (b)</t>
  </si>
  <si>
    <t>Del 1 de Enero Al 30 de Septiembre de 2018 (b)</t>
  </si>
  <si>
    <t>Dip. Javier Rafael Ortega Blancas</t>
  </si>
  <si>
    <t>C.P. Nils Gunnar Jaime Robles Andersson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</si>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</sst>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theme="5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43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1" fontId="0" fillId="0" borderId="0" xfId="0" applyNumberFormat="1"/>
    <xf numFmtId="1" fontId="2" fillId="0" borderId="8" xfId="0" applyNumberFormat="1" applyFont="1" applyBorder="1" applyAlignment="1">
      <alignment horizontal="center" vertical="center"/>
    </xf>
    <xf numFmtId="0" fontId="8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43" fontId="0" fillId="0" borderId="0" xfId="1" applyFont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0" fillId="0" borderId="0" xfId="0" applyNumberFormat="1"/>
    <xf numFmtId="43" fontId="2" fillId="0" borderId="8" xfId="1" applyFont="1" applyBorder="1" applyAlignment="1">
      <alignment vertical="center" wrapText="1"/>
    </xf>
    <xf numFmtId="43" fontId="2" fillId="0" borderId="11" xfId="1" applyFont="1" applyBorder="1" applyAlignment="1">
      <alignment vertical="center" wrapText="1"/>
    </xf>
    <xf numFmtId="43" fontId="2" fillId="0" borderId="20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2" fillId="2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" fontId="1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8" xfId="1" applyNumberFormat="1" applyFont="1" applyBorder="1" applyAlignment="1">
      <alignment horizontal="left" vertical="center" wrapText="1"/>
    </xf>
    <xf numFmtId="1" fontId="1" fillId="0" borderId="8" xfId="1" applyNumberFormat="1" applyFont="1" applyBorder="1" applyAlignment="1">
      <alignment horizontal="left" vertical="center" wrapText="1"/>
    </xf>
    <xf numFmtId="1" fontId="2" fillId="4" borderId="2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4" borderId="27" xfId="0" applyFon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43" fontId="16" fillId="0" borderId="0" xfId="1" applyFont="1"/>
    <xf numFmtId="4" fontId="16" fillId="0" borderId="0" xfId="0" applyNumberFormat="1" applyFont="1"/>
    <xf numFmtId="1" fontId="16" fillId="0" borderId="0" xfId="0" applyNumberFormat="1" applyFont="1"/>
    <xf numFmtId="0" fontId="16" fillId="0" borderId="0" xfId="0" applyFont="1" applyBorder="1"/>
    <xf numFmtId="0" fontId="16" fillId="0" borderId="0" xfId="0" applyFont="1" applyAlignment="1">
      <alignment vertical="center" wrapText="1"/>
    </xf>
    <xf numFmtId="0" fontId="17" fillId="0" borderId="0" xfId="0" applyFont="1"/>
    <xf numFmtId="0" fontId="16" fillId="0" borderId="0" xfId="0" applyFont="1" applyFill="1"/>
    <xf numFmtId="43" fontId="16" fillId="0" borderId="0" xfId="0" applyNumberFormat="1" applyFont="1" applyFill="1"/>
    <xf numFmtId="43" fontId="15" fillId="0" borderId="0" xfId="1" applyFont="1" applyFill="1" applyBorder="1"/>
    <xf numFmtId="0" fontId="14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0" fillId="0" borderId="2" xfId="0" applyBorder="1"/>
    <xf numFmtId="1" fontId="1" fillId="0" borderId="0" xfId="0" applyNumberFormat="1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2" fillId="4" borderId="28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top" wrapText="1"/>
      <protection locked="0"/>
    </xf>
    <xf numFmtId="0" fontId="14" fillId="4" borderId="27" xfId="0" applyFont="1" applyFill="1" applyBorder="1" applyAlignment="1" applyProtection="1">
      <alignment horizontal="center"/>
      <protection locked="0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1" fontId="1" fillId="0" borderId="3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6" borderId="15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" fontId="2" fillId="0" borderId="20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26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9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10" zoomScaleNormal="110" workbookViewId="0">
      <selection activeCell="D94" sqref="D94"/>
    </sheetView>
  </sheetViews>
  <sheetFormatPr baseColWidth="10" defaultRowHeight="15"/>
  <cols>
    <col min="1" max="1" width="37.28515625" customWidth="1"/>
    <col min="2" max="3" width="11.7109375" bestFit="1" customWidth="1"/>
    <col min="4" max="4" width="39.28515625" customWidth="1"/>
    <col min="5" max="5" width="11.7109375" bestFit="1" customWidth="1"/>
    <col min="6" max="6" width="11.5703125" customWidth="1"/>
    <col min="7" max="7" width="13.140625" bestFit="1" customWidth="1"/>
  </cols>
  <sheetData>
    <row r="1" spans="1:9">
      <c r="A1" s="205" t="s">
        <v>489</v>
      </c>
      <c r="B1" s="206"/>
      <c r="C1" s="206"/>
      <c r="D1" s="206"/>
      <c r="E1" s="206"/>
      <c r="F1" s="207"/>
      <c r="G1" s="1"/>
      <c r="H1" s="1"/>
      <c r="I1" s="1"/>
    </row>
    <row r="2" spans="1:9">
      <c r="A2" s="208" t="s">
        <v>0</v>
      </c>
      <c r="B2" s="209"/>
      <c r="C2" s="209"/>
      <c r="D2" s="209"/>
      <c r="E2" s="209"/>
      <c r="F2" s="210"/>
      <c r="G2" s="1"/>
      <c r="H2" s="1"/>
      <c r="I2" s="1"/>
    </row>
    <row r="3" spans="1:9">
      <c r="A3" s="208" t="s">
        <v>497</v>
      </c>
      <c r="B3" s="209"/>
      <c r="C3" s="209"/>
      <c r="D3" s="209"/>
      <c r="E3" s="209"/>
      <c r="F3" s="210"/>
      <c r="G3" s="1"/>
      <c r="H3" s="1"/>
      <c r="I3" s="1"/>
    </row>
    <row r="4" spans="1:9" ht="15.75" thickBot="1">
      <c r="A4" s="211" t="s">
        <v>1</v>
      </c>
      <c r="B4" s="212"/>
      <c r="C4" s="212"/>
      <c r="D4" s="212"/>
      <c r="E4" s="212"/>
      <c r="F4" s="213"/>
      <c r="G4" s="1"/>
      <c r="H4" s="1"/>
      <c r="I4" s="1"/>
    </row>
    <row r="5" spans="1:9" ht="34.5" thickBot="1">
      <c r="A5" s="2" t="s">
        <v>2</v>
      </c>
      <c r="B5" s="78" t="s">
        <v>498</v>
      </c>
      <c r="C5" s="78" t="s">
        <v>491</v>
      </c>
      <c r="D5" s="4" t="s">
        <v>2</v>
      </c>
      <c r="E5" s="113" t="s">
        <v>499</v>
      </c>
      <c r="F5" s="92" t="s">
        <v>491</v>
      </c>
    </row>
    <row r="6" spans="1:9">
      <c r="A6" s="5" t="s">
        <v>3</v>
      </c>
      <c r="B6" s="6"/>
      <c r="C6" s="6"/>
      <c r="D6" s="6" t="s">
        <v>4</v>
      </c>
      <c r="E6" s="146"/>
      <c r="F6" s="146"/>
    </row>
    <row r="7" spans="1:9">
      <c r="A7" s="5" t="s">
        <v>5</v>
      </c>
      <c r="B7" s="105"/>
      <c r="C7" s="105"/>
      <c r="D7" s="6" t="s">
        <v>6</v>
      </c>
      <c r="E7" s="147"/>
      <c r="F7" s="137"/>
    </row>
    <row r="8" spans="1:9" ht="22.5">
      <c r="A8" s="9" t="s">
        <v>7</v>
      </c>
      <c r="B8" s="137">
        <f>SUM(B9:B15)</f>
        <v>234989</v>
      </c>
      <c r="C8" s="137">
        <f>SUM(C9:C15)</f>
        <v>17997926</v>
      </c>
      <c r="D8" s="74" t="s">
        <v>8</v>
      </c>
      <c r="E8" s="137">
        <f>SUM(E9:E17)</f>
        <v>2155778</v>
      </c>
      <c r="F8" s="137">
        <f>SUM(F9:F17)</f>
        <v>2706107</v>
      </c>
    </row>
    <row r="9" spans="1:9">
      <c r="A9" s="9" t="s">
        <v>9</v>
      </c>
      <c r="B9" s="137">
        <v>0</v>
      </c>
      <c r="C9" s="137"/>
      <c r="D9" s="74" t="s">
        <v>10</v>
      </c>
      <c r="E9" s="137">
        <v>0</v>
      </c>
      <c r="F9" s="137">
        <v>0</v>
      </c>
    </row>
    <row r="10" spans="1:9">
      <c r="A10" s="9" t="s">
        <v>11</v>
      </c>
      <c r="B10" s="137">
        <v>234989</v>
      </c>
      <c r="C10" s="137">
        <v>17997926</v>
      </c>
      <c r="D10" s="74" t="s">
        <v>12</v>
      </c>
      <c r="E10" s="137">
        <v>0</v>
      </c>
      <c r="F10" s="137">
        <v>0</v>
      </c>
    </row>
    <row r="11" spans="1:9" ht="22.5">
      <c r="A11" s="9" t="s">
        <v>13</v>
      </c>
      <c r="B11" s="137">
        <v>0</v>
      </c>
      <c r="C11" s="137"/>
      <c r="D11" s="74" t="s">
        <v>14</v>
      </c>
      <c r="E11" s="137">
        <v>0</v>
      </c>
      <c r="F11" s="137">
        <v>0</v>
      </c>
    </row>
    <row r="12" spans="1:9" ht="22.5">
      <c r="A12" s="9" t="s">
        <v>15</v>
      </c>
      <c r="B12" s="137">
        <v>0</v>
      </c>
      <c r="C12" s="137"/>
      <c r="D12" s="74" t="s">
        <v>16</v>
      </c>
      <c r="E12" s="137">
        <v>0</v>
      </c>
      <c r="F12" s="137">
        <v>0</v>
      </c>
    </row>
    <row r="13" spans="1:9" ht="22.5">
      <c r="A13" s="9" t="s">
        <v>17</v>
      </c>
      <c r="B13" s="137">
        <v>0</v>
      </c>
      <c r="C13" s="137"/>
      <c r="D13" s="74" t="s">
        <v>18</v>
      </c>
      <c r="E13" s="137">
        <v>0</v>
      </c>
      <c r="F13" s="137">
        <v>0</v>
      </c>
    </row>
    <row r="14" spans="1:9" ht="22.5">
      <c r="A14" s="9" t="s">
        <v>19</v>
      </c>
      <c r="B14" s="137">
        <v>0</v>
      </c>
      <c r="C14" s="137"/>
      <c r="D14" s="74" t="s">
        <v>20</v>
      </c>
      <c r="E14" s="137">
        <v>0</v>
      </c>
      <c r="F14" s="137">
        <v>0</v>
      </c>
    </row>
    <row r="15" spans="1:9" ht="22.5">
      <c r="A15" s="9" t="s">
        <v>21</v>
      </c>
      <c r="B15" s="137">
        <v>0</v>
      </c>
      <c r="C15" s="137"/>
      <c r="D15" s="74" t="s">
        <v>22</v>
      </c>
      <c r="E15" s="137">
        <v>2155778</v>
      </c>
      <c r="F15" s="137">
        <v>2706107</v>
      </c>
    </row>
    <row r="16" spans="1:9" ht="22.5">
      <c r="A16" s="9" t="s">
        <v>23</v>
      </c>
      <c r="B16" s="137">
        <f>SUM(B17:B23)</f>
        <v>8000</v>
      </c>
      <c r="C16" s="137">
        <f>SUM(C17:C23)</f>
        <v>0</v>
      </c>
      <c r="D16" s="74" t="s">
        <v>24</v>
      </c>
      <c r="E16" s="137">
        <v>0</v>
      </c>
      <c r="F16" s="137">
        <v>0</v>
      </c>
    </row>
    <row r="17" spans="1:6">
      <c r="A17" s="9" t="s">
        <v>25</v>
      </c>
      <c r="B17" s="137">
        <v>0</v>
      </c>
      <c r="C17" s="148"/>
      <c r="D17" s="74" t="s">
        <v>26</v>
      </c>
      <c r="E17" s="137">
        <v>0</v>
      </c>
      <c r="F17" s="137">
        <v>0</v>
      </c>
    </row>
    <row r="18" spans="1:6">
      <c r="A18" s="9" t="s">
        <v>27</v>
      </c>
      <c r="B18" s="137">
        <v>0</v>
      </c>
      <c r="C18" s="148"/>
      <c r="D18" s="74" t="s">
        <v>28</v>
      </c>
      <c r="E18" s="137">
        <f>+E19+E20+E21</f>
        <v>0</v>
      </c>
      <c r="F18" s="137">
        <f>+F19+F20+F21</f>
        <v>0</v>
      </c>
    </row>
    <row r="19" spans="1:6">
      <c r="A19" s="9" t="s">
        <v>29</v>
      </c>
      <c r="B19" s="137">
        <v>8000</v>
      </c>
      <c r="C19" s="148"/>
      <c r="D19" s="74" t="s">
        <v>30</v>
      </c>
      <c r="E19" s="137">
        <v>0</v>
      </c>
      <c r="F19" s="137">
        <v>0</v>
      </c>
    </row>
    <row r="20" spans="1:6" ht="22.5">
      <c r="A20" s="9" t="s">
        <v>31</v>
      </c>
      <c r="B20" s="137">
        <v>0</v>
      </c>
      <c r="C20" s="148"/>
      <c r="D20" s="74" t="s">
        <v>32</v>
      </c>
      <c r="E20" s="137">
        <v>0</v>
      </c>
      <c r="F20" s="137">
        <v>0</v>
      </c>
    </row>
    <row r="21" spans="1:6" ht="22.5">
      <c r="A21" s="9" t="s">
        <v>33</v>
      </c>
      <c r="B21" s="137">
        <v>0</v>
      </c>
      <c r="C21" s="148"/>
      <c r="D21" s="74" t="s">
        <v>34</v>
      </c>
      <c r="E21" s="137">
        <v>0</v>
      </c>
      <c r="F21" s="137">
        <v>0</v>
      </c>
    </row>
    <row r="22" spans="1:6" ht="22.5">
      <c r="A22" s="9" t="s">
        <v>35</v>
      </c>
      <c r="B22" s="137">
        <v>0</v>
      </c>
      <c r="C22" s="148"/>
      <c r="D22" s="74" t="s">
        <v>36</v>
      </c>
      <c r="E22" s="137">
        <f>+E23+E24</f>
        <v>0</v>
      </c>
      <c r="F22" s="137">
        <f>+F23+F24</f>
        <v>0</v>
      </c>
    </row>
    <row r="23" spans="1:6" ht="22.5">
      <c r="A23" s="9" t="s">
        <v>37</v>
      </c>
      <c r="B23" s="137">
        <v>0</v>
      </c>
      <c r="C23" s="148"/>
      <c r="D23" s="74" t="s">
        <v>38</v>
      </c>
      <c r="E23" s="137">
        <v>0</v>
      </c>
      <c r="F23" s="137">
        <v>0</v>
      </c>
    </row>
    <row r="24" spans="1:6" ht="22.5">
      <c r="A24" s="9" t="s">
        <v>39</v>
      </c>
      <c r="B24" s="137">
        <f>SUM(B25:B29)</f>
        <v>0</v>
      </c>
      <c r="C24" s="137">
        <f>SUM(C25:C29)</f>
        <v>9974269</v>
      </c>
      <c r="D24" s="74" t="s">
        <v>40</v>
      </c>
      <c r="E24" s="137">
        <v>0</v>
      </c>
      <c r="F24" s="137">
        <v>0</v>
      </c>
    </row>
    <row r="25" spans="1:6" ht="22.5">
      <c r="A25" s="9" t="s">
        <v>41</v>
      </c>
      <c r="B25" s="137">
        <v>0</v>
      </c>
      <c r="C25" s="112">
        <v>9974269</v>
      </c>
      <c r="D25" s="74" t="s">
        <v>42</v>
      </c>
      <c r="E25" s="137">
        <v>0</v>
      </c>
      <c r="F25" s="137">
        <v>0</v>
      </c>
    </row>
    <row r="26" spans="1:6" ht="22.5">
      <c r="A26" s="9" t="s">
        <v>43</v>
      </c>
      <c r="B26" s="137">
        <v>0</v>
      </c>
      <c r="C26" s="148"/>
      <c r="D26" s="74" t="s">
        <v>44</v>
      </c>
      <c r="E26" s="137">
        <f>+E27+E28+E29</f>
        <v>0</v>
      </c>
      <c r="F26" s="137">
        <f>+F27+F28+F29</f>
        <v>0</v>
      </c>
    </row>
    <row r="27" spans="1:6" ht="22.5">
      <c r="A27" s="9" t="s">
        <v>45</v>
      </c>
      <c r="B27" s="137">
        <v>0</v>
      </c>
      <c r="C27" s="148"/>
      <c r="D27" s="74" t="s">
        <v>46</v>
      </c>
      <c r="E27" s="137">
        <v>0</v>
      </c>
      <c r="F27" s="137">
        <v>0</v>
      </c>
    </row>
    <row r="28" spans="1:6" ht="22.5">
      <c r="A28" s="9" t="s">
        <v>47</v>
      </c>
      <c r="B28" s="137">
        <v>0</v>
      </c>
      <c r="C28" s="148"/>
      <c r="D28" s="74" t="s">
        <v>48</v>
      </c>
      <c r="E28" s="137">
        <v>0</v>
      </c>
      <c r="F28" s="137">
        <v>0</v>
      </c>
    </row>
    <row r="29" spans="1:6" ht="22.5">
      <c r="A29" s="9" t="s">
        <v>49</v>
      </c>
      <c r="B29" s="137">
        <v>0</v>
      </c>
      <c r="C29" s="148"/>
      <c r="D29" s="74" t="s">
        <v>50</v>
      </c>
      <c r="E29" s="137">
        <v>0</v>
      </c>
      <c r="F29" s="137">
        <v>0</v>
      </c>
    </row>
    <row r="30" spans="1:6" ht="22.5">
      <c r="A30" s="9" t="s">
        <v>51</v>
      </c>
      <c r="B30" s="137">
        <f>SUM(B31:B35)</f>
        <v>0</v>
      </c>
      <c r="C30" s="137">
        <f>SUM(C31:C35)</f>
        <v>0</v>
      </c>
      <c r="D30" s="74" t="s">
        <v>52</v>
      </c>
      <c r="E30" s="137">
        <f>+E31+E32+E33+E34+E35+E36</f>
        <v>0</v>
      </c>
      <c r="F30" s="137">
        <f>+F31+F32+F33+F34+F35+F36</f>
        <v>0</v>
      </c>
    </row>
    <row r="31" spans="1:6">
      <c r="A31" s="9" t="s">
        <v>53</v>
      </c>
      <c r="B31" s="137">
        <v>0</v>
      </c>
      <c r="C31" s="148"/>
      <c r="D31" s="74" t="s">
        <v>54</v>
      </c>
      <c r="E31" s="137">
        <v>0</v>
      </c>
      <c r="F31" s="137">
        <v>0</v>
      </c>
    </row>
    <row r="32" spans="1:6">
      <c r="A32" s="9" t="s">
        <v>55</v>
      </c>
      <c r="B32" s="137">
        <v>0</v>
      </c>
      <c r="C32" s="148"/>
      <c r="D32" s="74" t="s">
        <v>56</v>
      </c>
      <c r="E32" s="137">
        <v>0</v>
      </c>
      <c r="F32" s="137">
        <v>0</v>
      </c>
    </row>
    <row r="33" spans="1:6" ht="22.5">
      <c r="A33" s="9" t="s">
        <v>57</v>
      </c>
      <c r="B33" s="137">
        <v>0</v>
      </c>
      <c r="C33" s="148"/>
      <c r="D33" s="74" t="s">
        <v>58</v>
      </c>
      <c r="E33" s="137">
        <v>0</v>
      </c>
      <c r="F33" s="137">
        <v>0</v>
      </c>
    </row>
    <row r="34" spans="1:6" ht="22.5">
      <c r="A34" s="9" t="s">
        <v>59</v>
      </c>
      <c r="B34" s="137">
        <v>0</v>
      </c>
      <c r="C34" s="148"/>
      <c r="D34" s="74" t="s">
        <v>60</v>
      </c>
      <c r="E34" s="137">
        <v>0</v>
      </c>
      <c r="F34" s="137">
        <v>0</v>
      </c>
    </row>
    <row r="35" spans="1:6" ht="22.5">
      <c r="A35" s="9" t="s">
        <v>61</v>
      </c>
      <c r="B35" s="137">
        <v>0</v>
      </c>
      <c r="C35" s="148"/>
      <c r="D35" s="74" t="s">
        <v>62</v>
      </c>
      <c r="E35" s="137">
        <v>0</v>
      </c>
      <c r="F35" s="137">
        <v>0</v>
      </c>
    </row>
    <row r="36" spans="1:6">
      <c r="A36" s="9" t="s">
        <v>63</v>
      </c>
      <c r="B36" s="137">
        <v>0</v>
      </c>
      <c r="C36" s="137"/>
      <c r="D36" s="74" t="s">
        <v>64</v>
      </c>
      <c r="E36" s="137">
        <v>0</v>
      </c>
      <c r="F36" s="137">
        <v>0</v>
      </c>
    </row>
    <row r="37" spans="1:6" ht="22.5">
      <c r="A37" s="9" t="s">
        <v>65</v>
      </c>
      <c r="B37" s="137">
        <f>SUM(B38:B39)</f>
        <v>0</v>
      </c>
      <c r="C37" s="137">
        <f>SUM(C38:C39)</f>
        <v>0</v>
      </c>
      <c r="D37" s="74" t="s">
        <v>66</v>
      </c>
      <c r="E37" s="137">
        <f>+E38+E39+E40</f>
        <v>0</v>
      </c>
      <c r="F37" s="137">
        <f>+F38+F39+F40</f>
        <v>0</v>
      </c>
    </row>
    <row r="38" spans="1:6" ht="22.5">
      <c r="A38" s="9" t="s">
        <v>67</v>
      </c>
      <c r="B38" s="137">
        <v>0</v>
      </c>
      <c r="C38" s="137"/>
      <c r="D38" s="74" t="s">
        <v>68</v>
      </c>
      <c r="E38" s="137">
        <v>0</v>
      </c>
      <c r="F38" s="137">
        <v>0</v>
      </c>
    </row>
    <row r="39" spans="1:6">
      <c r="A39" s="9" t="s">
        <v>69</v>
      </c>
      <c r="B39" s="137">
        <v>0</v>
      </c>
      <c r="C39" s="137"/>
      <c r="D39" s="74" t="s">
        <v>70</v>
      </c>
      <c r="E39" s="137">
        <v>0</v>
      </c>
      <c r="F39" s="137">
        <v>0</v>
      </c>
    </row>
    <row r="40" spans="1:6">
      <c r="A40" s="9" t="s">
        <v>71</v>
      </c>
      <c r="B40" s="137">
        <f>SUM(B41:B44)</f>
        <v>0</v>
      </c>
      <c r="C40" s="137">
        <f>SUM(C41:C44)</f>
        <v>0</v>
      </c>
      <c r="D40" s="74" t="s">
        <v>72</v>
      </c>
      <c r="E40" s="137">
        <v>0</v>
      </c>
      <c r="F40" s="137">
        <v>0</v>
      </c>
    </row>
    <row r="41" spans="1:6">
      <c r="A41" s="9" t="s">
        <v>73</v>
      </c>
      <c r="B41" s="137">
        <v>0</v>
      </c>
      <c r="C41" s="137"/>
      <c r="D41" s="74" t="s">
        <v>74</v>
      </c>
      <c r="E41" s="137">
        <f>+E42+E43+E44</f>
        <v>0</v>
      </c>
      <c r="F41" s="137">
        <f>+F42+F43+F44</f>
        <v>0</v>
      </c>
    </row>
    <row r="42" spans="1:6" ht="22.5">
      <c r="A42" s="9" t="s">
        <v>75</v>
      </c>
      <c r="B42" s="137">
        <v>0</v>
      </c>
      <c r="C42" s="137"/>
      <c r="D42" s="74" t="s">
        <v>76</v>
      </c>
      <c r="E42" s="137">
        <v>0</v>
      </c>
      <c r="F42" s="137">
        <v>0</v>
      </c>
    </row>
    <row r="43" spans="1:6" ht="22.5">
      <c r="A43" s="9" t="s">
        <v>77</v>
      </c>
      <c r="B43" s="137">
        <v>0</v>
      </c>
      <c r="C43" s="148"/>
      <c r="D43" s="74" t="s">
        <v>78</v>
      </c>
      <c r="E43" s="137">
        <v>0</v>
      </c>
      <c r="F43" s="137">
        <v>0</v>
      </c>
    </row>
    <row r="44" spans="1:6">
      <c r="A44" s="9" t="s">
        <v>79</v>
      </c>
      <c r="B44" s="137">
        <v>0</v>
      </c>
      <c r="C44" s="148"/>
      <c r="D44" s="74" t="s">
        <v>80</v>
      </c>
      <c r="E44" s="137">
        <v>0</v>
      </c>
      <c r="F44" s="137">
        <v>0</v>
      </c>
    </row>
    <row r="45" spans="1:6">
      <c r="A45" s="9"/>
      <c r="B45" s="153"/>
      <c r="C45" s="148"/>
      <c r="D45" s="74"/>
      <c r="E45" s="137"/>
      <c r="F45" s="148"/>
    </row>
    <row r="46" spans="1:6" ht="22.5">
      <c r="A46" s="15" t="s">
        <v>81</v>
      </c>
      <c r="B46" s="136">
        <f>+B8+B16+B24+B30+B36+B37+B40</f>
        <v>242989</v>
      </c>
      <c r="C46" s="136">
        <f>+C8+C16+C24+C30+C36+C37+C40</f>
        <v>27972195</v>
      </c>
      <c r="D46" s="75" t="s">
        <v>82</v>
      </c>
      <c r="E46" s="136">
        <f>+E8+E18+E22+E25+E26+E30+E37+E41</f>
        <v>2155778</v>
      </c>
      <c r="F46" s="136">
        <f>+F8+F18+F22+F25+F26+F30+F37+F41</f>
        <v>2706107</v>
      </c>
    </row>
    <row r="47" spans="1:6" ht="15.75" thickBot="1">
      <c r="A47" s="10"/>
      <c r="B47" s="149"/>
      <c r="C47" s="150"/>
      <c r="D47" s="76"/>
      <c r="E47" s="149"/>
      <c r="F47" s="150"/>
    </row>
    <row r="48" spans="1:6">
      <c r="A48" s="16" t="s">
        <v>83</v>
      </c>
      <c r="B48" s="151"/>
      <c r="C48" s="152"/>
      <c r="D48" s="17" t="s">
        <v>84</v>
      </c>
      <c r="E48" s="151"/>
      <c r="F48" s="152"/>
    </row>
    <row r="49" spans="1:6">
      <c r="A49" s="9" t="s">
        <v>85</v>
      </c>
      <c r="B49" s="137">
        <v>0</v>
      </c>
      <c r="C49" s="148"/>
      <c r="D49" s="74" t="s">
        <v>86</v>
      </c>
      <c r="E49" s="137">
        <v>0</v>
      </c>
      <c r="F49" s="137">
        <v>0</v>
      </c>
    </row>
    <row r="50" spans="1:6" ht="22.5">
      <c r="A50" s="9" t="s">
        <v>87</v>
      </c>
      <c r="B50" s="137">
        <v>0</v>
      </c>
      <c r="C50" s="148"/>
      <c r="D50" s="74" t="s">
        <v>88</v>
      </c>
      <c r="E50" s="137">
        <v>0</v>
      </c>
      <c r="F50" s="137">
        <v>0</v>
      </c>
    </row>
    <row r="51" spans="1:6" ht="22.5">
      <c r="A51" s="9" t="s">
        <v>89</v>
      </c>
      <c r="B51" s="137">
        <v>1405492</v>
      </c>
      <c r="C51" s="137">
        <v>1405492</v>
      </c>
      <c r="D51" s="74" t="s">
        <v>90</v>
      </c>
      <c r="E51" s="137">
        <v>0</v>
      </c>
      <c r="F51" s="137">
        <v>0</v>
      </c>
    </row>
    <row r="52" spans="1:6">
      <c r="A52" s="9" t="s">
        <v>91</v>
      </c>
      <c r="B52" s="137">
        <v>13802706</v>
      </c>
      <c r="C52" s="137">
        <v>11001921</v>
      </c>
      <c r="D52" s="74" t="s">
        <v>92</v>
      </c>
      <c r="E52" s="137">
        <v>0</v>
      </c>
      <c r="F52" s="137">
        <v>0</v>
      </c>
    </row>
    <row r="53" spans="1:6" ht="22.5">
      <c r="A53" s="9" t="s">
        <v>93</v>
      </c>
      <c r="B53" s="137">
        <v>271965</v>
      </c>
      <c r="C53" s="137">
        <v>545114</v>
      </c>
      <c r="D53" s="74" t="s">
        <v>94</v>
      </c>
      <c r="E53" s="137">
        <v>0</v>
      </c>
      <c r="F53" s="137">
        <v>0</v>
      </c>
    </row>
    <row r="54" spans="1:6" ht="22.5">
      <c r="A54" s="9" t="s">
        <v>95</v>
      </c>
      <c r="B54" s="137">
        <v>0</v>
      </c>
      <c r="C54" s="137"/>
      <c r="D54" s="74" t="s">
        <v>96</v>
      </c>
      <c r="E54" s="137">
        <v>0</v>
      </c>
      <c r="F54" s="137">
        <v>0</v>
      </c>
    </row>
    <row r="55" spans="1:6">
      <c r="A55" s="9" t="s">
        <v>97</v>
      </c>
      <c r="B55" s="137">
        <v>0</v>
      </c>
      <c r="C55" s="148"/>
      <c r="D55" s="75"/>
      <c r="E55" s="137"/>
      <c r="F55" s="137"/>
    </row>
    <row r="56" spans="1:6" ht="22.5">
      <c r="A56" s="9" t="s">
        <v>98</v>
      </c>
      <c r="B56" s="137">
        <v>0</v>
      </c>
      <c r="C56" s="148"/>
      <c r="D56" s="75" t="s">
        <v>99</v>
      </c>
      <c r="E56" s="137">
        <f>SUM(E49:E54)</f>
        <v>0</v>
      </c>
      <c r="F56" s="137">
        <f>SUM(F49:F54)</f>
        <v>0</v>
      </c>
    </row>
    <row r="57" spans="1:6">
      <c r="A57" s="9" t="s">
        <v>100</v>
      </c>
      <c r="B57" s="137">
        <v>0</v>
      </c>
      <c r="C57" s="148"/>
      <c r="D57" s="77"/>
      <c r="E57" s="153"/>
      <c r="F57" s="148"/>
    </row>
    <row r="58" spans="1:6">
      <c r="A58" s="9"/>
      <c r="B58" s="153"/>
      <c r="C58" s="148"/>
      <c r="D58" s="75" t="s">
        <v>101</v>
      </c>
      <c r="E58" s="136">
        <f>+E56+E46</f>
        <v>2155778</v>
      </c>
      <c r="F58" s="136">
        <f>+F56+F46</f>
        <v>2706107</v>
      </c>
    </row>
    <row r="59" spans="1:6" ht="22.5">
      <c r="A59" s="15" t="s">
        <v>102</v>
      </c>
      <c r="B59" s="136">
        <f>SUM(B49:B57)</f>
        <v>15480163</v>
      </c>
      <c r="C59" s="136">
        <f>SUM(C49:C57)</f>
        <v>12952527</v>
      </c>
      <c r="D59" s="74"/>
      <c r="E59" s="153"/>
      <c r="F59" s="148"/>
    </row>
    <row r="60" spans="1:6">
      <c r="A60" s="9"/>
      <c r="B60" s="153"/>
      <c r="C60" s="148"/>
      <c r="D60" s="75" t="s">
        <v>103</v>
      </c>
      <c r="E60" s="153"/>
      <c r="F60" s="148"/>
    </row>
    <row r="61" spans="1:6">
      <c r="A61" s="15" t="s">
        <v>104</v>
      </c>
      <c r="B61" s="136">
        <f>+B46+B59</f>
        <v>15723152</v>
      </c>
      <c r="C61" s="136">
        <f>+C46+C59</f>
        <v>40924722</v>
      </c>
      <c r="D61" s="75"/>
      <c r="E61" s="153"/>
      <c r="F61" s="148"/>
    </row>
    <row r="62" spans="1:6" ht="22.5">
      <c r="A62" s="9"/>
      <c r="B62" s="148"/>
      <c r="C62" s="148"/>
      <c r="D62" s="75" t="s">
        <v>105</v>
      </c>
      <c r="E62" s="136">
        <f>SUM(E63:E65)</f>
        <v>2834861</v>
      </c>
      <c r="F62" s="136">
        <f>SUM(F63:F65)</f>
        <v>9047430</v>
      </c>
    </row>
    <row r="63" spans="1:6">
      <c r="A63" s="9"/>
      <c r="B63" s="148"/>
      <c r="C63" s="148"/>
      <c r="D63" s="74" t="s">
        <v>106</v>
      </c>
      <c r="E63" s="153"/>
      <c r="F63" s="148"/>
    </row>
    <row r="64" spans="1:6">
      <c r="A64" s="9"/>
      <c r="B64" s="148"/>
      <c r="C64" s="148"/>
      <c r="D64" s="74" t="s">
        <v>107</v>
      </c>
      <c r="E64" s="137"/>
      <c r="F64" s="137"/>
    </row>
    <row r="65" spans="1:9">
      <c r="A65" s="9"/>
      <c r="B65" s="74"/>
      <c r="C65" s="74"/>
      <c r="D65" s="74" t="s">
        <v>108</v>
      </c>
      <c r="E65" s="137">
        <v>2834861</v>
      </c>
      <c r="F65" s="137">
        <v>9047430</v>
      </c>
    </row>
    <row r="66" spans="1:9">
      <c r="A66" s="9"/>
      <c r="B66" s="74"/>
      <c r="C66" s="74"/>
      <c r="D66" s="74"/>
      <c r="E66" s="137"/>
      <c r="F66" s="137"/>
    </row>
    <row r="67" spans="1:9" ht="22.5">
      <c r="A67" s="9"/>
      <c r="B67" s="74"/>
      <c r="C67" s="74"/>
      <c r="D67" s="75" t="s">
        <v>109</v>
      </c>
      <c r="E67" s="136">
        <f>SUM(E68:E72)</f>
        <v>10732513</v>
      </c>
      <c r="F67" s="136">
        <f>SUM(F68:F72)</f>
        <v>29171185</v>
      </c>
    </row>
    <row r="68" spans="1:9">
      <c r="A68" s="9"/>
      <c r="B68" s="74"/>
      <c r="C68" s="74"/>
      <c r="D68" s="74" t="s">
        <v>110</v>
      </c>
      <c r="E68" s="137">
        <v>-1363439</v>
      </c>
      <c r="F68" s="137">
        <v>27929045</v>
      </c>
    </row>
    <row r="69" spans="1:9">
      <c r="A69" s="9"/>
      <c r="B69" s="74"/>
      <c r="C69" s="74"/>
      <c r="D69" s="74" t="s">
        <v>111</v>
      </c>
      <c r="E69" s="137">
        <v>12095952</v>
      </c>
      <c r="F69" s="137">
        <v>1242140</v>
      </c>
    </row>
    <row r="70" spans="1:9">
      <c r="A70" s="9"/>
      <c r="B70" s="74"/>
      <c r="C70" s="74"/>
      <c r="D70" s="74" t="s">
        <v>112</v>
      </c>
      <c r="E70" s="137">
        <v>0</v>
      </c>
      <c r="F70" s="148"/>
    </row>
    <row r="71" spans="1:9">
      <c r="A71" s="9"/>
      <c r="B71" s="74"/>
      <c r="C71" s="74"/>
      <c r="D71" s="74" t="s">
        <v>113</v>
      </c>
      <c r="E71" s="137">
        <v>0</v>
      </c>
      <c r="F71" s="148"/>
    </row>
    <row r="72" spans="1:9" ht="22.5">
      <c r="A72" s="9"/>
      <c r="B72" s="74"/>
      <c r="C72" s="74"/>
      <c r="D72" s="74" t="s">
        <v>114</v>
      </c>
      <c r="E72" s="137">
        <v>0</v>
      </c>
      <c r="F72" s="148"/>
    </row>
    <row r="73" spans="1:9">
      <c r="A73" s="9"/>
      <c r="B73" s="74"/>
      <c r="C73" s="74"/>
      <c r="D73" s="74"/>
      <c r="E73" s="137"/>
      <c r="F73" s="137"/>
    </row>
    <row r="74" spans="1:9" ht="22.5">
      <c r="A74" s="9"/>
      <c r="B74" s="74"/>
      <c r="C74" s="74"/>
      <c r="D74" s="75" t="s">
        <v>115</v>
      </c>
      <c r="E74" s="137">
        <f>SUM(E75:E76)</f>
        <v>0</v>
      </c>
      <c r="F74" s="137">
        <f>SUM(F75:F76)</f>
        <v>0</v>
      </c>
    </row>
    <row r="75" spans="1:9">
      <c r="A75" s="9"/>
      <c r="B75" s="74"/>
      <c r="C75" s="74"/>
      <c r="D75" s="74" t="s">
        <v>116</v>
      </c>
      <c r="E75" s="137">
        <v>0</v>
      </c>
      <c r="F75" s="137"/>
    </row>
    <row r="76" spans="1:9">
      <c r="A76" s="9"/>
      <c r="B76" s="74"/>
      <c r="C76" s="74"/>
      <c r="D76" s="74" t="s">
        <v>117</v>
      </c>
      <c r="E76" s="137">
        <v>0</v>
      </c>
      <c r="F76" s="148"/>
    </row>
    <row r="77" spans="1:9">
      <c r="A77" s="9"/>
      <c r="B77" s="74"/>
      <c r="C77" s="74"/>
      <c r="D77" s="74"/>
      <c r="E77" s="153"/>
      <c r="F77" s="148"/>
    </row>
    <row r="78" spans="1:9" ht="22.5">
      <c r="A78" s="9"/>
      <c r="B78" s="74"/>
      <c r="C78" s="74"/>
      <c r="D78" s="75" t="s">
        <v>118</v>
      </c>
      <c r="E78" s="136">
        <f>+E62+E67+E74</f>
        <v>13567374</v>
      </c>
      <c r="F78" s="136">
        <f>+F62+F67+F74</f>
        <v>38218615</v>
      </c>
    </row>
    <row r="79" spans="1:9">
      <c r="A79" s="9"/>
      <c r="B79" s="74"/>
      <c r="C79" s="74"/>
      <c r="D79" s="74"/>
      <c r="E79" s="154"/>
      <c r="F79" s="154"/>
    </row>
    <row r="80" spans="1:9" ht="22.5">
      <c r="A80" s="9"/>
      <c r="B80" s="74"/>
      <c r="C80" s="74"/>
      <c r="D80" s="75" t="s">
        <v>119</v>
      </c>
      <c r="E80" s="136">
        <f>+E78+E58</f>
        <v>15723152</v>
      </c>
      <c r="F80" s="136">
        <f>+F78+F58</f>
        <v>40924722</v>
      </c>
      <c r="G80" s="71"/>
      <c r="H80" s="85"/>
      <c r="I80" s="85"/>
    </row>
    <row r="81" spans="1:9">
      <c r="A81" s="9"/>
      <c r="B81" s="74"/>
      <c r="C81" s="74"/>
      <c r="D81" s="74"/>
      <c r="E81" s="74"/>
      <c r="F81" s="74"/>
      <c r="G81" s="71"/>
      <c r="H81" s="93"/>
      <c r="I81" s="93"/>
    </row>
    <row r="82" spans="1:9">
      <c r="A82" s="9"/>
      <c r="B82" s="74"/>
      <c r="C82" s="74"/>
      <c r="D82" s="74"/>
      <c r="E82" s="74"/>
      <c r="F82" s="74"/>
    </row>
    <row r="83" spans="1:9">
      <c r="A83" s="19"/>
      <c r="B83" s="20"/>
      <c r="C83" s="20"/>
      <c r="D83" s="20"/>
      <c r="E83" s="20"/>
      <c r="F83" s="20"/>
    </row>
    <row r="84" spans="1:9">
      <c r="A84" s="18"/>
      <c r="B84" s="18"/>
      <c r="C84" s="18"/>
      <c r="D84" s="18"/>
      <c r="E84" s="18"/>
      <c r="F84" s="18"/>
    </row>
    <row r="85" spans="1:9">
      <c r="A85" s="18"/>
      <c r="B85" s="18"/>
      <c r="C85" s="18"/>
      <c r="D85" s="18"/>
      <c r="E85" s="18"/>
      <c r="F85" s="185">
        <f>+B61-E80</f>
        <v>0</v>
      </c>
      <c r="G85" s="185">
        <f>+C61-F80</f>
        <v>0</v>
      </c>
    </row>
    <row r="86" spans="1:9">
      <c r="A86" s="18"/>
      <c r="B86" s="18"/>
      <c r="C86" s="18"/>
      <c r="D86" s="18"/>
      <c r="E86" s="18"/>
      <c r="F86" s="18"/>
    </row>
    <row r="87" spans="1:9">
      <c r="A87" s="18"/>
      <c r="B87" s="18"/>
      <c r="C87" s="18"/>
      <c r="D87" s="18"/>
      <c r="E87" s="18"/>
      <c r="F87" s="18"/>
    </row>
    <row r="88" spans="1:9">
      <c r="A88" s="176"/>
      <c r="B88" s="176"/>
      <c r="C88" s="176"/>
      <c r="D88" s="176"/>
      <c r="E88" s="177"/>
      <c r="F88" s="177"/>
    </row>
    <row r="89" spans="1:9">
      <c r="A89" s="204" t="s">
        <v>505</v>
      </c>
      <c r="B89" s="204"/>
      <c r="C89" s="178"/>
      <c r="D89" s="204" t="s">
        <v>506</v>
      </c>
      <c r="E89" s="204"/>
      <c r="F89" s="179"/>
      <c r="G89" s="164"/>
    </row>
    <row r="90" spans="1:9">
      <c r="A90" s="203" t="s">
        <v>496</v>
      </c>
      <c r="B90" s="203"/>
      <c r="C90" s="178"/>
      <c r="D90" s="203" t="s">
        <v>507</v>
      </c>
      <c r="E90" s="203"/>
      <c r="F90" s="179"/>
      <c r="G90" s="164"/>
    </row>
    <row r="91" spans="1:9">
      <c r="A91" s="176"/>
      <c r="B91" s="176"/>
      <c r="C91" s="176"/>
      <c r="D91" s="179"/>
      <c r="E91" s="179"/>
      <c r="F91" s="179"/>
      <c r="G91" s="164"/>
    </row>
    <row r="92" spans="1:9">
      <c r="A92" s="176"/>
      <c r="B92" s="176"/>
      <c r="C92" s="176"/>
      <c r="D92" s="176"/>
      <c r="E92" s="176"/>
      <c r="F92" s="176"/>
    </row>
    <row r="93" spans="1:9">
      <c r="A93" s="176"/>
      <c r="B93" s="176"/>
      <c r="C93" s="176"/>
      <c r="D93" s="176"/>
      <c r="E93" s="176"/>
      <c r="F93" s="176"/>
    </row>
    <row r="94" spans="1:9">
      <c r="A94" s="163"/>
      <c r="B94" s="163"/>
      <c r="C94" s="163"/>
      <c r="D94" s="163"/>
      <c r="E94" s="163"/>
      <c r="F94" s="16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6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opLeftCell="A64" workbookViewId="0">
      <selection activeCell="I24" sqref="I24"/>
    </sheetView>
  </sheetViews>
  <sheetFormatPr baseColWidth="10" defaultRowHeight="15"/>
  <cols>
    <col min="1" max="1" width="54.28515625" customWidth="1"/>
    <col min="2" max="2" width="11.42578125" customWidth="1"/>
  </cols>
  <sheetData>
    <row r="1" spans="1:6">
      <c r="A1" s="276" t="s">
        <v>490</v>
      </c>
      <c r="B1" s="277"/>
      <c r="C1" s="277"/>
      <c r="D1" s="277"/>
      <c r="E1" s="277"/>
      <c r="F1" s="310"/>
    </row>
    <row r="2" spans="1:6" ht="15.75" thickBot="1">
      <c r="A2" s="340" t="s">
        <v>443</v>
      </c>
      <c r="B2" s="341"/>
      <c r="C2" s="341"/>
      <c r="D2" s="341"/>
      <c r="E2" s="341"/>
      <c r="F2" s="342"/>
    </row>
    <row r="3" spans="1:6" ht="34.5" thickBot="1">
      <c r="A3" s="62"/>
      <c r="B3" s="64" t="s">
        <v>444</v>
      </c>
      <c r="C3" s="63" t="s">
        <v>445</v>
      </c>
      <c r="D3" s="64" t="s">
        <v>446</v>
      </c>
      <c r="E3" s="64" t="s">
        <v>447</v>
      </c>
      <c r="F3" s="64" t="s">
        <v>448</v>
      </c>
    </row>
    <row r="4" spans="1:6">
      <c r="A4" s="114" t="s">
        <v>449</v>
      </c>
      <c r="B4" s="87"/>
      <c r="C4" s="115"/>
      <c r="D4" s="87"/>
      <c r="E4" s="115"/>
      <c r="F4" s="87"/>
    </row>
    <row r="5" spans="1:6" ht="15" customHeight="1">
      <c r="A5" s="110" t="s">
        <v>450</v>
      </c>
      <c r="B5" s="88"/>
      <c r="C5" s="86"/>
      <c r="D5" s="88"/>
      <c r="E5" s="86"/>
      <c r="F5" s="88"/>
    </row>
    <row r="6" spans="1:6">
      <c r="A6" s="110" t="s">
        <v>451</v>
      </c>
      <c r="B6" s="88"/>
      <c r="C6" s="86"/>
      <c r="D6" s="88"/>
      <c r="E6" s="86"/>
      <c r="F6" s="88"/>
    </row>
    <row r="7" spans="1:6">
      <c r="A7" s="65"/>
      <c r="B7" s="88"/>
      <c r="C7" s="86"/>
      <c r="D7" s="88"/>
      <c r="E7" s="86"/>
      <c r="F7" s="88"/>
    </row>
    <row r="8" spans="1:6">
      <c r="A8" s="65" t="s">
        <v>452</v>
      </c>
      <c r="B8" s="67"/>
      <c r="C8" s="90"/>
      <c r="D8" s="67"/>
      <c r="E8" s="90"/>
      <c r="F8" s="67"/>
    </row>
    <row r="9" spans="1:6">
      <c r="A9" s="110" t="s">
        <v>453</v>
      </c>
      <c r="B9" s="67"/>
      <c r="C9" s="90"/>
      <c r="D9" s="67"/>
      <c r="E9" s="90"/>
      <c r="F9" s="67"/>
    </row>
    <row r="10" spans="1:6">
      <c r="A10" s="61" t="s">
        <v>454</v>
      </c>
      <c r="B10" s="67"/>
      <c r="C10" s="90"/>
      <c r="D10" s="67"/>
      <c r="E10" s="90"/>
      <c r="F10" s="67"/>
    </row>
    <row r="11" spans="1:6">
      <c r="A11" s="61" t="s">
        <v>455</v>
      </c>
      <c r="B11" s="67"/>
      <c r="C11" s="90"/>
      <c r="D11" s="67"/>
      <c r="E11" s="90"/>
      <c r="F11" s="67"/>
    </row>
    <row r="12" spans="1:6">
      <c r="A12" s="61" t="s">
        <v>456</v>
      </c>
      <c r="B12" s="67"/>
      <c r="C12" s="90"/>
      <c r="D12" s="67"/>
      <c r="E12" s="90"/>
      <c r="F12" s="67"/>
    </row>
    <row r="13" spans="1:6">
      <c r="A13" s="110" t="s">
        <v>457</v>
      </c>
      <c r="B13" s="67"/>
      <c r="C13" s="90"/>
      <c r="D13" s="67"/>
      <c r="E13" s="90"/>
      <c r="F13" s="67"/>
    </row>
    <row r="14" spans="1:6">
      <c r="A14" s="61" t="s">
        <v>454</v>
      </c>
      <c r="B14" s="67"/>
      <c r="C14" s="90"/>
      <c r="D14" s="67"/>
      <c r="E14" s="90"/>
      <c r="F14" s="67"/>
    </row>
    <row r="15" spans="1:6">
      <c r="A15" s="61" t="s">
        <v>455</v>
      </c>
      <c r="B15" s="67"/>
      <c r="C15" s="90"/>
      <c r="D15" s="67"/>
      <c r="E15" s="90"/>
      <c r="F15" s="67"/>
    </row>
    <row r="16" spans="1:6">
      <c r="A16" s="61" t="s">
        <v>456</v>
      </c>
      <c r="B16" s="67"/>
      <c r="C16" s="90"/>
      <c r="D16" s="67"/>
      <c r="E16" s="90"/>
      <c r="F16" s="67"/>
    </row>
    <row r="17" spans="1:6">
      <c r="A17" s="110" t="s">
        <v>458</v>
      </c>
      <c r="B17" s="67"/>
      <c r="C17" s="90"/>
      <c r="D17" s="67"/>
      <c r="E17" s="90"/>
      <c r="F17" s="67"/>
    </row>
    <row r="18" spans="1:6">
      <c r="A18" s="110" t="s">
        <v>459</v>
      </c>
      <c r="B18" s="67"/>
      <c r="C18" s="90"/>
      <c r="D18" s="67"/>
      <c r="E18" s="90"/>
      <c r="F18" s="67"/>
    </row>
    <row r="19" spans="1:6">
      <c r="A19" s="110" t="s">
        <v>460</v>
      </c>
      <c r="B19" s="67"/>
      <c r="C19" s="90"/>
      <c r="D19" s="67"/>
      <c r="E19" s="90"/>
      <c r="F19" s="67"/>
    </row>
    <row r="20" spans="1:6">
      <c r="A20" s="110" t="s">
        <v>461</v>
      </c>
      <c r="B20" s="67"/>
      <c r="C20" s="90"/>
      <c r="D20" s="67"/>
      <c r="E20" s="90"/>
      <c r="F20" s="67"/>
    </row>
    <row r="21" spans="1:6">
      <c r="A21" s="110" t="s">
        <v>462</v>
      </c>
      <c r="B21" s="67"/>
      <c r="C21" s="90"/>
      <c r="D21" s="67"/>
      <c r="E21" s="90"/>
      <c r="F21" s="67"/>
    </row>
    <row r="22" spans="1:6">
      <c r="A22" s="110" t="s">
        <v>463</v>
      </c>
      <c r="B22" s="67"/>
      <c r="C22" s="90"/>
      <c r="D22" s="67"/>
      <c r="E22" s="90"/>
      <c r="F22" s="67"/>
    </row>
    <row r="23" spans="1:6">
      <c r="A23" s="110" t="s">
        <v>464</v>
      </c>
      <c r="B23" s="67"/>
      <c r="C23" s="90"/>
      <c r="D23" s="67"/>
      <c r="E23" s="90"/>
      <c r="F23" s="67"/>
    </row>
    <row r="24" spans="1:6">
      <c r="A24" s="110" t="s">
        <v>465</v>
      </c>
      <c r="B24" s="67"/>
      <c r="C24" s="90"/>
      <c r="D24" s="67"/>
      <c r="E24" s="90"/>
      <c r="F24" s="67"/>
    </row>
    <row r="25" spans="1:6">
      <c r="A25" s="65"/>
      <c r="B25" s="66"/>
      <c r="C25" s="89"/>
      <c r="D25" s="66"/>
      <c r="E25" s="89"/>
      <c r="F25" s="66"/>
    </row>
    <row r="26" spans="1:6">
      <c r="A26" s="28" t="s">
        <v>466</v>
      </c>
      <c r="B26" s="67"/>
      <c r="C26" s="90"/>
      <c r="D26" s="67"/>
      <c r="E26" s="90"/>
      <c r="F26" s="67"/>
    </row>
    <row r="27" spans="1:6">
      <c r="A27" s="110" t="s">
        <v>467</v>
      </c>
      <c r="B27" s="67"/>
      <c r="C27" s="90"/>
      <c r="D27" s="67"/>
      <c r="E27" s="90"/>
      <c r="F27" s="67"/>
    </row>
    <row r="28" spans="1:6">
      <c r="A28" s="65"/>
      <c r="B28" s="66"/>
      <c r="C28" s="89"/>
      <c r="D28" s="66"/>
      <c r="E28" s="89"/>
      <c r="F28" s="66"/>
    </row>
    <row r="29" spans="1:6">
      <c r="A29" s="28" t="s">
        <v>468</v>
      </c>
      <c r="B29" s="67"/>
      <c r="C29" s="90"/>
      <c r="D29" s="67"/>
      <c r="E29" s="90"/>
      <c r="F29" s="67"/>
    </row>
    <row r="30" spans="1:6">
      <c r="A30" s="110" t="s">
        <v>453</v>
      </c>
      <c r="B30" s="67"/>
      <c r="C30" s="90"/>
      <c r="D30" s="67"/>
      <c r="E30" s="90"/>
      <c r="F30" s="67"/>
    </row>
    <row r="31" spans="1:6">
      <c r="A31" s="110" t="s">
        <v>457</v>
      </c>
      <c r="B31" s="67"/>
      <c r="C31" s="90"/>
      <c r="D31" s="67"/>
      <c r="E31" s="90"/>
      <c r="F31" s="67"/>
    </row>
    <row r="32" spans="1:6">
      <c r="A32" s="110" t="s">
        <v>469</v>
      </c>
      <c r="B32" s="67"/>
      <c r="C32" s="90"/>
      <c r="D32" s="67"/>
      <c r="E32" s="90"/>
      <c r="F32" s="67"/>
    </row>
    <row r="33" spans="1:6">
      <c r="A33" s="65"/>
      <c r="B33" s="66"/>
      <c r="C33" s="89"/>
      <c r="D33" s="66"/>
      <c r="E33" s="89"/>
      <c r="F33" s="66"/>
    </row>
    <row r="34" spans="1:6">
      <c r="A34" s="28" t="s">
        <v>470</v>
      </c>
      <c r="B34" s="67"/>
      <c r="C34" s="90"/>
      <c r="D34" s="67"/>
      <c r="E34" s="90"/>
      <c r="F34" s="67"/>
    </row>
    <row r="35" spans="1:6">
      <c r="A35" s="110" t="s">
        <v>471</v>
      </c>
      <c r="B35" s="67"/>
      <c r="C35" s="90"/>
      <c r="D35" s="67"/>
      <c r="E35" s="90"/>
      <c r="F35" s="67"/>
    </row>
    <row r="36" spans="1:6">
      <c r="A36" s="110" t="s">
        <v>472</v>
      </c>
      <c r="B36" s="67"/>
      <c r="C36" s="90"/>
      <c r="D36" s="67"/>
      <c r="E36" s="90"/>
      <c r="F36" s="67"/>
    </row>
    <row r="37" spans="1:6">
      <c r="A37" s="110" t="s">
        <v>473</v>
      </c>
      <c r="B37" s="67"/>
      <c r="C37" s="90"/>
      <c r="D37" s="67"/>
      <c r="E37" s="90"/>
      <c r="F37" s="67"/>
    </row>
    <row r="38" spans="1:6">
      <c r="A38" s="65"/>
      <c r="B38" s="66"/>
      <c r="C38" s="89"/>
      <c r="D38" s="66"/>
      <c r="E38" s="89"/>
      <c r="F38" s="66"/>
    </row>
    <row r="39" spans="1:6">
      <c r="A39" s="65" t="s">
        <v>474</v>
      </c>
      <c r="B39" s="67"/>
      <c r="C39" s="90"/>
      <c r="D39" s="67"/>
      <c r="E39" s="90"/>
      <c r="F39" s="67"/>
    </row>
    <row r="40" spans="1:6">
      <c r="A40" s="65"/>
      <c r="B40" s="66"/>
      <c r="C40" s="89"/>
      <c r="D40" s="66"/>
      <c r="E40" s="89"/>
      <c r="F40" s="66"/>
    </row>
    <row r="41" spans="1:6">
      <c r="A41" s="65" t="s">
        <v>475</v>
      </c>
      <c r="B41" s="67"/>
      <c r="C41" s="90"/>
      <c r="D41" s="67"/>
      <c r="E41" s="90"/>
      <c r="F41" s="67"/>
    </row>
    <row r="42" spans="1:6">
      <c r="A42" s="110" t="s">
        <v>476</v>
      </c>
      <c r="B42" s="67"/>
      <c r="C42" s="90"/>
      <c r="D42" s="67"/>
      <c r="E42" s="90"/>
      <c r="F42" s="67"/>
    </row>
    <row r="43" spans="1:6">
      <c r="A43" s="110" t="s">
        <v>477</v>
      </c>
      <c r="B43" s="67"/>
      <c r="C43" s="90"/>
      <c r="D43" s="67"/>
      <c r="E43" s="90"/>
      <c r="F43" s="67"/>
    </row>
    <row r="44" spans="1:6">
      <c r="A44" s="110" t="s">
        <v>478</v>
      </c>
      <c r="B44" s="67"/>
      <c r="C44" s="90"/>
      <c r="D44" s="67"/>
      <c r="E44" s="90"/>
      <c r="F44" s="67"/>
    </row>
    <row r="45" spans="1:6">
      <c r="A45" s="65"/>
      <c r="B45" s="66"/>
      <c r="C45" s="89"/>
      <c r="D45" s="66"/>
      <c r="E45" s="89"/>
      <c r="F45" s="66"/>
    </row>
    <row r="46" spans="1:6" ht="22.5">
      <c r="A46" s="70" t="s">
        <v>479</v>
      </c>
      <c r="B46" s="67"/>
      <c r="C46" s="90"/>
      <c r="D46" s="67"/>
      <c r="E46" s="90"/>
      <c r="F46" s="67"/>
    </row>
    <row r="47" spans="1:6">
      <c r="A47" s="110" t="s">
        <v>477</v>
      </c>
      <c r="B47" s="67"/>
      <c r="C47" s="90"/>
      <c r="D47" s="67"/>
      <c r="E47" s="90"/>
      <c r="F47" s="67"/>
    </row>
    <row r="48" spans="1:6">
      <c r="A48" s="110" t="s">
        <v>478</v>
      </c>
      <c r="B48" s="67"/>
      <c r="C48" s="90"/>
      <c r="D48" s="67"/>
      <c r="E48" s="90"/>
      <c r="F48" s="67"/>
    </row>
    <row r="49" spans="1:6">
      <c r="A49" s="65"/>
      <c r="B49" s="66"/>
      <c r="C49" s="89"/>
      <c r="D49" s="66"/>
      <c r="E49" s="89"/>
      <c r="F49" s="66"/>
    </row>
    <row r="50" spans="1:6">
      <c r="A50" s="65" t="s">
        <v>480</v>
      </c>
      <c r="B50" s="67"/>
      <c r="C50" s="90"/>
      <c r="D50" s="67"/>
      <c r="E50" s="90"/>
      <c r="F50" s="67"/>
    </row>
    <row r="51" spans="1:6">
      <c r="A51" s="110" t="s">
        <v>477</v>
      </c>
      <c r="B51" s="67"/>
      <c r="C51" s="90"/>
      <c r="D51" s="67"/>
      <c r="E51" s="90"/>
      <c r="F51" s="67"/>
    </row>
    <row r="52" spans="1:6">
      <c r="A52" s="110" t="s">
        <v>478</v>
      </c>
      <c r="B52" s="67"/>
      <c r="C52" s="90"/>
      <c r="D52" s="67"/>
      <c r="E52" s="90"/>
      <c r="F52" s="67"/>
    </row>
    <row r="53" spans="1:6">
      <c r="A53" s="110" t="s">
        <v>481</v>
      </c>
      <c r="B53" s="67"/>
      <c r="C53" s="90"/>
      <c r="D53" s="67"/>
      <c r="E53" s="90"/>
      <c r="F53" s="67"/>
    </row>
    <row r="54" spans="1:6">
      <c r="A54" s="65"/>
      <c r="B54" s="66"/>
      <c r="C54" s="89"/>
      <c r="D54" s="66"/>
      <c r="E54" s="89"/>
      <c r="F54" s="66"/>
    </row>
    <row r="55" spans="1:6">
      <c r="A55" s="65" t="s">
        <v>482</v>
      </c>
      <c r="B55" s="67"/>
      <c r="C55" s="90"/>
      <c r="D55" s="67"/>
      <c r="E55" s="90"/>
      <c r="F55" s="67"/>
    </row>
    <row r="56" spans="1:6">
      <c r="A56" s="110" t="s">
        <v>477</v>
      </c>
      <c r="B56" s="67"/>
      <c r="C56" s="90"/>
      <c r="D56" s="67"/>
      <c r="E56" s="90"/>
      <c r="F56" s="67"/>
    </row>
    <row r="57" spans="1:6">
      <c r="A57" s="110" t="s">
        <v>478</v>
      </c>
      <c r="B57" s="67"/>
      <c r="C57" s="90"/>
      <c r="D57" s="67"/>
      <c r="E57" s="90"/>
      <c r="F57" s="67"/>
    </row>
    <row r="58" spans="1:6">
      <c r="A58" s="65"/>
      <c r="B58" s="66"/>
      <c r="C58" s="89"/>
      <c r="D58" s="66"/>
      <c r="E58" s="89"/>
      <c r="F58" s="66"/>
    </row>
    <row r="59" spans="1:6">
      <c r="A59" s="65" t="s">
        <v>483</v>
      </c>
      <c r="B59" s="67"/>
      <c r="C59" s="90"/>
      <c r="D59" s="67"/>
      <c r="E59" s="90"/>
      <c r="F59" s="67"/>
    </row>
    <row r="60" spans="1:6">
      <c r="A60" s="110" t="s">
        <v>484</v>
      </c>
      <c r="B60" s="67"/>
      <c r="C60" s="90"/>
      <c r="D60" s="67"/>
      <c r="E60" s="90"/>
      <c r="F60" s="67"/>
    </row>
    <row r="61" spans="1:6">
      <c r="A61" s="110" t="s">
        <v>485</v>
      </c>
      <c r="B61" s="67"/>
      <c r="C61" s="90"/>
      <c r="D61" s="67"/>
      <c r="E61" s="90"/>
      <c r="F61" s="67"/>
    </row>
    <row r="62" spans="1:6">
      <c r="A62" s="65"/>
      <c r="B62" s="66"/>
      <c r="C62" s="89"/>
      <c r="D62" s="66"/>
      <c r="E62" s="89"/>
      <c r="F62" s="66"/>
    </row>
    <row r="63" spans="1:6">
      <c r="A63" s="65" t="s">
        <v>486</v>
      </c>
      <c r="B63" s="67"/>
      <c r="C63" s="90"/>
      <c r="D63" s="67"/>
      <c r="E63" s="90"/>
      <c r="F63" s="67"/>
    </row>
    <row r="64" spans="1:6">
      <c r="A64" s="110" t="s">
        <v>487</v>
      </c>
      <c r="B64" s="67"/>
      <c r="C64" s="90"/>
      <c r="D64" s="67"/>
      <c r="E64" s="90"/>
      <c r="F64" s="67"/>
    </row>
    <row r="65" spans="1:8">
      <c r="A65" s="110" t="s">
        <v>488</v>
      </c>
      <c r="B65" s="67"/>
      <c r="C65" s="90"/>
      <c r="D65" s="67"/>
      <c r="E65" s="90"/>
      <c r="F65" s="67"/>
    </row>
    <row r="66" spans="1:8" ht="15.75" thickBot="1">
      <c r="A66" s="68"/>
      <c r="B66" s="69"/>
      <c r="C66" s="91"/>
      <c r="D66" s="69"/>
      <c r="E66" s="91"/>
      <c r="F66" s="69"/>
    </row>
    <row r="70" spans="1:8">
      <c r="A70" s="167"/>
      <c r="B70" s="167"/>
      <c r="C70" s="167"/>
      <c r="D70" s="167"/>
      <c r="E70" s="167"/>
      <c r="F70" s="167"/>
      <c r="G70" s="167"/>
      <c r="H70" s="167"/>
    </row>
    <row r="71" spans="1:8">
      <c r="A71" s="167"/>
      <c r="B71" s="167"/>
      <c r="C71" s="167"/>
      <c r="D71" s="167"/>
      <c r="E71" s="167"/>
      <c r="F71" s="167"/>
      <c r="G71" s="167"/>
      <c r="H71" s="167"/>
    </row>
    <row r="72" spans="1:8">
      <c r="A72" s="168" t="s">
        <v>505</v>
      </c>
      <c r="B72" s="167"/>
      <c r="C72" s="167"/>
      <c r="D72" s="204" t="s">
        <v>506</v>
      </c>
      <c r="E72" s="204"/>
      <c r="F72" s="204"/>
      <c r="G72" s="167"/>
      <c r="H72" s="167"/>
    </row>
    <row r="73" spans="1:8">
      <c r="A73" s="169" t="s">
        <v>496</v>
      </c>
      <c r="B73" s="167"/>
      <c r="C73" s="167"/>
      <c r="D73" s="203" t="s">
        <v>507</v>
      </c>
      <c r="E73" s="203"/>
      <c r="F73" s="203"/>
      <c r="G73" s="167"/>
      <c r="H73" s="167"/>
    </row>
    <row r="74" spans="1:8">
      <c r="A74" s="167"/>
      <c r="B74" s="167"/>
      <c r="C74" s="167"/>
      <c r="D74" s="167"/>
      <c r="E74" s="167"/>
      <c r="F74" s="167"/>
      <c r="G74" s="167"/>
      <c r="H74" s="167"/>
    </row>
    <row r="75" spans="1:8">
      <c r="A75" s="167"/>
      <c r="B75" s="167"/>
      <c r="C75" s="167"/>
      <c r="D75" s="167"/>
      <c r="E75" s="167"/>
      <c r="F75" s="167"/>
      <c r="G75" s="167"/>
      <c r="H75" s="167"/>
    </row>
    <row r="76" spans="1:8">
      <c r="A76" s="167"/>
      <c r="B76" s="167"/>
      <c r="C76" s="167"/>
      <c r="D76" s="167"/>
      <c r="E76" s="167"/>
      <c r="F76" s="167"/>
      <c r="G76" s="167"/>
      <c r="H76" s="167"/>
    </row>
    <row r="77" spans="1:8">
      <c r="A77" s="167"/>
      <c r="B77" s="167"/>
      <c r="C77" s="167"/>
      <c r="D77" s="167"/>
      <c r="E77" s="167"/>
      <c r="F77" s="167"/>
      <c r="G77" s="167"/>
      <c r="H77" s="167"/>
    </row>
  </sheetData>
  <mergeCells count="4">
    <mergeCell ref="A1:F1"/>
    <mergeCell ref="A2:F2"/>
    <mergeCell ref="D72:F72"/>
    <mergeCell ref="D73:F73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8" workbookViewId="0">
      <selection activeCell="D35" sqref="D35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24" t="s">
        <v>489</v>
      </c>
      <c r="B1" s="225"/>
      <c r="C1" s="225"/>
      <c r="D1" s="225"/>
      <c r="E1" s="225"/>
      <c r="F1" s="225"/>
      <c r="G1" s="225"/>
      <c r="H1" s="225"/>
      <c r="I1" s="226"/>
    </row>
    <row r="2" spans="1:9" ht="15.75" thickBot="1">
      <c r="A2" s="227" t="s">
        <v>120</v>
      </c>
      <c r="B2" s="228"/>
      <c r="C2" s="228"/>
      <c r="D2" s="228"/>
      <c r="E2" s="228"/>
      <c r="F2" s="228"/>
      <c r="G2" s="228"/>
      <c r="H2" s="228"/>
      <c r="I2" s="229"/>
    </row>
    <row r="3" spans="1:9" ht="15.75" thickBot="1">
      <c r="A3" s="227" t="s">
        <v>500</v>
      </c>
      <c r="B3" s="228"/>
      <c r="C3" s="228"/>
      <c r="D3" s="228"/>
      <c r="E3" s="228"/>
      <c r="F3" s="228"/>
      <c r="G3" s="228"/>
      <c r="H3" s="228"/>
      <c r="I3" s="229"/>
    </row>
    <row r="4" spans="1:9" ht="15.75" thickBot="1">
      <c r="A4" s="227" t="s">
        <v>1</v>
      </c>
      <c r="B4" s="228"/>
      <c r="C4" s="228"/>
      <c r="D4" s="228"/>
      <c r="E4" s="228"/>
      <c r="F4" s="228"/>
      <c r="G4" s="228"/>
      <c r="H4" s="228"/>
      <c r="I4" s="229"/>
    </row>
    <row r="5" spans="1:9" ht="39" customHeight="1">
      <c r="A5" s="230" t="s">
        <v>121</v>
      </c>
      <c r="B5" s="231"/>
      <c r="C5" s="116" t="s">
        <v>122</v>
      </c>
      <c r="D5" s="221" t="s">
        <v>123</v>
      </c>
      <c r="E5" s="221" t="s">
        <v>124</v>
      </c>
      <c r="F5" s="221" t="s">
        <v>125</v>
      </c>
      <c r="G5" s="116" t="s">
        <v>126</v>
      </c>
      <c r="H5" s="221" t="s">
        <v>128</v>
      </c>
      <c r="I5" s="221" t="s">
        <v>129</v>
      </c>
    </row>
    <row r="6" spans="1:9" ht="36.75" customHeight="1" thickBot="1">
      <c r="A6" s="232"/>
      <c r="B6" s="233"/>
      <c r="C6" s="117" t="s">
        <v>492</v>
      </c>
      <c r="D6" s="223"/>
      <c r="E6" s="223"/>
      <c r="F6" s="223"/>
      <c r="G6" s="117" t="s">
        <v>127</v>
      </c>
      <c r="H6" s="223"/>
      <c r="I6" s="223"/>
    </row>
    <row r="7" spans="1:9">
      <c r="A7" s="215"/>
      <c r="B7" s="216"/>
      <c r="C7" s="6"/>
      <c r="D7" s="6"/>
      <c r="E7" s="6"/>
      <c r="F7" s="6"/>
      <c r="G7" s="6"/>
      <c r="H7" s="6"/>
      <c r="I7" s="6"/>
    </row>
    <row r="8" spans="1:9">
      <c r="A8" s="217" t="s">
        <v>130</v>
      </c>
      <c r="B8" s="218"/>
      <c r="C8" s="144">
        <f>SUM(C9,C13,)</f>
        <v>0</v>
      </c>
      <c r="D8" s="144">
        <v>0</v>
      </c>
      <c r="E8" s="144">
        <v>0</v>
      </c>
      <c r="F8" s="144">
        <v>0</v>
      </c>
      <c r="G8" s="144">
        <f>D8+C8+E8+F8</f>
        <v>0</v>
      </c>
      <c r="H8" s="144">
        <v>0</v>
      </c>
      <c r="I8" s="144">
        <v>0</v>
      </c>
    </row>
    <row r="9" spans="1:9">
      <c r="A9" s="217" t="s">
        <v>131</v>
      </c>
      <c r="B9" s="218"/>
      <c r="C9" s="133">
        <f>SUM(C10:C12)</f>
        <v>0</v>
      </c>
      <c r="D9" s="133">
        <f t="shared" ref="D9:I9" si="0">SUM(D10:D12)</f>
        <v>0</v>
      </c>
      <c r="E9" s="133">
        <f t="shared" si="0"/>
        <v>0</v>
      </c>
      <c r="F9" s="133">
        <f t="shared" si="0"/>
        <v>0</v>
      </c>
      <c r="G9" s="144">
        <f>D9+C9+E9+F9</f>
        <v>0</v>
      </c>
      <c r="H9" s="133">
        <f t="shared" si="0"/>
        <v>0</v>
      </c>
      <c r="I9" s="133">
        <f t="shared" si="0"/>
        <v>0</v>
      </c>
    </row>
    <row r="10" spans="1:9">
      <c r="A10" s="219" t="s">
        <v>132</v>
      </c>
      <c r="B10" s="220"/>
      <c r="C10" s="133"/>
      <c r="D10" s="133"/>
      <c r="E10" s="133"/>
      <c r="F10" s="133"/>
      <c r="G10" s="144"/>
      <c r="H10" s="133"/>
      <c r="I10" s="133"/>
    </row>
    <row r="11" spans="1:9">
      <c r="A11" s="219" t="s">
        <v>133</v>
      </c>
      <c r="B11" s="220"/>
      <c r="C11" s="134"/>
      <c r="D11" s="134"/>
      <c r="E11" s="134"/>
      <c r="F11" s="134"/>
      <c r="G11" s="144"/>
      <c r="H11" s="134"/>
      <c r="I11" s="134"/>
    </row>
    <row r="12" spans="1:9">
      <c r="A12" s="219" t="s">
        <v>134</v>
      </c>
      <c r="B12" s="220"/>
      <c r="C12" s="134"/>
      <c r="D12" s="134"/>
      <c r="E12" s="134"/>
      <c r="F12" s="134"/>
      <c r="G12" s="144"/>
      <c r="H12" s="134"/>
      <c r="I12" s="134"/>
    </row>
    <row r="13" spans="1:9">
      <c r="A13" s="217" t="s">
        <v>135</v>
      </c>
      <c r="B13" s="218"/>
      <c r="C13" s="133">
        <f>SUM(C14:C16)</f>
        <v>0</v>
      </c>
      <c r="D13" s="133">
        <f t="shared" ref="D13:I13" si="1">SUM(D14:D16)</f>
        <v>0</v>
      </c>
      <c r="E13" s="133">
        <f t="shared" si="1"/>
        <v>0</v>
      </c>
      <c r="F13" s="133">
        <f t="shared" si="1"/>
        <v>0</v>
      </c>
      <c r="G13" s="144">
        <f t="shared" ref="G13:G26" si="2">D13+C13+E13+F13</f>
        <v>0</v>
      </c>
      <c r="H13" s="133">
        <f t="shared" si="1"/>
        <v>0</v>
      </c>
      <c r="I13" s="133">
        <f t="shared" si="1"/>
        <v>0</v>
      </c>
    </row>
    <row r="14" spans="1:9">
      <c r="A14" s="219" t="s">
        <v>136</v>
      </c>
      <c r="B14" s="220"/>
      <c r="C14" s="133"/>
      <c r="D14" s="133"/>
      <c r="E14" s="133"/>
      <c r="F14" s="133"/>
      <c r="G14" s="144"/>
      <c r="H14" s="133"/>
      <c r="I14" s="133"/>
    </row>
    <row r="15" spans="1:9">
      <c r="A15" s="219" t="s">
        <v>137</v>
      </c>
      <c r="B15" s="220"/>
      <c r="C15" s="134"/>
      <c r="D15" s="134"/>
      <c r="E15" s="134"/>
      <c r="F15" s="134"/>
      <c r="G15" s="144"/>
      <c r="H15" s="134"/>
      <c r="I15" s="134"/>
    </row>
    <row r="16" spans="1:9">
      <c r="A16" s="219" t="s">
        <v>138</v>
      </c>
      <c r="B16" s="220"/>
      <c r="C16" s="134"/>
      <c r="D16" s="134"/>
      <c r="E16" s="134"/>
      <c r="F16" s="134"/>
      <c r="G16" s="144"/>
      <c r="H16" s="134"/>
      <c r="I16" s="134"/>
    </row>
    <row r="17" spans="1:9">
      <c r="A17" s="217" t="s">
        <v>139</v>
      </c>
      <c r="B17" s="218"/>
      <c r="C17" s="137">
        <v>2706107</v>
      </c>
      <c r="D17" s="134">
        <v>0</v>
      </c>
      <c r="E17" s="134">
        <v>0</v>
      </c>
      <c r="F17" s="134">
        <v>0</v>
      </c>
      <c r="G17" s="137">
        <f>+ESFD!E46</f>
        <v>2155778</v>
      </c>
      <c r="H17" s="134">
        <v>0</v>
      </c>
      <c r="I17" s="134">
        <v>0</v>
      </c>
    </row>
    <row r="18" spans="1:9">
      <c r="A18" s="219"/>
      <c r="B18" s="220"/>
      <c r="C18" s="134"/>
      <c r="D18" s="134"/>
      <c r="E18" s="134"/>
      <c r="F18" s="134"/>
      <c r="G18" s="145">
        <f t="shared" si="2"/>
        <v>0</v>
      </c>
      <c r="H18" s="134"/>
      <c r="I18" s="134"/>
    </row>
    <row r="19" spans="1:9" ht="21.75" customHeight="1">
      <c r="A19" s="217" t="s">
        <v>140</v>
      </c>
      <c r="B19" s="218"/>
      <c r="C19" s="136">
        <f>C8+C17</f>
        <v>2706107</v>
      </c>
      <c r="D19" s="133">
        <f t="shared" ref="D19:I19" si="3">D8+D17</f>
        <v>0</v>
      </c>
      <c r="E19" s="133">
        <f t="shared" si="3"/>
        <v>0</v>
      </c>
      <c r="F19" s="133">
        <f t="shared" si="3"/>
        <v>0</v>
      </c>
      <c r="G19" s="136">
        <f t="shared" si="3"/>
        <v>2155778</v>
      </c>
      <c r="H19" s="133">
        <v>0</v>
      </c>
      <c r="I19" s="133">
        <f t="shared" si="3"/>
        <v>0</v>
      </c>
    </row>
    <row r="20" spans="1:9">
      <c r="A20" s="217"/>
      <c r="B20" s="218"/>
      <c r="C20" s="133"/>
      <c r="D20" s="133"/>
      <c r="E20" s="133"/>
      <c r="F20" s="133"/>
      <c r="G20" s="144"/>
      <c r="H20" s="133"/>
      <c r="I20" s="133"/>
    </row>
    <row r="21" spans="1:9" ht="23.25" customHeight="1">
      <c r="A21" s="217" t="s">
        <v>148</v>
      </c>
      <c r="B21" s="218"/>
      <c r="C21" s="133">
        <f>SUM(C22:C24)</f>
        <v>0</v>
      </c>
      <c r="D21" s="133">
        <f t="shared" ref="D21:I21" si="4">SUM(D22:D24)</f>
        <v>0</v>
      </c>
      <c r="E21" s="133">
        <f t="shared" si="4"/>
        <v>0</v>
      </c>
      <c r="F21" s="133">
        <f t="shared" si="4"/>
        <v>0</v>
      </c>
      <c r="G21" s="144">
        <f t="shared" si="2"/>
        <v>0</v>
      </c>
      <c r="H21" s="133">
        <f t="shared" si="4"/>
        <v>0</v>
      </c>
      <c r="I21" s="133">
        <f t="shared" si="4"/>
        <v>0</v>
      </c>
    </row>
    <row r="22" spans="1:9">
      <c r="A22" s="219" t="s">
        <v>141</v>
      </c>
      <c r="B22" s="220"/>
      <c r="C22" s="144"/>
      <c r="D22" s="144"/>
      <c r="E22" s="144"/>
      <c r="F22" s="144"/>
      <c r="G22" s="144"/>
      <c r="H22" s="144"/>
      <c r="I22" s="144"/>
    </row>
    <row r="23" spans="1:9">
      <c r="A23" s="219" t="s">
        <v>142</v>
      </c>
      <c r="B23" s="220"/>
      <c r="C23" s="144"/>
      <c r="D23" s="144"/>
      <c r="E23" s="144"/>
      <c r="F23" s="144"/>
      <c r="G23" s="144"/>
      <c r="H23" s="144"/>
      <c r="I23" s="144"/>
    </row>
    <row r="24" spans="1:9">
      <c r="A24" s="219" t="s">
        <v>143</v>
      </c>
      <c r="B24" s="220"/>
      <c r="C24" s="144"/>
      <c r="D24" s="144"/>
      <c r="E24" s="144"/>
      <c r="F24" s="144"/>
      <c r="G24" s="144"/>
      <c r="H24" s="144"/>
      <c r="I24" s="144"/>
    </row>
    <row r="25" spans="1:9">
      <c r="A25" s="236"/>
      <c r="B25" s="237"/>
      <c r="C25" s="144"/>
      <c r="D25" s="144"/>
      <c r="E25" s="144"/>
      <c r="F25" s="144"/>
      <c r="G25" s="144"/>
      <c r="H25" s="144"/>
      <c r="I25" s="144"/>
    </row>
    <row r="26" spans="1:9" ht="21.75" customHeight="1">
      <c r="A26" s="217" t="s">
        <v>144</v>
      </c>
      <c r="B26" s="218"/>
      <c r="C26" s="144">
        <f>SUM(C27:C29)</f>
        <v>0</v>
      </c>
      <c r="D26" s="144">
        <f t="shared" ref="D26:I26" si="5">SUM(D27:D29)</f>
        <v>0</v>
      </c>
      <c r="E26" s="144">
        <f t="shared" si="5"/>
        <v>0</v>
      </c>
      <c r="F26" s="144">
        <f t="shared" si="5"/>
        <v>0</v>
      </c>
      <c r="G26" s="144">
        <f t="shared" si="2"/>
        <v>0</v>
      </c>
      <c r="H26" s="144">
        <f t="shared" si="5"/>
        <v>0</v>
      </c>
      <c r="I26" s="144">
        <f t="shared" si="5"/>
        <v>0</v>
      </c>
    </row>
    <row r="27" spans="1:9" ht="16.5" customHeight="1">
      <c r="A27" s="219" t="s">
        <v>145</v>
      </c>
      <c r="B27" s="220"/>
      <c r="C27" s="13"/>
      <c r="D27" s="13"/>
      <c r="E27" s="13"/>
      <c r="F27" s="13"/>
      <c r="G27" s="13"/>
      <c r="H27" s="13"/>
      <c r="I27" s="13"/>
    </row>
    <row r="28" spans="1:9">
      <c r="A28" s="219" t="s">
        <v>146</v>
      </c>
      <c r="B28" s="220"/>
      <c r="C28" s="13"/>
      <c r="D28" s="13"/>
      <c r="E28" s="13"/>
      <c r="F28" s="13"/>
      <c r="G28" s="13"/>
      <c r="H28" s="13"/>
      <c r="I28" s="13"/>
    </row>
    <row r="29" spans="1:9">
      <c r="A29" s="219" t="s">
        <v>147</v>
      </c>
      <c r="B29" s="220"/>
      <c r="C29" s="13"/>
      <c r="D29" s="13"/>
      <c r="E29" s="13"/>
      <c r="F29" s="13"/>
      <c r="G29" s="13"/>
      <c r="H29" s="13"/>
      <c r="I29" s="13"/>
    </row>
    <row r="30" spans="1:9" ht="15.75" thickBot="1">
      <c r="A30" s="234"/>
      <c r="B30" s="235"/>
      <c r="C30" s="12"/>
      <c r="D30" s="12"/>
      <c r="E30" s="12"/>
      <c r="F30" s="12"/>
      <c r="G30" s="12"/>
      <c r="H30" s="12"/>
      <c r="I30" s="12"/>
    </row>
    <row r="31" spans="1:9" ht="15.75" thickBot="1"/>
    <row r="32" spans="1:9" ht="22.5">
      <c r="A32" s="221" t="s">
        <v>149</v>
      </c>
      <c r="B32" s="186" t="s">
        <v>150</v>
      </c>
      <c r="C32" s="186" t="s">
        <v>152</v>
      </c>
      <c r="D32" s="186" t="s">
        <v>155</v>
      </c>
      <c r="E32" s="221" t="s">
        <v>157</v>
      </c>
      <c r="F32" s="186" t="s">
        <v>158</v>
      </c>
    </row>
    <row r="33" spans="1:9">
      <c r="A33" s="222"/>
      <c r="B33" s="192" t="s">
        <v>151</v>
      </c>
      <c r="C33" s="192" t="s">
        <v>153</v>
      </c>
      <c r="D33" s="192" t="s">
        <v>156</v>
      </c>
      <c r="E33" s="222"/>
      <c r="F33" s="192" t="s">
        <v>159</v>
      </c>
    </row>
    <row r="34" spans="1:9" ht="15.75" thickBot="1">
      <c r="A34" s="223"/>
      <c r="B34" s="199"/>
      <c r="C34" s="187" t="s">
        <v>154</v>
      </c>
      <c r="D34" s="199"/>
      <c r="E34" s="223"/>
      <c r="F34" s="199"/>
    </row>
    <row r="35" spans="1:9" ht="45">
      <c r="A35" s="15" t="s">
        <v>160</v>
      </c>
      <c r="B35" s="7">
        <f>SUM(B37:B38)</f>
        <v>0</v>
      </c>
      <c r="C35" s="7"/>
      <c r="D35" s="7"/>
      <c r="E35" s="7"/>
      <c r="F35" s="7"/>
    </row>
    <row r="36" spans="1:9">
      <c r="A36" s="8" t="s">
        <v>161</v>
      </c>
      <c r="B36" s="7"/>
      <c r="C36" s="7"/>
      <c r="D36" s="7"/>
      <c r="E36" s="7"/>
      <c r="F36" s="7"/>
    </row>
    <row r="37" spans="1:9">
      <c r="A37" s="8" t="s">
        <v>162</v>
      </c>
      <c r="B37" s="7"/>
      <c r="C37" s="7"/>
      <c r="D37" s="7"/>
      <c r="E37" s="7"/>
      <c r="F37" s="7"/>
    </row>
    <row r="38" spans="1:9" ht="15.75" thickBot="1">
      <c r="A38" s="14" t="s">
        <v>163</v>
      </c>
      <c r="B38" s="11"/>
      <c r="C38" s="11"/>
      <c r="D38" s="11"/>
      <c r="E38" s="11"/>
      <c r="F38" s="11"/>
    </row>
    <row r="43" spans="1:9">
      <c r="A43" s="167"/>
      <c r="B43" s="167"/>
      <c r="C43" s="167"/>
      <c r="D43" s="167"/>
      <c r="E43" s="167"/>
      <c r="F43" s="167"/>
      <c r="G43" s="167"/>
      <c r="H43" s="167"/>
      <c r="I43" s="167"/>
    </row>
    <row r="44" spans="1:9">
      <c r="A44" s="214" t="s">
        <v>505</v>
      </c>
      <c r="B44" s="214"/>
      <c r="C44" s="214"/>
      <c r="D44" s="175"/>
      <c r="E44" s="214" t="s">
        <v>506</v>
      </c>
      <c r="F44" s="214"/>
      <c r="G44" s="214"/>
      <c r="H44" s="175"/>
      <c r="I44" s="175"/>
    </row>
    <row r="45" spans="1:9" ht="15" customHeight="1">
      <c r="A45" s="203" t="s">
        <v>496</v>
      </c>
      <c r="B45" s="203"/>
      <c r="C45" s="203"/>
      <c r="D45" s="175"/>
      <c r="E45" s="203" t="s">
        <v>507</v>
      </c>
      <c r="F45" s="203"/>
      <c r="G45" s="203"/>
      <c r="H45" s="175"/>
      <c r="I45" s="175"/>
    </row>
    <row r="46" spans="1:9" ht="15" customHeight="1">
      <c r="A46" s="175"/>
      <c r="B46" s="175"/>
      <c r="C46" s="175"/>
      <c r="D46" s="175"/>
      <c r="E46" s="175"/>
      <c r="F46" s="175"/>
      <c r="G46" s="175"/>
      <c r="H46" s="175"/>
      <c r="I46" s="175"/>
    </row>
    <row r="48" spans="1:9">
      <c r="C48" s="163"/>
    </row>
    <row r="49" spans="3:3">
      <c r="C49" s="163"/>
    </row>
    <row r="50" spans="3:3">
      <c r="C50" s="163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25" workbookViewId="0">
      <selection activeCell="H31" sqref="H31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24" t="s">
        <v>489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1" ht="15.75" thickBot="1">
      <c r="A2" s="227" t="s">
        <v>164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1" ht="15.75" thickBot="1">
      <c r="A3" s="227" t="s">
        <v>501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</row>
    <row r="4" spans="1:11" ht="15.75" thickBot="1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ht="113.25" thickBot="1">
      <c r="A5" s="118" t="s">
        <v>165</v>
      </c>
      <c r="B5" s="117" t="s">
        <v>166</v>
      </c>
      <c r="C5" s="117" t="s">
        <v>167</v>
      </c>
      <c r="D5" s="117" t="s">
        <v>168</v>
      </c>
      <c r="E5" s="117" t="s">
        <v>169</v>
      </c>
      <c r="F5" s="117" t="s">
        <v>170</v>
      </c>
      <c r="G5" s="117" t="s">
        <v>171</v>
      </c>
      <c r="H5" s="117" t="s">
        <v>172</v>
      </c>
      <c r="I5" s="117" t="s">
        <v>493</v>
      </c>
      <c r="J5" s="117" t="s">
        <v>494</v>
      </c>
      <c r="K5" s="117" t="s">
        <v>495</v>
      </c>
    </row>
    <row r="6" spans="1:11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67.5">
      <c r="A7" s="15" t="s">
        <v>173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>
      <c r="A8" s="22" t="s">
        <v>174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22" t="s">
        <v>175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22" t="s">
        <v>176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22" t="s">
        <v>177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45">
      <c r="A13" s="15" t="s">
        <v>178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33.75">
      <c r="A14" s="22" t="s">
        <v>179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33.75">
      <c r="A15" s="22" t="s">
        <v>180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33.75">
      <c r="A16" s="22" t="s">
        <v>181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33.75">
      <c r="A17" s="22" t="s">
        <v>182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67.5">
      <c r="A19" s="15" t="s">
        <v>183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2" ht="15.75" thickBot="1">
      <c r="A20" s="14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3" spans="1:1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</row>
    <row r="24" spans="1:1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</row>
    <row r="26" spans="1:1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</row>
    <row r="27" spans="1:1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</row>
    <row r="28" spans="1:12">
      <c r="A28" s="174"/>
      <c r="B28" s="174"/>
      <c r="C28" s="174"/>
      <c r="D28" s="174"/>
      <c r="E28" s="174"/>
      <c r="F28" s="174"/>
      <c r="G28" s="174"/>
      <c r="H28" s="167"/>
      <c r="I28" s="167"/>
      <c r="J28" s="167"/>
      <c r="K28" s="167"/>
      <c r="L28" s="167"/>
    </row>
    <row r="29" spans="1:12">
      <c r="A29" s="174"/>
      <c r="B29" s="174"/>
      <c r="C29" s="204" t="s">
        <v>505</v>
      </c>
      <c r="D29" s="204"/>
      <c r="E29" s="204"/>
      <c r="F29" s="174"/>
      <c r="G29" s="174"/>
      <c r="H29" s="204" t="s">
        <v>506</v>
      </c>
      <c r="I29" s="204"/>
      <c r="J29" s="204"/>
      <c r="K29" s="167"/>
      <c r="L29" s="167"/>
    </row>
    <row r="30" spans="1:12" ht="27" customHeight="1">
      <c r="A30" s="167"/>
      <c r="B30" s="167"/>
      <c r="C30" s="203" t="s">
        <v>496</v>
      </c>
      <c r="D30" s="203"/>
      <c r="E30" s="203"/>
      <c r="F30" s="167"/>
      <c r="G30" s="167"/>
      <c r="H30" s="203" t="s">
        <v>507</v>
      </c>
      <c r="I30" s="203"/>
      <c r="J30" s="203"/>
      <c r="K30" s="167"/>
      <c r="L30" s="167"/>
    </row>
    <row r="31" spans="1:1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</row>
    <row r="32" spans="1:1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opLeftCell="A79" workbookViewId="0">
      <selection activeCell="B92" sqref="B92"/>
    </sheetView>
  </sheetViews>
  <sheetFormatPr baseColWidth="10" defaultRowHeight="15"/>
  <cols>
    <col min="1" max="1" width="40.42578125" customWidth="1"/>
    <col min="2" max="2" width="39" customWidth="1"/>
    <col min="3" max="3" width="12.85546875" bestFit="1" customWidth="1"/>
    <col min="4" max="4" width="13.140625" bestFit="1" customWidth="1"/>
    <col min="5" max="5" width="13.28515625" bestFit="1" customWidth="1"/>
  </cols>
  <sheetData>
    <row r="1" spans="1:7">
      <c r="A1" s="270" t="s">
        <v>489</v>
      </c>
      <c r="B1" s="271"/>
      <c r="C1" s="271"/>
      <c r="D1" s="271"/>
      <c r="E1" s="271"/>
    </row>
    <row r="2" spans="1:7">
      <c r="A2" s="270" t="s">
        <v>184</v>
      </c>
      <c r="B2" s="271"/>
      <c r="C2" s="271"/>
      <c r="D2" s="271"/>
      <c r="E2" s="271"/>
    </row>
    <row r="3" spans="1:7">
      <c r="A3" s="270" t="s">
        <v>502</v>
      </c>
      <c r="B3" s="271"/>
      <c r="C3" s="271"/>
      <c r="D3" s="271"/>
      <c r="E3" s="271"/>
    </row>
    <row r="4" spans="1:7" ht="15.75" thickBot="1">
      <c r="A4" s="272" t="s">
        <v>1</v>
      </c>
      <c r="B4" s="273"/>
      <c r="C4" s="273"/>
      <c r="D4" s="273"/>
      <c r="E4" s="273"/>
    </row>
    <row r="5" spans="1:7">
      <c r="A5" s="246" t="s">
        <v>2</v>
      </c>
      <c r="B5" s="247"/>
      <c r="C5" s="119" t="s">
        <v>185</v>
      </c>
      <c r="D5" s="221" t="s">
        <v>187</v>
      </c>
      <c r="E5" s="119" t="s">
        <v>188</v>
      </c>
    </row>
    <row r="6" spans="1:7" ht="15.75" thickBot="1">
      <c r="A6" s="248"/>
      <c r="B6" s="249"/>
      <c r="C6" s="117" t="s">
        <v>186</v>
      </c>
      <c r="D6" s="223"/>
      <c r="E6" s="117" t="s">
        <v>189</v>
      </c>
    </row>
    <row r="7" spans="1:7">
      <c r="A7" s="252"/>
      <c r="B7" s="253"/>
      <c r="C7" s="24"/>
      <c r="D7" s="24"/>
      <c r="E7" s="24"/>
    </row>
    <row r="8" spans="1:7">
      <c r="A8" s="254" t="s">
        <v>190</v>
      </c>
      <c r="B8" s="255"/>
      <c r="C8" s="100">
        <f>SUM(C9:C11)</f>
        <v>178740000</v>
      </c>
      <c r="D8" s="100">
        <f t="shared" ref="D8:E8" si="0">SUM(D9:D11)</f>
        <v>182513670</v>
      </c>
      <c r="E8" s="100">
        <f t="shared" si="0"/>
        <v>182513670</v>
      </c>
    </row>
    <row r="9" spans="1:7">
      <c r="A9" s="258" t="s">
        <v>191</v>
      </c>
      <c r="B9" s="259"/>
      <c r="C9" s="105">
        <v>178740000</v>
      </c>
      <c r="D9" s="137">
        <v>182513670</v>
      </c>
      <c r="E9" s="105">
        <f>+D9</f>
        <v>182513670</v>
      </c>
    </row>
    <row r="10" spans="1:7">
      <c r="A10" s="258" t="s">
        <v>192</v>
      </c>
      <c r="B10" s="259"/>
      <c r="C10" s="105"/>
      <c r="D10" s="105"/>
      <c r="E10" s="105"/>
    </row>
    <row r="11" spans="1:7">
      <c r="A11" s="258" t="s">
        <v>193</v>
      </c>
      <c r="B11" s="259"/>
      <c r="C11" s="105"/>
      <c r="D11" s="105"/>
      <c r="E11" s="105"/>
      <c r="G11" s="80"/>
    </row>
    <row r="12" spans="1:7">
      <c r="A12" s="258"/>
      <c r="B12" s="259"/>
      <c r="C12" s="105"/>
      <c r="D12" s="105"/>
      <c r="E12" s="105"/>
    </row>
    <row r="13" spans="1:7">
      <c r="A13" s="254" t="s">
        <v>225</v>
      </c>
      <c r="B13" s="255"/>
      <c r="C13" s="100">
        <f>SUM(C14:C15)</f>
        <v>178740000</v>
      </c>
      <c r="D13" s="100">
        <f t="shared" ref="D13:E13" si="1">SUM(D14:D15)</f>
        <v>184490786</v>
      </c>
      <c r="E13" s="100">
        <f t="shared" si="1"/>
        <v>184251949</v>
      </c>
    </row>
    <row r="14" spans="1:7">
      <c r="A14" s="258" t="s">
        <v>194</v>
      </c>
      <c r="B14" s="259"/>
      <c r="C14" s="105">
        <v>178740000</v>
      </c>
      <c r="D14" s="124">
        <v>184490786</v>
      </c>
      <c r="E14" s="124">
        <v>184251949</v>
      </c>
      <c r="G14" s="80"/>
    </row>
    <row r="15" spans="1:7">
      <c r="A15" s="258" t="s">
        <v>195</v>
      </c>
      <c r="B15" s="259"/>
      <c r="C15" s="24"/>
      <c r="D15" s="24"/>
      <c r="E15" s="24"/>
    </row>
    <row r="16" spans="1:7">
      <c r="A16" s="258"/>
      <c r="B16" s="259"/>
      <c r="C16" s="24"/>
      <c r="D16" s="24"/>
      <c r="E16" s="24"/>
    </row>
    <row r="17" spans="1:7">
      <c r="A17" s="254" t="s">
        <v>196</v>
      </c>
      <c r="B17" s="255"/>
      <c r="C17" s="100">
        <f>SUM(C18:C19)</f>
        <v>0</v>
      </c>
      <c r="D17" s="100">
        <f t="shared" ref="D17:E17" si="2">SUM(D18:D19)</f>
        <v>0</v>
      </c>
      <c r="E17" s="100">
        <f t="shared" si="2"/>
        <v>0</v>
      </c>
    </row>
    <row r="18" spans="1:7">
      <c r="A18" s="258" t="s">
        <v>197</v>
      </c>
      <c r="B18" s="259"/>
      <c r="C18" s="139">
        <v>0</v>
      </c>
      <c r="D18" s="140">
        <v>0</v>
      </c>
      <c r="E18" s="139">
        <v>0</v>
      </c>
    </row>
    <row r="19" spans="1:7">
      <c r="A19" s="258" t="s">
        <v>198</v>
      </c>
      <c r="B19" s="259"/>
      <c r="C19" s="79"/>
      <c r="D19" s="79"/>
      <c r="E19" s="79"/>
    </row>
    <row r="20" spans="1:7">
      <c r="A20" s="258"/>
      <c r="B20" s="259"/>
      <c r="C20" s="24"/>
      <c r="D20" s="94"/>
      <c r="E20" s="94"/>
    </row>
    <row r="21" spans="1:7">
      <c r="A21" s="254" t="s">
        <v>199</v>
      </c>
      <c r="B21" s="255"/>
      <c r="C21" s="100">
        <f>C8-C13+C17</f>
        <v>0</v>
      </c>
      <c r="D21" s="100">
        <f t="shared" ref="D21:E21" si="3">D8-D13+D17</f>
        <v>-1977116</v>
      </c>
      <c r="E21" s="130">
        <f t="shared" si="3"/>
        <v>-1738279</v>
      </c>
      <c r="F21" s="80"/>
      <c r="G21" s="80"/>
    </row>
    <row r="22" spans="1:7">
      <c r="A22" s="254" t="s">
        <v>200</v>
      </c>
      <c r="B22" s="255"/>
      <c r="C22" s="100">
        <f>C21-C11</f>
        <v>0</v>
      </c>
      <c r="D22" s="100">
        <f t="shared" ref="D22:E22" si="4">D21-D11</f>
        <v>-1977116</v>
      </c>
      <c r="E22" s="100">
        <f t="shared" si="4"/>
        <v>-1738279</v>
      </c>
    </row>
    <row r="23" spans="1:7" ht="15" customHeight="1">
      <c r="A23" s="254" t="s">
        <v>201</v>
      </c>
      <c r="B23" s="255"/>
      <c r="C23" s="274">
        <f>C22-C17</f>
        <v>0</v>
      </c>
      <c r="D23" s="100">
        <f t="shared" ref="D23:E23" si="5">D22-D17</f>
        <v>-1977116</v>
      </c>
      <c r="E23" s="100">
        <f t="shared" si="5"/>
        <v>-1738279</v>
      </c>
      <c r="F23" s="80"/>
    </row>
    <row r="24" spans="1:7" ht="15.75" thickBot="1">
      <c r="A24" s="268"/>
      <c r="B24" s="269"/>
      <c r="C24" s="275"/>
      <c r="D24" s="105"/>
      <c r="E24" s="105"/>
    </row>
    <row r="25" spans="1:7" ht="15.75" thickBot="1">
      <c r="A25" s="244" t="s">
        <v>202</v>
      </c>
      <c r="B25" s="245"/>
      <c r="C25" s="120" t="s">
        <v>203</v>
      </c>
      <c r="D25" s="120" t="s">
        <v>187</v>
      </c>
      <c r="E25" s="120" t="s">
        <v>204</v>
      </c>
    </row>
    <row r="26" spans="1:7">
      <c r="A26" s="252"/>
      <c r="B26" s="253"/>
      <c r="C26" s="24"/>
      <c r="D26" s="24"/>
      <c r="E26" s="24"/>
    </row>
    <row r="27" spans="1:7">
      <c r="A27" s="254" t="s">
        <v>205</v>
      </c>
      <c r="B27" s="255"/>
      <c r="C27" s="129">
        <f>SUM(C28:C29)</f>
        <v>0</v>
      </c>
      <c r="D27" s="129">
        <f t="shared" ref="D27:E27" si="6">SUM(D28:D29)</f>
        <v>0</v>
      </c>
      <c r="E27" s="129">
        <f t="shared" si="6"/>
        <v>0</v>
      </c>
    </row>
    <row r="28" spans="1:7">
      <c r="A28" s="258" t="s">
        <v>206</v>
      </c>
      <c r="B28" s="259"/>
      <c r="C28" s="129"/>
      <c r="D28" s="129"/>
      <c r="E28" s="129"/>
    </row>
    <row r="29" spans="1:7">
      <c r="A29" s="258" t="s">
        <v>207</v>
      </c>
      <c r="B29" s="259"/>
      <c r="C29" s="129"/>
      <c r="D29" s="129"/>
      <c r="E29" s="129"/>
    </row>
    <row r="30" spans="1:7">
      <c r="A30" s="258"/>
      <c r="B30" s="259"/>
      <c r="C30" s="129"/>
      <c r="D30" s="129"/>
      <c r="E30" s="129"/>
    </row>
    <row r="31" spans="1:7">
      <c r="A31" s="254" t="s">
        <v>208</v>
      </c>
      <c r="B31" s="255"/>
      <c r="C31" s="127">
        <f>C23+C27</f>
        <v>0</v>
      </c>
      <c r="D31" s="136">
        <f t="shared" ref="D31" si="7">D23+D27</f>
        <v>-1977116</v>
      </c>
      <c r="E31" s="136">
        <f>E23+E27</f>
        <v>-1738279</v>
      </c>
    </row>
    <row r="32" spans="1:7" ht="15.75" thickBot="1">
      <c r="A32" s="260"/>
      <c r="B32" s="261"/>
      <c r="C32" s="25"/>
      <c r="D32" s="95"/>
      <c r="E32" s="95"/>
    </row>
    <row r="33" spans="1:5">
      <c r="A33" s="246" t="s">
        <v>202</v>
      </c>
      <c r="B33" s="247"/>
      <c r="C33" s="221" t="s">
        <v>209</v>
      </c>
      <c r="D33" s="250" t="s">
        <v>187</v>
      </c>
      <c r="E33" s="121" t="s">
        <v>188</v>
      </c>
    </row>
    <row r="34" spans="1:5" ht="15.75" thickBot="1">
      <c r="A34" s="248"/>
      <c r="B34" s="249"/>
      <c r="C34" s="223"/>
      <c r="D34" s="251"/>
      <c r="E34" s="122" t="s">
        <v>204</v>
      </c>
    </row>
    <row r="35" spans="1:5">
      <c r="A35" s="26"/>
      <c r="B35" s="27"/>
      <c r="C35" s="27"/>
      <c r="D35" s="27"/>
      <c r="E35" s="27"/>
    </row>
    <row r="36" spans="1:5">
      <c r="A36" s="264" t="s">
        <v>210</v>
      </c>
      <c r="B36" s="265"/>
      <c r="C36" s="129">
        <f>SUM(C37:C38)</f>
        <v>0</v>
      </c>
      <c r="D36" s="129">
        <f t="shared" ref="D36:E36" si="8">SUM(D37:D38)</f>
        <v>0</v>
      </c>
      <c r="E36" s="129">
        <f t="shared" si="8"/>
        <v>0</v>
      </c>
    </row>
    <row r="37" spans="1:5">
      <c r="A37" s="256" t="s">
        <v>211</v>
      </c>
      <c r="B37" s="257"/>
      <c r="C37" s="129"/>
      <c r="D37" s="129"/>
      <c r="E37" s="129"/>
    </row>
    <row r="38" spans="1:5">
      <c r="A38" s="256" t="s">
        <v>212</v>
      </c>
      <c r="B38" s="257"/>
      <c r="C38" s="129"/>
      <c r="D38" s="129"/>
      <c r="E38" s="129"/>
    </row>
    <row r="39" spans="1:5">
      <c r="A39" s="264" t="s">
        <v>213</v>
      </c>
      <c r="B39" s="265"/>
      <c r="C39" s="129">
        <f>SUM(C40:C41)</f>
        <v>0</v>
      </c>
      <c r="D39" s="129">
        <f t="shared" ref="D39:E39" si="9">SUM(D40:D41)</f>
        <v>0</v>
      </c>
      <c r="E39" s="129">
        <f t="shared" si="9"/>
        <v>0</v>
      </c>
    </row>
    <row r="40" spans="1:5">
      <c r="A40" s="256" t="s">
        <v>214</v>
      </c>
      <c r="B40" s="257"/>
      <c r="C40" s="129"/>
      <c r="D40" s="129"/>
      <c r="E40" s="129"/>
    </row>
    <row r="41" spans="1:5">
      <c r="A41" s="256" t="s">
        <v>215</v>
      </c>
      <c r="B41" s="257"/>
      <c r="C41" s="129"/>
      <c r="D41" s="129"/>
      <c r="E41" s="129"/>
    </row>
    <row r="42" spans="1:5">
      <c r="A42" s="256"/>
      <c r="B42" s="257"/>
      <c r="C42" s="129"/>
      <c r="D42" s="129"/>
      <c r="E42" s="129"/>
    </row>
    <row r="43" spans="1:5">
      <c r="A43" s="264" t="s">
        <v>216</v>
      </c>
      <c r="B43" s="265"/>
      <c r="C43" s="131">
        <f>C36-C39</f>
        <v>0</v>
      </c>
      <c r="D43" s="131">
        <f t="shared" ref="D43:E43" si="10">D36-D39</f>
        <v>0</v>
      </c>
      <c r="E43" s="131">
        <f t="shared" si="10"/>
        <v>0</v>
      </c>
    </row>
    <row r="44" spans="1:5" ht="15.75" thickBot="1">
      <c r="A44" s="266"/>
      <c r="B44" s="267"/>
      <c r="C44" s="59"/>
      <c r="D44" s="59"/>
      <c r="E44" s="59"/>
    </row>
    <row r="45" spans="1:5">
      <c r="A45" s="246" t="s">
        <v>202</v>
      </c>
      <c r="B45" s="247"/>
      <c r="C45" s="121" t="s">
        <v>185</v>
      </c>
      <c r="D45" s="250" t="s">
        <v>187</v>
      </c>
      <c r="E45" s="121" t="s">
        <v>188</v>
      </c>
    </row>
    <row r="46" spans="1:5" ht="15.75" thickBot="1">
      <c r="A46" s="248"/>
      <c r="B46" s="249"/>
      <c r="C46" s="122" t="s">
        <v>203</v>
      </c>
      <c r="D46" s="251"/>
      <c r="E46" s="122" t="s">
        <v>204</v>
      </c>
    </row>
    <row r="47" spans="1:5">
      <c r="A47" s="262"/>
      <c r="B47" s="263"/>
      <c r="C47" s="27"/>
      <c r="D47" s="27"/>
      <c r="E47" s="27"/>
    </row>
    <row r="48" spans="1:5">
      <c r="A48" s="256" t="s">
        <v>217</v>
      </c>
      <c r="B48" s="257"/>
      <c r="C48" s="105">
        <f>C9</f>
        <v>178740000</v>
      </c>
      <c r="D48" s="105">
        <f t="shared" ref="D48:E48" si="11">D9</f>
        <v>182513670</v>
      </c>
      <c r="E48" s="105">
        <f t="shared" si="11"/>
        <v>182513670</v>
      </c>
    </row>
    <row r="49" spans="1:5">
      <c r="A49" s="256" t="s">
        <v>218</v>
      </c>
      <c r="B49" s="257"/>
      <c r="C49" s="105">
        <f>C37-C40</f>
        <v>0</v>
      </c>
      <c r="D49" s="105">
        <f t="shared" ref="D49:E49" si="12">D37-D40</f>
        <v>0</v>
      </c>
      <c r="E49" s="105">
        <f t="shared" si="12"/>
        <v>0</v>
      </c>
    </row>
    <row r="50" spans="1:5">
      <c r="A50" s="256" t="s">
        <v>211</v>
      </c>
      <c r="B50" s="257"/>
      <c r="C50" s="105">
        <f>C37</f>
        <v>0</v>
      </c>
      <c r="D50" s="105">
        <f t="shared" ref="D50:E50" si="13">D37</f>
        <v>0</v>
      </c>
      <c r="E50" s="105">
        <f t="shared" si="13"/>
        <v>0</v>
      </c>
    </row>
    <row r="51" spans="1:5">
      <c r="A51" s="256" t="s">
        <v>214</v>
      </c>
      <c r="B51" s="257"/>
      <c r="C51" s="105">
        <f>C40</f>
        <v>0</v>
      </c>
      <c r="D51" s="105">
        <f t="shared" ref="D51:E51" si="14">D40</f>
        <v>0</v>
      </c>
      <c r="E51" s="105">
        <f t="shared" si="14"/>
        <v>0</v>
      </c>
    </row>
    <row r="52" spans="1:5">
      <c r="A52" s="256"/>
      <c r="B52" s="257"/>
      <c r="C52" s="105"/>
      <c r="D52" s="105"/>
      <c r="E52" s="105"/>
    </row>
    <row r="53" spans="1:5">
      <c r="A53" s="256" t="s">
        <v>194</v>
      </c>
      <c r="B53" s="257"/>
      <c r="C53" s="128">
        <f>C14</f>
        <v>178740000</v>
      </c>
      <c r="D53" s="142">
        <f t="shared" ref="D53:E53" si="15">D14</f>
        <v>184490786</v>
      </c>
      <c r="E53" s="142">
        <f t="shared" si="15"/>
        <v>184251949</v>
      </c>
    </row>
    <row r="54" spans="1:5">
      <c r="A54" s="256"/>
      <c r="B54" s="257"/>
      <c r="C54" s="129"/>
      <c r="D54" s="129"/>
      <c r="E54" s="129"/>
    </row>
    <row r="55" spans="1:5">
      <c r="A55" s="256" t="s">
        <v>197</v>
      </c>
      <c r="B55" s="257"/>
      <c r="C55" s="143">
        <f>C18</f>
        <v>0</v>
      </c>
      <c r="D55" s="143">
        <f>D18</f>
        <v>0</v>
      </c>
      <c r="E55" s="143">
        <f t="shared" ref="E55" si="16">E18</f>
        <v>0</v>
      </c>
    </row>
    <row r="56" spans="1:5">
      <c r="A56" s="256"/>
      <c r="B56" s="257"/>
      <c r="C56" s="129"/>
      <c r="D56" s="129"/>
      <c r="E56" s="129"/>
    </row>
    <row r="57" spans="1:5">
      <c r="A57" s="264" t="s">
        <v>219</v>
      </c>
      <c r="B57" s="265"/>
      <c r="C57" s="127">
        <f>C48+C49-C53-C55</f>
        <v>0</v>
      </c>
      <c r="D57" s="132">
        <f t="shared" ref="D57:E57" si="17">D48+D49-D53-D55</f>
        <v>-1977116</v>
      </c>
      <c r="E57" s="132">
        <f t="shared" si="17"/>
        <v>-1738279</v>
      </c>
    </row>
    <row r="58" spans="1:5">
      <c r="A58" s="254" t="s">
        <v>220</v>
      </c>
      <c r="B58" s="255"/>
      <c r="C58" s="238">
        <f>C57-C49</f>
        <v>0</v>
      </c>
      <c r="D58" s="240">
        <f t="shared" ref="D58:E58" si="18">D57-D49</f>
        <v>-1977116</v>
      </c>
      <c r="E58" s="240">
        <f t="shared" si="18"/>
        <v>-1738279</v>
      </c>
    </row>
    <row r="59" spans="1:5" ht="15.75" thickBot="1">
      <c r="A59" s="268"/>
      <c r="B59" s="269"/>
      <c r="C59" s="239"/>
      <c r="D59" s="241"/>
      <c r="E59" s="241"/>
    </row>
    <row r="60" spans="1:5">
      <c r="A60" s="246" t="s">
        <v>202</v>
      </c>
      <c r="B60" s="247"/>
      <c r="C60" s="221" t="s">
        <v>209</v>
      </c>
      <c r="D60" s="250" t="s">
        <v>187</v>
      </c>
      <c r="E60" s="121" t="s">
        <v>188</v>
      </c>
    </row>
    <row r="61" spans="1:5" ht="15.75" thickBot="1">
      <c r="A61" s="248"/>
      <c r="B61" s="249"/>
      <c r="C61" s="223"/>
      <c r="D61" s="251"/>
      <c r="E61" s="122" t="s">
        <v>204</v>
      </c>
    </row>
    <row r="62" spans="1:5">
      <c r="A62" s="262"/>
      <c r="B62" s="263"/>
      <c r="C62" s="27"/>
      <c r="D62" s="27"/>
      <c r="E62" s="27"/>
    </row>
    <row r="63" spans="1:5">
      <c r="A63" s="256" t="s">
        <v>192</v>
      </c>
      <c r="B63" s="257"/>
      <c r="C63" s="105">
        <f>C10</f>
        <v>0</v>
      </c>
      <c r="D63" s="105">
        <f t="shared" ref="D63:E63" si="19">D10</f>
        <v>0</v>
      </c>
      <c r="E63" s="105">
        <f t="shared" si="19"/>
        <v>0</v>
      </c>
    </row>
    <row r="64" spans="1:5">
      <c r="A64" s="256" t="s">
        <v>221</v>
      </c>
      <c r="B64" s="257"/>
      <c r="C64" s="105">
        <f>C38-C41</f>
        <v>0</v>
      </c>
      <c r="D64" s="105">
        <f t="shared" ref="D64:E64" si="20">D38-D41</f>
        <v>0</v>
      </c>
      <c r="E64" s="105">
        <f t="shared" si="20"/>
        <v>0</v>
      </c>
    </row>
    <row r="65" spans="1:5">
      <c r="A65" s="256" t="s">
        <v>212</v>
      </c>
      <c r="B65" s="257"/>
      <c r="C65" s="105">
        <f>C38</f>
        <v>0</v>
      </c>
      <c r="D65" s="105">
        <f t="shared" ref="D65:E65" si="21">D38</f>
        <v>0</v>
      </c>
      <c r="E65" s="105">
        <f t="shared" si="21"/>
        <v>0</v>
      </c>
    </row>
    <row r="66" spans="1:5">
      <c r="A66" s="256" t="s">
        <v>215</v>
      </c>
      <c r="B66" s="257"/>
      <c r="C66" s="105">
        <f>C41</f>
        <v>0</v>
      </c>
      <c r="D66" s="105">
        <f t="shared" ref="D66:E66" si="22">D41</f>
        <v>0</v>
      </c>
      <c r="E66" s="105">
        <f t="shared" si="22"/>
        <v>0</v>
      </c>
    </row>
    <row r="67" spans="1:5">
      <c r="A67" s="256"/>
      <c r="B67" s="257"/>
      <c r="C67" s="105"/>
      <c r="D67" s="105"/>
      <c r="E67" s="105"/>
    </row>
    <row r="68" spans="1:5">
      <c r="A68" s="256" t="s">
        <v>222</v>
      </c>
      <c r="B68" s="257"/>
      <c r="C68" s="105">
        <f>C15</f>
        <v>0</v>
      </c>
      <c r="D68" s="105">
        <f t="shared" ref="D68:E68" si="23">D15</f>
        <v>0</v>
      </c>
      <c r="E68" s="105">
        <f t="shared" si="23"/>
        <v>0</v>
      </c>
    </row>
    <row r="69" spans="1:5">
      <c r="A69" s="256"/>
      <c r="B69" s="257"/>
      <c r="C69" s="27"/>
      <c r="D69" s="73"/>
      <c r="E69" s="73"/>
    </row>
    <row r="70" spans="1:5">
      <c r="A70" s="256" t="s">
        <v>198</v>
      </c>
      <c r="B70" s="257"/>
      <c r="C70" s="141">
        <f>C19</f>
        <v>0</v>
      </c>
      <c r="D70" s="141">
        <f>D19</f>
        <v>0</v>
      </c>
      <c r="E70" s="141">
        <f t="shared" ref="E70" si="24">E19</f>
        <v>0</v>
      </c>
    </row>
    <row r="71" spans="1:5">
      <c r="A71" s="256"/>
      <c r="B71" s="257"/>
      <c r="C71" s="125"/>
      <c r="D71" s="125"/>
      <c r="E71" s="125"/>
    </row>
    <row r="72" spans="1:5">
      <c r="A72" s="264" t="s">
        <v>223</v>
      </c>
      <c r="B72" s="265"/>
      <c r="C72" s="126">
        <f>C63+C64-C68+C70</f>
        <v>0</v>
      </c>
      <c r="D72" s="126">
        <f t="shared" ref="D72" si="25">D63+D64-D68+D70</f>
        <v>0</v>
      </c>
      <c r="E72" s="126">
        <f>E63+E64-E68+E70</f>
        <v>0</v>
      </c>
    </row>
    <row r="73" spans="1:5">
      <c r="A73" s="264" t="s">
        <v>224</v>
      </c>
      <c r="B73" s="265"/>
      <c r="C73" s="242">
        <f>C72-C64</f>
        <v>0</v>
      </c>
      <c r="D73" s="242">
        <f t="shared" ref="D73" si="26">D72-D64</f>
        <v>0</v>
      </c>
      <c r="E73" s="242">
        <f>E72-E64</f>
        <v>0</v>
      </c>
    </row>
    <row r="74" spans="1:5" ht="15.75" thickBot="1">
      <c r="A74" s="266"/>
      <c r="B74" s="267"/>
      <c r="C74" s="243"/>
      <c r="D74" s="243"/>
      <c r="E74" s="243"/>
    </row>
    <row r="77" spans="1:5">
      <c r="A77" s="167"/>
      <c r="B77" s="167"/>
      <c r="C77" s="167"/>
      <c r="D77" s="167"/>
      <c r="E77" s="167"/>
    </row>
    <row r="78" spans="1:5">
      <c r="A78" s="167"/>
      <c r="B78" s="167"/>
      <c r="C78" s="167"/>
      <c r="D78" s="167"/>
      <c r="E78" s="167"/>
    </row>
    <row r="79" spans="1:5">
      <c r="A79" s="167"/>
      <c r="B79" s="167"/>
      <c r="C79" s="167"/>
      <c r="D79" s="167"/>
      <c r="E79" s="167"/>
    </row>
    <row r="80" spans="1:5">
      <c r="A80" s="167"/>
      <c r="B80" s="167"/>
      <c r="C80" s="167"/>
      <c r="D80" s="167"/>
      <c r="E80" s="167"/>
    </row>
    <row r="81" spans="1:5">
      <c r="A81" s="167"/>
      <c r="B81" s="167"/>
      <c r="C81" s="167"/>
      <c r="D81" s="167"/>
      <c r="E81" s="167"/>
    </row>
    <row r="82" spans="1:5">
      <c r="A82" s="167"/>
      <c r="B82" s="167"/>
      <c r="C82" s="167"/>
      <c r="D82" s="167"/>
      <c r="E82" s="167"/>
    </row>
    <row r="83" spans="1:5">
      <c r="A83" s="167"/>
      <c r="B83" s="167"/>
      <c r="C83" s="167"/>
      <c r="D83" s="167"/>
      <c r="E83" s="167"/>
    </row>
    <row r="84" spans="1:5">
      <c r="A84" s="167"/>
      <c r="B84" s="167"/>
      <c r="C84" s="167"/>
      <c r="D84" s="167"/>
      <c r="E84" s="167"/>
    </row>
    <row r="85" spans="1:5">
      <c r="A85" s="167"/>
      <c r="B85" s="167"/>
      <c r="C85" s="167"/>
      <c r="D85" s="167"/>
      <c r="E85" s="167"/>
    </row>
    <row r="86" spans="1:5">
      <c r="A86" s="167"/>
      <c r="B86" s="167"/>
      <c r="C86" s="167"/>
      <c r="D86" s="167"/>
      <c r="E86" s="167"/>
    </row>
    <row r="87" spans="1:5">
      <c r="A87" s="167"/>
      <c r="B87" s="167"/>
      <c r="C87" s="167"/>
      <c r="D87" s="167"/>
      <c r="E87" s="167"/>
    </row>
    <row r="88" spans="1:5">
      <c r="A88" s="167"/>
      <c r="B88" s="167"/>
      <c r="C88" s="167"/>
      <c r="D88" s="167"/>
      <c r="E88" s="167"/>
    </row>
    <row r="89" spans="1:5">
      <c r="A89" s="167"/>
      <c r="B89" s="167"/>
      <c r="C89" s="167"/>
      <c r="D89" s="167"/>
      <c r="E89" s="167"/>
    </row>
    <row r="90" spans="1:5">
      <c r="A90" s="167"/>
      <c r="B90" s="167"/>
      <c r="C90" s="167"/>
      <c r="D90" s="167"/>
      <c r="E90" s="167"/>
    </row>
    <row r="91" spans="1:5">
      <c r="A91" s="167"/>
      <c r="B91" s="167"/>
      <c r="C91" s="167"/>
      <c r="D91" s="167"/>
      <c r="E91" s="167"/>
    </row>
    <row r="92" spans="1:5">
      <c r="A92" s="167"/>
      <c r="B92" s="167"/>
      <c r="C92" s="167"/>
      <c r="D92" s="167"/>
      <c r="E92" s="167"/>
    </row>
    <row r="93" spans="1:5">
      <c r="A93" s="167"/>
      <c r="B93" s="173"/>
      <c r="C93" s="167"/>
      <c r="D93" s="167"/>
      <c r="E93" s="167"/>
    </row>
    <row r="94" spans="1:5">
      <c r="A94" s="165" t="s">
        <v>505</v>
      </c>
      <c r="B94" s="167"/>
      <c r="C94" s="204" t="s">
        <v>506</v>
      </c>
      <c r="D94" s="204"/>
      <c r="E94" s="204"/>
    </row>
    <row r="95" spans="1:5" ht="15" customHeight="1">
      <c r="A95" s="166" t="s">
        <v>496</v>
      </c>
      <c r="B95" s="167"/>
      <c r="C95" s="203" t="s">
        <v>507</v>
      </c>
      <c r="D95" s="203"/>
      <c r="E95" s="203"/>
    </row>
    <row r="96" spans="1:5">
      <c r="A96" s="167"/>
      <c r="B96" s="167"/>
      <c r="C96" s="167"/>
      <c r="D96" s="167"/>
      <c r="E96" s="167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opLeftCell="A70" workbookViewId="0">
      <selection activeCell="C100" sqref="C100"/>
    </sheetView>
  </sheetViews>
  <sheetFormatPr baseColWidth="10" defaultRowHeight="15"/>
  <cols>
    <col min="1" max="1" width="11.42578125" customWidth="1"/>
    <col min="3" max="3" width="42.42578125" customWidth="1"/>
    <col min="4" max="4" width="12.85546875" bestFit="1" customWidth="1"/>
    <col min="5" max="5" width="12.28515625" customWidth="1"/>
    <col min="6" max="8" width="12.85546875" bestFit="1" customWidth="1"/>
    <col min="9" max="9" width="12" bestFit="1" customWidth="1"/>
  </cols>
  <sheetData>
    <row r="1" spans="1:9">
      <c r="A1" s="276" t="s">
        <v>489</v>
      </c>
      <c r="B1" s="277"/>
      <c r="C1" s="277"/>
      <c r="D1" s="277"/>
      <c r="E1" s="277"/>
      <c r="F1" s="277"/>
      <c r="G1" s="277"/>
      <c r="H1" s="277"/>
      <c r="I1" s="278"/>
    </row>
    <row r="2" spans="1:9">
      <c r="A2" s="270" t="s">
        <v>226</v>
      </c>
      <c r="B2" s="271"/>
      <c r="C2" s="271"/>
      <c r="D2" s="271"/>
      <c r="E2" s="271"/>
      <c r="F2" s="271"/>
      <c r="G2" s="271"/>
      <c r="H2" s="271"/>
      <c r="I2" s="279"/>
    </row>
    <row r="3" spans="1:9">
      <c r="A3" s="270" t="s">
        <v>502</v>
      </c>
      <c r="B3" s="271"/>
      <c r="C3" s="271"/>
      <c r="D3" s="271"/>
      <c r="E3" s="271"/>
      <c r="F3" s="271"/>
      <c r="G3" s="271"/>
      <c r="H3" s="271"/>
      <c r="I3" s="279"/>
    </row>
    <row r="4" spans="1:9" ht="15.75" thickBot="1">
      <c r="A4" s="272" t="s">
        <v>1</v>
      </c>
      <c r="B4" s="273"/>
      <c r="C4" s="273"/>
      <c r="D4" s="273"/>
      <c r="E4" s="273"/>
      <c r="F4" s="273"/>
      <c r="G4" s="273"/>
      <c r="H4" s="273"/>
      <c r="I4" s="280"/>
    </row>
    <row r="5" spans="1:9" ht="15.75" thickBot="1">
      <c r="A5" s="276"/>
      <c r="B5" s="277"/>
      <c r="C5" s="278"/>
      <c r="D5" s="224" t="s">
        <v>227</v>
      </c>
      <c r="E5" s="225"/>
      <c r="F5" s="225"/>
      <c r="G5" s="225"/>
      <c r="H5" s="226"/>
      <c r="I5" s="250" t="s">
        <v>228</v>
      </c>
    </row>
    <row r="6" spans="1:9">
      <c r="A6" s="270" t="s">
        <v>202</v>
      </c>
      <c r="B6" s="271"/>
      <c r="C6" s="279"/>
      <c r="D6" s="250" t="s">
        <v>230</v>
      </c>
      <c r="E6" s="221" t="s">
        <v>231</v>
      </c>
      <c r="F6" s="250" t="s">
        <v>232</v>
      </c>
      <c r="G6" s="250" t="s">
        <v>187</v>
      </c>
      <c r="H6" s="250" t="s">
        <v>233</v>
      </c>
      <c r="I6" s="281"/>
    </row>
    <row r="7" spans="1:9" ht="15.75" thickBot="1">
      <c r="A7" s="272" t="s">
        <v>229</v>
      </c>
      <c r="B7" s="273"/>
      <c r="C7" s="280"/>
      <c r="D7" s="251"/>
      <c r="E7" s="223"/>
      <c r="F7" s="251"/>
      <c r="G7" s="251"/>
      <c r="H7" s="251"/>
      <c r="I7" s="251"/>
    </row>
    <row r="8" spans="1:9">
      <c r="A8" s="285"/>
      <c r="B8" s="286"/>
      <c r="C8" s="287"/>
      <c r="D8" s="30"/>
      <c r="E8" s="30"/>
      <c r="F8" s="30"/>
      <c r="G8" s="30"/>
      <c r="H8" s="30"/>
      <c r="I8" s="30"/>
    </row>
    <row r="9" spans="1:9">
      <c r="A9" s="288" t="s">
        <v>234</v>
      </c>
      <c r="B9" s="289"/>
      <c r="C9" s="290"/>
      <c r="D9" s="30"/>
      <c r="E9" s="30"/>
      <c r="F9" s="30"/>
      <c r="G9" s="30"/>
      <c r="H9" s="30"/>
      <c r="I9" s="30"/>
    </row>
    <row r="10" spans="1:9">
      <c r="A10" s="282" t="s">
        <v>235</v>
      </c>
      <c r="B10" s="283"/>
      <c r="C10" s="284"/>
      <c r="D10" s="30"/>
      <c r="E10" s="30"/>
      <c r="F10" s="30"/>
      <c r="G10" s="30"/>
      <c r="H10" s="30"/>
      <c r="I10" s="30"/>
    </row>
    <row r="11" spans="1:9">
      <c r="A11" s="282" t="s">
        <v>236</v>
      </c>
      <c r="B11" s="283"/>
      <c r="C11" s="284"/>
      <c r="D11" s="30"/>
      <c r="E11" s="30"/>
      <c r="F11" s="30"/>
      <c r="G11" s="30"/>
      <c r="H11" s="30"/>
      <c r="I11" s="30"/>
    </row>
    <row r="12" spans="1:9">
      <c r="A12" s="282" t="s">
        <v>237</v>
      </c>
      <c r="B12" s="283"/>
      <c r="C12" s="284"/>
      <c r="D12" s="30"/>
      <c r="E12" s="30"/>
      <c r="F12" s="30"/>
      <c r="G12" s="30"/>
      <c r="H12" s="30"/>
      <c r="I12" s="30"/>
    </row>
    <row r="13" spans="1:9">
      <c r="A13" s="282" t="s">
        <v>238</v>
      </c>
      <c r="B13" s="283"/>
      <c r="C13" s="284"/>
      <c r="D13" s="30"/>
      <c r="E13" s="30"/>
      <c r="F13" s="30"/>
      <c r="G13" s="30"/>
      <c r="H13" s="30"/>
      <c r="I13" s="30"/>
    </row>
    <row r="14" spans="1:9">
      <c r="A14" s="282" t="s">
        <v>239</v>
      </c>
      <c r="B14" s="283"/>
      <c r="C14" s="284"/>
      <c r="D14" s="30"/>
      <c r="E14" s="30"/>
      <c r="F14" s="30"/>
      <c r="G14" s="30"/>
      <c r="H14" s="30"/>
      <c r="I14" s="30"/>
    </row>
    <row r="15" spans="1:9">
      <c r="A15" s="282" t="s">
        <v>240</v>
      </c>
      <c r="B15" s="283"/>
      <c r="C15" s="284"/>
      <c r="D15" s="30">
        <v>240000</v>
      </c>
      <c r="E15" s="81">
        <v>0</v>
      </c>
      <c r="F15" s="81">
        <f>+D15+E15</f>
        <v>240000</v>
      </c>
      <c r="G15" s="81">
        <v>67296</v>
      </c>
      <c r="H15" s="81">
        <f>+G15</f>
        <v>67296</v>
      </c>
      <c r="I15" s="81">
        <f>G15-D15</f>
        <v>-172704</v>
      </c>
    </row>
    <row r="16" spans="1:9">
      <c r="A16" s="282" t="s">
        <v>241</v>
      </c>
      <c r="B16" s="283"/>
      <c r="C16" s="284"/>
      <c r="D16" s="30"/>
      <c r="E16" s="30"/>
      <c r="F16" s="30"/>
      <c r="G16" s="30"/>
      <c r="H16" s="30"/>
      <c r="I16" s="30"/>
    </row>
    <row r="17" spans="1:9">
      <c r="A17" s="282" t="s">
        <v>242</v>
      </c>
      <c r="B17" s="293"/>
      <c r="C17" s="284"/>
      <c r="D17" s="99">
        <f>+D19</f>
        <v>178500000</v>
      </c>
      <c r="E17" s="81">
        <f t="shared" ref="E17:I17" si="0">+E19</f>
        <v>41286374</v>
      </c>
      <c r="F17" s="81">
        <f t="shared" si="0"/>
        <v>219786374</v>
      </c>
      <c r="G17" s="81">
        <f t="shared" si="0"/>
        <v>182446374</v>
      </c>
      <c r="H17" s="81">
        <f t="shared" si="0"/>
        <v>182446374</v>
      </c>
      <c r="I17" s="81">
        <f t="shared" si="0"/>
        <v>3946374</v>
      </c>
    </row>
    <row r="18" spans="1:9">
      <c r="A18" s="26" t="s">
        <v>243</v>
      </c>
      <c r="B18" s="41"/>
      <c r="C18" s="42"/>
      <c r="D18" s="96"/>
      <c r="E18" s="97"/>
      <c r="F18" s="97"/>
      <c r="G18" s="97"/>
      <c r="H18" s="97"/>
      <c r="I18" s="97"/>
    </row>
    <row r="19" spans="1:9" ht="14.45" customHeight="1">
      <c r="A19" s="34"/>
      <c r="B19" s="291" t="s">
        <v>244</v>
      </c>
      <c r="C19" s="292"/>
      <c r="D19" s="99">
        <v>178500000</v>
      </c>
      <c r="E19" s="81">
        <v>41286374</v>
      </c>
      <c r="F19" s="81">
        <v>219786374</v>
      </c>
      <c r="G19" s="81">
        <v>182446374</v>
      </c>
      <c r="H19" s="81">
        <v>182446374</v>
      </c>
      <c r="I19" s="81">
        <f>G19-D19</f>
        <v>3946374</v>
      </c>
    </row>
    <row r="20" spans="1:9">
      <c r="A20" s="34"/>
      <c r="B20" s="291" t="s">
        <v>245</v>
      </c>
      <c r="C20" s="292"/>
      <c r="D20" s="30"/>
      <c r="E20" s="30"/>
      <c r="F20" s="30"/>
      <c r="G20" s="30"/>
      <c r="H20" s="30"/>
      <c r="I20" s="30"/>
    </row>
    <row r="21" spans="1:9">
      <c r="A21" s="34"/>
      <c r="B21" s="291" t="s">
        <v>246</v>
      </c>
      <c r="C21" s="292"/>
      <c r="D21" s="30"/>
      <c r="E21" s="30"/>
      <c r="F21" s="30"/>
      <c r="G21" s="30"/>
      <c r="H21" s="30"/>
      <c r="I21" s="30"/>
    </row>
    <row r="22" spans="1:9">
      <c r="A22" s="34"/>
      <c r="B22" s="291" t="s">
        <v>247</v>
      </c>
      <c r="C22" s="292"/>
      <c r="D22" s="30"/>
      <c r="E22" s="30"/>
      <c r="F22" s="30"/>
      <c r="G22" s="30"/>
      <c r="H22" s="30"/>
      <c r="I22" s="30"/>
    </row>
    <row r="23" spans="1:9">
      <c r="A23" s="34"/>
      <c r="B23" s="291" t="s">
        <v>248</v>
      </c>
      <c r="C23" s="292"/>
      <c r="D23" s="30"/>
      <c r="E23" s="30"/>
      <c r="F23" s="30"/>
      <c r="G23" s="30"/>
      <c r="H23" s="30"/>
      <c r="I23" s="30"/>
    </row>
    <row r="24" spans="1:9">
      <c r="A24" s="34"/>
      <c r="B24" s="291" t="s">
        <v>249</v>
      </c>
      <c r="C24" s="292"/>
      <c r="D24" s="30"/>
      <c r="E24" s="30"/>
      <c r="F24" s="30"/>
      <c r="G24" s="30"/>
      <c r="H24" s="30"/>
      <c r="I24" s="30"/>
    </row>
    <row r="25" spans="1:9">
      <c r="A25" s="34"/>
      <c r="B25" s="291" t="s">
        <v>250</v>
      </c>
      <c r="C25" s="292"/>
      <c r="D25" s="30"/>
      <c r="E25" s="30"/>
      <c r="F25" s="30"/>
      <c r="G25" s="30"/>
      <c r="H25" s="30"/>
      <c r="I25" s="30"/>
    </row>
    <row r="26" spans="1:9">
      <c r="A26" s="34"/>
      <c r="B26" s="291" t="s">
        <v>251</v>
      </c>
      <c r="C26" s="292"/>
      <c r="D26" s="30"/>
      <c r="E26" s="30"/>
      <c r="F26" s="30"/>
      <c r="G26" s="30"/>
      <c r="H26" s="30"/>
      <c r="I26" s="30"/>
    </row>
    <row r="27" spans="1:9">
      <c r="A27" s="34"/>
      <c r="B27" s="291" t="s">
        <v>252</v>
      </c>
      <c r="C27" s="292"/>
      <c r="D27" s="30"/>
      <c r="E27" s="30"/>
      <c r="F27" s="30"/>
      <c r="G27" s="30"/>
      <c r="H27" s="30"/>
      <c r="I27" s="30"/>
    </row>
    <row r="28" spans="1:9">
      <c r="A28" s="34"/>
      <c r="B28" s="291" t="s">
        <v>253</v>
      </c>
      <c r="C28" s="292"/>
      <c r="D28" s="30"/>
      <c r="E28" s="30"/>
      <c r="F28" s="30"/>
      <c r="G28" s="30"/>
      <c r="H28" s="30"/>
      <c r="I28" s="30"/>
    </row>
    <row r="29" spans="1:9">
      <c r="A29" s="34"/>
      <c r="B29" s="291" t="s">
        <v>254</v>
      </c>
      <c r="C29" s="292"/>
      <c r="D29" s="30"/>
      <c r="E29" s="30"/>
      <c r="F29" s="30"/>
      <c r="G29" s="30"/>
      <c r="H29" s="30"/>
      <c r="I29" s="30"/>
    </row>
    <row r="30" spans="1:9">
      <c r="A30" s="299" t="s">
        <v>255</v>
      </c>
      <c r="B30" s="300"/>
      <c r="C30" s="292"/>
      <c r="D30" s="30"/>
      <c r="E30" s="30"/>
      <c r="F30" s="30"/>
      <c r="G30" s="30"/>
      <c r="H30" s="30"/>
      <c r="I30" s="30"/>
    </row>
    <row r="31" spans="1:9">
      <c r="A31" s="34"/>
      <c r="B31" s="291" t="s">
        <v>256</v>
      </c>
      <c r="C31" s="292"/>
      <c r="D31" s="30"/>
      <c r="E31" s="30"/>
      <c r="F31" s="30"/>
      <c r="G31" s="30"/>
      <c r="H31" s="30"/>
      <c r="I31" s="30"/>
    </row>
    <row r="32" spans="1:9">
      <c r="A32" s="34"/>
      <c r="B32" s="291" t="s">
        <v>257</v>
      </c>
      <c r="C32" s="292"/>
      <c r="D32" s="30"/>
      <c r="E32" s="30"/>
      <c r="F32" s="30"/>
      <c r="G32" s="30"/>
      <c r="H32" s="30"/>
      <c r="I32" s="30"/>
    </row>
    <row r="33" spans="1:9">
      <c r="A33" s="34"/>
      <c r="B33" s="291" t="s">
        <v>258</v>
      </c>
      <c r="C33" s="292"/>
      <c r="D33" s="30"/>
      <c r="E33" s="30"/>
      <c r="F33" s="30"/>
      <c r="G33" s="30"/>
      <c r="H33" s="30"/>
      <c r="I33" s="30"/>
    </row>
    <row r="34" spans="1:9">
      <c r="A34" s="34"/>
      <c r="B34" s="291" t="s">
        <v>259</v>
      </c>
      <c r="C34" s="292"/>
      <c r="D34" s="30"/>
      <c r="E34" s="30"/>
      <c r="F34" s="30"/>
      <c r="G34" s="30"/>
      <c r="H34" s="30"/>
      <c r="I34" s="30"/>
    </row>
    <row r="35" spans="1:9">
      <c r="A35" s="34"/>
      <c r="B35" s="291" t="s">
        <v>260</v>
      </c>
      <c r="C35" s="292"/>
      <c r="D35" s="30"/>
      <c r="E35" s="30"/>
      <c r="F35" s="30"/>
      <c r="G35" s="30"/>
      <c r="H35" s="30"/>
      <c r="I35" s="30"/>
    </row>
    <row r="36" spans="1:9">
      <c r="A36" s="299" t="s">
        <v>261</v>
      </c>
      <c r="B36" s="291"/>
      <c r="C36" s="292"/>
      <c r="D36" s="30"/>
      <c r="E36" s="30"/>
      <c r="F36" s="30"/>
      <c r="G36" s="30"/>
      <c r="H36" s="30"/>
      <c r="I36" s="30"/>
    </row>
    <row r="37" spans="1:9">
      <c r="A37" s="299" t="s">
        <v>262</v>
      </c>
      <c r="B37" s="300"/>
      <c r="C37" s="292"/>
      <c r="D37" s="30"/>
      <c r="E37" s="30"/>
      <c r="F37" s="30"/>
      <c r="G37" s="30"/>
      <c r="H37" s="30"/>
      <c r="I37" s="30"/>
    </row>
    <row r="38" spans="1:9">
      <c r="A38" s="34"/>
      <c r="B38" s="291" t="s">
        <v>263</v>
      </c>
      <c r="C38" s="292"/>
      <c r="D38" s="30"/>
      <c r="E38" s="30"/>
      <c r="F38" s="30"/>
      <c r="G38" s="30"/>
      <c r="H38" s="30"/>
      <c r="I38" s="30"/>
    </row>
    <row r="39" spans="1:9">
      <c r="A39" s="299" t="s">
        <v>264</v>
      </c>
      <c r="B39" s="300"/>
      <c r="C39" s="292"/>
      <c r="D39" s="30"/>
      <c r="E39" s="30"/>
      <c r="F39" s="30"/>
      <c r="G39" s="30"/>
      <c r="H39" s="30"/>
      <c r="I39" s="30"/>
    </row>
    <row r="40" spans="1:9">
      <c r="A40" s="34"/>
      <c r="B40" s="291" t="s">
        <v>265</v>
      </c>
      <c r="C40" s="292"/>
      <c r="D40" s="30"/>
      <c r="E40" s="30"/>
      <c r="F40" s="30"/>
      <c r="G40" s="30"/>
      <c r="H40" s="30"/>
      <c r="I40" s="30"/>
    </row>
    <row r="41" spans="1:9">
      <c r="A41" s="34"/>
      <c r="B41" s="291" t="s">
        <v>266</v>
      </c>
      <c r="C41" s="292"/>
      <c r="D41" s="30"/>
      <c r="E41" s="30"/>
      <c r="F41" s="30"/>
      <c r="G41" s="30"/>
      <c r="H41" s="30"/>
      <c r="I41" s="30"/>
    </row>
    <row r="42" spans="1:9">
      <c r="A42" s="36"/>
      <c r="B42" s="37"/>
      <c r="C42" s="38"/>
      <c r="D42" s="30"/>
      <c r="E42" s="30"/>
      <c r="F42" s="30"/>
      <c r="G42" s="30"/>
      <c r="H42" s="30"/>
      <c r="I42" s="30"/>
    </row>
    <row r="43" spans="1:9">
      <c r="A43" s="28" t="s">
        <v>267</v>
      </c>
      <c r="B43" s="43"/>
      <c r="C43" s="44"/>
      <c r="D43" s="296">
        <f>SUM(D39,D36,D30,D17,D10:D16)</f>
        <v>178740000</v>
      </c>
      <c r="E43" s="296">
        <f t="shared" ref="E43:I43" si="1">SUM(E39,E36,E30,E17,E10:E16)</f>
        <v>41286374</v>
      </c>
      <c r="F43" s="294">
        <f t="shared" si="1"/>
        <v>220026374</v>
      </c>
      <c r="G43" s="295">
        <f t="shared" si="1"/>
        <v>182513670</v>
      </c>
      <c r="H43" s="295">
        <f t="shared" si="1"/>
        <v>182513670</v>
      </c>
      <c r="I43" s="295">
        <f t="shared" si="1"/>
        <v>3773670</v>
      </c>
    </row>
    <row r="44" spans="1:9">
      <c r="A44" s="28" t="s">
        <v>268</v>
      </c>
      <c r="B44" s="43"/>
      <c r="C44" s="44"/>
      <c r="D44" s="296"/>
      <c r="E44" s="296"/>
      <c r="F44" s="294"/>
      <c r="G44" s="295"/>
      <c r="H44" s="295"/>
      <c r="I44" s="295"/>
    </row>
    <row r="45" spans="1:9">
      <c r="A45" s="288" t="s">
        <v>269</v>
      </c>
      <c r="B45" s="289"/>
      <c r="C45" s="302"/>
      <c r="D45" s="98"/>
      <c r="E45" s="98"/>
      <c r="F45" s="98"/>
      <c r="G45" s="98"/>
      <c r="H45" s="98"/>
      <c r="I45" s="111"/>
    </row>
    <row r="46" spans="1:9">
      <c r="A46" s="36"/>
      <c r="B46" s="37"/>
      <c r="C46" s="38"/>
      <c r="D46" s="99"/>
      <c r="E46" s="99"/>
      <c r="F46" s="99"/>
      <c r="G46" s="99"/>
      <c r="H46" s="99"/>
      <c r="I46" s="99"/>
    </row>
    <row r="47" spans="1:9">
      <c r="A47" s="288" t="s">
        <v>270</v>
      </c>
      <c r="B47" s="289"/>
      <c r="C47" s="302"/>
      <c r="D47" s="99"/>
      <c r="E47" s="99"/>
      <c r="F47" s="99"/>
      <c r="G47" s="99"/>
      <c r="H47" s="99"/>
      <c r="I47" s="99"/>
    </row>
    <row r="48" spans="1:9">
      <c r="A48" s="256" t="s">
        <v>271</v>
      </c>
      <c r="B48" s="307"/>
      <c r="C48" s="308"/>
      <c r="D48" s="30"/>
      <c r="E48" s="30"/>
      <c r="F48" s="30"/>
      <c r="G48" s="30"/>
      <c r="H48" s="30"/>
      <c r="I48" s="30"/>
    </row>
    <row r="49" spans="1:9">
      <c r="A49" s="282" t="s">
        <v>272</v>
      </c>
      <c r="B49" s="293"/>
      <c r="C49" s="284"/>
      <c r="D49" s="30"/>
      <c r="E49" s="30"/>
      <c r="F49" s="30"/>
      <c r="G49" s="30"/>
      <c r="H49" s="30"/>
      <c r="I49" s="30"/>
    </row>
    <row r="50" spans="1:9">
      <c r="A50" s="282" t="s">
        <v>273</v>
      </c>
      <c r="B50" s="293"/>
      <c r="C50" s="284"/>
      <c r="D50" s="30"/>
      <c r="E50" s="30"/>
      <c r="F50" s="30"/>
      <c r="G50" s="30"/>
      <c r="H50" s="30"/>
      <c r="I50" s="30"/>
    </row>
    <row r="51" spans="1:9">
      <c r="A51" s="282" t="s">
        <v>274</v>
      </c>
      <c r="B51" s="293"/>
      <c r="C51" s="284"/>
      <c r="D51" s="30"/>
      <c r="E51" s="30"/>
      <c r="F51" s="30"/>
      <c r="G51" s="30"/>
      <c r="H51" s="30"/>
      <c r="I51" s="30"/>
    </row>
    <row r="52" spans="1:9">
      <c r="A52" s="282" t="s">
        <v>275</v>
      </c>
      <c r="B52" s="293"/>
      <c r="C52" s="284"/>
      <c r="D52" s="30"/>
      <c r="E52" s="30"/>
      <c r="F52" s="30"/>
      <c r="G52" s="30"/>
      <c r="H52" s="30"/>
      <c r="I52" s="30"/>
    </row>
    <row r="53" spans="1:9">
      <c r="A53" s="282" t="s">
        <v>276</v>
      </c>
      <c r="B53" s="293"/>
      <c r="C53" s="284"/>
      <c r="D53" s="30"/>
      <c r="E53" s="30"/>
      <c r="F53" s="30"/>
      <c r="G53" s="30"/>
      <c r="H53" s="30"/>
      <c r="I53" s="30"/>
    </row>
    <row r="54" spans="1:9">
      <c r="A54" s="282" t="s">
        <v>277</v>
      </c>
      <c r="B54" s="293"/>
      <c r="C54" s="284"/>
      <c r="D54" s="30"/>
      <c r="E54" s="30"/>
      <c r="F54" s="30"/>
      <c r="G54" s="30"/>
      <c r="H54" s="30"/>
      <c r="I54" s="30"/>
    </row>
    <row r="55" spans="1:9">
      <c r="A55" s="282" t="s">
        <v>278</v>
      </c>
      <c r="B55" s="293"/>
      <c r="C55" s="284"/>
      <c r="D55" s="30"/>
      <c r="E55" s="30"/>
      <c r="F55" s="30"/>
      <c r="G55" s="30"/>
      <c r="H55" s="30"/>
      <c r="I55" s="30"/>
    </row>
    <row r="56" spans="1:9">
      <c r="A56" s="282" t="s">
        <v>279</v>
      </c>
      <c r="B56" s="293"/>
      <c r="C56" s="309"/>
      <c r="D56" s="30"/>
      <c r="E56" s="30"/>
      <c r="F56" s="30"/>
      <c r="G56" s="30"/>
      <c r="H56" s="30"/>
      <c r="I56" s="30"/>
    </row>
    <row r="57" spans="1:9">
      <c r="A57" s="256" t="s">
        <v>280</v>
      </c>
      <c r="B57" s="307"/>
      <c r="C57" s="308"/>
      <c r="D57" s="30"/>
      <c r="E57" s="30"/>
      <c r="F57" s="30"/>
      <c r="G57" s="30"/>
      <c r="H57" s="30"/>
      <c r="I57" s="30"/>
    </row>
    <row r="58" spans="1:9">
      <c r="A58" s="299" t="s">
        <v>281</v>
      </c>
      <c r="B58" s="291"/>
      <c r="C58" s="292"/>
      <c r="D58" s="30"/>
      <c r="E58" s="30"/>
      <c r="F58" s="30"/>
      <c r="G58" s="30"/>
      <c r="H58" s="30"/>
      <c r="I58" s="30"/>
    </row>
    <row r="59" spans="1:9">
      <c r="A59" s="299" t="s">
        <v>282</v>
      </c>
      <c r="B59" s="291"/>
      <c r="C59" s="292"/>
      <c r="D59" s="30"/>
      <c r="E59" s="30"/>
      <c r="F59" s="30"/>
      <c r="G59" s="30"/>
      <c r="H59" s="30"/>
      <c r="I59" s="30"/>
    </row>
    <row r="60" spans="1:9">
      <c r="A60" s="299" t="s">
        <v>283</v>
      </c>
      <c r="B60" s="291"/>
      <c r="C60" s="292"/>
      <c r="D60" s="30"/>
      <c r="E60" s="30"/>
      <c r="F60" s="30"/>
      <c r="G60" s="30"/>
      <c r="H60" s="30"/>
      <c r="I60" s="30"/>
    </row>
    <row r="61" spans="1:9">
      <c r="A61" s="299" t="s">
        <v>284</v>
      </c>
      <c r="B61" s="291"/>
      <c r="C61" s="292"/>
      <c r="D61" s="30"/>
      <c r="E61" s="30"/>
      <c r="F61" s="30"/>
      <c r="G61" s="30"/>
      <c r="H61" s="30"/>
      <c r="I61" s="30"/>
    </row>
    <row r="62" spans="1:9">
      <c r="A62" s="256" t="s">
        <v>285</v>
      </c>
      <c r="B62" s="307"/>
      <c r="C62" s="308"/>
      <c r="D62" s="30"/>
      <c r="E62" s="30"/>
      <c r="F62" s="30"/>
      <c r="G62" s="30"/>
      <c r="H62" s="30"/>
      <c r="I62" s="30"/>
    </row>
    <row r="63" spans="1:9">
      <c r="A63" s="299" t="s">
        <v>286</v>
      </c>
      <c r="B63" s="291"/>
      <c r="C63" s="292"/>
      <c r="D63" s="30"/>
      <c r="E63" s="30"/>
      <c r="F63" s="30"/>
      <c r="G63" s="30"/>
      <c r="H63" s="30"/>
      <c r="I63" s="30"/>
    </row>
    <row r="64" spans="1:9">
      <c r="A64" s="299" t="s">
        <v>287</v>
      </c>
      <c r="B64" s="291"/>
      <c r="C64" s="292"/>
      <c r="D64" s="30"/>
      <c r="E64" s="30"/>
      <c r="F64" s="30"/>
      <c r="G64" s="30"/>
      <c r="H64" s="30"/>
      <c r="I64" s="30"/>
    </row>
    <row r="65" spans="1:9">
      <c r="A65" s="256" t="s">
        <v>288</v>
      </c>
      <c r="B65" s="307"/>
      <c r="C65" s="308"/>
      <c r="D65" s="30"/>
      <c r="E65" s="30"/>
      <c r="F65" s="30"/>
      <c r="G65" s="30"/>
      <c r="H65" s="30"/>
      <c r="I65" s="30"/>
    </row>
    <row r="66" spans="1:9">
      <c r="A66" s="256" t="s">
        <v>289</v>
      </c>
      <c r="B66" s="307"/>
      <c r="C66" s="308"/>
      <c r="D66" s="30"/>
      <c r="E66" s="30"/>
      <c r="F66" s="30"/>
      <c r="G66" s="30"/>
      <c r="H66" s="30"/>
      <c r="I66" s="30"/>
    </row>
    <row r="67" spans="1:9">
      <c r="A67" s="36"/>
      <c r="B67" s="303"/>
      <c r="C67" s="304"/>
      <c r="D67" s="30"/>
      <c r="E67" s="30"/>
      <c r="F67" s="30"/>
      <c r="G67" s="30"/>
      <c r="H67" s="30"/>
      <c r="I67" s="30"/>
    </row>
    <row r="68" spans="1:9">
      <c r="A68" s="288" t="s">
        <v>290</v>
      </c>
      <c r="B68" s="289"/>
      <c r="C68" s="302"/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</row>
    <row r="69" spans="1:9">
      <c r="A69" s="36"/>
      <c r="B69" s="303"/>
      <c r="C69" s="304"/>
      <c r="D69" s="30"/>
      <c r="E69" s="30"/>
      <c r="F69" s="30"/>
      <c r="G69" s="30"/>
      <c r="H69" s="30"/>
      <c r="I69" s="30"/>
    </row>
    <row r="70" spans="1:9">
      <c r="A70" s="288" t="s">
        <v>291</v>
      </c>
      <c r="B70" s="289"/>
      <c r="C70" s="302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</row>
    <row r="71" spans="1:9">
      <c r="A71" s="256" t="s">
        <v>292</v>
      </c>
      <c r="B71" s="307"/>
      <c r="C71" s="308"/>
      <c r="D71" s="30"/>
      <c r="E71" s="30"/>
      <c r="F71" s="30"/>
      <c r="G71" s="30"/>
      <c r="H71" s="30"/>
      <c r="I71" s="30"/>
    </row>
    <row r="72" spans="1:9">
      <c r="A72" s="36"/>
      <c r="B72" s="303"/>
      <c r="C72" s="304"/>
      <c r="D72" s="30"/>
      <c r="E72" s="30"/>
      <c r="F72" s="30"/>
      <c r="G72" s="30"/>
      <c r="H72" s="105"/>
      <c r="I72" s="30"/>
    </row>
    <row r="73" spans="1:9">
      <c r="A73" s="288" t="s">
        <v>293</v>
      </c>
      <c r="B73" s="289"/>
      <c r="C73" s="302"/>
      <c r="D73" s="100">
        <f>SUM(D70+D68+D43)</f>
        <v>178740000</v>
      </c>
      <c r="E73" s="100">
        <f t="shared" ref="E73:I73" si="2">SUM(E70+E68+E43)</f>
        <v>41286374</v>
      </c>
      <c r="F73" s="100">
        <f t="shared" si="2"/>
        <v>220026374</v>
      </c>
      <c r="G73" s="100">
        <f t="shared" si="2"/>
        <v>182513670</v>
      </c>
      <c r="H73" s="100">
        <f t="shared" si="2"/>
        <v>182513670</v>
      </c>
      <c r="I73" s="100">
        <f t="shared" si="2"/>
        <v>3773670</v>
      </c>
    </row>
    <row r="74" spans="1:9">
      <c r="A74" s="36"/>
      <c r="B74" s="303"/>
      <c r="C74" s="304"/>
      <c r="D74" s="30"/>
      <c r="E74" s="30"/>
      <c r="F74" s="30"/>
      <c r="G74" s="30"/>
      <c r="H74" s="30"/>
      <c r="I74" s="30"/>
    </row>
    <row r="75" spans="1:9">
      <c r="A75" s="264" t="s">
        <v>294</v>
      </c>
      <c r="B75" s="305"/>
      <c r="C75" s="306"/>
      <c r="D75" s="30"/>
      <c r="E75" s="30"/>
      <c r="F75" s="30"/>
      <c r="G75" s="30"/>
      <c r="H75" s="30"/>
      <c r="I75" s="30"/>
    </row>
    <row r="76" spans="1:9">
      <c r="A76" s="299" t="s">
        <v>295</v>
      </c>
      <c r="B76" s="300"/>
      <c r="C76" s="292"/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</row>
    <row r="77" spans="1:9">
      <c r="A77" s="299" t="s">
        <v>296</v>
      </c>
      <c r="B77" s="300"/>
      <c r="C77" s="292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</row>
    <row r="78" spans="1:9">
      <c r="A78" s="288" t="s">
        <v>297</v>
      </c>
      <c r="B78" s="301"/>
      <c r="C78" s="302"/>
      <c r="D78" s="30">
        <f>D76+D77</f>
        <v>0</v>
      </c>
      <c r="E78" s="72">
        <f t="shared" ref="E78:I78" si="3">E76+E77</f>
        <v>0</v>
      </c>
      <c r="F78" s="72">
        <f t="shared" si="3"/>
        <v>0</v>
      </c>
      <c r="G78" s="72">
        <f t="shared" si="3"/>
        <v>0</v>
      </c>
      <c r="H78" s="72">
        <f t="shared" si="3"/>
        <v>0</v>
      </c>
      <c r="I78" s="72">
        <f t="shared" si="3"/>
        <v>0</v>
      </c>
    </row>
    <row r="79" spans="1:9" ht="15.75" thickBot="1">
      <c r="A79" s="40"/>
      <c r="B79" s="297"/>
      <c r="C79" s="298"/>
      <c r="D79" s="32"/>
      <c r="E79" s="32"/>
      <c r="F79" s="32"/>
      <c r="G79" s="32"/>
      <c r="H79" s="32"/>
      <c r="I79" s="32"/>
    </row>
    <row r="97" spans="3:8">
      <c r="C97" s="167"/>
      <c r="D97" s="167"/>
      <c r="E97" s="167"/>
      <c r="F97" s="167"/>
      <c r="G97" s="167"/>
      <c r="H97" s="167"/>
    </row>
    <row r="98" spans="3:8">
      <c r="C98" s="167"/>
      <c r="D98" s="167"/>
      <c r="E98" s="167"/>
      <c r="F98" s="167"/>
      <c r="G98" s="167"/>
      <c r="H98" s="167"/>
    </row>
    <row r="99" spans="3:8">
      <c r="C99" s="165" t="s">
        <v>505</v>
      </c>
      <c r="D99" s="167"/>
      <c r="E99" s="167"/>
      <c r="F99" s="204" t="s">
        <v>506</v>
      </c>
      <c r="G99" s="204"/>
      <c r="H99" s="204"/>
    </row>
    <row r="100" spans="3:8">
      <c r="C100" s="169" t="s">
        <v>496</v>
      </c>
      <c r="D100" s="167"/>
      <c r="E100" s="167"/>
      <c r="F100" s="203" t="s">
        <v>507</v>
      </c>
      <c r="G100" s="203"/>
      <c r="H100" s="203"/>
    </row>
    <row r="101" spans="3:8">
      <c r="C101" s="167"/>
      <c r="D101" s="167"/>
      <c r="E101" s="167"/>
      <c r="F101" s="167"/>
      <c r="G101" s="167"/>
      <c r="H101" s="167"/>
    </row>
    <row r="102" spans="3:8">
      <c r="C102" s="167"/>
      <c r="D102" s="167"/>
      <c r="E102" s="167"/>
      <c r="F102" s="167"/>
      <c r="G102" s="167"/>
      <c r="H102" s="167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A76:C76"/>
    <mergeCell ref="A75:C75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99:H99"/>
    <mergeCell ref="F100:H10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topLeftCell="A151" workbookViewId="0">
      <selection activeCell="C158" sqref="C158"/>
    </sheetView>
  </sheetViews>
  <sheetFormatPr baseColWidth="10" defaultRowHeight="15"/>
  <cols>
    <col min="2" max="2" width="41.5703125" customWidth="1"/>
    <col min="3" max="3" width="15.140625" style="80" bestFit="1" customWidth="1"/>
    <col min="4" max="4" width="12.140625" customWidth="1"/>
    <col min="5" max="5" width="15.140625" style="80" bestFit="1" customWidth="1"/>
    <col min="6" max="7" width="14.140625" bestFit="1" customWidth="1"/>
    <col min="8" max="8" width="15.140625" bestFit="1" customWidth="1"/>
  </cols>
  <sheetData>
    <row r="1" spans="1:8">
      <c r="A1" s="276" t="s">
        <v>489</v>
      </c>
      <c r="B1" s="277"/>
      <c r="C1" s="277"/>
      <c r="D1" s="277"/>
      <c r="E1" s="277"/>
      <c r="F1" s="277"/>
      <c r="G1" s="277"/>
      <c r="H1" s="310"/>
    </row>
    <row r="2" spans="1:8">
      <c r="A2" s="270" t="s">
        <v>298</v>
      </c>
      <c r="B2" s="271"/>
      <c r="C2" s="271"/>
      <c r="D2" s="271"/>
      <c r="E2" s="271"/>
      <c r="F2" s="271"/>
      <c r="G2" s="271"/>
      <c r="H2" s="311"/>
    </row>
    <row r="3" spans="1:8">
      <c r="A3" s="270" t="s">
        <v>299</v>
      </c>
      <c r="B3" s="271"/>
      <c r="C3" s="271"/>
      <c r="D3" s="271"/>
      <c r="E3" s="271"/>
      <c r="F3" s="271"/>
      <c r="G3" s="271"/>
      <c r="H3" s="311"/>
    </row>
    <row r="4" spans="1:8">
      <c r="A4" s="270" t="s">
        <v>503</v>
      </c>
      <c r="B4" s="271"/>
      <c r="C4" s="271"/>
      <c r="D4" s="271"/>
      <c r="E4" s="271"/>
      <c r="F4" s="271"/>
      <c r="G4" s="271"/>
      <c r="H4" s="311"/>
    </row>
    <row r="5" spans="1:8" ht="15.75" thickBot="1">
      <c r="A5" s="272" t="s">
        <v>1</v>
      </c>
      <c r="B5" s="273"/>
      <c r="C5" s="273"/>
      <c r="D5" s="273"/>
      <c r="E5" s="273"/>
      <c r="F5" s="273"/>
      <c r="G5" s="273"/>
      <c r="H5" s="312"/>
    </row>
    <row r="6" spans="1:8" ht="15.75" thickBot="1">
      <c r="A6" s="276" t="s">
        <v>2</v>
      </c>
      <c r="B6" s="278"/>
      <c r="C6" s="224" t="s">
        <v>300</v>
      </c>
      <c r="D6" s="225"/>
      <c r="E6" s="225"/>
      <c r="F6" s="225"/>
      <c r="G6" s="226"/>
      <c r="H6" s="221" t="s">
        <v>301</v>
      </c>
    </row>
    <row r="7" spans="1:8" ht="34.5" thickBot="1">
      <c r="A7" s="272"/>
      <c r="B7" s="280"/>
      <c r="C7" s="200" t="s">
        <v>186</v>
      </c>
      <c r="D7" s="196" t="s">
        <v>302</v>
      </c>
      <c r="E7" s="201" t="s">
        <v>303</v>
      </c>
      <c r="F7" s="123" t="s">
        <v>187</v>
      </c>
      <c r="G7" s="122" t="s">
        <v>189</v>
      </c>
      <c r="H7" s="223"/>
    </row>
    <row r="8" spans="1:8">
      <c r="A8" s="313" t="s">
        <v>304</v>
      </c>
      <c r="B8" s="314"/>
      <c r="C8" s="102">
        <f>SUM(C9,C17,C27,C37,C47,C57,C61,C70,C74,)</f>
        <v>178740000</v>
      </c>
      <c r="D8" s="135">
        <f>SUM(D9,D17,D27,D37,D47,D57,D61,D70,D74,)</f>
        <v>41286374</v>
      </c>
      <c r="E8" s="107">
        <f>SUM(C8:D8)</f>
        <v>220026374</v>
      </c>
      <c r="F8" s="189">
        <f t="shared" ref="F8:G8" si="0">SUM(F9,F17,F27,F37,F47,F57,F61,F70,F74,)</f>
        <v>184490786</v>
      </c>
      <c r="G8" s="106">
        <f t="shared" si="0"/>
        <v>184251949</v>
      </c>
      <c r="H8" s="135">
        <f>SUM(H9,H17,H27,H37,H47,H57,H61,H70,H74,)</f>
        <v>35535588</v>
      </c>
    </row>
    <row r="9" spans="1:8" s="82" customFormat="1">
      <c r="A9" s="264" t="s">
        <v>305</v>
      </c>
      <c r="B9" s="265"/>
      <c r="C9" s="190">
        <f>SUM(C10:C16)</f>
        <v>97723182</v>
      </c>
      <c r="D9" s="136">
        <f t="shared" ref="D9:H9" si="1">SUM(D10:D16)</f>
        <v>3381919</v>
      </c>
      <c r="E9" s="107">
        <f>SUM(E10:E16)</f>
        <v>101105101</v>
      </c>
      <c r="F9" s="136">
        <f t="shared" si="1"/>
        <v>71385142</v>
      </c>
      <c r="G9" s="107">
        <f t="shared" si="1"/>
        <v>71146305</v>
      </c>
      <c r="H9" s="136">
        <f t="shared" si="1"/>
        <v>29719959</v>
      </c>
    </row>
    <row r="10" spans="1:8">
      <c r="A10" s="299" t="s">
        <v>306</v>
      </c>
      <c r="B10" s="315"/>
      <c r="C10" s="155">
        <v>45870622</v>
      </c>
      <c r="D10" s="158">
        <v>-4030000</v>
      </c>
      <c r="E10" s="160">
        <f t="shared" ref="E10:E16" si="2">+C10+D10</f>
        <v>41840622</v>
      </c>
      <c r="F10" s="158">
        <v>35005765</v>
      </c>
      <c r="G10" s="202">
        <v>35005765</v>
      </c>
      <c r="H10" s="158">
        <f t="shared" ref="H10:H16" si="3">+E10-F10</f>
        <v>6834857</v>
      </c>
    </row>
    <row r="11" spans="1:8">
      <c r="A11" s="299" t="s">
        <v>307</v>
      </c>
      <c r="B11" s="315"/>
      <c r="C11" s="155">
        <v>14468605</v>
      </c>
      <c r="D11" s="158">
        <v>0</v>
      </c>
      <c r="E11" s="160">
        <f t="shared" si="2"/>
        <v>14468605</v>
      </c>
      <c r="F11" s="158">
        <v>13018152</v>
      </c>
      <c r="G11" s="202">
        <v>13018152</v>
      </c>
      <c r="H11" s="158">
        <f t="shared" si="3"/>
        <v>1450453</v>
      </c>
    </row>
    <row r="12" spans="1:8">
      <c r="A12" s="299" t="s">
        <v>308</v>
      </c>
      <c r="B12" s="315"/>
      <c r="C12" s="155">
        <v>11327192</v>
      </c>
      <c r="D12" s="158">
        <v>2700</v>
      </c>
      <c r="E12" s="160">
        <f t="shared" si="2"/>
        <v>11329892</v>
      </c>
      <c r="F12" s="158">
        <v>2098552</v>
      </c>
      <c r="G12" s="202">
        <v>2098552</v>
      </c>
      <c r="H12" s="158">
        <f t="shared" si="3"/>
        <v>9231340</v>
      </c>
    </row>
    <row r="13" spans="1:8">
      <c r="A13" s="299" t="s">
        <v>309</v>
      </c>
      <c r="B13" s="315"/>
      <c r="C13" s="155">
        <v>140000</v>
      </c>
      <c r="D13" s="158">
        <v>164788</v>
      </c>
      <c r="E13" s="160">
        <f t="shared" si="2"/>
        <v>304788</v>
      </c>
      <c r="F13" s="158">
        <v>304788</v>
      </c>
      <c r="G13" s="202">
        <v>304788</v>
      </c>
      <c r="H13" s="158">
        <f t="shared" si="3"/>
        <v>0</v>
      </c>
    </row>
    <row r="14" spans="1:8">
      <c r="A14" s="299" t="s">
        <v>310</v>
      </c>
      <c r="B14" s="315"/>
      <c r="C14" s="155">
        <v>25916763</v>
      </c>
      <c r="D14" s="158">
        <v>7130481</v>
      </c>
      <c r="E14" s="160">
        <f t="shared" si="2"/>
        <v>33047244</v>
      </c>
      <c r="F14" s="158">
        <v>20843935</v>
      </c>
      <c r="G14" s="202">
        <v>20605098</v>
      </c>
      <c r="H14" s="158">
        <f t="shared" si="3"/>
        <v>12203309</v>
      </c>
    </row>
    <row r="15" spans="1:8">
      <c r="A15" s="299" t="s">
        <v>311</v>
      </c>
      <c r="B15" s="315"/>
      <c r="C15" s="155">
        <v>0</v>
      </c>
      <c r="D15" s="158">
        <v>0</v>
      </c>
      <c r="E15" s="160">
        <f t="shared" si="2"/>
        <v>0</v>
      </c>
      <c r="F15" s="158">
        <v>0</v>
      </c>
      <c r="G15" s="202">
        <v>0</v>
      </c>
      <c r="H15" s="158">
        <f t="shared" si="3"/>
        <v>0</v>
      </c>
    </row>
    <row r="16" spans="1:8">
      <c r="A16" s="299" t="s">
        <v>312</v>
      </c>
      <c r="B16" s="315"/>
      <c r="C16" s="155">
        <v>0</v>
      </c>
      <c r="D16" s="158">
        <v>113950</v>
      </c>
      <c r="E16" s="160">
        <f t="shared" si="2"/>
        <v>113950</v>
      </c>
      <c r="F16" s="158">
        <v>113950</v>
      </c>
      <c r="G16" s="202">
        <v>113950</v>
      </c>
      <c r="H16" s="158">
        <f t="shared" si="3"/>
        <v>0</v>
      </c>
    </row>
    <row r="17" spans="1:8" s="82" customFormat="1">
      <c r="A17" s="264" t="s">
        <v>313</v>
      </c>
      <c r="B17" s="265"/>
      <c r="C17" s="190">
        <f>SUM(C18:C26)</f>
        <v>17850576</v>
      </c>
      <c r="D17" s="136">
        <f t="shared" ref="D17:G17" si="4">SUM(D18:D26)</f>
        <v>0</v>
      </c>
      <c r="E17" s="107">
        <f t="shared" si="4"/>
        <v>17850576</v>
      </c>
      <c r="F17" s="136">
        <f t="shared" si="4"/>
        <v>15047388</v>
      </c>
      <c r="G17" s="107">
        <f t="shared" si="4"/>
        <v>15047388</v>
      </c>
      <c r="H17" s="136">
        <f>SUM(H18:H26)</f>
        <v>2803187.9999999995</v>
      </c>
    </row>
    <row r="18" spans="1:8">
      <c r="A18" s="299" t="s">
        <v>314</v>
      </c>
      <c r="B18" s="315"/>
      <c r="C18" s="155">
        <v>11450076</v>
      </c>
      <c r="D18" s="158">
        <v>-730002.89</v>
      </c>
      <c r="E18" s="160">
        <f t="shared" ref="E18:E26" si="5">+C18+D18</f>
        <v>10720073.109999999</v>
      </c>
      <c r="F18" s="158">
        <v>10101382</v>
      </c>
      <c r="G18" s="202">
        <v>10101382</v>
      </c>
      <c r="H18" s="158">
        <f t="shared" ref="H18:H26" si="6">+E18-F18</f>
        <v>618691.1099999994</v>
      </c>
    </row>
    <row r="19" spans="1:8">
      <c r="A19" s="299" t="s">
        <v>315</v>
      </c>
      <c r="B19" s="315"/>
      <c r="C19" s="155">
        <v>2750000</v>
      </c>
      <c r="D19" s="158">
        <v>730002.89</v>
      </c>
      <c r="E19" s="160">
        <f t="shared" si="5"/>
        <v>3480002.89</v>
      </c>
      <c r="F19" s="158">
        <v>2337022</v>
      </c>
      <c r="G19" s="202">
        <v>2337022</v>
      </c>
      <c r="H19" s="158">
        <f t="shared" si="6"/>
        <v>1142980.8900000001</v>
      </c>
    </row>
    <row r="20" spans="1:8">
      <c r="A20" s="299" t="s">
        <v>316</v>
      </c>
      <c r="B20" s="315"/>
      <c r="C20" s="155">
        <v>0</v>
      </c>
      <c r="D20" s="158">
        <v>0</v>
      </c>
      <c r="E20" s="160">
        <f t="shared" si="5"/>
        <v>0</v>
      </c>
      <c r="F20" s="158">
        <v>0</v>
      </c>
      <c r="G20" s="202">
        <v>0</v>
      </c>
      <c r="H20" s="158">
        <f t="shared" si="6"/>
        <v>0</v>
      </c>
    </row>
    <row r="21" spans="1:8">
      <c r="A21" s="299" t="s">
        <v>317</v>
      </c>
      <c r="B21" s="315"/>
      <c r="C21" s="155">
        <v>40000</v>
      </c>
      <c r="D21" s="158">
        <v>50000</v>
      </c>
      <c r="E21" s="160">
        <f t="shared" si="5"/>
        <v>90000</v>
      </c>
      <c r="F21" s="158">
        <v>89922</v>
      </c>
      <c r="G21" s="202">
        <v>89922</v>
      </c>
      <c r="H21" s="158">
        <f t="shared" si="6"/>
        <v>78</v>
      </c>
    </row>
    <row r="22" spans="1:8">
      <c r="A22" s="299" t="s">
        <v>318</v>
      </c>
      <c r="B22" s="315"/>
      <c r="C22" s="155">
        <v>0</v>
      </c>
      <c r="D22" s="158">
        <v>1000</v>
      </c>
      <c r="E22" s="160">
        <f t="shared" si="5"/>
        <v>1000</v>
      </c>
      <c r="F22" s="158">
        <v>750</v>
      </c>
      <c r="G22" s="202">
        <v>750</v>
      </c>
      <c r="H22" s="158">
        <f t="shared" si="6"/>
        <v>250</v>
      </c>
    </row>
    <row r="23" spans="1:8">
      <c r="A23" s="299" t="s">
        <v>319</v>
      </c>
      <c r="B23" s="315"/>
      <c r="C23" s="155">
        <v>3500000</v>
      </c>
      <c r="D23" s="158">
        <v>-96000</v>
      </c>
      <c r="E23" s="160">
        <f t="shared" si="5"/>
        <v>3404000</v>
      </c>
      <c r="F23" s="158">
        <v>2442810</v>
      </c>
      <c r="G23" s="202">
        <v>2442810</v>
      </c>
      <c r="H23" s="158">
        <f t="shared" si="6"/>
        <v>961190</v>
      </c>
    </row>
    <row r="24" spans="1:8">
      <c r="A24" s="299" t="s">
        <v>320</v>
      </c>
      <c r="B24" s="315"/>
      <c r="C24" s="155">
        <v>0</v>
      </c>
      <c r="D24" s="158">
        <v>30000</v>
      </c>
      <c r="E24" s="160">
        <f t="shared" si="5"/>
        <v>30000</v>
      </c>
      <c r="F24" s="158">
        <v>11461</v>
      </c>
      <c r="G24" s="202">
        <v>11461</v>
      </c>
      <c r="H24" s="158">
        <f t="shared" si="6"/>
        <v>18539</v>
      </c>
    </row>
    <row r="25" spans="1:8">
      <c r="A25" s="299" t="s">
        <v>321</v>
      </c>
      <c r="B25" s="315"/>
      <c r="C25" s="155">
        <v>0</v>
      </c>
      <c r="D25" s="158">
        <v>0</v>
      </c>
      <c r="E25" s="160">
        <f t="shared" si="5"/>
        <v>0</v>
      </c>
      <c r="F25" s="158">
        <v>0</v>
      </c>
      <c r="G25" s="202">
        <v>0</v>
      </c>
      <c r="H25" s="158">
        <f t="shared" si="6"/>
        <v>0</v>
      </c>
    </row>
    <row r="26" spans="1:8">
      <c r="A26" s="299" t="s">
        <v>322</v>
      </c>
      <c r="B26" s="315"/>
      <c r="C26" s="155">
        <v>110500</v>
      </c>
      <c r="D26" s="158">
        <v>15000</v>
      </c>
      <c r="E26" s="160">
        <f t="shared" si="5"/>
        <v>125500</v>
      </c>
      <c r="F26" s="158">
        <v>64041</v>
      </c>
      <c r="G26" s="202">
        <v>64041</v>
      </c>
      <c r="H26" s="158">
        <f t="shared" si="6"/>
        <v>61459</v>
      </c>
    </row>
    <row r="27" spans="1:8" s="82" customFormat="1">
      <c r="A27" s="264" t="s">
        <v>323</v>
      </c>
      <c r="B27" s="265"/>
      <c r="C27" s="190">
        <f>SUM(C28:C36)</f>
        <v>21163576</v>
      </c>
      <c r="D27" s="136">
        <f t="shared" ref="D27:H27" si="7">SUM(D28:D36)</f>
        <v>2230530</v>
      </c>
      <c r="E27" s="107">
        <f t="shared" si="7"/>
        <v>23394106</v>
      </c>
      <c r="F27" s="136">
        <f t="shared" si="7"/>
        <v>30182747</v>
      </c>
      <c r="G27" s="107">
        <f t="shared" si="7"/>
        <v>30182747</v>
      </c>
      <c r="H27" s="136">
        <f t="shared" si="7"/>
        <v>-6788641</v>
      </c>
    </row>
    <row r="28" spans="1:8">
      <c r="A28" s="299" t="s">
        <v>324</v>
      </c>
      <c r="B28" s="315"/>
      <c r="C28" s="155">
        <v>1575500</v>
      </c>
      <c r="D28" s="158">
        <v>-172000</v>
      </c>
      <c r="E28" s="160">
        <f t="shared" ref="E28:E36" si="8">+C28+D28</f>
        <v>1403500</v>
      </c>
      <c r="F28" s="158">
        <v>1227990</v>
      </c>
      <c r="G28" s="202">
        <v>1227990</v>
      </c>
      <c r="H28" s="158">
        <f t="shared" ref="H28:H36" si="9">+E28-F28</f>
        <v>175510</v>
      </c>
    </row>
    <row r="29" spans="1:8">
      <c r="A29" s="299" t="s">
        <v>325</v>
      </c>
      <c r="B29" s="315"/>
      <c r="C29" s="155">
        <v>462000</v>
      </c>
      <c r="D29" s="158">
        <v>0</v>
      </c>
      <c r="E29" s="160">
        <f t="shared" si="8"/>
        <v>462000</v>
      </c>
      <c r="F29" s="158">
        <v>414614</v>
      </c>
      <c r="G29" s="202">
        <v>414614</v>
      </c>
      <c r="H29" s="158">
        <f t="shared" si="9"/>
        <v>47386</v>
      </c>
    </row>
    <row r="30" spans="1:8">
      <c r="A30" s="299" t="s">
        <v>326</v>
      </c>
      <c r="B30" s="315"/>
      <c r="C30" s="155">
        <v>75000</v>
      </c>
      <c r="D30" s="158">
        <v>1342914</v>
      </c>
      <c r="E30" s="160">
        <f t="shared" si="8"/>
        <v>1417914</v>
      </c>
      <c r="F30" s="158">
        <v>3887674</v>
      </c>
      <c r="G30" s="202">
        <v>3887674</v>
      </c>
      <c r="H30" s="158">
        <f t="shared" si="9"/>
        <v>-2469760</v>
      </c>
    </row>
    <row r="31" spans="1:8">
      <c r="A31" s="299" t="s">
        <v>327</v>
      </c>
      <c r="B31" s="315"/>
      <c r="C31" s="155">
        <v>145500</v>
      </c>
      <c r="D31" s="158">
        <v>-16000</v>
      </c>
      <c r="E31" s="160">
        <f t="shared" si="8"/>
        <v>129500</v>
      </c>
      <c r="F31" s="158">
        <v>2646</v>
      </c>
      <c r="G31" s="202">
        <v>2646</v>
      </c>
      <c r="H31" s="158">
        <f t="shared" si="9"/>
        <v>126854</v>
      </c>
    </row>
    <row r="32" spans="1:8">
      <c r="A32" s="299" t="s">
        <v>328</v>
      </c>
      <c r="B32" s="315"/>
      <c r="C32" s="155">
        <v>1304000</v>
      </c>
      <c r="D32" s="158">
        <v>177000</v>
      </c>
      <c r="E32" s="160">
        <f t="shared" si="8"/>
        <v>1481000</v>
      </c>
      <c r="F32" s="158">
        <v>1455158</v>
      </c>
      <c r="G32" s="202">
        <v>1455158</v>
      </c>
      <c r="H32" s="158">
        <f t="shared" si="9"/>
        <v>25842</v>
      </c>
    </row>
    <row r="33" spans="1:8">
      <c r="A33" s="299" t="s">
        <v>329</v>
      </c>
      <c r="B33" s="315"/>
      <c r="C33" s="155">
        <v>1650000</v>
      </c>
      <c r="D33" s="158">
        <v>-275000</v>
      </c>
      <c r="E33" s="160">
        <f t="shared" si="8"/>
        <v>1375000</v>
      </c>
      <c r="F33" s="158">
        <v>1347428</v>
      </c>
      <c r="G33" s="202">
        <v>1347428</v>
      </c>
      <c r="H33" s="158">
        <f t="shared" si="9"/>
        <v>27572</v>
      </c>
    </row>
    <row r="34" spans="1:8">
      <c r="A34" s="299" t="s">
        <v>330</v>
      </c>
      <c r="B34" s="315"/>
      <c r="C34" s="155">
        <v>448500</v>
      </c>
      <c r="D34" s="158">
        <v>215000</v>
      </c>
      <c r="E34" s="160">
        <f t="shared" si="8"/>
        <v>663500</v>
      </c>
      <c r="F34" s="158">
        <v>749042</v>
      </c>
      <c r="G34" s="202">
        <v>749042</v>
      </c>
      <c r="H34" s="158">
        <f t="shared" si="9"/>
        <v>-85542</v>
      </c>
    </row>
    <row r="35" spans="1:8">
      <c r="A35" s="299" t="s">
        <v>331</v>
      </c>
      <c r="B35" s="315"/>
      <c r="C35" s="155">
        <v>600000</v>
      </c>
      <c r="D35" s="158">
        <v>-35000</v>
      </c>
      <c r="E35" s="160">
        <f t="shared" si="8"/>
        <v>565000</v>
      </c>
      <c r="F35" s="158">
        <v>454813</v>
      </c>
      <c r="G35" s="202">
        <v>454813</v>
      </c>
      <c r="H35" s="158">
        <f t="shared" si="9"/>
        <v>110187</v>
      </c>
    </row>
    <row r="36" spans="1:8">
      <c r="A36" s="299" t="s">
        <v>332</v>
      </c>
      <c r="B36" s="315"/>
      <c r="C36" s="155">
        <v>14903076</v>
      </c>
      <c r="D36" s="158">
        <v>993616</v>
      </c>
      <c r="E36" s="160">
        <f t="shared" si="8"/>
        <v>15896692</v>
      </c>
      <c r="F36" s="158">
        <v>20643382</v>
      </c>
      <c r="G36" s="202">
        <v>20643382</v>
      </c>
      <c r="H36" s="158">
        <f t="shared" si="9"/>
        <v>-4746690</v>
      </c>
    </row>
    <row r="37" spans="1:8" s="82" customFormat="1">
      <c r="A37" s="288" t="s">
        <v>333</v>
      </c>
      <c r="B37" s="290"/>
      <c r="C37" s="190">
        <f>SUM(C38:C46)</f>
        <v>41870321</v>
      </c>
      <c r="D37" s="136">
        <f t="shared" ref="D37:H37" si="10">SUM(D38:D46)</f>
        <v>35673925</v>
      </c>
      <c r="E37" s="107">
        <f t="shared" si="10"/>
        <v>77544246</v>
      </c>
      <c r="F37" s="136">
        <f t="shared" si="10"/>
        <v>67261832</v>
      </c>
      <c r="G37" s="107">
        <f t="shared" si="10"/>
        <v>67261832</v>
      </c>
      <c r="H37" s="136">
        <f t="shared" si="10"/>
        <v>10282414</v>
      </c>
    </row>
    <row r="38" spans="1:8">
      <c r="A38" s="299" t="s">
        <v>334</v>
      </c>
      <c r="B38" s="315"/>
      <c r="C38" s="155"/>
      <c r="D38" s="158"/>
      <c r="E38" s="160">
        <f t="shared" ref="E38:E46" si="11">+C38+D38</f>
        <v>0</v>
      </c>
      <c r="F38" s="158"/>
      <c r="G38" s="160"/>
      <c r="H38" s="158">
        <f t="shared" ref="H38:H46" si="12">+E38-F38</f>
        <v>0</v>
      </c>
    </row>
    <row r="39" spans="1:8">
      <c r="A39" s="299" t="s">
        <v>335</v>
      </c>
      <c r="B39" s="315"/>
      <c r="C39" s="155"/>
      <c r="D39" s="158"/>
      <c r="E39" s="160">
        <f t="shared" si="11"/>
        <v>0</v>
      </c>
      <c r="F39" s="158"/>
      <c r="G39" s="160"/>
      <c r="H39" s="158">
        <f t="shared" si="12"/>
        <v>0</v>
      </c>
    </row>
    <row r="40" spans="1:8">
      <c r="A40" s="299" t="s">
        <v>336</v>
      </c>
      <c r="B40" s="315"/>
      <c r="C40" s="155"/>
      <c r="D40" s="158"/>
      <c r="E40" s="160">
        <f t="shared" si="11"/>
        <v>0</v>
      </c>
      <c r="F40" s="158"/>
      <c r="G40" s="160"/>
      <c r="H40" s="158">
        <f t="shared" si="12"/>
        <v>0</v>
      </c>
    </row>
    <row r="41" spans="1:8">
      <c r="A41" s="299" t="s">
        <v>337</v>
      </c>
      <c r="B41" s="315"/>
      <c r="C41" s="155">
        <v>41870321</v>
      </c>
      <c r="D41" s="158">
        <v>35673925</v>
      </c>
      <c r="E41" s="160">
        <f t="shared" si="11"/>
        <v>77544246</v>
      </c>
      <c r="F41" s="158">
        <v>67261832</v>
      </c>
      <c r="G41" s="202">
        <v>67261832</v>
      </c>
      <c r="H41" s="158">
        <f t="shared" si="12"/>
        <v>10282414</v>
      </c>
    </row>
    <row r="42" spans="1:8">
      <c r="A42" s="299" t="s">
        <v>338</v>
      </c>
      <c r="B42" s="315"/>
      <c r="C42" s="155"/>
      <c r="D42" s="158"/>
      <c r="E42" s="160">
        <f t="shared" si="11"/>
        <v>0</v>
      </c>
      <c r="F42" s="158"/>
      <c r="G42" s="160"/>
      <c r="H42" s="158">
        <f t="shared" si="12"/>
        <v>0</v>
      </c>
    </row>
    <row r="43" spans="1:8">
      <c r="A43" s="299" t="s">
        <v>339</v>
      </c>
      <c r="B43" s="315"/>
      <c r="C43" s="155"/>
      <c r="D43" s="158"/>
      <c r="E43" s="160">
        <f t="shared" si="11"/>
        <v>0</v>
      </c>
      <c r="F43" s="158"/>
      <c r="G43" s="160"/>
      <c r="H43" s="158">
        <f t="shared" si="12"/>
        <v>0</v>
      </c>
    </row>
    <row r="44" spans="1:8">
      <c r="A44" s="299" t="s">
        <v>340</v>
      </c>
      <c r="B44" s="315"/>
      <c r="C44" s="155"/>
      <c r="D44" s="158"/>
      <c r="E44" s="160">
        <f t="shared" si="11"/>
        <v>0</v>
      </c>
      <c r="F44" s="158"/>
      <c r="G44" s="160"/>
      <c r="H44" s="158">
        <f t="shared" si="12"/>
        <v>0</v>
      </c>
    </row>
    <row r="45" spans="1:8">
      <c r="A45" s="299" t="s">
        <v>341</v>
      </c>
      <c r="B45" s="315"/>
      <c r="C45" s="155"/>
      <c r="D45" s="158"/>
      <c r="E45" s="160">
        <f t="shared" si="11"/>
        <v>0</v>
      </c>
      <c r="F45" s="158"/>
      <c r="G45" s="160"/>
      <c r="H45" s="158">
        <f t="shared" si="12"/>
        <v>0</v>
      </c>
    </row>
    <row r="46" spans="1:8">
      <c r="A46" s="299" t="s">
        <v>342</v>
      </c>
      <c r="B46" s="315"/>
      <c r="C46" s="155"/>
      <c r="D46" s="158"/>
      <c r="E46" s="160">
        <f t="shared" si="11"/>
        <v>0</v>
      </c>
      <c r="F46" s="158"/>
      <c r="G46" s="160"/>
      <c r="H46" s="158">
        <f t="shared" si="12"/>
        <v>0</v>
      </c>
    </row>
    <row r="47" spans="1:8" s="82" customFormat="1">
      <c r="A47" s="288" t="s">
        <v>343</v>
      </c>
      <c r="B47" s="290"/>
      <c r="C47" s="190">
        <f>SUM(C48:C56)</f>
        <v>132345</v>
      </c>
      <c r="D47" s="136">
        <f>SUM(D48:D56)</f>
        <v>0</v>
      </c>
      <c r="E47" s="107">
        <f>SUM(E48:E56)</f>
        <v>132345</v>
      </c>
      <c r="F47" s="136">
        <f t="shared" ref="F47:H47" si="13">SUM(F48:F56)</f>
        <v>613677</v>
      </c>
      <c r="G47" s="107">
        <f t="shared" si="13"/>
        <v>613677</v>
      </c>
      <c r="H47" s="136">
        <f t="shared" si="13"/>
        <v>-481332</v>
      </c>
    </row>
    <row r="48" spans="1:8">
      <c r="A48" s="299" t="s">
        <v>344</v>
      </c>
      <c r="B48" s="315"/>
      <c r="C48" s="155">
        <v>132345</v>
      </c>
      <c r="D48" s="158">
        <v>0</v>
      </c>
      <c r="E48" s="160">
        <f t="shared" ref="E48" si="14">+C48+D48</f>
        <v>132345</v>
      </c>
      <c r="F48" s="158">
        <v>594189</v>
      </c>
      <c r="G48" s="202">
        <v>594189</v>
      </c>
      <c r="H48" s="158">
        <f t="shared" ref="H48:H56" si="15">+E48-F48</f>
        <v>-461844</v>
      </c>
    </row>
    <row r="49" spans="1:8">
      <c r="A49" s="299" t="s">
        <v>345</v>
      </c>
      <c r="B49" s="315"/>
      <c r="C49" s="155"/>
      <c r="D49" s="158">
        <v>0</v>
      </c>
      <c r="E49" s="160">
        <f t="shared" ref="E49:E56" si="16">+C49+D49</f>
        <v>0</v>
      </c>
      <c r="F49" s="158">
        <v>0</v>
      </c>
      <c r="G49" s="140">
        <v>0</v>
      </c>
      <c r="H49" s="158">
        <f t="shared" si="15"/>
        <v>0</v>
      </c>
    </row>
    <row r="50" spans="1:8">
      <c r="A50" s="299" t="s">
        <v>346</v>
      </c>
      <c r="B50" s="315"/>
      <c r="C50" s="155"/>
      <c r="D50" s="158">
        <v>0</v>
      </c>
      <c r="E50" s="160">
        <f t="shared" si="16"/>
        <v>0</v>
      </c>
      <c r="F50" s="158">
        <v>0</v>
      </c>
      <c r="G50" s="140">
        <v>0</v>
      </c>
      <c r="H50" s="158">
        <f t="shared" si="15"/>
        <v>0</v>
      </c>
    </row>
    <row r="51" spans="1:8">
      <c r="A51" s="299" t="s">
        <v>347</v>
      </c>
      <c r="B51" s="315"/>
      <c r="C51" s="155"/>
      <c r="D51" s="158">
        <v>0</v>
      </c>
      <c r="E51" s="160">
        <f t="shared" si="16"/>
        <v>0</v>
      </c>
      <c r="F51" s="158">
        <v>0</v>
      </c>
      <c r="G51" s="140">
        <v>0</v>
      </c>
      <c r="H51" s="158">
        <f t="shared" si="15"/>
        <v>0</v>
      </c>
    </row>
    <row r="52" spans="1:8">
      <c r="A52" s="299" t="s">
        <v>348</v>
      </c>
      <c r="B52" s="315"/>
      <c r="C52" s="155"/>
      <c r="D52" s="158">
        <v>0</v>
      </c>
      <c r="E52" s="160">
        <f t="shared" si="16"/>
        <v>0</v>
      </c>
      <c r="F52" s="158">
        <v>0</v>
      </c>
      <c r="G52" s="140">
        <v>0</v>
      </c>
      <c r="H52" s="158">
        <f t="shared" si="15"/>
        <v>0</v>
      </c>
    </row>
    <row r="53" spans="1:8">
      <c r="A53" s="299" t="s">
        <v>349</v>
      </c>
      <c r="B53" s="315"/>
      <c r="C53" s="155"/>
      <c r="D53" s="158">
        <v>0</v>
      </c>
      <c r="E53" s="160">
        <f t="shared" si="16"/>
        <v>0</v>
      </c>
      <c r="F53" s="158">
        <v>19488</v>
      </c>
      <c r="G53" s="202">
        <v>19488</v>
      </c>
      <c r="H53" s="158">
        <f t="shared" si="15"/>
        <v>-19488</v>
      </c>
    </row>
    <row r="54" spans="1:8">
      <c r="A54" s="299" t="s">
        <v>350</v>
      </c>
      <c r="B54" s="315"/>
      <c r="C54" s="155"/>
      <c r="D54" s="158">
        <v>0</v>
      </c>
      <c r="E54" s="160">
        <f t="shared" si="16"/>
        <v>0</v>
      </c>
      <c r="F54" s="158">
        <v>0</v>
      </c>
      <c r="G54" s="160">
        <v>0</v>
      </c>
      <c r="H54" s="158">
        <f t="shared" si="15"/>
        <v>0</v>
      </c>
    </row>
    <row r="55" spans="1:8">
      <c r="A55" s="299" t="s">
        <v>351</v>
      </c>
      <c r="B55" s="315"/>
      <c r="C55" s="155"/>
      <c r="D55" s="158">
        <v>0</v>
      </c>
      <c r="E55" s="160">
        <f t="shared" si="16"/>
        <v>0</v>
      </c>
      <c r="F55" s="158">
        <v>0</v>
      </c>
      <c r="G55" s="160">
        <v>0</v>
      </c>
      <c r="H55" s="158">
        <f t="shared" si="15"/>
        <v>0</v>
      </c>
    </row>
    <row r="56" spans="1:8">
      <c r="A56" s="299" t="s">
        <v>352</v>
      </c>
      <c r="B56" s="315"/>
      <c r="C56" s="155"/>
      <c r="D56" s="158">
        <v>0</v>
      </c>
      <c r="E56" s="160">
        <f t="shared" si="16"/>
        <v>0</v>
      </c>
      <c r="F56" s="158">
        <v>0</v>
      </c>
      <c r="G56" s="160">
        <v>0</v>
      </c>
      <c r="H56" s="158">
        <f t="shared" si="15"/>
        <v>0</v>
      </c>
    </row>
    <row r="57" spans="1:8">
      <c r="A57" s="256" t="s">
        <v>353</v>
      </c>
      <c r="B57" s="257"/>
      <c r="C57" s="103">
        <f>SUM(C58:C60)</f>
        <v>0</v>
      </c>
      <c r="D57" s="137">
        <f t="shared" ref="D57:H57" si="17">SUM(D58:D60)</f>
        <v>0</v>
      </c>
      <c r="E57" s="191">
        <f t="shared" si="17"/>
        <v>0</v>
      </c>
      <c r="F57" s="137">
        <f t="shared" si="17"/>
        <v>0</v>
      </c>
      <c r="G57" s="191">
        <f t="shared" si="17"/>
        <v>0</v>
      </c>
      <c r="H57" s="137">
        <f t="shared" si="17"/>
        <v>0</v>
      </c>
    </row>
    <row r="58" spans="1:8">
      <c r="A58" s="299" t="s">
        <v>354</v>
      </c>
      <c r="B58" s="315"/>
      <c r="C58" s="103"/>
      <c r="D58" s="105"/>
      <c r="E58" s="191"/>
      <c r="F58" s="105"/>
      <c r="G58" s="108"/>
      <c r="H58" s="105"/>
    </row>
    <row r="59" spans="1:8">
      <c r="A59" s="299" t="s">
        <v>355</v>
      </c>
      <c r="B59" s="315"/>
      <c r="C59" s="103"/>
      <c r="D59" s="105"/>
      <c r="E59" s="191"/>
      <c r="F59" s="105"/>
      <c r="G59" s="108"/>
      <c r="H59" s="105"/>
    </row>
    <row r="60" spans="1:8">
      <c r="A60" s="299" t="s">
        <v>356</v>
      </c>
      <c r="B60" s="315"/>
      <c r="C60" s="103"/>
      <c r="D60" s="105"/>
      <c r="E60" s="191"/>
      <c r="F60" s="105"/>
      <c r="G60" s="108"/>
      <c r="H60" s="105"/>
    </row>
    <row r="61" spans="1:8">
      <c r="A61" s="299" t="s">
        <v>357</v>
      </c>
      <c r="B61" s="315"/>
      <c r="C61" s="103">
        <f>SUM(C62:C69)</f>
        <v>0</v>
      </c>
      <c r="D61" s="137">
        <f t="shared" ref="D61:H61" si="18">SUM(D62:D69)</f>
        <v>0</v>
      </c>
      <c r="E61" s="191">
        <f t="shared" si="18"/>
        <v>0</v>
      </c>
      <c r="F61" s="137">
        <f t="shared" si="18"/>
        <v>0</v>
      </c>
      <c r="G61" s="191">
        <f t="shared" si="18"/>
        <v>0</v>
      </c>
      <c r="H61" s="137">
        <f t="shared" si="18"/>
        <v>0</v>
      </c>
    </row>
    <row r="62" spans="1:8">
      <c r="A62" s="299" t="s">
        <v>358</v>
      </c>
      <c r="B62" s="315"/>
      <c r="C62" s="103"/>
      <c r="D62" s="105"/>
      <c r="E62" s="191"/>
      <c r="F62" s="105"/>
      <c r="G62" s="108"/>
      <c r="H62" s="105"/>
    </row>
    <row r="63" spans="1:8">
      <c r="A63" s="299" t="s">
        <v>359</v>
      </c>
      <c r="B63" s="315"/>
      <c r="C63" s="103"/>
      <c r="D63" s="105"/>
      <c r="E63" s="191"/>
      <c r="F63" s="105"/>
      <c r="G63" s="108"/>
      <c r="H63" s="105"/>
    </row>
    <row r="64" spans="1:8">
      <c r="A64" s="299" t="s">
        <v>360</v>
      </c>
      <c r="B64" s="315"/>
      <c r="C64" s="103"/>
      <c r="D64" s="105"/>
      <c r="E64" s="191"/>
      <c r="F64" s="105"/>
      <c r="G64" s="108"/>
      <c r="H64" s="105"/>
    </row>
    <row r="65" spans="1:8">
      <c r="A65" s="299" t="s">
        <v>361</v>
      </c>
      <c r="B65" s="315"/>
      <c r="C65" s="103"/>
      <c r="D65" s="105"/>
      <c r="E65" s="191"/>
      <c r="F65" s="105"/>
      <c r="G65" s="108"/>
      <c r="H65" s="105"/>
    </row>
    <row r="66" spans="1:8">
      <c r="A66" s="299" t="s">
        <v>362</v>
      </c>
      <c r="B66" s="315"/>
      <c r="C66" s="103"/>
      <c r="D66" s="105"/>
      <c r="E66" s="191"/>
      <c r="F66" s="105"/>
      <c r="G66" s="108"/>
      <c r="H66" s="105"/>
    </row>
    <row r="67" spans="1:8">
      <c r="A67" s="299" t="s">
        <v>363</v>
      </c>
      <c r="B67" s="315"/>
      <c r="C67" s="103"/>
      <c r="D67" s="105"/>
      <c r="E67" s="191"/>
      <c r="F67" s="105"/>
      <c r="G67" s="108"/>
      <c r="H67" s="105"/>
    </row>
    <row r="68" spans="1:8">
      <c r="A68" s="299" t="s">
        <v>364</v>
      </c>
      <c r="B68" s="315"/>
      <c r="C68" s="103"/>
      <c r="D68" s="105"/>
      <c r="E68" s="191"/>
      <c r="F68" s="105"/>
      <c r="G68" s="108"/>
      <c r="H68" s="105"/>
    </row>
    <row r="69" spans="1:8">
      <c r="A69" s="299" t="s">
        <v>365</v>
      </c>
      <c r="B69" s="315"/>
      <c r="C69" s="103"/>
      <c r="D69" s="105"/>
      <c r="E69" s="191"/>
      <c r="F69" s="105"/>
      <c r="G69" s="108"/>
      <c r="H69" s="105"/>
    </row>
    <row r="70" spans="1:8">
      <c r="A70" s="256" t="s">
        <v>366</v>
      </c>
      <c r="B70" s="257"/>
      <c r="C70" s="103">
        <f>SUM(C71:C73)</f>
        <v>0</v>
      </c>
      <c r="D70" s="137">
        <f t="shared" ref="D70:H70" si="19">SUM(D71:D73)</f>
        <v>0</v>
      </c>
      <c r="E70" s="191">
        <f t="shared" si="19"/>
        <v>0</v>
      </c>
      <c r="F70" s="137">
        <f t="shared" si="19"/>
        <v>0</v>
      </c>
      <c r="G70" s="191">
        <f t="shared" si="19"/>
        <v>0</v>
      </c>
      <c r="H70" s="137">
        <f t="shared" si="19"/>
        <v>0</v>
      </c>
    </row>
    <row r="71" spans="1:8">
      <c r="A71" s="299" t="s">
        <v>367</v>
      </c>
      <c r="B71" s="315"/>
      <c r="C71" s="103"/>
      <c r="D71" s="105"/>
      <c r="E71" s="191"/>
      <c r="F71" s="105"/>
      <c r="G71" s="108"/>
      <c r="H71" s="105"/>
    </row>
    <row r="72" spans="1:8">
      <c r="A72" s="299" t="s">
        <v>368</v>
      </c>
      <c r="B72" s="315"/>
      <c r="C72" s="103"/>
      <c r="D72" s="105"/>
      <c r="E72" s="191"/>
      <c r="F72" s="105"/>
      <c r="G72" s="108"/>
      <c r="H72" s="105"/>
    </row>
    <row r="73" spans="1:8">
      <c r="A73" s="299" t="s">
        <v>369</v>
      </c>
      <c r="B73" s="315"/>
      <c r="C73" s="103"/>
      <c r="D73" s="105"/>
      <c r="E73" s="191"/>
      <c r="F73" s="105"/>
      <c r="G73" s="108"/>
      <c r="H73" s="105"/>
    </row>
    <row r="74" spans="1:8">
      <c r="A74" s="256" t="s">
        <v>370</v>
      </c>
      <c r="B74" s="257"/>
      <c r="C74" s="103">
        <f>SUM(C75:C81)</f>
        <v>0</v>
      </c>
      <c r="D74" s="137">
        <f t="shared" ref="D74:H74" si="20">SUM(D75:D81)</f>
        <v>0</v>
      </c>
      <c r="E74" s="191">
        <f t="shared" si="20"/>
        <v>0</v>
      </c>
      <c r="F74" s="137">
        <f t="shared" si="20"/>
        <v>0</v>
      </c>
      <c r="G74" s="191">
        <f t="shared" si="20"/>
        <v>0</v>
      </c>
      <c r="H74" s="137">
        <f t="shared" si="20"/>
        <v>0</v>
      </c>
    </row>
    <row r="75" spans="1:8">
      <c r="A75" s="299" t="s">
        <v>371</v>
      </c>
      <c r="B75" s="315"/>
      <c r="C75" s="103"/>
      <c r="D75" s="105"/>
      <c r="E75" s="191"/>
      <c r="F75" s="105"/>
      <c r="G75" s="108"/>
      <c r="H75" s="105"/>
    </row>
    <row r="76" spans="1:8">
      <c r="A76" s="299" t="s">
        <v>372</v>
      </c>
      <c r="B76" s="315"/>
      <c r="C76" s="103"/>
      <c r="D76" s="105"/>
      <c r="E76" s="191"/>
      <c r="F76" s="105"/>
      <c r="G76" s="108"/>
      <c r="H76" s="105"/>
    </row>
    <row r="77" spans="1:8">
      <c r="A77" s="299" t="s">
        <v>373</v>
      </c>
      <c r="B77" s="315"/>
      <c r="C77" s="103"/>
      <c r="D77" s="105"/>
      <c r="E77" s="191"/>
      <c r="F77" s="105"/>
      <c r="G77" s="108"/>
      <c r="H77" s="105"/>
    </row>
    <row r="78" spans="1:8">
      <c r="A78" s="299" t="s">
        <v>374</v>
      </c>
      <c r="B78" s="315"/>
      <c r="C78" s="103"/>
      <c r="D78" s="105"/>
      <c r="E78" s="191"/>
      <c r="F78" s="105"/>
      <c r="G78" s="108"/>
      <c r="H78" s="105"/>
    </row>
    <row r="79" spans="1:8">
      <c r="A79" s="299" t="s">
        <v>375</v>
      </c>
      <c r="B79" s="315"/>
      <c r="C79" s="103"/>
      <c r="D79" s="105"/>
      <c r="E79" s="191"/>
      <c r="F79" s="105"/>
      <c r="G79" s="108"/>
      <c r="H79" s="105"/>
    </row>
    <row r="80" spans="1:8">
      <c r="A80" s="299" t="s">
        <v>376</v>
      </c>
      <c r="B80" s="315"/>
      <c r="C80" s="103"/>
      <c r="D80" s="105"/>
      <c r="E80" s="191"/>
      <c r="F80" s="105"/>
      <c r="G80" s="108"/>
      <c r="H80" s="105"/>
    </row>
    <row r="81" spans="1:8">
      <c r="A81" s="299" t="s">
        <v>377</v>
      </c>
      <c r="B81" s="315"/>
      <c r="C81" s="103"/>
      <c r="D81" s="105"/>
      <c r="E81" s="191"/>
      <c r="F81" s="105"/>
      <c r="G81" s="108"/>
      <c r="H81" s="105"/>
    </row>
    <row r="82" spans="1:8" ht="15.75" thickBot="1">
      <c r="A82" s="323"/>
      <c r="B82" s="324"/>
      <c r="C82" s="104"/>
      <c r="D82" s="188"/>
      <c r="E82" s="191"/>
      <c r="F82" s="188"/>
      <c r="G82" s="109"/>
      <c r="H82" s="188"/>
    </row>
    <row r="83" spans="1:8">
      <c r="A83" s="313"/>
      <c r="B83" s="314"/>
      <c r="C83" s="317">
        <f>SUM(C85,C93,C103,C113,C123,C133,C137,C146,C150,)</f>
        <v>0</v>
      </c>
      <c r="D83" s="316">
        <f t="shared" ref="D83:H83" si="21">SUM(D85,D93,D103,D113,D123,D133,D137,D146,D150,)</f>
        <v>0</v>
      </c>
      <c r="E83" s="319">
        <f t="shared" si="21"/>
        <v>0</v>
      </c>
      <c r="F83" s="316">
        <f t="shared" si="21"/>
        <v>0</v>
      </c>
      <c r="G83" s="321">
        <f t="shared" si="21"/>
        <v>0</v>
      </c>
      <c r="H83" s="316">
        <f t="shared" si="21"/>
        <v>0</v>
      </c>
    </row>
    <row r="84" spans="1:8">
      <c r="A84" s="264" t="s">
        <v>378</v>
      </c>
      <c r="B84" s="265"/>
      <c r="C84" s="318"/>
      <c r="D84" s="242"/>
      <c r="E84" s="320"/>
      <c r="F84" s="242"/>
      <c r="G84" s="322"/>
      <c r="H84" s="242"/>
    </row>
    <row r="85" spans="1:8">
      <c r="A85" s="256" t="s">
        <v>305</v>
      </c>
      <c r="B85" s="257"/>
      <c r="C85" s="103">
        <v>0</v>
      </c>
      <c r="D85" s="137">
        <v>0</v>
      </c>
      <c r="E85" s="191">
        <v>0</v>
      </c>
      <c r="F85" s="137">
        <v>0</v>
      </c>
      <c r="G85" s="191">
        <v>0</v>
      </c>
      <c r="H85" s="137">
        <v>0</v>
      </c>
    </row>
    <row r="86" spans="1:8">
      <c r="A86" s="299" t="s">
        <v>306</v>
      </c>
      <c r="B86" s="315"/>
      <c r="C86" s="103"/>
      <c r="D86" s="105"/>
      <c r="E86" s="191"/>
      <c r="F86" s="105"/>
      <c r="G86" s="108"/>
      <c r="H86" s="105"/>
    </row>
    <row r="87" spans="1:8">
      <c r="A87" s="299" t="s">
        <v>307</v>
      </c>
      <c r="B87" s="315"/>
      <c r="C87" s="103"/>
      <c r="D87" s="105"/>
      <c r="E87" s="191"/>
      <c r="F87" s="105"/>
      <c r="G87" s="108"/>
      <c r="H87" s="105"/>
    </row>
    <row r="88" spans="1:8">
      <c r="A88" s="299" t="s">
        <v>308</v>
      </c>
      <c r="B88" s="315"/>
      <c r="C88" s="103"/>
      <c r="D88" s="105"/>
      <c r="E88" s="191"/>
      <c r="F88" s="105"/>
      <c r="G88" s="108"/>
      <c r="H88" s="105"/>
    </row>
    <row r="89" spans="1:8">
      <c r="A89" s="299" t="s">
        <v>309</v>
      </c>
      <c r="B89" s="315"/>
      <c r="C89" s="103"/>
      <c r="D89" s="105"/>
      <c r="E89" s="191"/>
      <c r="F89" s="105"/>
      <c r="G89" s="108"/>
      <c r="H89" s="105"/>
    </row>
    <row r="90" spans="1:8">
      <c r="A90" s="299" t="s">
        <v>310</v>
      </c>
      <c r="B90" s="315"/>
      <c r="C90" s="103"/>
      <c r="D90" s="105"/>
      <c r="E90" s="191"/>
      <c r="F90" s="105"/>
      <c r="G90" s="108"/>
      <c r="H90" s="105"/>
    </row>
    <row r="91" spans="1:8">
      <c r="A91" s="299" t="s">
        <v>311</v>
      </c>
      <c r="B91" s="315"/>
      <c r="C91" s="103"/>
      <c r="D91" s="105"/>
      <c r="E91" s="191"/>
      <c r="F91" s="105"/>
      <c r="G91" s="108"/>
      <c r="H91" s="105"/>
    </row>
    <row r="92" spans="1:8">
      <c r="A92" s="299" t="s">
        <v>312</v>
      </c>
      <c r="B92" s="315"/>
      <c r="C92" s="103"/>
      <c r="D92" s="105"/>
      <c r="E92" s="191"/>
      <c r="F92" s="105"/>
      <c r="G92" s="108"/>
      <c r="H92" s="105"/>
    </row>
    <row r="93" spans="1:8">
      <c r="A93" s="256" t="s">
        <v>313</v>
      </c>
      <c r="B93" s="257"/>
      <c r="C93" s="103">
        <v>0</v>
      </c>
      <c r="D93" s="137">
        <v>0</v>
      </c>
      <c r="E93" s="191">
        <v>0</v>
      </c>
      <c r="F93" s="137">
        <v>0</v>
      </c>
      <c r="G93" s="191">
        <v>0</v>
      </c>
      <c r="H93" s="137">
        <v>0</v>
      </c>
    </row>
    <row r="94" spans="1:8">
      <c r="A94" s="299" t="s">
        <v>314</v>
      </c>
      <c r="B94" s="315"/>
      <c r="C94" s="103"/>
      <c r="D94" s="105"/>
      <c r="E94" s="191"/>
      <c r="F94" s="105"/>
      <c r="G94" s="108"/>
      <c r="H94" s="105"/>
    </row>
    <row r="95" spans="1:8">
      <c r="A95" s="299" t="s">
        <v>315</v>
      </c>
      <c r="B95" s="315"/>
      <c r="C95" s="103"/>
      <c r="D95" s="105"/>
      <c r="E95" s="157"/>
      <c r="F95" s="105"/>
      <c r="G95" s="108"/>
      <c r="H95" s="105"/>
    </row>
    <row r="96" spans="1:8">
      <c r="A96" s="299" t="s">
        <v>316</v>
      </c>
      <c r="B96" s="315"/>
      <c r="C96" s="103"/>
      <c r="D96" s="105"/>
      <c r="E96" s="157"/>
      <c r="F96" s="105"/>
      <c r="G96" s="108"/>
      <c r="H96" s="105"/>
    </row>
    <row r="97" spans="1:8">
      <c r="A97" s="299" t="s">
        <v>317</v>
      </c>
      <c r="B97" s="315"/>
      <c r="C97" s="103"/>
      <c r="D97" s="105"/>
      <c r="E97" s="157"/>
      <c r="F97" s="105"/>
      <c r="G97" s="108"/>
      <c r="H97" s="105"/>
    </row>
    <row r="98" spans="1:8">
      <c r="A98" s="299" t="s">
        <v>318</v>
      </c>
      <c r="B98" s="315"/>
      <c r="C98" s="103"/>
      <c r="D98" s="105"/>
      <c r="E98" s="157"/>
      <c r="F98" s="105"/>
      <c r="G98" s="108"/>
      <c r="H98" s="105"/>
    </row>
    <row r="99" spans="1:8">
      <c r="A99" s="299" t="s">
        <v>319</v>
      </c>
      <c r="B99" s="315"/>
      <c r="C99" s="103"/>
      <c r="D99" s="105"/>
      <c r="E99" s="157"/>
      <c r="F99" s="105"/>
      <c r="G99" s="108"/>
      <c r="H99" s="105"/>
    </row>
    <row r="100" spans="1:8">
      <c r="A100" s="299" t="s">
        <v>320</v>
      </c>
      <c r="B100" s="315"/>
      <c r="C100" s="103"/>
      <c r="D100" s="105"/>
      <c r="E100" s="157"/>
      <c r="F100" s="105"/>
      <c r="G100" s="108"/>
      <c r="H100" s="105"/>
    </row>
    <row r="101" spans="1:8">
      <c r="A101" s="299" t="s">
        <v>321</v>
      </c>
      <c r="B101" s="315"/>
      <c r="C101" s="103"/>
      <c r="D101" s="105"/>
      <c r="E101" s="157"/>
      <c r="F101" s="105"/>
      <c r="G101" s="108"/>
      <c r="H101" s="105"/>
    </row>
    <row r="102" spans="1:8">
      <c r="A102" s="299" t="s">
        <v>322</v>
      </c>
      <c r="B102" s="315"/>
      <c r="C102" s="103"/>
      <c r="D102" s="105"/>
      <c r="E102" s="157"/>
      <c r="F102" s="105"/>
      <c r="G102" s="108"/>
      <c r="H102" s="105"/>
    </row>
    <row r="103" spans="1:8">
      <c r="A103" s="256" t="s">
        <v>323</v>
      </c>
      <c r="B103" s="257"/>
      <c r="C103" s="103">
        <v>0</v>
      </c>
      <c r="D103" s="137">
        <v>0</v>
      </c>
      <c r="E103" s="157">
        <v>0</v>
      </c>
      <c r="F103" s="137">
        <v>0</v>
      </c>
      <c r="G103" s="157">
        <v>0</v>
      </c>
      <c r="H103" s="137">
        <v>0</v>
      </c>
    </row>
    <row r="104" spans="1:8">
      <c r="A104" s="299" t="s">
        <v>324</v>
      </c>
      <c r="B104" s="315"/>
      <c r="C104" s="103"/>
      <c r="D104" s="105"/>
      <c r="E104" s="157"/>
      <c r="F104" s="105"/>
      <c r="G104" s="108"/>
      <c r="H104" s="105"/>
    </row>
    <row r="105" spans="1:8">
      <c r="A105" s="299" t="s">
        <v>325</v>
      </c>
      <c r="B105" s="315"/>
      <c r="C105" s="103"/>
      <c r="D105" s="105"/>
      <c r="E105" s="157"/>
      <c r="F105" s="105"/>
      <c r="G105" s="108"/>
      <c r="H105" s="105"/>
    </row>
    <row r="106" spans="1:8">
      <c r="A106" s="299" t="s">
        <v>326</v>
      </c>
      <c r="B106" s="315"/>
      <c r="C106" s="103"/>
      <c r="D106" s="105"/>
      <c r="E106" s="157"/>
      <c r="F106" s="105"/>
      <c r="G106" s="108"/>
      <c r="H106" s="105"/>
    </row>
    <row r="107" spans="1:8">
      <c r="A107" s="299" t="s">
        <v>327</v>
      </c>
      <c r="B107" s="315"/>
      <c r="C107" s="103"/>
      <c r="D107" s="105"/>
      <c r="E107" s="157"/>
      <c r="F107" s="105"/>
      <c r="G107" s="108"/>
      <c r="H107" s="105"/>
    </row>
    <row r="108" spans="1:8">
      <c r="A108" s="299" t="s">
        <v>328</v>
      </c>
      <c r="B108" s="315"/>
      <c r="C108" s="103"/>
      <c r="D108" s="105"/>
      <c r="E108" s="157"/>
      <c r="F108" s="105"/>
      <c r="G108" s="108"/>
      <c r="H108" s="105"/>
    </row>
    <row r="109" spans="1:8">
      <c r="A109" s="299" t="s">
        <v>329</v>
      </c>
      <c r="B109" s="315"/>
      <c r="C109" s="103"/>
      <c r="D109" s="105"/>
      <c r="E109" s="157"/>
      <c r="F109" s="105"/>
      <c r="G109" s="108"/>
      <c r="H109" s="105"/>
    </row>
    <row r="110" spans="1:8">
      <c r="A110" s="299" t="s">
        <v>330</v>
      </c>
      <c r="B110" s="315"/>
      <c r="C110" s="103"/>
      <c r="D110" s="105"/>
      <c r="E110" s="157"/>
      <c r="F110" s="105"/>
      <c r="G110" s="108"/>
      <c r="H110" s="105"/>
    </row>
    <row r="111" spans="1:8">
      <c r="A111" s="299" t="s">
        <v>331</v>
      </c>
      <c r="B111" s="315"/>
      <c r="C111" s="103"/>
      <c r="D111" s="105"/>
      <c r="E111" s="157"/>
      <c r="F111" s="105"/>
      <c r="G111" s="108"/>
      <c r="H111" s="105"/>
    </row>
    <row r="112" spans="1:8">
      <c r="A112" s="299" t="s">
        <v>332</v>
      </c>
      <c r="B112" s="315"/>
      <c r="C112" s="103"/>
      <c r="D112" s="105"/>
      <c r="E112" s="157"/>
      <c r="F112" s="105"/>
      <c r="G112" s="108"/>
      <c r="H112" s="105"/>
    </row>
    <row r="113" spans="1:8">
      <c r="A113" s="299" t="s">
        <v>333</v>
      </c>
      <c r="B113" s="315"/>
      <c r="C113" s="103">
        <v>0</v>
      </c>
      <c r="D113" s="137">
        <v>0</v>
      </c>
      <c r="E113" s="157">
        <v>0</v>
      </c>
      <c r="F113" s="137">
        <v>0</v>
      </c>
      <c r="G113" s="157">
        <v>0</v>
      </c>
      <c r="H113" s="137">
        <v>0</v>
      </c>
    </row>
    <row r="114" spans="1:8">
      <c r="A114" s="299" t="s">
        <v>334</v>
      </c>
      <c r="B114" s="315"/>
      <c r="C114" s="103"/>
      <c r="D114" s="105"/>
      <c r="E114" s="157"/>
      <c r="F114" s="105"/>
      <c r="G114" s="108"/>
      <c r="H114" s="105"/>
    </row>
    <row r="115" spans="1:8">
      <c r="A115" s="299" t="s">
        <v>335</v>
      </c>
      <c r="B115" s="315"/>
      <c r="C115" s="103"/>
      <c r="D115" s="105"/>
      <c r="E115" s="157"/>
      <c r="F115" s="105"/>
      <c r="G115" s="108"/>
      <c r="H115" s="105"/>
    </row>
    <row r="116" spans="1:8">
      <c r="A116" s="299" t="s">
        <v>336</v>
      </c>
      <c r="B116" s="315"/>
      <c r="C116" s="103"/>
      <c r="D116" s="105"/>
      <c r="E116" s="157"/>
      <c r="F116" s="105"/>
      <c r="G116" s="108"/>
      <c r="H116" s="105"/>
    </row>
    <row r="117" spans="1:8">
      <c r="A117" s="299" t="s">
        <v>337</v>
      </c>
      <c r="B117" s="315"/>
      <c r="C117" s="103"/>
      <c r="D117" s="105"/>
      <c r="E117" s="157"/>
      <c r="F117" s="105"/>
      <c r="G117" s="108"/>
      <c r="H117" s="105"/>
    </row>
    <row r="118" spans="1:8">
      <c r="A118" s="299" t="s">
        <v>338</v>
      </c>
      <c r="B118" s="315"/>
      <c r="C118" s="103"/>
      <c r="D118" s="105"/>
      <c r="E118" s="157"/>
      <c r="F118" s="105"/>
      <c r="G118" s="108"/>
      <c r="H118" s="105"/>
    </row>
    <row r="119" spans="1:8">
      <c r="A119" s="299" t="s">
        <v>339</v>
      </c>
      <c r="B119" s="315"/>
      <c r="C119" s="103"/>
      <c r="D119" s="105"/>
      <c r="E119" s="157"/>
      <c r="F119" s="105"/>
      <c r="G119" s="108"/>
      <c r="H119" s="105"/>
    </row>
    <row r="120" spans="1:8">
      <c r="A120" s="299" t="s">
        <v>340</v>
      </c>
      <c r="B120" s="315"/>
      <c r="C120" s="103"/>
      <c r="D120" s="105"/>
      <c r="E120" s="157"/>
      <c r="F120" s="105"/>
      <c r="G120" s="108"/>
      <c r="H120" s="105"/>
    </row>
    <row r="121" spans="1:8">
      <c r="A121" s="299" t="s">
        <v>341</v>
      </c>
      <c r="B121" s="315"/>
      <c r="C121" s="103"/>
      <c r="D121" s="105"/>
      <c r="E121" s="157"/>
      <c r="F121" s="105"/>
      <c r="G121" s="108"/>
      <c r="H121" s="105"/>
    </row>
    <row r="122" spans="1:8">
      <c r="A122" s="299" t="s">
        <v>342</v>
      </c>
      <c r="B122" s="315"/>
      <c r="C122" s="103"/>
      <c r="D122" s="105"/>
      <c r="E122" s="157"/>
      <c r="F122" s="105"/>
      <c r="G122" s="108"/>
      <c r="H122" s="105"/>
    </row>
    <row r="123" spans="1:8">
      <c r="A123" s="299" t="s">
        <v>343</v>
      </c>
      <c r="B123" s="315"/>
      <c r="C123" s="103">
        <v>0</v>
      </c>
      <c r="D123" s="137">
        <v>0</v>
      </c>
      <c r="E123" s="157">
        <v>0</v>
      </c>
      <c r="F123" s="137">
        <v>0</v>
      </c>
      <c r="G123" s="157">
        <v>0</v>
      </c>
      <c r="H123" s="137">
        <v>0</v>
      </c>
    </row>
    <row r="124" spans="1:8">
      <c r="A124" s="299" t="s">
        <v>344</v>
      </c>
      <c r="B124" s="315"/>
      <c r="C124" s="103"/>
      <c r="D124" s="105"/>
      <c r="E124" s="157"/>
      <c r="F124" s="105"/>
      <c r="G124" s="108"/>
      <c r="H124" s="105"/>
    </row>
    <row r="125" spans="1:8">
      <c r="A125" s="299" t="s">
        <v>345</v>
      </c>
      <c r="B125" s="315"/>
      <c r="C125" s="103"/>
      <c r="D125" s="105"/>
      <c r="E125" s="157"/>
      <c r="F125" s="105"/>
      <c r="G125" s="108"/>
      <c r="H125" s="105"/>
    </row>
    <row r="126" spans="1:8">
      <c r="A126" s="299" t="s">
        <v>346</v>
      </c>
      <c r="B126" s="315"/>
      <c r="C126" s="103"/>
      <c r="D126" s="105"/>
      <c r="E126" s="157"/>
      <c r="F126" s="105"/>
      <c r="G126" s="108"/>
      <c r="H126" s="105"/>
    </row>
    <row r="127" spans="1:8">
      <c r="A127" s="299" t="s">
        <v>347</v>
      </c>
      <c r="B127" s="315"/>
      <c r="C127" s="103"/>
      <c r="D127" s="105"/>
      <c r="E127" s="157"/>
      <c r="F127" s="105"/>
      <c r="G127" s="108"/>
      <c r="H127" s="105"/>
    </row>
    <row r="128" spans="1:8">
      <c r="A128" s="299" t="s">
        <v>348</v>
      </c>
      <c r="B128" s="315"/>
      <c r="C128" s="103"/>
      <c r="D128" s="105"/>
      <c r="E128" s="157"/>
      <c r="F128" s="105"/>
      <c r="G128" s="108"/>
      <c r="H128" s="105"/>
    </row>
    <row r="129" spans="1:8">
      <c r="A129" s="299" t="s">
        <v>349</v>
      </c>
      <c r="B129" s="315"/>
      <c r="C129" s="103"/>
      <c r="D129" s="105"/>
      <c r="E129" s="157"/>
      <c r="F129" s="105"/>
      <c r="G129" s="108"/>
      <c r="H129" s="105"/>
    </row>
    <row r="130" spans="1:8">
      <c r="A130" s="299" t="s">
        <v>350</v>
      </c>
      <c r="B130" s="315"/>
      <c r="C130" s="103"/>
      <c r="D130" s="105"/>
      <c r="E130" s="157"/>
      <c r="F130" s="105"/>
      <c r="G130" s="108"/>
      <c r="H130" s="105"/>
    </row>
    <row r="131" spans="1:8">
      <c r="A131" s="299" t="s">
        <v>351</v>
      </c>
      <c r="B131" s="315"/>
      <c r="C131" s="103"/>
      <c r="D131" s="105"/>
      <c r="E131" s="157"/>
      <c r="F131" s="105"/>
      <c r="G131" s="108"/>
      <c r="H131" s="105"/>
    </row>
    <row r="132" spans="1:8">
      <c r="A132" s="299" t="s">
        <v>352</v>
      </c>
      <c r="B132" s="315"/>
      <c r="C132" s="103"/>
      <c r="D132" s="105"/>
      <c r="E132" s="157"/>
      <c r="F132" s="105"/>
      <c r="G132" s="108"/>
      <c r="H132" s="105"/>
    </row>
    <row r="133" spans="1:8">
      <c r="A133" s="256" t="s">
        <v>353</v>
      </c>
      <c r="B133" s="257"/>
      <c r="C133" s="103">
        <v>0</v>
      </c>
      <c r="D133" s="137">
        <v>0</v>
      </c>
      <c r="E133" s="157">
        <v>0</v>
      </c>
      <c r="F133" s="137">
        <v>0</v>
      </c>
      <c r="G133" s="157">
        <v>0</v>
      </c>
      <c r="H133" s="137">
        <v>0</v>
      </c>
    </row>
    <row r="134" spans="1:8">
      <c r="A134" s="299" t="s">
        <v>354</v>
      </c>
      <c r="B134" s="315"/>
      <c r="C134" s="103"/>
      <c r="D134" s="105"/>
      <c r="E134" s="157"/>
      <c r="F134" s="105"/>
      <c r="G134" s="108"/>
      <c r="H134" s="105"/>
    </row>
    <row r="135" spans="1:8">
      <c r="A135" s="299" t="s">
        <v>355</v>
      </c>
      <c r="B135" s="315"/>
      <c r="C135" s="103"/>
      <c r="D135" s="105"/>
      <c r="E135" s="157"/>
      <c r="F135" s="105"/>
      <c r="G135" s="108"/>
      <c r="H135" s="105"/>
    </row>
    <row r="136" spans="1:8">
      <c r="A136" s="299" t="s">
        <v>356</v>
      </c>
      <c r="B136" s="315"/>
      <c r="C136" s="103"/>
      <c r="D136" s="105"/>
      <c r="E136" s="157"/>
      <c r="F136" s="105"/>
      <c r="G136" s="108"/>
      <c r="H136" s="105"/>
    </row>
    <row r="137" spans="1:8">
      <c r="A137" s="299" t="s">
        <v>357</v>
      </c>
      <c r="B137" s="315"/>
      <c r="C137" s="103">
        <v>0</v>
      </c>
      <c r="D137" s="137">
        <v>0</v>
      </c>
      <c r="E137" s="157">
        <v>0</v>
      </c>
      <c r="F137" s="137">
        <v>0</v>
      </c>
      <c r="G137" s="157">
        <v>0</v>
      </c>
      <c r="H137" s="137">
        <v>0</v>
      </c>
    </row>
    <row r="138" spans="1:8">
      <c r="A138" s="299" t="s">
        <v>358</v>
      </c>
      <c r="B138" s="315"/>
      <c r="C138" s="103"/>
      <c r="D138" s="105"/>
      <c r="E138" s="157"/>
      <c r="F138" s="105"/>
      <c r="G138" s="108"/>
      <c r="H138" s="105"/>
    </row>
    <row r="139" spans="1:8">
      <c r="A139" s="299" t="s">
        <v>359</v>
      </c>
      <c r="B139" s="315"/>
      <c r="C139" s="103"/>
      <c r="D139" s="105"/>
      <c r="E139" s="157"/>
      <c r="F139" s="105"/>
      <c r="G139" s="108"/>
      <c r="H139" s="105"/>
    </row>
    <row r="140" spans="1:8">
      <c r="A140" s="299" t="s">
        <v>360</v>
      </c>
      <c r="B140" s="315"/>
      <c r="C140" s="103"/>
      <c r="D140" s="105"/>
      <c r="E140" s="157"/>
      <c r="F140" s="105"/>
      <c r="G140" s="108"/>
      <c r="H140" s="105"/>
    </row>
    <row r="141" spans="1:8">
      <c r="A141" s="299" t="s">
        <v>361</v>
      </c>
      <c r="B141" s="315"/>
      <c r="C141" s="103"/>
      <c r="D141" s="105"/>
      <c r="E141" s="157"/>
      <c r="F141" s="105"/>
      <c r="G141" s="108"/>
      <c r="H141" s="105"/>
    </row>
    <row r="142" spans="1:8">
      <c r="A142" s="299" t="s">
        <v>362</v>
      </c>
      <c r="B142" s="315"/>
      <c r="C142" s="103"/>
      <c r="D142" s="105"/>
      <c r="E142" s="157"/>
      <c r="F142" s="105"/>
      <c r="G142" s="108"/>
      <c r="H142" s="105"/>
    </row>
    <row r="143" spans="1:8">
      <c r="A143" s="299" t="s">
        <v>363</v>
      </c>
      <c r="B143" s="315"/>
      <c r="C143" s="103"/>
      <c r="D143" s="105"/>
      <c r="E143" s="157"/>
      <c r="F143" s="105"/>
      <c r="G143" s="108"/>
      <c r="H143" s="105"/>
    </row>
    <row r="144" spans="1:8">
      <c r="A144" s="299" t="s">
        <v>364</v>
      </c>
      <c r="B144" s="315"/>
      <c r="C144" s="103"/>
      <c r="D144" s="105"/>
      <c r="E144" s="157"/>
      <c r="F144" s="105"/>
      <c r="G144" s="108"/>
      <c r="H144" s="105"/>
    </row>
    <row r="145" spans="1:8">
      <c r="A145" s="299" t="s">
        <v>365</v>
      </c>
      <c r="B145" s="315"/>
      <c r="C145" s="103"/>
      <c r="D145" s="105"/>
      <c r="E145" s="157"/>
      <c r="F145" s="105"/>
      <c r="G145" s="108"/>
      <c r="H145" s="105"/>
    </row>
    <row r="146" spans="1:8">
      <c r="A146" s="256" t="s">
        <v>366</v>
      </c>
      <c r="B146" s="257"/>
      <c r="C146" s="103">
        <v>0</v>
      </c>
      <c r="D146" s="137">
        <v>0</v>
      </c>
      <c r="E146" s="157">
        <v>0</v>
      </c>
      <c r="F146" s="137">
        <v>0</v>
      </c>
      <c r="G146" s="157">
        <v>0</v>
      </c>
      <c r="H146" s="137">
        <v>0</v>
      </c>
    </row>
    <row r="147" spans="1:8">
      <c r="A147" s="299" t="s">
        <v>367</v>
      </c>
      <c r="B147" s="315"/>
      <c r="C147" s="103"/>
      <c r="D147" s="105"/>
      <c r="E147" s="157"/>
      <c r="F147" s="105"/>
      <c r="G147" s="108"/>
      <c r="H147" s="105"/>
    </row>
    <row r="148" spans="1:8">
      <c r="A148" s="299" t="s">
        <v>368</v>
      </c>
      <c r="B148" s="315"/>
      <c r="C148" s="103"/>
      <c r="D148" s="105"/>
      <c r="E148" s="157"/>
      <c r="F148" s="105"/>
      <c r="G148" s="108"/>
      <c r="H148" s="105"/>
    </row>
    <row r="149" spans="1:8">
      <c r="A149" s="299" t="s">
        <v>369</v>
      </c>
      <c r="B149" s="315"/>
      <c r="C149" s="103"/>
      <c r="D149" s="105"/>
      <c r="E149" s="157"/>
      <c r="F149" s="105"/>
      <c r="G149" s="108"/>
      <c r="H149" s="105"/>
    </row>
    <row r="150" spans="1:8">
      <c r="A150" s="256" t="s">
        <v>370</v>
      </c>
      <c r="B150" s="257"/>
      <c r="C150" s="103">
        <v>0</v>
      </c>
      <c r="D150" s="137">
        <v>0</v>
      </c>
      <c r="E150" s="157">
        <v>0</v>
      </c>
      <c r="F150" s="137">
        <v>0</v>
      </c>
      <c r="G150" s="157">
        <v>0</v>
      </c>
      <c r="H150" s="137">
        <v>0</v>
      </c>
    </row>
    <row r="151" spans="1:8">
      <c r="A151" s="299" t="s">
        <v>371</v>
      </c>
      <c r="B151" s="315"/>
      <c r="C151" s="103"/>
      <c r="D151" s="105"/>
      <c r="E151" s="157"/>
      <c r="F151" s="105"/>
      <c r="G151" s="108"/>
      <c r="H151" s="105"/>
    </row>
    <row r="152" spans="1:8">
      <c r="A152" s="299" t="s">
        <v>372</v>
      </c>
      <c r="B152" s="315"/>
      <c r="C152" s="103"/>
      <c r="D152" s="105"/>
      <c r="E152" s="157"/>
      <c r="F152" s="105"/>
      <c r="G152" s="108"/>
      <c r="H152" s="105"/>
    </row>
    <row r="153" spans="1:8">
      <c r="A153" s="299" t="s">
        <v>373</v>
      </c>
      <c r="B153" s="315"/>
      <c r="C153" s="103"/>
      <c r="D153" s="105"/>
      <c r="E153" s="157"/>
      <c r="F153" s="105"/>
      <c r="G153" s="108"/>
      <c r="H153" s="105"/>
    </row>
    <row r="154" spans="1:8">
      <c r="A154" s="299" t="s">
        <v>374</v>
      </c>
      <c r="B154" s="315"/>
      <c r="C154" s="103"/>
      <c r="D154" s="105"/>
      <c r="E154" s="157"/>
      <c r="F154" s="105"/>
      <c r="G154" s="108"/>
      <c r="H154" s="105"/>
    </row>
    <row r="155" spans="1:8">
      <c r="A155" s="299" t="s">
        <v>375</v>
      </c>
      <c r="B155" s="315"/>
      <c r="C155" s="103"/>
      <c r="D155" s="105"/>
      <c r="E155" s="157"/>
      <c r="F155" s="105"/>
      <c r="G155" s="108"/>
      <c r="H155" s="105"/>
    </row>
    <row r="156" spans="1:8">
      <c r="A156" s="299" t="s">
        <v>376</v>
      </c>
      <c r="B156" s="315"/>
      <c r="C156" s="103"/>
      <c r="D156" s="105"/>
      <c r="E156" s="157"/>
      <c r="F156" s="105"/>
      <c r="G156" s="108"/>
      <c r="H156" s="105"/>
    </row>
    <row r="157" spans="1:8">
      <c r="A157" s="299" t="s">
        <v>377</v>
      </c>
      <c r="B157" s="315"/>
      <c r="C157" s="103"/>
      <c r="D157" s="105"/>
      <c r="E157" s="157"/>
      <c r="F157" s="105"/>
      <c r="G157" s="108"/>
      <c r="H157" s="105"/>
    </row>
    <row r="158" spans="1:8">
      <c r="A158" s="34"/>
      <c r="B158" s="35"/>
      <c r="C158" s="103"/>
      <c r="D158" s="105"/>
      <c r="E158" s="157"/>
      <c r="F158" s="105"/>
      <c r="G158" s="108"/>
      <c r="H158" s="105"/>
    </row>
    <row r="159" spans="1:8">
      <c r="A159" s="264" t="s">
        <v>379</v>
      </c>
      <c r="B159" s="265"/>
      <c r="C159" s="102">
        <f>SUM(C83,C8)</f>
        <v>178740000</v>
      </c>
      <c r="D159" s="136">
        <f t="shared" ref="D159:H159" si="22">SUM(D83,D8)</f>
        <v>41286374</v>
      </c>
      <c r="E159" s="107">
        <f t="shared" si="22"/>
        <v>220026374</v>
      </c>
      <c r="F159" s="136">
        <f t="shared" si="22"/>
        <v>184490786</v>
      </c>
      <c r="G159" s="107">
        <f t="shared" si="22"/>
        <v>184251949</v>
      </c>
      <c r="H159" s="136">
        <f t="shared" si="22"/>
        <v>35535588</v>
      </c>
    </row>
    <row r="160" spans="1:8" ht="15.75" thickBot="1">
      <c r="A160" s="45"/>
      <c r="B160" s="46"/>
      <c r="C160" s="156"/>
      <c r="D160" s="159"/>
      <c r="E160" s="161"/>
      <c r="F160" s="159"/>
      <c r="G160" s="162"/>
      <c r="H160" s="159"/>
    </row>
    <row r="162" spans="1:9">
      <c r="C162" s="85"/>
      <c r="D162" s="85"/>
      <c r="E162" s="85"/>
      <c r="F162" s="101"/>
      <c r="G162" s="101"/>
      <c r="H162" s="85"/>
    </row>
    <row r="163" spans="1:9">
      <c r="A163" s="167"/>
      <c r="B163" s="167"/>
      <c r="C163" s="170"/>
      <c r="D163" s="170"/>
      <c r="E163" s="170"/>
      <c r="F163" s="171"/>
      <c r="G163" s="171"/>
      <c r="H163" s="170"/>
      <c r="I163" s="167"/>
    </row>
    <row r="164" spans="1:9">
      <c r="A164" s="167"/>
      <c r="B164" s="167"/>
      <c r="C164" s="170"/>
      <c r="D164" s="170"/>
      <c r="E164" s="170"/>
      <c r="F164" s="171"/>
      <c r="G164" s="171"/>
      <c r="H164" s="170"/>
      <c r="I164" s="167"/>
    </row>
    <row r="165" spans="1:9">
      <c r="A165" s="167"/>
      <c r="B165" s="167"/>
      <c r="C165" s="170"/>
      <c r="D165" s="170"/>
      <c r="E165" s="170"/>
      <c r="F165" s="171"/>
      <c r="G165" s="171"/>
      <c r="H165" s="170"/>
      <c r="I165" s="167"/>
    </row>
    <row r="166" spans="1:9">
      <c r="A166" s="167"/>
      <c r="B166" s="167"/>
      <c r="C166" s="170"/>
      <c r="D166" s="170"/>
      <c r="E166" s="170"/>
      <c r="F166" s="171"/>
      <c r="G166" s="171"/>
      <c r="H166" s="170"/>
      <c r="I166" s="167"/>
    </row>
    <row r="167" spans="1:9">
      <c r="A167" s="167"/>
      <c r="B167" s="167"/>
      <c r="C167" s="170"/>
      <c r="D167" s="170"/>
      <c r="E167" s="170"/>
      <c r="F167" s="171"/>
      <c r="G167" s="171"/>
      <c r="H167" s="170"/>
      <c r="I167" s="167"/>
    </row>
    <row r="168" spans="1:9">
      <c r="A168" s="167"/>
      <c r="B168" s="167"/>
      <c r="C168" s="170"/>
      <c r="D168" s="170"/>
      <c r="E168" s="170"/>
      <c r="F168" s="171"/>
      <c r="G168" s="171"/>
      <c r="H168" s="170"/>
      <c r="I168" s="167"/>
    </row>
    <row r="169" spans="1:9">
      <c r="A169" s="167"/>
      <c r="B169" s="167"/>
      <c r="C169" s="170"/>
      <c r="D169" s="170"/>
      <c r="E169" s="170"/>
      <c r="F169" s="171"/>
      <c r="G169" s="171"/>
      <c r="H169" s="170"/>
      <c r="I169" s="167"/>
    </row>
    <row r="170" spans="1:9">
      <c r="A170" s="167"/>
      <c r="B170" s="167"/>
      <c r="C170" s="170"/>
      <c r="D170" s="170"/>
      <c r="E170" s="170"/>
      <c r="F170" s="171"/>
      <c r="G170" s="171"/>
      <c r="H170" s="170"/>
      <c r="I170" s="167"/>
    </row>
    <row r="171" spans="1:9">
      <c r="A171" s="167"/>
      <c r="B171" s="167"/>
      <c r="C171" s="170"/>
      <c r="D171" s="170"/>
      <c r="E171" s="170"/>
      <c r="F171" s="171"/>
      <c r="G171" s="171"/>
      <c r="H171" s="170"/>
      <c r="I171" s="167"/>
    </row>
    <row r="172" spans="1:9">
      <c r="A172" s="167"/>
      <c r="B172" s="167"/>
      <c r="C172" s="170"/>
      <c r="D172" s="170"/>
      <c r="E172" s="170"/>
      <c r="F172" s="171"/>
      <c r="G172" s="171"/>
      <c r="H172" s="170"/>
      <c r="I172" s="167"/>
    </row>
    <row r="173" spans="1:9">
      <c r="A173" s="167"/>
      <c r="B173" s="167"/>
      <c r="C173" s="170"/>
      <c r="D173" s="170"/>
      <c r="E173" s="170"/>
      <c r="F173" s="171"/>
      <c r="G173" s="171"/>
      <c r="H173" s="170"/>
      <c r="I173" s="167"/>
    </row>
    <row r="174" spans="1:9">
      <c r="A174" s="167"/>
      <c r="B174" s="167"/>
      <c r="C174" s="170"/>
      <c r="D174" s="170"/>
      <c r="E174" s="170"/>
      <c r="F174" s="171"/>
      <c r="G174" s="171"/>
      <c r="H174" s="170"/>
      <c r="I174" s="167"/>
    </row>
    <row r="175" spans="1:9">
      <c r="A175" s="167"/>
      <c r="B175" s="167"/>
      <c r="C175" s="170"/>
      <c r="D175" s="170"/>
      <c r="E175" s="170"/>
      <c r="F175" s="171"/>
      <c r="G175" s="171"/>
      <c r="H175" s="170"/>
      <c r="I175" s="167"/>
    </row>
    <row r="176" spans="1:9">
      <c r="A176" s="167"/>
      <c r="B176" s="167"/>
      <c r="C176" s="172"/>
      <c r="D176" s="167"/>
      <c r="E176" s="172"/>
      <c r="F176" s="170"/>
      <c r="G176" s="170"/>
      <c r="H176" s="167"/>
      <c r="I176" s="167"/>
    </row>
    <row r="177" spans="1:9">
      <c r="A177" s="167"/>
      <c r="B177" s="168" t="s">
        <v>505</v>
      </c>
      <c r="C177" s="172"/>
      <c r="D177" s="167"/>
      <c r="E177" s="204" t="s">
        <v>506</v>
      </c>
      <c r="F177" s="204"/>
      <c r="G177" s="204"/>
      <c r="H177" s="167"/>
      <c r="I177" s="167"/>
    </row>
    <row r="178" spans="1:9">
      <c r="A178" s="167"/>
      <c r="B178" s="169" t="s">
        <v>496</v>
      </c>
      <c r="C178" s="172"/>
      <c r="D178" s="167"/>
      <c r="E178" s="203" t="s">
        <v>507</v>
      </c>
      <c r="F178" s="203"/>
      <c r="G178" s="203"/>
      <c r="H178" s="167"/>
      <c r="I178" s="167"/>
    </row>
    <row r="179" spans="1:9">
      <c r="A179" s="167"/>
      <c r="B179" s="167"/>
      <c r="C179" s="172"/>
      <c r="D179" s="167"/>
      <c r="E179" s="172"/>
      <c r="F179" s="167"/>
      <c r="G179" s="167"/>
      <c r="H179" s="167"/>
      <c r="I179" s="167"/>
    </row>
    <row r="180" spans="1:9">
      <c r="A180" s="167"/>
      <c r="B180" s="167"/>
      <c r="C180" s="172"/>
      <c r="D180" s="167"/>
      <c r="E180" s="172"/>
      <c r="F180" s="167"/>
      <c r="G180" s="167"/>
      <c r="H180" s="167"/>
      <c r="I180" s="167"/>
    </row>
    <row r="181" spans="1:9">
      <c r="A181" s="167"/>
      <c r="B181" s="167"/>
      <c r="C181" s="172"/>
      <c r="D181" s="167"/>
      <c r="E181" s="172"/>
      <c r="F181" s="167"/>
      <c r="G181" s="167"/>
      <c r="H181" s="167"/>
      <c r="I181" s="167"/>
    </row>
    <row r="182" spans="1:9">
      <c r="A182" s="167"/>
      <c r="B182" s="167"/>
      <c r="C182" s="172"/>
      <c r="D182" s="167"/>
      <c r="E182" s="172"/>
      <c r="F182" s="167"/>
      <c r="G182" s="167"/>
      <c r="H182" s="167"/>
      <c r="I182" s="167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9" workbookViewId="0">
      <selection activeCell="G8" sqref="G8:G9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30" t="s">
        <v>489</v>
      </c>
      <c r="B1" s="331"/>
      <c r="C1" s="331"/>
      <c r="D1" s="331"/>
      <c r="E1" s="331"/>
      <c r="F1" s="331"/>
      <c r="G1" s="231"/>
    </row>
    <row r="2" spans="1:7">
      <c r="A2" s="332" t="s">
        <v>298</v>
      </c>
      <c r="B2" s="333"/>
      <c r="C2" s="333"/>
      <c r="D2" s="333"/>
      <c r="E2" s="333"/>
      <c r="F2" s="333"/>
      <c r="G2" s="334"/>
    </row>
    <row r="3" spans="1:7">
      <c r="A3" s="332" t="s">
        <v>380</v>
      </c>
      <c r="B3" s="333"/>
      <c r="C3" s="333"/>
      <c r="D3" s="333"/>
      <c r="E3" s="333"/>
      <c r="F3" s="333"/>
      <c r="G3" s="334"/>
    </row>
    <row r="4" spans="1:7">
      <c r="A4" s="332" t="s">
        <v>502</v>
      </c>
      <c r="B4" s="333"/>
      <c r="C4" s="333"/>
      <c r="D4" s="333"/>
      <c r="E4" s="333"/>
      <c r="F4" s="333"/>
      <c r="G4" s="334"/>
    </row>
    <row r="5" spans="1:7" ht="15.75" thickBot="1">
      <c r="A5" s="232" t="s">
        <v>1</v>
      </c>
      <c r="B5" s="335"/>
      <c r="C5" s="335"/>
      <c r="D5" s="335"/>
      <c r="E5" s="335"/>
      <c r="F5" s="335"/>
      <c r="G5" s="233"/>
    </row>
    <row r="6" spans="1:7" ht="15.75" thickBot="1">
      <c r="A6" s="221" t="s">
        <v>2</v>
      </c>
      <c r="B6" s="227" t="s">
        <v>300</v>
      </c>
      <c r="C6" s="228"/>
      <c r="D6" s="228"/>
      <c r="E6" s="228"/>
      <c r="F6" s="228"/>
      <c r="G6" s="221" t="s">
        <v>301</v>
      </c>
    </row>
    <row r="7" spans="1:7" ht="45.75" thickBot="1">
      <c r="A7" s="223"/>
      <c r="B7" s="183" t="s">
        <v>186</v>
      </c>
      <c r="C7" s="196" t="s">
        <v>231</v>
      </c>
      <c r="D7" s="183" t="s">
        <v>232</v>
      </c>
      <c r="E7" s="196" t="s">
        <v>187</v>
      </c>
      <c r="F7" s="183" t="s">
        <v>204</v>
      </c>
      <c r="G7" s="223"/>
    </row>
    <row r="8" spans="1:7">
      <c r="A8" s="5" t="s">
        <v>381</v>
      </c>
      <c r="B8" s="325">
        <f t="shared" ref="B8:G8" si="0">SUM(B11:B17)</f>
        <v>178740000</v>
      </c>
      <c r="C8" s="326">
        <f t="shared" si="0"/>
        <v>41286374</v>
      </c>
      <c r="D8" s="328">
        <f t="shared" si="0"/>
        <v>220026374</v>
      </c>
      <c r="E8" s="326">
        <f t="shared" si="0"/>
        <v>184490786</v>
      </c>
      <c r="F8" s="328">
        <f t="shared" si="0"/>
        <v>184251949</v>
      </c>
      <c r="G8" s="326">
        <f t="shared" si="0"/>
        <v>35535588</v>
      </c>
    </row>
    <row r="9" spans="1:7">
      <c r="A9" s="5" t="s">
        <v>382</v>
      </c>
      <c r="B9" s="254"/>
      <c r="C9" s="327"/>
      <c r="D9" s="329"/>
      <c r="E9" s="327"/>
      <c r="F9" s="329"/>
      <c r="G9" s="327"/>
    </row>
    <row r="10" spans="1:7">
      <c r="A10" s="9" t="s">
        <v>383</v>
      </c>
      <c r="C10" s="197"/>
      <c r="E10" s="197"/>
      <c r="G10" s="197"/>
    </row>
    <row r="11" spans="1:7">
      <c r="A11" s="9" t="s">
        <v>384</v>
      </c>
      <c r="B11" s="193">
        <v>178740000</v>
      </c>
      <c r="C11" s="137">
        <f>+'EAEPED (a)'!D159</f>
        <v>41286374</v>
      </c>
      <c r="D11" s="182">
        <f>B11+C11</f>
        <v>220026374</v>
      </c>
      <c r="E11" s="137">
        <f>+'EAEPED (a)'!F159</f>
        <v>184490786</v>
      </c>
      <c r="F11" s="182">
        <f>+'EAEPED (a)'!G159</f>
        <v>184251949</v>
      </c>
      <c r="G11" s="137">
        <f>D11-E11</f>
        <v>35535588</v>
      </c>
    </row>
    <row r="12" spans="1:7">
      <c r="A12" s="47" t="s">
        <v>385</v>
      </c>
      <c r="B12" s="193"/>
      <c r="C12" s="180"/>
      <c r="D12" s="193"/>
      <c r="E12" s="180"/>
      <c r="F12" s="193"/>
      <c r="G12" s="180"/>
    </row>
    <row r="13" spans="1:7">
      <c r="A13" s="9" t="s">
        <v>386</v>
      </c>
      <c r="B13" s="193"/>
      <c r="C13" s="180"/>
      <c r="D13" s="193"/>
      <c r="E13" s="180"/>
      <c r="F13" s="193"/>
      <c r="G13" s="180"/>
    </row>
    <row r="14" spans="1:7">
      <c r="A14" s="47" t="s">
        <v>387</v>
      </c>
      <c r="B14" s="193"/>
      <c r="C14" s="180"/>
      <c r="D14" s="193"/>
      <c r="E14" s="180"/>
      <c r="F14" s="193"/>
      <c r="G14" s="180"/>
    </row>
    <row r="15" spans="1:7">
      <c r="A15" s="9" t="s">
        <v>388</v>
      </c>
      <c r="B15" s="193"/>
      <c r="C15" s="180"/>
      <c r="D15" s="193"/>
      <c r="E15" s="180"/>
      <c r="F15" s="193"/>
      <c r="G15" s="180"/>
    </row>
    <row r="16" spans="1:7">
      <c r="A16" s="47" t="s">
        <v>389</v>
      </c>
      <c r="B16" s="193"/>
      <c r="C16" s="180"/>
      <c r="D16" s="193"/>
      <c r="E16" s="180"/>
      <c r="F16" s="193"/>
      <c r="G16" s="180"/>
    </row>
    <row r="17" spans="1:7">
      <c r="A17" s="9" t="s">
        <v>390</v>
      </c>
      <c r="B17" s="193"/>
      <c r="C17" s="180"/>
      <c r="D17" s="193"/>
      <c r="E17" s="180"/>
      <c r="F17" s="193"/>
      <c r="G17" s="180"/>
    </row>
    <row r="18" spans="1:7">
      <c r="A18" s="47"/>
      <c r="B18" s="193"/>
      <c r="C18" s="180"/>
      <c r="D18" s="193"/>
      <c r="E18" s="180"/>
      <c r="F18" s="193"/>
      <c r="G18" s="180"/>
    </row>
    <row r="19" spans="1:7">
      <c r="A19" s="48" t="s">
        <v>391</v>
      </c>
      <c r="B19" s="258">
        <f>SUM(B21:B28)</f>
        <v>0</v>
      </c>
      <c r="C19" s="274">
        <f t="shared" ref="C19:G19" si="1">SUM(C21:C28)</f>
        <v>0</v>
      </c>
      <c r="D19" s="330">
        <f t="shared" si="1"/>
        <v>0</v>
      </c>
      <c r="E19" s="274">
        <f t="shared" si="1"/>
        <v>0</v>
      </c>
      <c r="F19" s="330">
        <f t="shared" si="1"/>
        <v>0</v>
      </c>
      <c r="G19" s="274">
        <f t="shared" si="1"/>
        <v>0</v>
      </c>
    </row>
    <row r="20" spans="1:7">
      <c r="A20" s="15" t="s">
        <v>392</v>
      </c>
      <c r="B20" s="258"/>
      <c r="C20" s="274"/>
      <c r="D20" s="330"/>
      <c r="E20" s="274"/>
      <c r="F20" s="330"/>
      <c r="G20" s="274"/>
    </row>
    <row r="21" spans="1:7">
      <c r="A21" s="47" t="s">
        <v>383</v>
      </c>
      <c r="B21" s="193"/>
      <c r="C21" s="180"/>
      <c r="D21" s="193"/>
      <c r="E21" s="180"/>
      <c r="F21" s="193"/>
      <c r="G21" s="180"/>
    </row>
    <row r="22" spans="1:7">
      <c r="A22" s="9" t="s">
        <v>384</v>
      </c>
      <c r="B22" s="193"/>
      <c r="C22" s="180"/>
      <c r="D22" s="193"/>
      <c r="E22" s="180"/>
      <c r="F22" s="193"/>
      <c r="G22" s="180"/>
    </row>
    <row r="23" spans="1:7">
      <c r="A23" s="47" t="s">
        <v>385</v>
      </c>
      <c r="B23" s="193"/>
      <c r="C23" s="180"/>
      <c r="D23" s="193"/>
      <c r="E23" s="180"/>
      <c r="F23" s="193"/>
      <c r="G23" s="180"/>
    </row>
    <row r="24" spans="1:7">
      <c r="A24" s="9" t="s">
        <v>386</v>
      </c>
      <c r="B24" s="193"/>
      <c r="C24" s="180"/>
      <c r="D24" s="193"/>
      <c r="E24" s="180"/>
      <c r="F24" s="193"/>
      <c r="G24" s="180"/>
    </row>
    <row r="25" spans="1:7">
      <c r="A25" s="47" t="s">
        <v>387</v>
      </c>
      <c r="B25" s="193"/>
      <c r="C25" s="180"/>
      <c r="D25" s="193"/>
      <c r="E25" s="180"/>
      <c r="F25" s="193"/>
      <c r="G25" s="180"/>
    </row>
    <row r="26" spans="1:7">
      <c r="A26" s="9" t="s">
        <v>388</v>
      </c>
      <c r="B26" s="193"/>
      <c r="C26" s="180"/>
      <c r="D26" s="193"/>
      <c r="E26" s="180"/>
      <c r="F26" s="193"/>
      <c r="G26" s="180"/>
    </row>
    <row r="27" spans="1:7">
      <c r="A27" s="47" t="s">
        <v>389</v>
      </c>
      <c r="B27" s="193"/>
      <c r="C27" s="180"/>
      <c r="D27" s="193"/>
      <c r="E27" s="180"/>
      <c r="F27" s="193"/>
      <c r="G27" s="180"/>
    </row>
    <row r="28" spans="1:7">
      <c r="A28" s="9" t="s">
        <v>390</v>
      </c>
      <c r="B28" s="193"/>
      <c r="C28" s="180"/>
      <c r="D28" s="193"/>
      <c r="E28" s="180"/>
      <c r="F28" s="193"/>
      <c r="G28" s="180"/>
    </row>
    <row r="29" spans="1:7">
      <c r="A29" s="49"/>
      <c r="B29" s="193"/>
      <c r="C29" s="180"/>
      <c r="D29" s="193"/>
      <c r="E29" s="180"/>
      <c r="F29" s="193"/>
      <c r="G29" s="180"/>
    </row>
    <row r="30" spans="1:7">
      <c r="A30" s="50" t="s">
        <v>379</v>
      </c>
      <c r="B30" s="194">
        <f>SUM(B19,B8)</f>
        <v>178740000</v>
      </c>
      <c r="C30" s="184">
        <f t="shared" ref="C30:F30" si="2">SUM(C19,C8)</f>
        <v>41286374</v>
      </c>
      <c r="D30" s="198">
        <f t="shared" si="2"/>
        <v>220026374</v>
      </c>
      <c r="E30" s="184">
        <f t="shared" si="2"/>
        <v>184490786</v>
      </c>
      <c r="F30" s="198">
        <f t="shared" si="2"/>
        <v>184251949</v>
      </c>
      <c r="G30" s="184">
        <f>SUM(G19,G8)</f>
        <v>35535588</v>
      </c>
    </row>
    <row r="31" spans="1:7" ht="15.75" thickBot="1">
      <c r="A31" s="14"/>
      <c r="B31" s="195"/>
      <c r="C31" s="181"/>
      <c r="D31" s="195"/>
      <c r="E31" s="181"/>
      <c r="F31" s="195"/>
      <c r="G31" s="181"/>
    </row>
    <row r="43" spans="1:8">
      <c r="A43" s="167"/>
      <c r="B43" s="167"/>
      <c r="C43" s="167"/>
      <c r="D43" s="167"/>
      <c r="E43" s="167"/>
      <c r="F43" s="167"/>
      <c r="G43" s="167"/>
      <c r="H43" s="167"/>
    </row>
    <row r="44" spans="1:8">
      <c r="A44" s="168" t="s">
        <v>505</v>
      </c>
      <c r="B44" s="167"/>
      <c r="C44" s="167"/>
      <c r="D44" s="167"/>
      <c r="E44" s="204" t="s">
        <v>506</v>
      </c>
      <c r="F44" s="204"/>
      <c r="G44" s="204"/>
      <c r="H44" s="167"/>
    </row>
    <row r="45" spans="1:8">
      <c r="A45" s="169" t="s">
        <v>496</v>
      </c>
      <c r="B45" s="167"/>
      <c r="C45" s="167"/>
      <c r="D45" s="167"/>
      <c r="E45" s="203" t="s">
        <v>507</v>
      </c>
      <c r="F45" s="203"/>
      <c r="G45" s="203"/>
      <c r="H45" s="167"/>
    </row>
    <row r="46" spans="1:8">
      <c r="A46" s="167"/>
      <c r="B46" s="167"/>
      <c r="C46" s="167"/>
      <c r="D46" s="167"/>
      <c r="E46" s="167"/>
      <c r="F46" s="167"/>
      <c r="G46" s="167"/>
      <c r="H46" s="167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opLeftCell="A73" workbookViewId="0">
      <selection activeCell="E102" sqref="E102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76" t="s">
        <v>489</v>
      </c>
      <c r="B1" s="277"/>
      <c r="C1" s="277"/>
      <c r="D1" s="277"/>
      <c r="E1" s="277"/>
      <c r="F1" s="277"/>
      <c r="G1" s="277"/>
      <c r="H1" s="310"/>
    </row>
    <row r="2" spans="1:8">
      <c r="A2" s="270" t="s">
        <v>298</v>
      </c>
      <c r="B2" s="271"/>
      <c r="C2" s="271"/>
      <c r="D2" s="271"/>
      <c r="E2" s="271"/>
      <c r="F2" s="271"/>
      <c r="G2" s="271"/>
      <c r="H2" s="311"/>
    </row>
    <row r="3" spans="1:8">
      <c r="A3" s="270" t="s">
        <v>393</v>
      </c>
      <c r="B3" s="271"/>
      <c r="C3" s="271"/>
      <c r="D3" s="271"/>
      <c r="E3" s="271"/>
      <c r="F3" s="271"/>
      <c r="G3" s="271"/>
      <c r="H3" s="311"/>
    </row>
    <row r="4" spans="1:8">
      <c r="A4" s="270" t="s">
        <v>504</v>
      </c>
      <c r="B4" s="271"/>
      <c r="C4" s="271"/>
      <c r="D4" s="271"/>
      <c r="E4" s="271"/>
      <c r="F4" s="271"/>
      <c r="G4" s="271"/>
      <c r="H4" s="311"/>
    </row>
    <row r="5" spans="1:8" ht="15.75" thickBot="1">
      <c r="A5" s="272" t="s">
        <v>1</v>
      </c>
      <c r="B5" s="273"/>
      <c r="C5" s="273"/>
      <c r="D5" s="273"/>
      <c r="E5" s="273"/>
      <c r="F5" s="273"/>
      <c r="G5" s="273"/>
      <c r="H5" s="312"/>
    </row>
    <row r="6" spans="1:8" ht="15.75" thickBot="1">
      <c r="A6" s="276" t="s">
        <v>2</v>
      </c>
      <c r="B6" s="278"/>
      <c r="C6" s="227" t="s">
        <v>300</v>
      </c>
      <c r="D6" s="228"/>
      <c r="E6" s="228"/>
      <c r="F6" s="228"/>
      <c r="G6" s="229"/>
      <c r="H6" s="221" t="s">
        <v>301</v>
      </c>
    </row>
    <row r="7" spans="1:8" ht="23.25" thickBot="1">
      <c r="A7" s="272"/>
      <c r="B7" s="280"/>
      <c r="C7" s="117" t="s">
        <v>186</v>
      </c>
      <c r="D7" s="117" t="s">
        <v>302</v>
      </c>
      <c r="E7" s="117" t="s">
        <v>303</v>
      </c>
      <c r="F7" s="117" t="s">
        <v>187</v>
      </c>
      <c r="G7" s="117" t="s">
        <v>204</v>
      </c>
      <c r="H7" s="223"/>
    </row>
    <row r="8" spans="1:8">
      <c r="A8" s="215"/>
      <c r="B8" s="336"/>
      <c r="C8" s="21"/>
      <c r="D8" s="21"/>
      <c r="E8" s="21"/>
      <c r="F8" s="21"/>
      <c r="G8" s="21"/>
      <c r="H8" s="21"/>
    </row>
    <row r="9" spans="1:8" ht="16.5" customHeight="1">
      <c r="A9" s="217" t="s">
        <v>394</v>
      </c>
      <c r="B9" s="337"/>
      <c r="C9" s="21">
        <f>SUM(C10,C20,C29,C40)</f>
        <v>178740000</v>
      </c>
      <c r="D9" s="112">
        <f t="shared" ref="D9:H9" si="0">SUM(D10,D20,D29,D40)</f>
        <v>41286374</v>
      </c>
      <c r="E9" s="112">
        <f t="shared" si="0"/>
        <v>220026374</v>
      </c>
      <c r="F9" s="112">
        <f t="shared" si="0"/>
        <v>184490786</v>
      </c>
      <c r="G9" s="112">
        <f t="shared" si="0"/>
        <v>184251949</v>
      </c>
      <c r="H9" s="112">
        <f t="shared" si="0"/>
        <v>35535588</v>
      </c>
    </row>
    <row r="10" spans="1:8">
      <c r="A10" s="288" t="s">
        <v>395</v>
      </c>
      <c r="B10" s="290"/>
      <c r="C10" s="30">
        <f>SUM(C11:C18)</f>
        <v>178740000</v>
      </c>
      <c r="D10" s="81">
        <f t="shared" ref="D10:H10" si="1">SUM(D11:D18)</f>
        <v>41286374</v>
      </c>
      <c r="E10" s="81">
        <f t="shared" si="1"/>
        <v>220026374</v>
      </c>
      <c r="F10" s="81">
        <f t="shared" si="1"/>
        <v>184490786</v>
      </c>
      <c r="G10" s="81">
        <f t="shared" si="1"/>
        <v>184251949</v>
      </c>
      <c r="H10" s="81">
        <f t="shared" si="1"/>
        <v>35535588</v>
      </c>
    </row>
    <row r="11" spans="1:8">
      <c r="A11" s="34"/>
      <c r="B11" s="39" t="s">
        <v>396</v>
      </c>
      <c r="C11" s="30">
        <v>178740000</v>
      </c>
      <c r="D11" s="81">
        <f>+'EAEPED (b)'!C11</f>
        <v>41286374</v>
      </c>
      <c r="E11" s="81">
        <f>+C11+D11</f>
        <v>220026374</v>
      </c>
      <c r="F11" s="81">
        <f>+'EAEPED (b)'!E11</f>
        <v>184490786</v>
      </c>
      <c r="G11" s="81">
        <f>+'EAEPED (b)'!F11</f>
        <v>184251949</v>
      </c>
      <c r="H11" s="81">
        <f>E11-F11</f>
        <v>35535588</v>
      </c>
    </row>
    <row r="12" spans="1:8">
      <c r="A12" s="34"/>
      <c r="B12" s="39" t="s">
        <v>397</v>
      </c>
      <c r="C12" s="30"/>
      <c r="D12" s="30"/>
      <c r="E12" s="30"/>
      <c r="F12" s="30"/>
      <c r="G12" s="30"/>
      <c r="H12" s="30"/>
    </row>
    <row r="13" spans="1:8">
      <c r="A13" s="34"/>
      <c r="B13" s="39" t="s">
        <v>398</v>
      </c>
      <c r="C13" s="30"/>
      <c r="D13" s="30"/>
      <c r="E13" s="30"/>
      <c r="F13" s="30"/>
      <c r="G13" s="30"/>
      <c r="H13" s="30"/>
    </row>
    <row r="14" spans="1:8">
      <c r="A14" s="34"/>
      <c r="B14" s="39" t="s">
        <v>399</v>
      </c>
      <c r="C14" s="30"/>
      <c r="D14" s="30"/>
      <c r="E14" s="30"/>
      <c r="F14" s="30"/>
      <c r="G14" s="30"/>
      <c r="H14" s="30"/>
    </row>
    <row r="15" spans="1:8">
      <c r="A15" s="34"/>
      <c r="B15" s="39" t="s">
        <v>400</v>
      </c>
      <c r="C15" s="30"/>
      <c r="D15" s="30"/>
      <c r="E15" s="30"/>
      <c r="F15" s="30"/>
      <c r="G15" s="30"/>
      <c r="H15" s="30"/>
    </row>
    <row r="16" spans="1:8">
      <c r="A16" s="34"/>
      <c r="B16" s="39" t="s">
        <v>401</v>
      </c>
      <c r="C16" s="30"/>
      <c r="D16" s="30"/>
      <c r="E16" s="30"/>
      <c r="F16" s="30"/>
      <c r="G16" s="30"/>
      <c r="H16" s="30"/>
    </row>
    <row r="17" spans="1:8">
      <c r="A17" s="34"/>
      <c r="B17" s="39" t="s">
        <v>402</v>
      </c>
      <c r="C17" s="30"/>
      <c r="D17" s="30"/>
      <c r="E17" s="30"/>
      <c r="F17" s="30"/>
      <c r="G17" s="30"/>
      <c r="H17" s="30"/>
    </row>
    <row r="18" spans="1:8">
      <c r="A18" s="34"/>
      <c r="B18" s="39" t="s">
        <v>403</v>
      </c>
      <c r="C18" s="30"/>
      <c r="D18" s="30"/>
      <c r="E18" s="30"/>
      <c r="F18" s="30"/>
      <c r="G18" s="30"/>
      <c r="H18" s="30"/>
    </row>
    <row r="19" spans="1:8">
      <c r="A19" s="51"/>
      <c r="B19" s="52"/>
      <c r="C19" s="31"/>
      <c r="D19" s="31"/>
      <c r="E19" s="31"/>
      <c r="F19" s="31"/>
      <c r="G19" s="31"/>
      <c r="H19" s="31"/>
    </row>
    <row r="20" spans="1:8">
      <c r="A20" s="288" t="s">
        <v>404</v>
      </c>
      <c r="B20" s="290"/>
      <c r="C20" s="30"/>
      <c r="D20" s="30"/>
      <c r="E20" s="30"/>
      <c r="F20" s="30"/>
      <c r="G20" s="30"/>
      <c r="H20" s="30"/>
    </row>
    <row r="21" spans="1:8">
      <c r="A21" s="34"/>
      <c r="B21" s="39" t="s">
        <v>405</v>
      </c>
      <c r="C21" s="30"/>
      <c r="D21" s="30"/>
      <c r="E21" s="30"/>
      <c r="F21" s="30"/>
      <c r="G21" s="30"/>
      <c r="H21" s="30"/>
    </row>
    <row r="22" spans="1:8">
      <c r="A22" s="34"/>
      <c r="B22" s="39" t="s">
        <v>406</v>
      </c>
      <c r="C22" s="30"/>
      <c r="D22" s="30"/>
      <c r="E22" s="30"/>
      <c r="F22" s="30"/>
      <c r="G22" s="30"/>
      <c r="H22" s="30"/>
    </row>
    <row r="23" spans="1:8">
      <c r="A23" s="34"/>
      <c r="B23" s="39" t="s">
        <v>407</v>
      </c>
      <c r="C23" s="30"/>
      <c r="D23" s="30"/>
      <c r="E23" s="30"/>
      <c r="F23" s="30"/>
      <c r="G23" s="30"/>
      <c r="H23" s="30"/>
    </row>
    <row r="24" spans="1:8">
      <c r="A24" s="34"/>
      <c r="B24" s="39" t="s">
        <v>408</v>
      </c>
      <c r="C24" s="30"/>
      <c r="D24" s="30"/>
      <c r="E24" s="30"/>
      <c r="F24" s="30"/>
      <c r="G24" s="30"/>
      <c r="H24" s="30"/>
    </row>
    <row r="25" spans="1:8">
      <c r="A25" s="34"/>
      <c r="B25" s="39" t="s">
        <v>409</v>
      </c>
      <c r="C25" s="30"/>
      <c r="D25" s="30"/>
      <c r="E25" s="30"/>
      <c r="F25" s="30"/>
      <c r="G25" s="30"/>
      <c r="H25" s="30"/>
    </row>
    <row r="26" spans="1:8">
      <c r="A26" s="34"/>
      <c r="B26" s="39" t="s">
        <v>410</v>
      </c>
      <c r="C26" s="30"/>
      <c r="D26" s="30"/>
      <c r="E26" s="30"/>
      <c r="F26" s="30"/>
      <c r="G26" s="30"/>
      <c r="H26" s="30"/>
    </row>
    <row r="27" spans="1:8">
      <c r="A27" s="34"/>
      <c r="B27" s="39" t="s">
        <v>411</v>
      </c>
      <c r="C27" s="30"/>
      <c r="D27" s="30"/>
      <c r="E27" s="30"/>
      <c r="F27" s="30"/>
      <c r="G27" s="30"/>
      <c r="H27" s="30"/>
    </row>
    <row r="28" spans="1:8">
      <c r="A28" s="51"/>
      <c r="B28" s="52"/>
      <c r="C28" s="31"/>
      <c r="D28" s="31"/>
      <c r="E28" s="31"/>
      <c r="F28" s="31"/>
      <c r="G28" s="31"/>
      <c r="H28" s="31"/>
    </row>
    <row r="29" spans="1:8">
      <c r="A29" s="288" t="s">
        <v>412</v>
      </c>
      <c r="B29" s="290"/>
      <c r="C29" s="30"/>
      <c r="D29" s="30"/>
      <c r="E29" s="30"/>
      <c r="F29" s="30"/>
      <c r="G29" s="30"/>
      <c r="H29" s="30"/>
    </row>
    <row r="30" spans="1:8">
      <c r="A30" s="338" t="s">
        <v>413</v>
      </c>
      <c r="B30" s="339"/>
      <c r="C30" s="30"/>
      <c r="D30" s="30"/>
      <c r="E30" s="30"/>
      <c r="F30" s="30"/>
      <c r="G30" s="30"/>
      <c r="H30" s="30"/>
    </row>
    <row r="31" spans="1:8">
      <c r="A31" s="34"/>
      <c r="B31" s="39" t="s">
        <v>414</v>
      </c>
      <c r="C31" s="30"/>
      <c r="D31" s="30"/>
      <c r="E31" s="30"/>
      <c r="F31" s="30"/>
      <c r="G31" s="30"/>
      <c r="H31" s="30"/>
    </row>
    <row r="32" spans="1:8">
      <c r="A32" s="34"/>
      <c r="B32" s="39" t="s">
        <v>415</v>
      </c>
      <c r="C32" s="30"/>
      <c r="D32" s="30"/>
      <c r="E32" s="30"/>
      <c r="F32" s="30"/>
      <c r="G32" s="30"/>
      <c r="H32" s="30"/>
    </row>
    <row r="33" spans="1:8">
      <c r="A33" s="34"/>
      <c r="B33" s="39" t="s">
        <v>416</v>
      </c>
      <c r="C33" s="30"/>
      <c r="D33" s="30"/>
      <c r="E33" s="30"/>
      <c r="F33" s="30"/>
      <c r="G33" s="30"/>
      <c r="H33" s="30"/>
    </row>
    <row r="34" spans="1:8">
      <c r="A34" s="34"/>
      <c r="B34" s="39" t="s">
        <v>417</v>
      </c>
      <c r="C34" s="30"/>
      <c r="D34" s="30"/>
      <c r="E34" s="30"/>
      <c r="F34" s="30"/>
      <c r="G34" s="30"/>
      <c r="H34" s="30"/>
    </row>
    <row r="35" spans="1:8">
      <c r="A35" s="34"/>
      <c r="B35" s="39" t="s">
        <v>418</v>
      </c>
      <c r="C35" s="30"/>
      <c r="D35" s="30"/>
      <c r="E35" s="30"/>
      <c r="F35" s="30"/>
      <c r="G35" s="30"/>
      <c r="H35" s="30"/>
    </row>
    <row r="36" spans="1:8">
      <c r="A36" s="34"/>
      <c r="B36" s="39" t="s">
        <v>419</v>
      </c>
      <c r="C36" s="30"/>
      <c r="D36" s="30"/>
      <c r="E36" s="30"/>
      <c r="F36" s="30"/>
      <c r="G36" s="30"/>
      <c r="H36" s="30"/>
    </row>
    <row r="37" spans="1:8">
      <c r="A37" s="34"/>
      <c r="B37" s="39" t="s">
        <v>420</v>
      </c>
      <c r="C37" s="30"/>
      <c r="D37" s="30"/>
      <c r="E37" s="30"/>
      <c r="F37" s="30"/>
      <c r="G37" s="30"/>
      <c r="H37" s="30"/>
    </row>
    <row r="38" spans="1:8">
      <c r="A38" s="34"/>
      <c r="B38" s="39" t="s">
        <v>421</v>
      </c>
      <c r="C38" s="30"/>
      <c r="D38" s="30"/>
      <c r="E38" s="30"/>
      <c r="F38" s="30"/>
      <c r="G38" s="30"/>
      <c r="H38" s="30"/>
    </row>
    <row r="39" spans="1:8">
      <c r="A39" s="51"/>
      <c r="B39" s="52"/>
      <c r="C39" s="31"/>
      <c r="D39" s="31"/>
      <c r="E39" s="31"/>
      <c r="F39" s="31"/>
      <c r="G39" s="31"/>
      <c r="H39" s="31"/>
    </row>
    <row r="40" spans="1:8">
      <c r="A40" s="288" t="s">
        <v>422</v>
      </c>
      <c r="B40" s="290"/>
      <c r="C40" s="30"/>
      <c r="D40" s="30"/>
      <c r="E40" s="30"/>
      <c r="F40" s="30"/>
      <c r="G40" s="30"/>
      <c r="H40" s="30"/>
    </row>
    <row r="41" spans="1:8">
      <c r="A41" s="338" t="s">
        <v>423</v>
      </c>
      <c r="B41" s="339"/>
      <c r="C41" s="30"/>
      <c r="D41" s="30"/>
      <c r="E41" s="30"/>
      <c r="F41" s="30"/>
      <c r="G41" s="30"/>
      <c r="H41" s="30"/>
    </row>
    <row r="42" spans="1:8">
      <c r="A42" s="299" t="s">
        <v>424</v>
      </c>
      <c r="B42" s="315"/>
      <c r="C42" s="30"/>
      <c r="D42" s="30"/>
      <c r="E42" s="30"/>
      <c r="F42" s="30"/>
      <c r="G42" s="30"/>
      <c r="H42" s="30"/>
    </row>
    <row r="43" spans="1:8">
      <c r="A43" s="34"/>
      <c r="B43" s="39" t="s">
        <v>425</v>
      </c>
      <c r="C43" s="30"/>
      <c r="D43" s="30"/>
      <c r="E43" s="30"/>
      <c r="F43" s="30"/>
      <c r="G43" s="30"/>
      <c r="H43" s="30"/>
    </row>
    <row r="44" spans="1:8">
      <c r="A44" s="34"/>
      <c r="B44" s="39" t="s">
        <v>426</v>
      </c>
      <c r="C44" s="30"/>
      <c r="D44" s="30"/>
      <c r="E44" s="30"/>
      <c r="F44" s="30"/>
      <c r="G44" s="30"/>
      <c r="H44" s="30"/>
    </row>
    <row r="45" spans="1:8">
      <c r="A45" s="51"/>
      <c r="B45" s="52"/>
      <c r="C45" s="31"/>
      <c r="D45" s="31"/>
      <c r="E45" s="31"/>
      <c r="F45" s="31"/>
      <c r="G45" s="31"/>
      <c r="H45" s="31"/>
    </row>
    <row r="46" spans="1:8">
      <c r="A46" s="288" t="s">
        <v>427</v>
      </c>
      <c r="B46" s="290"/>
      <c r="C46" s="30">
        <f>SUM(C47,,C57,C66,C77)</f>
        <v>0</v>
      </c>
      <c r="D46" s="72">
        <f t="shared" ref="D46:H46" si="2">SUM(D47,,D57,D66,D77)</f>
        <v>0</v>
      </c>
      <c r="E46" s="72">
        <f t="shared" si="2"/>
        <v>0</v>
      </c>
      <c r="F46" s="72">
        <f t="shared" si="2"/>
        <v>0</v>
      </c>
      <c r="G46" s="72">
        <f t="shared" si="2"/>
        <v>0</v>
      </c>
      <c r="H46" s="72">
        <f t="shared" si="2"/>
        <v>0</v>
      </c>
    </row>
    <row r="47" spans="1:8">
      <c r="A47" s="288" t="s">
        <v>395</v>
      </c>
      <c r="B47" s="290"/>
      <c r="C47" s="30"/>
      <c r="D47" s="30"/>
      <c r="E47" s="30"/>
      <c r="F47" s="30"/>
      <c r="G47" s="30"/>
      <c r="H47" s="30"/>
    </row>
    <row r="48" spans="1:8">
      <c r="A48" s="34"/>
      <c r="B48" s="39" t="s">
        <v>396</v>
      </c>
      <c r="C48" s="30"/>
      <c r="D48" s="30"/>
      <c r="E48" s="30"/>
      <c r="F48" s="30"/>
      <c r="G48" s="30"/>
      <c r="H48" s="30"/>
    </row>
    <row r="49" spans="1:8">
      <c r="A49" s="34"/>
      <c r="B49" s="39" t="s">
        <v>397</v>
      </c>
      <c r="C49" s="30"/>
      <c r="D49" s="30"/>
      <c r="E49" s="30"/>
      <c r="F49" s="30"/>
      <c r="G49" s="30"/>
      <c r="H49" s="30"/>
    </row>
    <row r="50" spans="1:8">
      <c r="A50" s="34"/>
      <c r="B50" s="39" t="s">
        <v>398</v>
      </c>
      <c r="C50" s="30"/>
      <c r="D50" s="30"/>
      <c r="E50" s="30"/>
      <c r="F50" s="30"/>
      <c r="G50" s="30"/>
      <c r="H50" s="30"/>
    </row>
    <row r="51" spans="1:8">
      <c r="A51" s="34"/>
      <c r="B51" s="39" t="s">
        <v>399</v>
      </c>
      <c r="C51" s="30"/>
      <c r="D51" s="30"/>
      <c r="E51" s="30"/>
      <c r="F51" s="30"/>
      <c r="G51" s="30"/>
      <c r="H51" s="30"/>
    </row>
    <row r="52" spans="1:8">
      <c r="A52" s="34"/>
      <c r="B52" s="39" t="s">
        <v>400</v>
      </c>
      <c r="C52" s="30"/>
      <c r="D52" s="30"/>
      <c r="E52" s="30"/>
      <c r="F52" s="30"/>
      <c r="G52" s="30"/>
      <c r="H52" s="30"/>
    </row>
    <row r="53" spans="1:8">
      <c r="A53" s="34"/>
      <c r="B53" s="39" t="s">
        <v>401</v>
      </c>
      <c r="C53" s="30"/>
      <c r="D53" s="30"/>
      <c r="E53" s="30"/>
      <c r="F53" s="30"/>
      <c r="G53" s="30"/>
      <c r="H53" s="30"/>
    </row>
    <row r="54" spans="1:8">
      <c r="A54" s="34"/>
      <c r="B54" s="39" t="s">
        <v>402</v>
      </c>
      <c r="C54" s="30"/>
      <c r="D54" s="30"/>
      <c r="E54" s="30"/>
      <c r="F54" s="30"/>
      <c r="G54" s="30"/>
      <c r="H54" s="30"/>
    </row>
    <row r="55" spans="1:8">
      <c r="A55" s="34"/>
      <c r="B55" s="39" t="s">
        <v>403</v>
      </c>
      <c r="C55" s="30"/>
      <c r="D55" s="30"/>
      <c r="E55" s="30"/>
      <c r="F55" s="30"/>
      <c r="G55" s="30"/>
      <c r="H55" s="30"/>
    </row>
    <row r="56" spans="1:8">
      <c r="A56" s="51"/>
      <c r="B56" s="52"/>
      <c r="C56" s="31"/>
      <c r="D56" s="31"/>
      <c r="E56" s="31"/>
      <c r="F56" s="31"/>
      <c r="G56" s="31"/>
      <c r="H56" s="31"/>
    </row>
    <row r="57" spans="1:8">
      <c r="A57" s="288" t="s">
        <v>404</v>
      </c>
      <c r="B57" s="290"/>
      <c r="C57" s="30"/>
      <c r="D57" s="30"/>
      <c r="E57" s="30"/>
      <c r="F57" s="30"/>
      <c r="G57" s="30"/>
      <c r="H57" s="30"/>
    </row>
    <row r="58" spans="1:8">
      <c r="A58" s="34"/>
      <c r="B58" s="39" t="s">
        <v>405</v>
      </c>
      <c r="C58" s="30"/>
      <c r="D58" s="30"/>
      <c r="E58" s="30"/>
      <c r="F58" s="30"/>
      <c r="G58" s="30"/>
      <c r="H58" s="30"/>
    </row>
    <row r="59" spans="1:8">
      <c r="A59" s="34"/>
      <c r="B59" s="39" t="s">
        <v>406</v>
      </c>
      <c r="C59" s="30"/>
      <c r="D59" s="30"/>
      <c r="E59" s="30"/>
      <c r="F59" s="30"/>
      <c r="G59" s="30"/>
      <c r="H59" s="30"/>
    </row>
    <row r="60" spans="1:8">
      <c r="A60" s="34"/>
      <c r="B60" s="39" t="s">
        <v>407</v>
      </c>
      <c r="C60" s="30"/>
      <c r="D60" s="30"/>
      <c r="E60" s="30"/>
      <c r="F60" s="30"/>
      <c r="G60" s="30"/>
      <c r="H60" s="30"/>
    </row>
    <row r="61" spans="1:8">
      <c r="A61" s="34"/>
      <c r="B61" s="39" t="s">
        <v>408</v>
      </c>
      <c r="C61" s="30"/>
      <c r="D61" s="30"/>
      <c r="E61" s="30"/>
      <c r="F61" s="30"/>
      <c r="G61" s="30"/>
      <c r="H61" s="30"/>
    </row>
    <row r="62" spans="1:8">
      <c r="A62" s="34"/>
      <c r="B62" s="39" t="s">
        <v>409</v>
      </c>
      <c r="C62" s="30"/>
      <c r="D62" s="30"/>
      <c r="E62" s="30"/>
      <c r="F62" s="30"/>
      <c r="G62" s="30"/>
      <c r="H62" s="30"/>
    </row>
    <row r="63" spans="1:8">
      <c r="A63" s="34"/>
      <c r="B63" s="39" t="s">
        <v>410</v>
      </c>
      <c r="C63" s="30"/>
      <c r="D63" s="30"/>
      <c r="E63" s="30"/>
      <c r="F63" s="30"/>
      <c r="G63" s="30"/>
      <c r="H63" s="30"/>
    </row>
    <row r="64" spans="1:8">
      <c r="A64" s="34"/>
      <c r="B64" s="39" t="s">
        <v>411</v>
      </c>
      <c r="C64" s="30"/>
      <c r="D64" s="30"/>
      <c r="E64" s="30"/>
      <c r="F64" s="30"/>
      <c r="G64" s="30"/>
      <c r="H64" s="30"/>
    </row>
    <row r="65" spans="1:8">
      <c r="A65" s="51"/>
      <c r="B65" s="52"/>
      <c r="C65" s="31"/>
      <c r="D65" s="31"/>
      <c r="E65" s="31"/>
      <c r="F65" s="31"/>
      <c r="G65" s="31"/>
      <c r="H65" s="31"/>
    </row>
    <row r="66" spans="1:8">
      <c r="A66" s="288" t="s">
        <v>412</v>
      </c>
      <c r="B66" s="290"/>
      <c r="C66" s="30"/>
      <c r="D66" s="30"/>
      <c r="E66" s="30"/>
      <c r="F66" s="30"/>
      <c r="G66" s="30"/>
      <c r="H66" s="30"/>
    </row>
    <row r="67" spans="1:8">
      <c r="A67" s="338" t="s">
        <v>413</v>
      </c>
      <c r="B67" s="339"/>
      <c r="C67" s="30"/>
      <c r="D67" s="30"/>
      <c r="E67" s="30"/>
      <c r="F67" s="30"/>
      <c r="G67" s="30"/>
      <c r="H67" s="30"/>
    </row>
    <row r="68" spans="1:8">
      <c r="A68" s="34"/>
      <c r="B68" s="39" t="s">
        <v>414</v>
      </c>
      <c r="C68" s="30"/>
      <c r="D68" s="30"/>
      <c r="E68" s="30"/>
      <c r="F68" s="30"/>
      <c r="G68" s="30"/>
      <c r="H68" s="30"/>
    </row>
    <row r="69" spans="1:8">
      <c r="A69" s="34"/>
      <c r="B69" s="39" t="s">
        <v>415</v>
      </c>
      <c r="C69" s="30"/>
      <c r="D69" s="30"/>
      <c r="E69" s="30"/>
      <c r="F69" s="30"/>
      <c r="G69" s="30"/>
      <c r="H69" s="30"/>
    </row>
    <row r="70" spans="1:8">
      <c r="A70" s="34"/>
      <c r="B70" s="39" t="s">
        <v>416</v>
      </c>
      <c r="C70" s="30"/>
      <c r="D70" s="30"/>
      <c r="E70" s="30"/>
      <c r="F70" s="30"/>
      <c r="G70" s="30"/>
      <c r="H70" s="30"/>
    </row>
    <row r="71" spans="1:8">
      <c r="A71" s="34"/>
      <c r="B71" s="39" t="s">
        <v>417</v>
      </c>
      <c r="C71" s="30"/>
      <c r="D71" s="30"/>
      <c r="E71" s="30"/>
      <c r="F71" s="30"/>
      <c r="G71" s="30"/>
      <c r="H71" s="30"/>
    </row>
    <row r="72" spans="1:8">
      <c r="A72" s="34"/>
      <c r="B72" s="39" t="s">
        <v>418</v>
      </c>
      <c r="C72" s="30"/>
      <c r="D72" s="30"/>
      <c r="E72" s="30"/>
      <c r="F72" s="30"/>
      <c r="G72" s="30"/>
      <c r="H72" s="30"/>
    </row>
    <row r="73" spans="1:8">
      <c r="A73" s="34"/>
      <c r="B73" s="39" t="s">
        <v>419</v>
      </c>
      <c r="C73" s="30"/>
      <c r="D73" s="30"/>
      <c r="E73" s="30"/>
      <c r="F73" s="30"/>
      <c r="G73" s="30"/>
      <c r="H73" s="30"/>
    </row>
    <row r="74" spans="1:8">
      <c r="A74" s="34"/>
      <c r="B74" s="39" t="s">
        <v>420</v>
      </c>
      <c r="C74" s="30"/>
      <c r="D74" s="30"/>
      <c r="E74" s="30"/>
      <c r="F74" s="30"/>
      <c r="G74" s="30"/>
      <c r="H74" s="30"/>
    </row>
    <row r="75" spans="1:8">
      <c r="A75" s="34"/>
      <c r="B75" s="39" t="s">
        <v>421</v>
      </c>
      <c r="C75" s="30"/>
      <c r="D75" s="30"/>
      <c r="E75" s="30"/>
      <c r="F75" s="30"/>
      <c r="G75" s="30"/>
      <c r="H75" s="30"/>
    </row>
    <row r="76" spans="1:8">
      <c r="A76" s="51"/>
      <c r="B76" s="52"/>
      <c r="C76" s="31"/>
      <c r="D76" s="31"/>
      <c r="E76" s="31"/>
      <c r="F76" s="31"/>
      <c r="G76" s="31"/>
      <c r="H76" s="31"/>
    </row>
    <row r="77" spans="1:8">
      <c r="A77" s="288" t="s">
        <v>422</v>
      </c>
      <c r="B77" s="290"/>
      <c r="C77" s="30"/>
      <c r="D77" s="30"/>
      <c r="E77" s="30"/>
      <c r="F77" s="30"/>
      <c r="G77" s="30"/>
      <c r="H77" s="30"/>
    </row>
    <row r="78" spans="1:8">
      <c r="A78" s="338" t="s">
        <v>423</v>
      </c>
      <c r="B78" s="339"/>
      <c r="C78" s="30"/>
      <c r="D78" s="30"/>
      <c r="E78" s="30"/>
      <c r="F78" s="30"/>
      <c r="G78" s="30"/>
      <c r="H78" s="30"/>
    </row>
    <row r="79" spans="1:8">
      <c r="A79" s="299" t="s">
        <v>424</v>
      </c>
      <c r="B79" s="315"/>
      <c r="C79" s="30"/>
      <c r="D79" s="30"/>
      <c r="E79" s="30"/>
      <c r="F79" s="30"/>
      <c r="G79" s="30"/>
      <c r="H79" s="30"/>
    </row>
    <row r="80" spans="1:8">
      <c r="A80" s="34"/>
      <c r="B80" s="39" t="s">
        <v>425</v>
      </c>
      <c r="C80" s="30"/>
      <c r="D80" s="30"/>
      <c r="E80" s="30"/>
      <c r="F80" s="30"/>
      <c r="G80" s="30"/>
      <c r="H80" s="30"/>
    </row>
    <row r="81" spans="1:8">
      <c r="A81" s="34"/>
      <c r="B81" s="39" t="s">
        <v>426</v>
      </c>
      <c r="C81" s="30"/>
      <c r="D81" s="30"/>
      <c r="E81" s="30"/>
      <c r="F81" s="30"/>
      <c r="G81" s="30"/>
      <c r="H81" s="30"/>
    </row>
    <row r="82" spans="1:8">
      <c r="A82" s="51"/>
      <c r="B82" s="52"/>
      <c r="C82" s="31"/>
      <c r="D82" s="31"/>
      <c r="E82" s="31"/>
      <c r="F82" s="31"/>
      <c r="G82" s="31"/>
      <c r="H82" s="31"/>
    </row>
    <row r="83" spans="1:8">
      <c r="A83" s="288" t="s">
        <v>379</v>
      </c>
      <c r="B83" s="290"/>
      <c r="C83" s="30">
        <f>SUM(C46,C9)</f>
        <v>178740000</v>
      </c>
      <c r="D83" s="81">
        <f t="shared" ref="D83:H83" si="3">SUM(D46,D9)</f>
        <v>41286374</v>
      </c>
      <c r="E83" s="81">
        <f t="shared" si="3"/>
        <v>220026374</v>
      </c>
      <c r="F83" s="81">
        <f t="shared" si="3"/>
        <v>184490786</v>
      </c>
      <c r="G83" s="81">
        <f t="shared" si="3"/>
        <v>184251949</v>
      </c>
      <c r="H83" s="81">
        <f t="shared" si="3"/>
        <v>35535588</v>
      </c>
    </row>
    <row r="84" spans="1:8" ht="15.75" thickBot="1">
      <c r="A84" s="53"/>
      <c r="B84" s="54"/>
      <c r="C84" s="33"/>
      <c r="D84" s="33"/>
      <c r="E84" s="33"/>
      <c r="F84" s="33"/>
      <c r="G84" s="33"/>
      <c r="H84" s="33"/>
    </row>
    <row r="99" spans="1:11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</row>
    <row r="100" spans="1:11">
      <c r="A100" s="167"/>
      <c r="B100" s="168" t="s">
        <v>505</v>
      </c>
      <c r="C100" s="167"/>
      <c r="D100" s="167"/>
      <c r="E100" s="204" t="s">
        <v>506</v>
      </c>
      <c r="F100" s="204"/>
      <c r="G100" s="204"/>
      <c r="H100" s="167"/>
      <c r="I100" s="167"/>
      <c r="J100" s="167"/>
      <c r="K100" s="167"/>
    </row>
    <row r="101" spans="1:11">
      <c r="A101" s="167"/>
      <c r="B101" s="169" t="s">
        <v>496</v>
      </c>
      <c r="C101" s="167"/>
      <c r="D101" s="167"/>
      <c r="E101" s="203" t="s">
        <v>507</v>
      </c>
      <c r="F101" s="203"/>
      <c r="G101" s="203"/>
      <c r="H101" s="167"/>
      <c r="I101" s="167"/>
      <c r="J101" s="167"/>
      <c r="K101" s="167"/>
    </row>
    <row r="102" spans="1:11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</row>
    <row r="103" spans="1:1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</row>
    <row r="104" spans="1:11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</row>
    <row r="105" spans="1:11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19" workbookViewId="0">
      <selection activeCell="E24" sqref="E24"/>
    </sheetView>
  </sheetViews>
  <sheetFormatPr baseColWidth="10" defaultRowHeight="15"/>
  <cols>
    <col min="1" max="1" width="50" customWidth="1"/>
    <col min="3" max="3" width="12.42578125" customWidth="1"/>
  </cols>
  <sheetData>
    <row r="1" spans="1:9">
      <c r="A1" s="276" t="s">
        <v>489</v>
      </c>
      <c r="B1" s="277"/>
      <c r="C1" s="277"/>
      <c r="D1" s="277"/>
      <c r="E1" s="277"/>
      <c r="F1" s="277"/>
      <c r="G1" s="310"/>
    </row>
    <row r="2" spans="1:9">
      <c r="A2" s="270" t="s">
        <v>298</v>
      </c>
      <c r="B2" s="271"/>
      <c r="C2" s="271"/>
      <c r="D2" s="271"/>
      <c r="E2" s="271"/>
      <c r="F2" s="271"/>
      <c r="G2" s="311"/>
    </row>
    <row r="3" spans="1:9">
      <c r="A3" s="270" t="s">
        <v>428</v>
      </c>
      <c r="B3" s="271"/>
      <c r="C3" s="271"/>
      <c r="D3" s="271"/>
      <c r="E3" s="271"/>
      <c r="F3" s="271"/>
      <c r="G3" s="311"/>
    </row>
    <row r="4" spans="1:9">
      <c r="A4" s="270" t="s">
        <v>502</v>
      </c>
      <c r="B4" s="271"/>
      <c r="C4" s="271"/>
      <c r="D4" s="271"/>
      <c r="E4" s="271"/>
      <c r="F4" s="271"/>
      <c r="G4" s="311"/>
    </row>
    <row r="5" spans="1:9" ht="15.75" thickBot="1">
      <c r="A5" s="272" t="s">
        <v>1</v>
      </c>
      <c r="B5" s="273"/>
      <c r="C5" s="273"/>
      <c r="D5" s="273"/>
      <c r="E5" s="273"/>
      <c r="F5" s="273"/>
      <c r="G5" s="312"/>
    </row>
    <row r="6" spans="1:9" ht="15.75" thickBot="1">
      <c r="A6" s="250" t="s">
        <v>2</v>
      </c>
      <c r="B6" s="227" t="s">
        <v>300</v>
      </c>
      <c r="C6" s="228"/>
      <c r="D6" s="228"/>
      <c r="E6" s="228"/>
      <c r="F6" s="229"/>
      <c r="G6" s="221" t="s">
        <v>301</v>
      </c>
    </row>
    <row r="7" spans="1:9" ht="23.25" thickBot="1">
      <c r="A7" s="251"/>
      <c r="B7" s="117" t="s">
        <v>186</v>
      </c>
      <c r="C7" s="117" t="s">
        <v>302</v>
      </c>
      <c r="D7" s="117" t="s">
        <v>303</v>
      </c>
      <c r="E7" s="117" t="s">
        <v>429</v>
      </c>
      <c r="F7" s="117" t="s">
        <v>204</v>
      </c>
      <c r="G7" s="223"/>
    </row>
    <row r="8" spans="1:9" ht="16.5" customHeight="1">
      <c r="A8" s="60" t="s">
        <v>430</v>
      </c>
      <c r="B8" s="55"/>
      <c r="C8" s="29"/>
      <c r="D8" s="29"/>
      <c r="E8" s="29"/>
      <c r="F8" s="29"/>
      <c r="G8" s="29"/>
    </row>
    <row r="9" spans="1:9">
      <c r="A9" s="56" t="s">
        <v>431</v>
      </c>
      <c r="B9" s="83">
        <f>+'EAEPED (a)'!C9</f>
        <v>97723182</v>
      </c>
      <c r="C9" s="84">
        <f>+'EAEPED (a)'!D9</f>
        <v>3381919</v>
      </c>
      <c r="D9" s="84">
        <f>+'EAEPED (a)'!E9</f>
        <v>101105101</v>
      </c>
      <c r="E9" s="84">
        <f>+'EAEPED (a)'!F9</f>
        <v>71385142</v>
      </c>
      <c r="F9" s="84">
        <f>+'EAEPED (a)'!G9</f>
        <v>71146305</v>
      </c>
      <c r="G9" s="84">
        <f>+'EAEPED (a)'!H9</f>
        <v>29719959</v>
      </c>
      <c r="I9" s="80"/>
    </row>
    <row r="10" spans="1:9">
      <c r="A10" s="56" t="s">
        <v>432</v>
      </c>
      <c r="B10" s="55"/>
      <c r="C10" s="29"/>
      <c r="D10" s="29"/>
      <c r="E10" s="29"/>
      <c r="F10" s="29"/>
      <c r="G10" s="29"/>
    </row>
    <row r="11" spans="1:9">
      <c r="A11" s="34" t="s">
        <v>433</v>
      </c>
      <c r="B11" s="55"/>
      <c r="C11" s="29"/>
      <c r="D11" s="29"/>
      <c r="E11" s="29"/>
      <c r="F11" s="29"/>
      <c r="G11" s="29"/>
    </row>
    <row r="12" spans="1:9">
      <c r="A12" s="56" t="s">
        <v>434</v>
      </c>
      <c r="B12" s="55"/>
      <c r="C12" s="29"/>
      <c r="D12" s="29"/>
      <c r="E12" s="29"/>
      <c r="F12" s="29"/>
      <c r="G12" s="29"/>
    </row>
    <row r="13" spans="1:9">
      <c r="A13" s="34" t="s">
        <v>435</v>
      </c>
      <c r="B13" s="55"/>
      <c r="C13" s="29"/>
      <c r="D13" s="29"/>
      <c r="E13" s="29"/>
      <c r="F13" s="29"/>
      <c r="G13" s="29"/>
    </row>
    <row r="14" spans="1:9">
      <c r="A14" s="56" t="s">
        <v>436</v>
      </c>
      <c r="B14" s="55"/>
      <c r="C14" s="29"/>
      <c r="D14" s="29"/>
      <c r="E14" s="29"/>
      <c r="F14" s="29"/>
      <c r="G14" s="29"/>
    </row>
    <row r="15" spans="1:9" ht="22.5">
      <c r="A15" s="56" t="s">
        <v>437</v>
      </c>
      <c r="B15" s="55"/>
      <c r="C15" s="29"/>
      <c r="D15" s="29"/>
      <c r="E15" s="29"/>
      <c r="F15" s="29"/>
      <c r="G15" s="29"/>
    </row>
    <row r="16" spans="1:9">
      <c r="A16" s="57" t="s">
        <v>438</v>
      </c>
      <c r="B16" s="55"/>
      <c r="C16" s="29"/>
      <c r="D16" s="29"/>
      <c r="E16" s="29"/>
      <c r="F16" s="29"/>
      <c r="G16" s="29"/>
    </row>
    <row r="17" spans="1:7">
      <c r="A17" s="61" t="s">
        <v>439</v>
      </c>
      <c r="B17" s="55"/>
      <c r="C17" s="29"/>
      <c r="D17" s="29"/>
      <c r="E17" s="29"/>
      <c r="F17" s="29"/>
      <c r="G17" s="29"/>
    </row>
    <row r="18" spans="1:7">
      <c r="A18" s="56" t="s">
        <v>440</v>
      </c>
      <c r="B18" s="55"/>
      <c r="C18" s="29"/>
      <c r="D18" s="29"/>
      <c r="E18" s="29"/>
      <c r="F18" s="29"/>
      <c r="G18" s="29"/>
    </row>
    <row r="19" spans="1:7">
      <c r="A19" s="56"/>
      <c r="B19" s="55"/>
      <c r="C19" s="29"/>
      <c r="D19" s="29"/>
      <c r="E19" s="29"/>
      <c r="F19" s="29"/>
      <c r="G19" s="29"/>
    </row>
    <row r="20" spans="1:7">
      <c r="A20" s="60" t="s">
        <v>441</v>
      </c>
      <c r="B20" s="55"/>
      <c r="C20" s="29"/>
      <c r="D20" s="29"/>
      <c r="E20" s="29"/>
      <c r="F20" s="29"/>
      <c r="G20" s="29"/>
    </row>
    <row r="21" spans="1:7">
      <c r="A21" s="56" t="s">
        <v>431</v>
      </c>
      <c r="B21" s="55"/>
      <c r="C21" s="29"/>
      <c r="D21" s="29"/>
      <c r="E21" s="29"/>
      <c r="F21" s="29"/>
      <c r="G21" s="29"/>
    </row>
    <row r="22" spans="1:7">
      <c r="A22" s="56" t="s">
        <v>432</v>
      </c>
      <c r="B22" s="55"/>
      <c r="C22" s="29"/>
      <c r="D22" s="29"/>
      <c r="E22" s="29"/>
      <c r="F22" s="29"/>
      <c r="G22" s="29"/>
    </row>
    <row r="23" spans="1:7">
      <c r="A23" s="34" t="s">
        <v>433</v>
      </c>
      <c r="B23" s="55"/>
      <c r="C23" s="29"/>
      <c r="D23" s="29"/>
      <c r="E23" s="29"/>
      <c r="F23" s="29"/>
      <c r="G23" s="29"/>
    </row>
    <row r="24" spans="1:7">
      <c r="A24" s="56" t="s">
        <v>434</v>
      </c>
      <c r="B24" s="55"/>
      <c r="C24" s="29"/>
      <c r="D24" s="29"/>
      <c r="E24" s="29"/>
      <c r="F24" s="29"/>
      <c r="G24" s="29"/>
    </row>
    <row r="25" spans="1:7">
      <c r="A25" s="34" t="s">
        <v>435</v>
      </c>
      <c r="B25" s="55"/>
      <c r="C25" s="29"/>
      <c r="D25" s="29"/>
      <c r="E25" s="29"/>
      <c r="F25" s="29"/>
      <c r="G25" s="29"/>
    </row>
    <row r="26" spans="1:7">
      <c r="A26" s="56" t="s">
        <v>436</v>
      </c>
      <c r="B26" s="55"/>
      <c r="C26" s="29"/>
      <c r="D26" s="29"/>
      <c r="E26" s="29"/>
      <c r="F26" s="29"/>
      <c r="G26" s="29"/>
    </row>
    <row r="27" spans="1:7" ht="22.5">
      <c r="A27" s="56" t="s">
        <v>437</v>
      </c>
      <c r="B27" s="55"/>
      <c r="C27" s="29"/>
      <c r="D27" s="29"/>
      <c r="E27" s="29"/>
      <c r="F27" s="29"/>
      <c r="G27" s="29"/>
    </row>
    <row r="28" spans="1:7">
      <c r="A28" s="57" t="s">
        <v>438</v>
      </c>
      <c r="B28" s="55"/>
      <c r="C28" s="29"/>
      <c r="D28" s="29"/>
      <c r="E28" s="29"/>
      <c r="F28" s="29"/>
      <c r="G28" s="29"/>
    </row>
    <row r="29" spans="1:7">
      <c r="A29" s="61" t="s">
        <v>439</v>
      </c>
      <c r="B29" s="55"/>
      <c r="C29" s="29"/>
      <c r="D29" s="29"/>
      <c r="E29" s="29"/>
      <c r="F29" s="29"/>
      <c r="G29" s="29"/>
    </row>
    <row r="30" spans="1:7">
      <c r="A30" s="34" t="s">
        <v>440</v>
      </c>
      <c r="B30" s="55"/>
      <c r="C30" s="29"/>
      <c r="D30" s="29"/>
      <c r="E30" s="29"/>
      <c r="F30" s="29"/>
      <c r="G30" s="29"/>
    </row>
    <row r="31" spans="1:7">
      <c r="A31" s="60" t="s">
        <v>442</v>
      </c>
      <c r="B31" s="138">
        <f>+B9</f>
        <v>97723182</v>
      </c>
      <c r="C31" s="138">
        <f t="shared" ref="C31:G31" si="0">+C9</f>
        <v>3381919</v>
      </c>
      <c r="D31" s="138">
        <f t="shared" si="0"/>
        <v>101105101</v>
      </c>
      <c r="E31" s="138">
        <f t="shared" si="0"/>
        <v>71385142</v>
      </c>
      <c r="F31" s="138">
        <f t="shared" si="0"/>
        <v>71146305</v>
      </c>
      <c r="G31" s="138">
        <f t="shared" si="0"/>
        <v>29719959</v>
      </c>
    </row>
    <row r="32" spans="1:7" ht="15.75" thickBot="1">
      <c r="A32" s="58"/>
      <c r="B32" s="59"/>
      <c r="C32" s="3"/>
      <c r="D32" s="3"/>
      <c r="E32" s="3"/>
      <c r="F32" s="3"/>
      <c r="G32" s="3"/>
    </row>
    <row r="44" spans="1:7">
      <c r="A44" s="167"/>
      <c r="B44" s="167"/>
      <c r="C44" s="167"/>
      <c r="D44" s="167"/>
      <c r="E44" s="167"/>
      <c r="F44" s="167"/>
      <c r="G44" s="167"/>
    </row>
    <row r="45" spans="1:7">
      <c r="A45" s="167"/>
      <c r="B45" s="167"/>
      <c r="C45" s="167"/>
      <c r="D45" s="167"/>
      <c r="E45" s="167"/>
      <c r="F45" s="167"/>
      <c r="G45" s="167"/>
    </row>
    <row r="46" spans="1:7">
      <c r="A46" s="168" t="s">
        <v>505</v>
      </c>
      <c r="B46" s="167"/>
      <c r="C46" s="167"/>
      <c r="D46" s="204" t="s">
        <v>506</v>
      </c>
      <c r="E46" s="204"/>
      <c r="F46" s="204"/>
      <c r="G46" s="167"/>
    </row>
    <row r="47" spans="1:7">
      <c r="A47" s="169" t="s">
        <v>496</v>
      </c>
      <c r="B47" s="167"/>
      <c r="C47" s="167"/>
      <c r="D47" s="203" t="s">
        <v>507</v>
      </c>
      <c r="E47" s="203"/>
      <c r="F47" s="203"/>
      <c r="G47" s="167"/>
    </row>
    <row r="48" spans="1:7">
      <c r="A48" s="167"/>
      <c r="B48" s="167"/>
      <c r="C48" s="167"/>
      <c r="D48" s="167"/>
      <c r="E48" s="167"/>
      <c r="F48" s="167"/>
      <c r="G48" s="167"/>
    </row>
    <row r="49" spans="1:7">
      <c r="A49" s="167"/>
      <c r="B49" s="167"/>
      <c r="C49" s="167"/>
      <c r="D49" s="167"/>
      <c r="E49" s="167"/>
      <c r="F49" s="167"/>
      <c r="G49" s="167"/>
    </row>
    <row r="50" spans="1:7">
      <c r="A50" s="167"/>
      <c r="B50" s="167"/>
      <c r="C50" s="167"/>
      <c r="D50" s="167"/>
      <c r="E50" s="167"/>
      <c r="F50" s="167"/>
      <c r="G50" s="167"/>
    </row>
    <row r="51" spans="1:7">
      <c r="A51" s="167"/>
      <c r="B51" s="167"/>
      <c r="C51" s="167"/>
      <c r="D51" s="167"/>
      <c r="E51" s="167"/>
      <c r="F51" s="167"/>
      <c r="G51" s="167"/>
    </row>
    <row r="52" spans="1:7">
      <c r="A52" s="167"/>
      <c r="B52" s="167"/>
      <c r="C52" s="167"/>
      <c r="D52" s="167"/>
      <c r="E52" s="167"/>
      <c r="F52" s="167"/>
      <c r="G52" s="167"/>
    </row>
  </sheetData>
  <mergeCells count="10">
    <mergeCell ref="A1:G1"/>
    <mergeCell ref="A2:G2"/>
    <mergeCell ref="A3:G3"/>
    <mergeCell ref="A4:G4"/>
    <mergeCell ref="A5:G5"/>
    <mergeCell ref="D46:F46"/>
    <mergeCell ref="D47:F47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ESFD</vt:lpstr>
      <vt:lpstr>IADPOP</vt:lpstr>
      <vt:lpstr>IAODF</vt:lpstr>
      <vt:lpstr>BP</vt:lpstr>
      <vt:lpstr>EAID</vt:lpstr>
      <vt:lpstr>EAEPED (a)</vt:lpstr>
      <vt:lpstr>EAEPED (b)</vt:lpstr>
      <vt:lpstr>EAEPED (c)</vt:lpstr>
      <vt:lpstr>EAEPED (d)</vt:lpstr>
      <vt:lpstr>IEA</vt:lpstr>
      <vt:lpstr>BP!Títulos_a_imprimir</vt:lpstr>
      <vt:lpstr>'EAEPED (a)'!Títulos_a_imprimir</vt:lpstr>
      <vt:lpstr>'EAEPED (c)'!Títulos_a_imprimir</vt:lpstr>
      <vt:lpstr>'EAEPED (d)'!Títulos_a_imprimir</vt:lpstr>
      <vt:lpstr>EAID!Títulos_a_imprimir</vt:lpstr>
      <vt:lpstr>ESFD!Títulos_a_imprimir</vt:lpstr>
      <vt:lpstr>IEA!Títulos_a_imprimir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Silvestre Vélazquez</cp:lastModifiedBy>
  <cp:lastPrinted>2018-10-15T19:14:05Z</cp:lastPrinted>
  <dcterms:created xsi:type="dcterms:W3CDTF">2017-01-05T23:17:09Z</dcterms:created>
  <dcterms:modified xsi:type="dcterms:W3CDTF">2018-10-16T20:53:15Z</dcterms:modified>
</cp:coreProperties>
</file>