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J\CUENTA PUBLICA\CUENTA PUBLICA 2018\3 TRIMESTRE 2018 ARMONIZADA\Formatos para Cta Pub\"/>
    </mc:Choice>
  </mc:AlternateContent>
  <bookViews>
    <workbookView xWindow="240" yWindow="132" windowWidth="20112" windowHeight="7248" tabRatio="668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4'!$A$1:$E$87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D55" i="9" l="1"/>
  <c r="D54" i="9"/>
  <c r="A55" i="9"/>
  <c r="A54" i="9"/>
  <c r="D94" i="8"/>
  <c r="D93" i="8"/>
  <c r="A94" i="8"/>
  <c r="A93" i="8"/>
  <c r="D49" i="7"/>
  <c r="D48" i="7"/>
  <c r="A49" i="7"/>
  <c r="A48" i="7"/>
  <c r="C171" i="6"/>
  <c r="C170" i="6"/>
  <c r="A171" i="6"/>
  <c r="A170" i="6"/>
  <c r="E87" i="5"/>
  <c r="E86" i="5"/>
  <c r="A87" i="5"/>
  <c r="A86" i="5"/>
  <c r="C86" i="4"/>
  <c r="C85" i="4"/>
  <c r="B86" i="4"/>
  <c r="B85" i="4"/>
  <c r="F40" i="3"/>
  <c r="F39" i="3"/>
  <c r="A40" i="3"/>
  <c r="A39" i="3"/>
  <c r="F63" i="2"/>
  <c r="F62" i="2"/>
  <c r="A63" i="2"/>
  <c r="A62" i="2"/>
  <c r="F95" i="1"/>
  <c r="H30" i="6"/>
  <c r="E11" i="4" l="1"/>
  <c r="G51" i="6" l="1"/>
  <c r="G48" i="6" l="1"/>
  <c r="I59" i="5" l="1"/>
  <c r="I18" i="5"/>
  <c r="I17" i="5" s="1"/>
  <c r="I14" i="5"/>
  <c r="G36" i="6" l="1"/>
  <c r="H59" i="5" l="1"/>
  <c r="H64" i="5" l="1"/>
  <c r="H14" i="5" l="1"/>
  <c r="F14" i="5"/>
  <c r="F64" i="5"/>
  <c r="G112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E29" i="6"/>
  <c r="H29" i="6" s="1"/>
  <c r="E28" i="6"/>
  <c r="H28" i="6" s="1"/>
  <c r="G26" i="6"/>
  <c r="G25" i="6"/>
  <c r="G23" i="6"/>
  <c r="G22" i="6"/>
  <c r="G21" i="6"/>
  <c r="G20" i="6"/>
  <c r="G19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F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I55" i="5" l="1"/>
  <c r="D8" i="6"/>
  <c r="C10" i="7" s="1"/>
  <c r="H37" i="6"/>
  <c r="C20" i="9"/>
  <c r="C31" i="9" s="1"/>
  <c r="D85" i="6"/>
  <c r="C21" i="7" s="1"/>
  <c r="C19" i="7" s="1"/>
  <c r="F8" i="9"/>
  <c r="E8" i="6"/>
  <c r="E42" i="5"/>
  <c r="H42" i="5"/>
  <c r="F42" i="5"/>
  <c r="G42" i="5"/>
  <c r="D42" i="5"/>
  <c r="C10" i="4" s="1"/>
  <c r="C52" i="4" s="1"/>
  <c r="F20" i="9"/>
  <c r="E20" i="9"/>
  <c r="D20" i="9"/>
  <c r="B20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D11" i="4" s="1"/>
  <c r="I68" i="5"/>
  <c r="H66" i="5"/>
  <c r="E66" i="5"/>
  <c r="F66" i="5"/>
  <c r="D66" i="5"/>
  <c r="A1" i="5"/>
  <c r="A1" i="4"/>
  <c r="E69" i="4"/>
  <c r="D69" i="4"/>
  <c r="D10" i="4" l="1"/>
  <c r="D52" i="4" s="1"/>
  <c r="E10" i="4"/>
  <c r="E52" i="4" s="1"/>
  <c r="D68" i="4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G27" i="8"/>
  <c r="G20" i="8" s="1"/>
  <c r="G9" i="8" s="1"/>
  <c r="F8" i="7"/>
  <c r="E15" i="4" s="1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D15" i="4" l="1"/>
  <c r="D57" i="4" s="1"/>
  <c r="D61" i="4" s="1"/>
  <c r="D62" i="4" s="1"/>
  <c r="I71" i="5"/>
  <c r="G9" i="2"/>
  <c r="G13" i="2"/>
  <c r="D77" i="4"/>
  <c r="D78" i="4" s="1"/>
  <c r="E77" i="4"/>
  <c r="E78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14" i="4" l="1"/>
  <c r="D22" i="4" s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<sst xmlns="http://schemas.openxmlformats.org/spreadsheetml/2006/main" count="652" uniqueCount="454">
  <si>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</si>
  <si>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</si>
  <si>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</si>
  <si>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</si>
  <si>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</si>
  <si>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</si>
  <si>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</si>
  <si>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</si>
  <si>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</si>
  <si>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</si>
  <si>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</si>
  <si>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</si>
  <si>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</si>
  <si>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</si>
  <si>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</si>
  <si>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</si>
  <si>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</si>
  <si>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</si>
  <si>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</si>
  <si>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</si>
  <si>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</si>
  <si>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</si>
  <si>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</si>
  <si>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</si>
  <si>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</si>
  <si>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</si>
  <si>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</si>
  <si>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</si>
  <si>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</si>
  <si>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</si>
  <si>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</si>
  <si>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</si>
  <si>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</si>
  <si>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</si>
  <si>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</si>
  <si>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</si>
  <si>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</si>
  <si>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</si>
  <si>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</si>
  <si>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</si>
  <si>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</si>
  <si>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</si>
  <si>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</si>
  <si>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</si>
  <si>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</si>
  <si>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</si>
  <si>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</si>
  <si>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</si>
  <si>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</si>
  <si>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</si>
  <si>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</si>
  <si>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</si>
  <si>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</si>
  <si>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</si>
  <si>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</si>
  <si>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</si>
  <si>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</si>
  <si>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</si>
  <si>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</si>
  <si>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</si>
  <si>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</si>
  <si>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</si>
  <si>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</si>
  <si>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</si>
  <si>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</si>
  <si>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</si>
  <si>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</si>
  <si>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</si>
  <si>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</si>
  <si>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</si>
  <si>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</si>
  <si>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</si>
  <si>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</si>
  <si>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</si>
  <si>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</si>
  <si>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</si>
  <si>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</si>
  <si>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</si>
  <si>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</si>
  <si>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</si>
  <si>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</si>
  <si>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</si>
  <si>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</si>
  <si>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</si>
  <si>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</si>
  <si>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</si>
  <si>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</si>
  <si>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</si>
  <si>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</si>
  <si>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</si>
  <si>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</si>
  <si>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</si>
  <si>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</si>
  <si>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</si>
  <si>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</si>
  <si>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</si>
  <si>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</si>
  <si>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</si>
  <si>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</si>
  <si>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</si>
  <si>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</si>
  <si>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</si>
  <si>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</si>
  <si>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</si>
  <si>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</si>
  <si>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</si>
  <si>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</si>
  <si>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</si>
  <si>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</si>
  <si>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</si>
  <si>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</si>
  <si>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</si>
  <si>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</si>
  <si>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</si>
  <si>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</si>
  <si>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</si>
  <si>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</si>
  <si>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</si>
  <si>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</si>
  <si>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</si>
  <si>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</si>
  <si>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</si>
  <si>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</si>
  <si>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</si>
  <si>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</si>
  <si>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</si>
  <si>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</si>
  <si>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</si>
  <si>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</si>
  <si>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</si>
  <si>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</si>
  <si>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</si>
  <si>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</si>
  <si>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</si>
  <si>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</si>
  <si>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</si>
  <si>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</si>
  <si>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</si>
  <si>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</si>
  <si>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</si>
  <si>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</si>
  <si>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</si>
  <si>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</si>
  <si>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</si>
  <si>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</si>
  <si>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</si>
  <si>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</si>
  <si>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</si>
  <si>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</si>
  <si>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</si>
  <si>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</si>
  <si>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</si>
  <si>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</si>
  <si>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</si>
  <si>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</si>
  <si>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</si>
  <si>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</si>
  <si>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</si>
  <si>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</si>
  <si>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</si>
  <si>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</si>
  <si>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</si>
  <si>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</si>
  <si>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</si>
  <si>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</si>
  <si>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</si>
  <si>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</si>
  <si>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</si>
  <si>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</si>
  <si>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</si>
  <si>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</si>
  <si>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</si>
  <si>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</si>
  <si>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</si>
  <si>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</si>
  <si>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</si>
  <si>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</si>
  <si>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</si>
  <si>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</si>
  <si>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</si>
  <si>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</si>
  <si>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</si>
  <si>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</si>
  <si>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</si>
  <si>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</si>
  <si>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</si>
  <si>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</si>
  <si>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</si>
  <si>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</si>
  <si>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</si>
  <si>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</si>
  <si>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</si>
  <si>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</si>
  <si>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</si>
  <si>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</si>
  <si>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</si>
  <si>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</si>
  <si>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</si>
  <si>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</si>
  <si>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</si>
  <si>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</si>
  <si>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</si>
  <si>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</si>
  <si>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</si>
  <si>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</si>
  <si>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</si>
  <si>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</si>
  <si>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</si>
  <si>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</si>
  <si>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</si>
  <si>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</si>
  <si>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</si>
  <si>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</si>
  <si>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</si>
  <si>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</si>
  <si>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</si>
  <si>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</si>
  <si>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</si>
  <si>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</si>
  <si>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</si>
  <si>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</si>
  <si>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</si>
  <si>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</si>
  <si>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</si>
  <si>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</si>
  <si>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</si>
  <si>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</si>
  <si>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</si>
  <si>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</si>
  <si>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</si>
  <si>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</si>
  <si>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</si>
  <si>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</si>
  <si>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</si>
  <si>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</si>
  <si>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</si>
  <si>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</si>
  <si>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</si>
  <si>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</si>
  <si>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</si>
  <si>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</si>
  <si>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</si>
  <si>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</si>
  <si>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</si>
  <si>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</si>
  <si>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</si>
  <si>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</si>
  <si>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</si>
  <si>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</si>
  <si>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</si>
  <si>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</si>
  <si>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</si>
  <si>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</si>
  <si>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</si>
  <si>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</si>
  <si>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</si>
  <si>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</si>
  <si>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</si>
  <si>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</si>
  <si>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</si>
  <si>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</si>
  <si>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</si>
  <si>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</si>
  <si>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</si>
  <si>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</si>
  <si>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</si>
  <si>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</si>
  <si>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</si>
  <si>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</si>
  <si>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</si>
  <si>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</si>
  <si>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</si>
  <si>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</si>
  <si>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</si>
  <si>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</si>
  <si>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</si>
  <si>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</si>
  <si>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</si>
  <si>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</si>
  <si>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</si>
  <si>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</si>
  <si>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</si>
  <si>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</si>
  <si>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</si>
  <si>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</si>
  <si>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</si>
  <si>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</si>
  <si>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</si>
  <si>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</si>
  <si>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</si>
  <si>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</si>
  <si>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</si>
  <si>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</si>
  <si>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</si>
  <si>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</si>
  <si>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</si>
  <si>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</si>
  <si>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</si>
  <si>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</si>
  <si>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</si>
  <si>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</si>
  <si>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</si>
  <si>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</si>
  <si>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</si>
  <si>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</si>
  <si>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</si>
  <si>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</si>
  <si>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</si>
  <si>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</si>
  <si>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</si>
  <si>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</si>
  <si>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</si>
  <si>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</si>
  <si>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</si>
  <si>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</si>
  <si>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</si>
  <si>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</si>
  <si>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</si>
  <si>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</si>
  <si>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</si>
  <si>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</si>
  <si>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</si>
  <si>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</si>
  <si>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</si>
  <si>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</si>
  <si>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</si>
  <si>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</si>
  <si>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</si>
  <si>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</si>
  <si>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</si>
  <si>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</si>
  <si>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</si>
  <si>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</si>
  <si>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</si>
  <si>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</si>
  <si>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</si>
  <si>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</si>
  <si>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</si>
  <si>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</si>
  <si>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</si>
  <si>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</si>
  <si>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</si>
  <si>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</si>
  <si>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</si>
  <si>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</si>
  <si>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</si>
  <si>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</si>
  <si>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</si>
  <si>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</si>
  <si>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</si>
  <si>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</si>
  <si>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</si>
  <si>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</si>
  <si>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</si>
  <si>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</si>
  <si>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</si>
  <si>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</si>
  <si>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</si>
  <si>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</si>
  <si>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</si>
  <si>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</si>
  <si>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</si>
  <si>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</si>
  <si>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</si>
  <si>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</si>
  <si>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</si>
  <si>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</si>
  <si>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</si>
  <si>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</si>
  <si>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</si>
  <si>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</si>
  <si>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</si>
  <si>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</si>
  <si>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</si>
  <si>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</si>
  <si>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</si>
  <si>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</si>
  <si>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</si>
  <si>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</si>
  <si>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</si>
  <si>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</si>
  <si>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</si>
  <si>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</si>
  <si>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</si>
  <si>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</si>
  <si>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</si>
  <si>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</si>
  <si>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</si>
  <si>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</si>
  <si>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</si>
  <si>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</si>
  <si>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</si>
  <si>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</si>
  <si>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</si>
  <si>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</si>
  <si>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</si>
  <si>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</si>
  <si>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</si>
  <si>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</si>
  <si>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</si>
  <si>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</si>
  <si>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</si>
  <si>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</si>
  <si>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</si>
  <si>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</si>
  <si>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</si>
  <si>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</si>
  <si>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</si>
  <si>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</si>
  <si>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</si>
  <si>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</si>
  <si>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</si>
  <si>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</si>
  <si>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</si>
  <si>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</si>
  <si>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</si>
  <si>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</si>
  <si>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</si>
  <si>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</si>
  <si>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</si>
  <si>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</si>
  <si>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</si>
  <si>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</si>
  <si>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</si>
  <si>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</si>
  <si>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</si>
  <si>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</si>
  <si>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</si>
  <si>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</si>
  <si>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</si>
  <si>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</si>
  <si>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</si>
  <si>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</si>
  <si>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</si>
  <si>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</si>
  <si>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</si>
  <si>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</si>
  <si>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</si>
  <si>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</si>
  <si>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</si>
  <si>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</si>
  <si>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</si>
  <si>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2017 (e)</t>
  </si>
  <si>
    <t>al 31 de diciembre de 2017 (d)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</si>
  <si>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</si>
  <si>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</si>
  <si>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</si>
  <si>
    <t>Al 30 de septiembre de 2018 y del 1 de enero al 31 de diciembre de 2017 (b)</t>
  </si>
  <si>
    <t>30 de septiembre de 2018 (d)</t>
  </si>
  <si>
    <t>Del 1 de enero al 30 de septiembre de 2018 (b)</t>
  </si>
  <si>
    <t>ANABELLE GUTIÉRREZ SÁNCHEZ</t>
  </si>
  <si>
    <t>DIRECTOR GENERAL</t>
  </si>
  <si>
    <t>RODOLFO SANCHEZ CANTOR</t>
  </si>
  <si>
    <t>JEFE DEL DEPARTAMENTO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</si>
</sst>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85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74" zoomScale="150" zoomScaleNormal="150" workbookViewId="0">
      <selection activeCell="A81" sqref="A81"/>
    </sheetView>
  </sheetViews>
  <sheetFormatPr baseColWidth="10" defaultColWidth="11.44140625" defaultRowHeight="10.199999999999999" x14ac:dyDescent="0.2"/>
  <cols>
    <col min="1" max="1" width="48.33203125" style="3" customWidth="1"/>
    <col min="2" max="3" width="13.33203125" style="3" customWidth="1"/>
    <col min="4" max="4" width="0.6640625" style="3" customWidth="1"/>
    <col min="5" max="5" width="48.33203125" style="3" customWidth="1"/>
    <col min="6" max="7" width="13.33203125" style="3" customWidth="1"/>
    <col min="8" max="16384" width="11.44140625" style="3"/>
  </cols>
  <sheetData>
    <row r="1" spans="1:7" x14ac:dyDescent="0.2">
      <c r="A1" s="116" t="s">
        <v>423</v>
      </c>
      <c r="B1" s="117"/>
      <c r="C1" s="117"/>
      <c r="D1" s="117"/>
      <c r="E1" s="117"/>
      <c r="F1" s="117"/>
      <c r="G1" s="118"/>
    </row>
    <row r="2" spans="1:7" x14ac:dyDescent="0.2">
      <c r="A2" s="119" t="s">
        <v>0</v>
      </c>
      <c r="B2" s="120"/>
      <c r="C2" s="120"/>
      <c r="D2" s="120"/>
      <c r="E2" s="120"/>
      <c r="F2" s="120"/>
      <c r="G2" s="121"/>
    </row>
    <row r="3" spans="1:7" x14ac:dyDescent="0.2">
      <c r="A3" s="119" t="s">
        <v>447</v>
      </c>
      <c r="B3" s="120"/>
      <c r="C3" s="120"/>
      <c r="D3" s="120"/>
      <c r="E3" s="120"/>
      <c r="F3" s="120"/>
      <c r="G3" s="121"/>
    </row>
    <row r="4" spans="1:7" ht="10.8" thickBot="1" x14ac:dyDescent="0.25">
      <c r="A4" s="122" t="s">
        <v>1</v>
      </c>
      <c r="B4" s="123"/>
      <c r="C4" s="123"/>
      <c r="D4" s="123"/>
      <c r="E4" s="123"/>
      <c r="F4" s="123"/>
      <c r="G4" s="124"/>
    </row>
    <row r="5" spans="1:7" ht="21" thickBot="1" x14ac:dyDescent="0.25">
      <c r="A5" s="4" t="s">
        <v>2</v>
      </c>
      <c r="B5" s="5" t="s">
        <v>448</v>
      </c>
      <c r="C5" s="5" t="s">
        <v>442</v>
      </c>
      <c r="D5" s="6"/>
      <c r="E5" s="7" t="s">
        <v>2</v>
      </c>
      <c r="F5" s="5" t="str">
        <f>B5</f>
        <v>30 de septiembre de 2018 (d)</v>
      </c>
      <c r="G5" s="5" t="str">
        <f>C5</f>
        <v>31 de diciembre de 2017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0.399999999999999" x14ac:dyDescent="0.2">
      <c r="A8" s="13" t="s">
        <v>7</v>
      </c>
      <c r="B8" s="9">
        <f>SUM(B9:B15)</f>
        <v>1727423</v>
      </c>
      <c r="C8" s="9">
        <f>SUM(C9:C15)</f>
        <v>79406</v>
      </c>
      <c r="D8" s="10"/>
      <c r="E8" s="14" t="s">
        <v>8</v>
      </c>
      <c r="F8" s="9">
        <f>SUM(F9:F17)</f>
        <v>20952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1727423</v>
      </c>
      <c r="C10" s="12">
        <v>79406</v>
      </c>
      <c r="D10" s="10"/>
      <c r="E10" s="14" t="s">
        <v>12</v>
      </c>
      <c r="F10" s="12">
        <v>20947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0.399999999999999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5</v>
      </c>
      <c r="G15" s="12">
        <v>0</v>
      </c>
    </row>
    <row r="16" spans="1:7" ht="20.399999999999999" x14ac:dyDescent="0.2">
      <c r="A16" s="15" t="s">
        <v>23</v>
      </c>
      <c r="B16" s="9">
        <f>SUM(B17:B23)</f>
        <v>5251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5251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0.399999999999999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0.399999999999999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0.399999999999999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0.399999999999999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0.399999999999999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0.399999999999999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0.399999999999999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0.399999999999999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0.399999999999999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ht="18" customHeight="1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9" customHeight="1" thickBot="1" x14ac:dyDescent="0.25">
      <c r="A45" s="26"/>
      <c r="B45" s="112"/>
      <c r="C45" s="17"/>
      <c r="D45" s="18"/>
      <c r="E45" s="28"/>
      <c r="F45" s="17"/>
      <c r="G45" s="17"/>
    </row>
    <row r="46" spans="1:7" x14ac:dyDescent="0.2">
      <c r="A46" s="8" t="s">
        <v>81</v>
      </c>
      <c r="B46" s="9">
        <f>B8+B16+B24+B30+B36+B37+B40</f>
        <v>1732674</v>
      </c>
      <c r="C46" s="9">
        <f>C8+C16+C24+C30+C36+C37+C40</f>
        <v>79406</v>
      </c>
      <c r="D46" s="111"/>
      <c r="E46" s="109" t="s">
        <v>440</v>
      </c>
      <c r="F46" s="9">
        <f>F8+F18+F22+F25+F26+F30+F37+F41</f>
        <v>20952</v>
      </c>
      <c r="G46" s="9">
        <f>G8+G18+G22+G25+G26+G30+G37+G41</f>
        <v>0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10247785</v>
      </c>
      <c r="C52" s="12">
        <v>9777936</v>
      </c>
      <c r="D52" s="10"/>
      <c r="E52" s="14" t="s">
        <v>91</v>
      </c>
      <c r="F52" s="12">
        <v>0</v>
      </c>
      <c r="G52" s="12">
        <v>0</v>
      </c>
    </row>
    <row r="53" spans="1:7" ht="20.399999999999999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20952</v>
      </c>
      <c r="G58" s="9">
        <f>G46+G56</f>
        <v>0</v>
      </c>
    </row>
    <row r="59" spans="1:7" ht="20.399999999999999" x14ac:dyDescent="0.2">
      <c r="A59" s="8" t="s">
        <v>101</v>
      </c>
      <c r="B59" s="9">
        <f>SUM(B49:B57)</f>
        <v>16978729</v>
      </c>
      <c r="C59" s="9">
        <f>SUM(C49:C57)</f>
        <v>16508880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18711403</v>
      </c>
      <c r="C61" s="9">
        <f>C46+C59</f>
        <v>16588286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0.399999999999999" x14ac:dyDescent="0.2">
      <c r="A67" s="13"/>
      <c r="B67" s="25"/>
      <c r="C67" s="25"/>
      <c r="D67" s="10"/>
      <c r="E67" s="11" t="s">
        <v>108</v>
      </c>
      <c r="F67" s="9">
        <f>SUM(F68:F72)</f>
        <v>18690451</v>
      </c>
      <c r="G67" s="9">
        <f>SUM(G68:G72)</f>
        <v>16588286</v>
      </c>
    </row>
    <row r="68" spans="1:7" x14ac:dyDescent="0.2">
      <c r="A68" s="13"/>
      <c r="B68" s="25"/>
      <c r="C68" s="25"/>
      <c r="D68" s="10"/>
      <c r="E68" s="14" t="s">
        <v>109</v>
      </c>
      <c r="F68" s="12">
        <v>2181571</v>
      </c>
      <c r="G68" s="12">
        <v>2111892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11620037</v>
      </c>
      <c r="G69" s="12">
        <v>9587551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0.399999999999999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18690451</v>
      </c>
      <c r="G78" s="9">
        <f>G62+G67+G74</f>
        <v>16588286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18711403</v>
      </c>
      <c r="G80" s="9">
        <f>G58+G78</f>
        <v>16588286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0.8" thickBot="1" x14ac:dyDescent="0.25">
      <c r="A84" s="26"/>
      <c r="B84" s="27"/>
      <c r="C84" s="27"/>
      <c r="D84" s="18"/>
      <c r="E84" s="28"/>
      <c r="F84" s="17"/>
      <c r="G84" s="17"/>
    </row>
    <row r="92" spans="1:7" x14ac:dyDescent="0.2">
      <c r="A92" s="115" t="s">
        <v>450</v>
      </c>
      <c r="B92" s="115"/>
      <c r="C92" s="115"/>
      <c r="D92" s="115" t="s">
        <v>452</v>
      </c>
      <c r="E92" s="115"/>
      <c r="F92" s="115"/>
      <c r="G92" s="115"/>
    </row>
    <row r="93" spans="1:7" x14ac:dyDescent="0.2">
      <c r="A93" s="115" t="s">
        <v>451</v>
      </c>
      <c r="B93" s="115"/>
      <c r="C93" s="115"/>
      <c r="D93" s="115" t="s">
        <v>453</v>
      </c>
      <c r="E93" s="115"/>
      <c r="F93" s="115"/>
      <c r="G93" s="115"/>
    </row>
    <row r="95" spans="1:7" x14ac:dyDescent="0.2">
      <c r="F95" s="29">
        <f>F80-B61</f>
        <v>0</v>
      </c>
    </row>
  </sheetData>
  <mergeCells count="8">
    <mergeCell ref="A93:C93"/>
    <mergeCell ref="D92:G92"/>
    <mergeCell ref="D93:G93"/>
    <mergeCell ref="A1:G1"/>
    <mergeCell ref="A2:G2"/>
    <mergeCell ref="A3:G3"/>
    <mergeCell ref="A4:G4"/>
    <mergeCell ref="A92:C92"/>
  </mergeCells>
  <pageMargins left="0.55118110236220474" right="0.39370078740157483" top="0.70866141732283472" bottom="0.51181102362204722" header="0.31496062992125984" footer="0.31496062992125984"/>
  <pageSetup scale="8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37" zoomScale="130" zoomScaleNormal="130" workbookViewId="0">
      <selection activeCell="A62" sqref="A62:I63"/>
    </sheetView>
  </sheetViews>
  <sheetFormatPr baseColWidth="10" defaultColWidth="11.44140625" defaultRowHeight="10.199999999999999" x14ac:dyDescent="0.2"/>
  <cols>
    <col min="1" max="1" width="3.109375" style="3" customWidth="1"/>
    <col min="2" max="2" width="16.44140625" style="3" customWidth="1"/>
    <col min="3" max="3" width="11.6640625" style="3" customWidth="1"/>
    <col min="4" max="4" width="11.44140625" style="3"/>
    <col min="5" max="5" width="10.109375" style="3" customWidth="1"/>
    <col min="6" max="6" width="13.6640625" style="3" customWidth="1"/>
    <col min="7" max="7" width="12.5546875" style="3" customWidth="1"/>
    <col min="8" max="8" width="10" style="3" customWidth="1"/>
    <col min="9" max="16384" width="11.44140625" style="3"/>
  </cols>
  <sheetData>
    <row r="1" spans="1:9" ht="10.8" thickBot="1" x14ac:dyDescent="0.25">
      <c r="A1" s="129" t="str">
        <f>'formato 1'!A1:G1</f>
        <v>INSTITUTO TLAXCALTECA DE LA JUVENTUD</v>
      </c>
      <c r="B1" s="130"/>
      <c r="C1" s="130"/>
      <c r="D1" s="130"/>
      <c r="E1" s="130"/>
      <c r="F1" s="130"/>
      <c r="G1" s="130"/>
      <c r="H1" s="130"/>
      <c r="I1" s="131"/>
    </row>
    <row r="2" spans="1:9" ht="10.8" thickBot="1" x14ac:dyDescent="0.25">
      <c r="A2" s="132" t="s">
        <v>119</v>
      </c>
      <c r="B2" s="133"/>
      <c r="C2" s="133"/>
      <c r="D2" s="133"/>
      <c r="E2" s="133"/>
      <c r="F2" s="133"/>
      <c r="G2" s="133"/>
      <c r="H2" s="133"/>
      <c r="I2" s="134"/>
    </row>
    <row r="3" spans="1:9" ht="10.8" thickBot="1" x14ac:dyDescent="0.25">
      <c r="A3" s="132" t="s">
        <v>449</v>
      </c>
      <c r="B3" s="133"/>
      <c r="C3" s="133"/>
      <c r="D3" s="133"/>
      <c r="E3" s="133"/>
      <c r="F3" s="133"/>
      <c r="G3" s="133"/>
      <c r="H3" s="133"/>
      <c r="I3" s="134"/>
    </row>
    <row r="4" spans="1:9" ht="10.8" thickBot="1" x14ac:dyDescent="0.25">
      <c r="A4" s="132" t="s">
        <v>1</v>
      </c>
      <c r="B4" s="133"/>
      <c r="C4" s="133"/>
      <c r="D4" s="133"/>
      <c r="E4" s="133"/>
      <c r="F4" s="133"/>
      <c r="G4" s="133"/>
      <c r="H4" s="133"/>
      <c r="I4" s="134"/>
    </row>
    <row r="5" spans="1:9" ht="20.399999999999999" x14ac:dyDescent="0.2">
      <c r="A5" s="135" t="s">
        <v>120</v>
      </c>
      <c r="B5" s="136"/>
      <c r="C5" s="30" t="s">
        <v>121</v>
      </c>
      <c r="D5" s="137" t="s">
        <v>122</v>
      </c>
      <c r="E5" s="137" t="s">
        <v>123</v>
      </c>
      <c r="F5" s="137" t="s">
        <v>124</v>
      </c>
      <c r="G5" s="30" t="s">
        <v>125</v>
      </c>
      <c r="H5" s="137" t="s">
        <v>127</v>
      </c>
      <c r="I5" s="137" t="s">
        <v>128</v>
      </c>
    </row>
    <row r="6" spans="1:9" ht="40.799999999999997" customHeight="1" thickBot="1" x14ac:dyDescent="0.25">
      <c r="A6" s="122"/>
      <c r="B6" s="124"/>
      <c r="C6" s="31" t="s">
        <v>443</v>
      </c>
      <c r="D6" s="138"/>
      <c r="E6" s="138"/>
      <c r="F6" s="138"/>
      <c r="G6" s="31" t="s">
        <v>126</v>
      </c>
      <c r="H6" s="138"/>
      <c r="I6" s="138"/>
    </row>
    <row r="7" spans="1:9" x14ac:dyDescent="0.2">
      <c r="A7" s="127"/>
      <c r="B7" s="128"/>
      <c r="C7" s="11"/>
      <c r="D7" s="11"/>
      <c r="E7" s="11"/>
      <c r="F7" s="11"/>
      <c r="G7" s="11"/>
      <c r="H7" s="11"/>
      <c r="I7" s="11"/>
    </row>
    <row r="8" spans="1:9" x14ac:dyDescent="0.2">
      <c r="A8" s="125" t="s">
        <v>129</v>
      </c>
      <c r="B8" s="126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5" t="s">
        <v>130</v>
      </c>
      <c r="B9" s="126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0.399999999999999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0.399999999999999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5" t="s">
        <v>134</v>
      </c>
      <c r="B13" s="126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0.399999999999999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0.399999999999999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5" t="s">
        <v>138</v>
      </c>
      <c r="B17" s="126"/>
      <c r="C17" s="12">
        <f>'formato 1'!G46</f>
        <v>0</v>
      </c>
      <c r="D17" s="34"/>
      <c r="E17" s="34"/>
      <c r="F17" s="34">
        <v>0</v>
      </c>
      <c r="G17" s="9">
        <v>20952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5" t="s">
        <v>139</v>
      </c>
      <c r="B19" s="126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20952</v>
      </c>
      <c r="H19" s="9">
        <f t="shared" si="1"/>
        <v>0</v>
      </c>
      <c r="I19" s="9">
        <f t="shared" si="1"/>
        <v>0</v>
      </c>
    </row>
    <row r="20" spans="1:9" x14ac:dyDescent="0.2">
      <c r="A20" s="125"/>
      <c r="B20" s="126"/>
      <c r="C20" s="9"/>
      <c r="D20" s="9"/>
      <c r="E20" s="9"/>
      <c r="F20" s="9"/>
      <c r="G20" s="9"/>
      <c r="H20" s="9"/>
      <c r="I20" s="9"/>
    </row>
    <row r="21" spans="1:9" x14ac:dyDescent="0.2">
      <c r="A21" s="125" t="s">
        <v>438</v>
      </c>
      <c r="B21" s="126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39" t="s">
        <v>140</v>
      </c>
      <c r="B22" s="140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9" t="s">
        <v>141</v>
      </c>
      <c r="B23" s="140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9" t="s">
        <v>142</v>
      </c>
      <c r="B24" s="14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44"/>
      <c r="B25" s="145"/>
      <c r="C25" s="35"/>
      <c r="D25" s="35"/>
      <c r="E25" s="35"/>
      <c r="F25" s="35"/>
      <c r="G25" s="35"/>
      <c r="H25" s="35"/>
      <c r="I25" s="35"/>
    </row>
    <row r="26" spans="1:9" x14ac:dyDescent="0.2">
      <c r="A26" s="125" t="s">
        <v>143</v>
      </c>
      <c r="B26" s="126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39" t="s">
        <v>144</v>
      </c>
      <c r="B27" s="140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9" t="s">
        <v>145</v>
      </c>
      <c r="B28" s="14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9" t="s">
        <v>146</v>
      </c>
      <c r="B29" s="140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0.8" thickBot="1" x14ac:dyDescent="0.25">
      <c r="A30" s="142"/>
      <c r="B30" s="143"/>
      <c r="C30" s="36"/>
      <c r="D30" s="36"/>
      <c r="E30" s="36"/>
      <c r="F30" s="36"/>
      <c r="G30" s="36"/>
      <c r="H30" s="36"/>
      <c r="I30" s="36"/>
    </row>
    <row r="33" spans="2:7" ht="10.8" thickBot="1" x14ac:dyDescent="0.25"/>
    <row r="34" spans="2:7" ht="20.399999999999999" x14ac:dyDescent="0.2">
      <c r="B34" s="137" t="s">
        <v>147</v>
      </c>
      <c r="C34" s="37" t="s">
        <v>148</v>
      </c>
      <c r="D34" s="37" t="s">
        <v>150</v>
      </c>
      <c r="E34" s="37" t="s">
        <v>153</v>
      </c>
      <c r="F34" s="137" t="s">
        <v>155</v>
      </c>
      <c r="G34" s="37" t="s">
        <v>156</v>
      </c>
    </row>
    <row r="35" spans="2:7" x14ac:dyDescent="0.2">
      <c r="B35" s="141"/>
      <c r="C35" s="30" t="s">
        <v>149</v>
      </c>
      <c r="D35" s="30" t="s">
        <v>151</v>
      </c>
      <c r="E35" s="30" t="s">
        <v>154</v>
      </c>
      <c r="F35" s="141"/>
      <c r="G35" s="30" t="s">
        <v>157</v>
      </c>
    </row>
    <row r="36" spans="2:7" ht="10.8" thickBot="1" x14ac:dyDescent="0.25">
      <c r="B36" s="138"/>
      <c r="C36" s="38"/>
      <c r="D36" s="31" t="s">
        <v>152</v>
      </c>
      <c r="E36" s="38"/>
      <c r="F36" s="138"/>
      <c r="G36" s="38"/>
    </row>
    <row r="37" spans="2:7" ht="30.6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0.8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62" spans="1:9" x14ac:dyDescent="0.2">
      <c r="A62" s="115" t="str">
        <f>'formato 1'!A92:C92</f>
        <v>ANABELLE GUTIÉRREZ SÁNCHEZ</v>
      </c>
      <c r="B62" s="115"/>
      <c r="C62" s="115"/>
      <c r="D62" s="115"/>
      <c r="E62" s="115"/>
      <c r="F62" s="115" t="str">
        <f>'formato 1'!D92</f>
        <v>RODOLFO SANCHEZ CANTOR</v>
      </c>
      <c r="G62" s="115"/>
      <c r="H62" s="115"/>
      <c r="I62" s="115"/>
    </row>
    <row r="63" spans="1:9" x14ac:dyDescent="0.2">
      <c r="A63" s="115" t="str">
        <f>'formato 1'!A93:C93</f>
        <v>DIRECTOR GENERAL</v>
      </c>
      <c r="B63" s="115"/>
      <c r="C63" s="115"/>
      <c r="D63" s="115"/>
      <c r="E63" s="115"/>
      <c r="F63" s="115" t="str">
        <f>'formato 1'!D93</f>
        <v>JEFE DEL DEPARTAMENTO DE ADMINISTRACION Y FINANZAS</v>
      </c>
      <c r="G63" s="115"/>
      <c r="H63" s="115"/>
      <c r="I63" s="115"/>
    </row>
  </sheetData>
  <mergeCells count="33">
    <mergeCell ref="A25:B25"/>
    <mergeCell ref="A27:B27"/>
    <mergeCell ref="A28:B28"/>
    <mergeCell ref="A29:B29"/>
    <mergeCell ref="A30:B30"/>
    <mergeCell ref="B34:B36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62:E62"/>
    <mergeCell ref="A63:E63"/>
    <mergeCell ref="F62:I62"/>
    <mergeCell ref="F63:I63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4:F36"/>
    <mergeCell ref="A26:B26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9" zoomScale="130" zoomScaleNormal="130" workbookViewId="0">
      <selection activeCell="A40" sqref="A40:E40"/>
    </sheetView>
  </sheetViews>
  <sheetFormatPr baseColWidth="10" defaultColWidth="11.44140625" defaultRowHeight="10.199999999999999" x14ac:dyDescent="0.2"/>
  <cols>
    <col min="1" max="1" width="20.88671875" style="3" bestFit="1" customWidth="1"/>
    <col min="2" max="16384" width="11.44140625" style="3"/>
  </cols>
  <sheetData>
    <row r="1" spans="1:11" ht="10.8" thickBot="1" x14ac:dyDescent="0.25">
      <c r="A1" s="129" t="str">
        <f>'formato 2'!A1:I1</f>
        <v>INSTITUTO TLAXCALTECA DE LA JUVENTUD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</row>
    <row r="2" spans="1:11" ht="10.8" thickBot="1" x14ac:dyDescent="0.25">
      <c r="A2" s="132" t="s">
        <v>162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</row>
    <row r="3" spans="1:11" ht="10.8" thickBot="1" x14ac:dyDescent="0.25">
      <c r="A3" s="132" t="s">
        <v>449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</row>
    <row r="4" spans="1:11" ht="10.8" thickBot="1" x14ac:dyDescent="0.25">
      <c r="A4" s="132" t="s">
        <v>1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</row>
    <row r="5" spans="1:11" ht="55.2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444</v>
      </c>
      <c r="J5" s="1" t="s">
        <v>445</v>
      </c>
      <c r="K5" s="1" t="s">
        <v>446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0.6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0.399999999999999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0.6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0.8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39" spans="1:11" x14ac:dyDescent="0.2">
      <c r="A39" s="115" t="str">
        <f>'formato 1'!A92:C92</f>
        <v>ANABELLE GUTIÉRREZ SÁNCHEZ</v>
      </c>
      <c r="B39" s="115"/>
      <c r="C39" s="115"/>
      <c r="D39" s="115"/>
      <c r="E39" s="115"/>
      <c r="F39" s="115" t="str">
        <f>'formato 1'!D92</f>
        <v>RODOLFO SANCHEZ CANTOR</v>
      </c>
      <c r="G39" s="115"/>
      <c r="H39" s="115"/>
      <c r="I39" s="115"/>
      <c r="J39" s="115"/>
      <c r="K39" s="115"/>
    </row>
    <row r="40" spans="1:11" x14ac:dyDescent="0.2">
      <c r="A40" s="115" t="str">
        <f>'formato 1'!A93:C93</f>
        <v>DIRECTOR GENERAL</v>
      </c>
      <c r="B40" s="115"/>
      <c r="C40" s="115"/>
      <c r="D40" s="115"/>
      <c r="E40" s="115"/>
      <c r="F40" s="115" t="str">
        <f>'formato 1'!D93</f>
        <v>JEFE DEL DEPARTAMENTO DE ADMINISTRACION Y FINANZAS</v>
      </c>
      <c r="G40" s="115"/>
      <c r="H40" s="115"/>
      <c r="I40" s="115"/>
      <c r="J40" s="115"/>
      <c r="K40" s="115"/>
    </row>
  </sheetData>
  <mergeCells count="8">
    <mergeCell ref="A40:E40"/>
    <mergeCell ref="F39:K39"/>
    <mergeCell ref="F40:K40"/>
    <mergeCell ref="A1:K1"/>
    <mergeCell ref="A2:K2"/>
    <mergeCell ref="A3:K3"/>
    <mergeCell ref="A4:K4"/>
    <mergeCell ref="A39:E39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="130" zoomScaleNormal="130" workbookViewId="0">
      <selection activeCell="D23" sqref="D23"/>
    </sheetView>
  </sheetViews>
  <sheetFormatPr baseColWidth="10" defaultColWidth="11.44140625" defaultRowHeight="10.199999999999999" x14ac:dyDescent="0.2"/>
  <cols>
    <col min="1" max="1" width="1.33203125" style="3" customWidth="1"/>
    <col min="2" max="2" width="74.5546875" style="3" customWidth="1"/>
    <col min="3" max="3" width="14.88671875" style="3" bestFit="1" customWidth="1"/>
    <col min="4" max="5" width="14.88671875" style="3" customWidth="1"/>
    <col min="6" max="16384" width="11.44140625" style="3"/>
  </cols>
  <sheetData>
    <row r="1" spans="1:5" x14ac:dyDescent="0.2">
      <c r="A1" s="116" t="str">
        <f>'formato 1'!A1:G1</f>
        <v>INSTITUTO TLAXCALTECA DE LA JUVENTUD</v>
      </c>
      <c r="B1" s="117"/>
      <c r="C1" s="117"/>
      <c r="D1" s="117"/>
      <c r="E1" s="118"/>
    </row>
    <row r="2" spans="1:5" x14ac:dyDescent="0.2">
      <c r="A2" s="160" t="s">
        <v>182</v>
      </c>
      <c r="B2" s="161"/>
      <c r="C2" s="161"/>
      <c r="D2" s="161"/>
      <c r="E2" s="162"/>
    </row>
    <row r="3" spans="1:5" x14ac:dyDescent="0.2">
      <c r="A3" s="160" t="s">
        <v>449</v>
      </c>
      <c r="B3" s="161"/>
      <c r="C3" s="161"/>
      <c r="D3" s="161"/>
      <c r="E3" s="162"/>
    </row>
    <row r="4" spans="1:5" ht="10.8" thickBot="1" x14ac:dyDescent="0.25">
      <c r="A4" s="163" t="s">
        <v>1</v>
      </c>
      <c r="B4" s="164"/>
      <c r="C4" s="164"/>
      <c r="D4" s="164"/>
      <c r="E4" s="165"/>
    </row>
    <row r="5" spans="1:5" ht="10.8" thickBot="1" x14ac:dyDescent="0.25"/>
    <row r="6" spans="1:5" x14ac:dyDescent="0.2">
      <c r="A6" s="152" t="s">
        <v>2</v>
      </c>
      <c r="B6" s="153"/>
      <c r="C6" s="37" t="s">
        <v>183</v>
      </c>
      <c r="D6" s="137" t="s">
        <v>185</v>
      </c>
      <c r="E6" s="37" t="s">
        <v>186</v>
      </c>
    </row>
    <row r="7" spans="1:5" ht="10.8" thickBot="1" x14ac:dyDescent="0.25">
      <c r="A7" s="154"/>
      <c r="B7" s="155"/>
      <c r="C7" s="31" t="s">
        <v>184</v>
      </c>
      <c r="D7" s="138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6593772</v>
      </c>
      <c r="E9" s="45">
        <f>SUM(E10:E12)</f>
        <v>6593772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f>'formato 5'!G42</f>
        <v>6123772</v>
      </c>
      <c r="E10" s="45">
        <f>'formato 5'!H42</f>
        <v>6123772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f>'formato 5'!G66</f>
        <v>470000</v>
      </c>
      <c r="E11" s="45">
        <f>'formato 5'!H66</f>
        <v>470000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ht="11.4" x14ac:dyDescent="0.2">
      <c r="A14" s="48"/>
      <c r="B14" s="46" t="s">
        <v>441</v>
      </c>
      <c r="C14" s="45">
        <f>SUM(C15:C16)</f>
        <v>8285000</v>
      </c>
      <c r="D14" s="45">
        <f>SUM(D15:D16)</f>
        <v>4882050</v>
      </c>
      <c r="E14" s="45">
        <f>SUM(E15:E16)</f>
        <v>4861103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f>'formato 6b'!E8</f>
        <v>4882050</v>
      </c>
      <c r="E15" s="45">
        <f>'formato 6b'!F8</f>
        <v>4861103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1711722</v>
      </c>
      <c r="E22" s="45">
        <f>E9-E14+E18</f>
        <v>1732669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1711722</v>
      </c>
      <c r="E23" s="45">
        <f>E22-E12</f>
        <v>1732669</v>
      </c>
    </row>
    <row r="24" spans="1:5" x14ac:dyDescent="0.2">
      <c r="A24" s="43"/>
      <c r="B24" s="46" t="s">
        <v>199</v>
      </c>
      <c r="C24" s="45">
        <f>C23-C18</f>
        <v>0</v>
      </c>
      <c r="D24" s="45">
        <f>D23-D18</f>
        <v>1711722</v>
      </c>
      <c r="E24" s="45">
        <f>E23-E18</f>
        <v>1732669</v>
      </c>
    </row>
    <row r="25" spans="1:5" ht="10.8" thickBot="1" x14ac:dyDescent="0.25">
      <c r="A25" s="50"/>
      <c r="B25" s="51"/>
      <c r="C25" s="52"/>
      <c r="D25" s="52"/>
      <c r="E25" s="52"/>
    </row>
    <row r="26" spans="1:5" ht="10.8" thickBot="1" x14ac:dyDescent="0.25"/>
    <row r="27" spans="1:5" ht="10.8" thickBot="1" x14ac:dyDescent="0.25">
      <c r="A27" s="156" t="s">
        <v>200</v>
      </c>
      <c r="B27" s="157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1711722</v>
      </c>
      <c r="E33" s="55">
        <f>E24+E29</f>
        <v>1732669</v>
      </c>
    </row>
    <row r="34" spans="1:5" ht="10.8" thickBot="1" x14ac:dyDescent="0.25">
      <c r="A34" s="50"/>
      <c r="B34" s="51"/>
      <c r="C34" s="52"/>
      <c r="D34" s="52"/>
      <c r="E34" s="52"/>
    </row>
    <row r="35" spans="1:5" ht="10.8" thickBot="1" x14ac:dyDescent="0.25"/>
    <row r="36" spans="1:5" x14ac:dyDescent="0.2">
      <c r="A36" s="152" t="s">
        <v>200</v>
      </c>
      <c r="B36" s="153"/>
      <c r="C36" s="137" t="s">
        <v>207</v>
      </c>
      <c r="D36" s="158" t="s">
        <v>185</v>
      </c>
      <c r="E36" s="56" t="s">
        <v>186</v>
      </c>
    </row>
    <row r="37" spans="1:5" ht="10.8" thickBot="1" x14ac:dyDescent="0.25">
      <c r="A37" s="154"/>
      <c r="B37" s="155"/>
      <c r="C37" s="138"/>
      <c r="D37" s="159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48"/>
      <c r="B46" s="150" t="s">
        <v>214</v>
      </c>
      <c r="C46" s="146">
        <f>C39-C42</f>
        <v>0</v>
      </c>
      <c r="D46" s="146">
        <f>D39-D42</f>
        <v>0</v>
      </c>
      <c r="E46" s="146">
        <f>E39-E42</f>
        <v>0</v>
      </c>
    </row>
    <row r="47" spans="1:5" ht="10.8" thickBot="1" x14ac:dyDescent="0.25">
      <c r="A47" s="149"/>
      <c r="B47" s="151"/>
      <c r="C47" s="147"/>
      <c r="D47" s="147"/>
      <c r="E47" s="147"/>
    </row>
    <row r="48" spans="1:5" ht="10.8" thickBot="1" x14ac:dyDescent="0.25"/>
    <row r="49" spans="1:5" x14ac:dyDescent="0.2">
      <c r="A49" s="152" t="s">
        <v>200</v>
      </c>
      <c r="B49" s="153"/>
      <c r="C49" s="56" t="s">
        <v>183</v>
      </c>
      <c r="D49" s="158" t="s">
        <v>185</v>
      </c>
      <c r="E49" s="56" t="s">
        <v>186</v>
      </c>
    </row>
    <row r="50" spans="1:5" ht="10.8" thickBot="1" x14ac:dyDescent="0.25">
      <c r="A50" s="154"/>
      <c r="B50" s="155"/>
      <c r="C50" s="57" t="s">
        <v>201</v>
      </c>
      <c r="D50" s="159"/>
      <c r="E50" s="57" t="s">
        <v>202</v>
      </c>
    </row>
    <row r="51" spans="1:5" x14ac:dyDescent="0.2">
      <c r="A51" s="166"/>
      <c r="B51" s="167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6123772</v>
      </c>
      <c r="E52" s="60">
        <f>E10</f>
        <v>6123772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4882050</v>
      </c>
      <c r="E57" s="60">
        <f>E15</f>
        <v>4861103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1241722</v>
      </c>
      <c r="E61" s="65">
        <f>E52+E53-E57+E59</f>
        <v>1262669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1241722</v>
      </c>
      <c r="E62" s="65">
        <f>E61-E53</f>
        <v>1262669</v>
      </c>
    </row>
    <row r="63" spans="1:5" ht="10.8" thickBot="1" x14ac:dyDescent="0.25">
      <c r="A63" s="66"/>
      <c r="B63" s="67"/>
      <c r="C63" s="68"/>
      <c r="D63" s="68"/>
      <c r="E63" s="68"/>
    </row>
    <row r="64" spans="1:5" ht="10.8" thickBot="1" x14ac:dyDescent="0.25"/>
    <row r="65" spans="1:5" x14ac:dyDescent="0.2">
      <c r="A65" s="152" t="s">
        <v>200</v>
      </c>
      <c r="B65" s="153"/>
      <c r="C65" s="137" t="s">
        <v>207</v>
      </c>
      <c r="D65" s="158" t="s">
        <v>185</v>
      </c>
      <c r="E65" s="56" t="s">
        <v>186</v>
      </c>
    </row>
    <row r="66" spans="1:5" ht="10.8" thickBot="1" x14ac:dyDescent="0.25">
      <c r="A66" s="154"/>
      <c r="B66" s="155"/>
      <c r="C66" s="138"/>
      <c r="D66" s="159"/>
      <c r="E66" s="57" t="s">
        <v>202</v>
      </c>
    </row>
    <row r="67" spans="1:5" x14ac:dyDescent="0.2">
      <c r="A67" s="166"/>
      <c r="B67" s="167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470000</v>
      </c>
      <c r="E68" s="60">
        <f>E11</f>
        <v>470000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470000</v>
      </c>
      <c r="E77" s="65">
        <f>E68+E69-E73+E75</f>
        <v>470000</v>
      </c>
    </row>
    <row r="78" spans="1:5" x14ac:dyDescent="0.2">
      <c r="A78" s="148"/>
      <c r="B78" s="150" t="s">
        <v>222</v>
      </c>
      <c r="C78" s="146">
        <f>C77-C69</f>
        <v>0</v>
      </c>
      <c r="D78" s="146">
        <f>D77-D69</f>
        <v>470000</v>
      </c>
      <c r="E78" s="146">
        <f>E77-E69</f>
        <v>470000</v>
      </c>
    </row>
    <row r="79" spans="1:5" ht="10.8" thickBot="1" x14ac:dyDescent="0.25">
      <c r="A79" s="149"/>
      <c r="B79" s="151"/>
      <c r="C79" s="147"/>
      <c r="D79" s="147"/>
      <c r="E79" s="147"/>
    </row>
    <row r="80" spans="1:5" x14ac:dyDescent="0.2">
      <c r="A80" s="69"/>
      <c r="B80" s="69"/>
      <c r="C80" s="70"/>
      <c r="D80" s="70"/>
      <c r="E80" s="70"/>
    </row>
    <row r="85" spans="2:5" x14ac:dyDescent="0.2">
      <c r="B85" s="114" t="str">
        <f>'formato 1'!A92</f>
        <v>ANABELLE GUTIÉRREZ SÁNCHEZ</v>
      </c>
      <c r="C85" s="115" t="str">
        <f>'formato 1'!D92</f>
        <v>RODOLFO SANCHEZ CANTOR</v>
      </c>
      <c r="D85" s="115"/>
      <c r="E85" s="115"/>
    </row>
    <row r="86" spans="2:5" x14ac:dyDescent="0.2">
      <c r="B86" s="114" t="str">
        <f>'formato 1'!A93</f>
        <v>DIRECTOR GENERAL</v>
      </c>
      <c r="C86" s="115" t="str">
        <f>'formato 1'!D93</f>
        <v>JEFE DEL DEPARTAMENTO DE ADMINISTRACION Y FINANZAS</v>
      </c>
      <c r="D86" s="115"/>
      <c r="E86" s="115"/>
    </row>
  </sheetData>
  <mergeCells count="29"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46:A47"/>
    <mergeCell ref="B46:B47"/>
    <mergeCell ref="A6:B7"/>
    <mergeCell ref="D6:D7"/>
    <mergeCell ref="A27:B27"/>
    <mergeCell ref="A36:B37"/>
    <mergeCell ref="C36:C37"/>
    <mergeCell ref="D36:D37"/>
    <mergeCell ref="C85:E85"/>
    <mergeCell ref="C86:E86"/>
    <mergeCell ref="C46:C47"/>
    <mergeCell ref="D46:D47"/>
    <mergeCell ref="D78:D79"/>
    <mergeCell ref="E46:E47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120" zoomScaleNormal="120" workbookViewId="0">
      <pane xSplit="3" ySplit="7" topLeftCell="D68" activePane="bottomRight" state="frozen"/>
      <selection pane="topRight" activeCell="D1" sqref="D1"/>
      <selection pane="bottomLeft" activeCell="A8" sqref="A8"/>
      <selection pane="bottomRight" activeCell="E86" sqref="E86:I86"/>
    </sheetView>
  </sheetViews>
  <sheetFormatPr baseColWidth="10" defaultColWidth="11.44140625" defaultRowHeight="10.199999999999999" x14ac:dyDescent="0.2"/>
  <cols>
    <col min="1" max="1" width="1.5546875" style="3" customWidth="1"/>
    <col min="2" max="2" width="1.6640625" style="3" customWidth="1"/>
    <col min="3" max="3" width="46.44140625" style="3" customWidth="1"/>
    <col min="4" max="9" width="12.88671875" style="3" customWidth="1"/>
    <col min="10" max="16384" width="11.44140625" style="3"/>
  </cols>
  <sheetData>
    <row r="1" spans="1:9" x14ac:dyDescent="0.2">
      <c r="A1" s="116" t="str">
        <f>'formato 1'!A1:G1</f>
        <v>INSTITUTO TLAXCALTECA DE LA JUVENTUD</v>
      </c>
      <c r="B1" s="117"/>
      <c r="C1" s="117"/>
      <c r="D1" s="117"/>
      <c r="E1" s="117"/>
      <c r="F1" s="117"/>
      <c r="G1" s="117"/>
      <c r="H1" s="117"/>
      <c r="I1" s="118"/>
    </row>
    <row r="2" spans="1:9" x14ac:dyDescent="0.2">
      <c r="A2" s="160" t="s">
        <v>223</v>
      </c>
      <c r="B2" s="161"/>
      <c r="C2" s="161"/>
      <c r="D2" s="161"/>
      <c r="E2" s="161"/>
      <c r="F2" s="161"/>
      <c r="G2" s="161"/>
      <c r="H2" s="161"/>
      <c r="I2" s="162"/>
    </row>
    <row r="3" spans="1:9" x14ac:dyDescent="0.2">
      <c r="A3" s="160" t="s">
        <v>449</v>
      </c>
      <c r="B3" s="161"/>
      <c r="C3" s="161"/>
      <c r="D3" s="161"/>
      <c r="E3" s="161"/>
      <c r="F3" s="161"/>
      <c r="G3" s="161"/>
      <c r="H3" s="161"/>
      <c r="I3" s="162"/>
    </row>
    <row r="4" spans="1:9" ht="10.8" thickBot="1" x14ac:dyDescent="0.25">
      <c r="A4" s="163" t="s">
        <v>1</v>
      </c>
      <c r="B4" s="164"/>
      <c r="C4" s="164"/>
      <c r="D4" s="164"/>
      <c r="E4" s="164"/>
      <c r="F4" s="164"/>
      <c r="G4" s="164"/>
      <c r="H4" s="164"/>
      <c r="I4" s="165"/>
    </row>
    <row r="5" spans="1:9" ht="10.8" thickBot="1" x14ac:dyDescent="0.25">
      <c r="A5" s="116"/>
      <c r="B5" s="117"/>
      <c r="C5" s="118"/>
      <c r="D5" s="129" t="s">
        <v>224</v>
      </c>
      <c r="E5" s="130"/>
      <c r="F5" s="130"/>
      <c r="G5" s="130"/>
      <c r="H5" s="131"/>
      <c r="I5" s="158" t="s">
        <v>225</v>
      </c>
    </row>
    <row r="6" spans="1:9" x14ac:dyDescent="0.2">
      <c r="A6" s="160" t="s">
        <v>200</v>
      </c>
      <c r="B6" s="161"/>
      <c r="C6" s="162"/>
      <c r="D6" s="158" t="s">
        <v>227</v>
      </c>
      <c r="E6" s="137" t="s">
        <v>228</v>
      </c>
      <c r="F6" s="158" t="s">
        <v>229</v>
      </c>
      <c r="G6" s="158" t="s">
        <v>185</v>
      </c>
      <c r="H6" s="158" t="s">
        <v>230</v>
      </c>
      <c r="I6" s="168"/>
    </row>
    <row r="7" spans="1:9" ht="10.8" thickBot="1" x14ac:dyDescent="0.25">
      <c r="A7" s="163" t="s">
        <v>226</v>
      </c>
      <c r="B7" s="164"/>
      <c r="C7" s="165"/>
      <c r="D7" s="159"/>
      <c r="E7" s="138"/>
      <c r="F7" s="159"/>
      <c r="G7" s="159"/>
      <c r="H7" s="159"/>
      <c r="I7" s="159"/>
    </row>
    <row r="8" spans="1:9" x14ac:dyDescent="0.2">
      <c r="A8" s="171"/>
      <c r="B8" s="172"/>
      <c r="C8" s="173"/>
      <c r="D8" s="71"/>
      <c r="E8" s="71"/>
      <c r="F8" s="71"/>
      <c r="G8" s="71"/>
      <c r="H8" s="71"/>
      <c r="I8" s="71"/>
    </row>
    <row r="9" spans="1:9" x14ac:dyDescent="0.2">
      <c r="A9" s="174" t="s">
        <v>231</v>
      </c>
      <c r="B9" s="175"/>
      <c r="C9" s="176"/>
      <c r="D9" s="71"/>
      <c r="E9" s="71"/>
      <c r="F9" s="71"/>
      <c r="G9" s="71"/>
      <c r="H9" s="71"/>
      <c r="I9" s="71"/>
    </row>
    <row r="10" spans="1:9" x14ac:dyDescent="0.2">
      <c r="A10" s="72"/>
      <c r="B10" s="169" t="s">
        <v>232</v>
      </c>
      <c r="C10" s="170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69" t="s">
        <v>233</v>
      </c>
      <c r="C11" s="170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69" t="s">
        <v>234</v>
      </c>
      <c r="C12" s="170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69" t="s">
        <v>235</v>
      </c>
      <c r="C13" s="170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69" t="s">
        <v>236</v>
      </c>
      <c r="C14" s="170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69" t="s">
        <v>237</v>
      </c>
      <c r="C15" s="170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69" t="s">
        <v>238</v>
      </c>
      <c r="C16" s="170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7" t="s">
        <v>424</v>
      </c>
      <c r="C17" s="170"/>
      <c r="D17" s="73">
        <f t="shared" ref="D17:H17" si="0">SUM(D18:D28)</f>
        <v>8285000</v>
      </c>
      <c r="E17" s="73">
        <f t="shared" si="0"/>
        <v>-414250</v>
      </c>
      <c r="F17" s="73">
        <f t="shared" si="0"/>
        <v>7870750</v>
      </c>
      <c r="G17" s="73">
        <f t="shared" si="0"/>
        <v>6123772</v>
      </c>
      <c r="H17" s="73">
        <f t="shared" si="0"/>
        <v>6123772</v>
      </c>
      <c r="I17" s="73">
        <f>SUM(I18:I28)</f>
        <v>-2161228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-414250</v>
      </c>
      <c r="F18" s="71">
        <f>D18+E18</f>
        <v>7870750</v>
      </c>
      <c r="G18" s="71">
        <v>6123772</v>
      </c>
      <c r="H18" s="71">
        <f>G18</f>
        <v>6123772</v>
      </c>
      <c r="I18" s="71">
        <f>-D18+G18</f>
        <v>-2161228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0.399999999999999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69" t="s">
        <v>250</v>
      </c>
      <c r="C29" s="170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69" t="s">
        <v>256</v>
      </c>
      <c r="C35" s="170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69" t="s">
        <v>257</v>
      </c>
      <c r="C36" s="170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69" t="s">
        <v>259</v>
      </c>
      <c r="C38" s="170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8" t="s">
        <v>425</v>
      </c>
      <c r="B42" s="175"/>
      <c r="C42" s="179"/>
      <c r="D42" s="73">
        <f>D10+D11+D12+D13+D14+D15+D16+D29+D35+D36+D38+D17</f>
        <v>8285000</v>
      </c>
      <c r="E42" s="73">
        <f t="shared" ref="E42:I42" si="2">E10+E11+E12+E13+E14+E15+E16+E29+E35+E36+E38+E17</f>
        <v>-414250</v>
      </c>
      <c r="F42" s="73">
        <f t="shared" si="2"/>
        <v>7870750</v>
      </c>
      <c r="G42" s="73">
        <f t="shared" si="2"/>
        <v>6123772</v>
      </c>
      <c r="H42" s="73">
        <f t="shared" si="2"/>
        <v>6123772</v>
      </c>
      <c r="I42" s="73">
        <f t="shared" si="2"/>
        <v>-2161228</v>
      </c>
    </row>
    <row r="43" spans="1:9" x14ac:dyDescent="0.2">
      <c r="A43" s="174" t="s">
        <v>262</v>
      </c>
      <c r="B43" s="175"/>
      <c r="C43" s="179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4" t="s">
        <v>263</v>
      </c>
      <c r="B45" s="175"/>
      <c r="C45" s="179"/>
      <c r="D45" s="71"/>
      <c r="E45" s="71"/>
      <c r="F45" s="71"/>
      <c r="G45" s="71"/>
      <c r="H45" s="71"/>
      <c r="I45" s="71"/>
    </row>
    <row r="46" spans="1:9" x14ac:dyDescent="0.2">
      <c r="A46" s="72"/>
      <c r="B46" s="169" t="s">
        <v>264</v>
      </c>
      <c r="C46" s="170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0.399999999999999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20.399999999999999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0.399999999999999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0.399999999999999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0.399999999999999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69" t="s">
        <v>273</v>
      </c>
      <c r="C55" s="170"/>
      <c r="D55" s="71">
        <f>SUM(D56:D59)</f>
        <v>0</v>
      </c>
      <c r="E55" s="71">
        <f>SUM(E56:E59)</f>
        <v>470000</v>
      </c>
      <c r="F55" s="71">
        <f>SUM(F56:F59)</f>
        <v>470000</v>
      </c>
      <c r="G55" s="71">
        <f>SUM(G56:G59)</f>
        <v>470000</v>
      </c>
      <c r="H55" s="71">
        <f>SUM(H56:H59)</f>
        <v>470000</v>
      </c>
      <c r="I55" s="71">
        <f>-D55+G55</f>
        <v>470000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470000</v>
      </c>
      <c r="F59" s="71">
        <f>D59+E59</f>
        <v>470000</v>
      </c>
      <c r="G59" s="71">
        <v>470000</v>
      </c>
      <c r="H59" s="71">
        <f>G59</f>
        <v>470000</v>
      </c>
      <c r="I59" s="71">
        <f>-D59+G59</f>
        <v>470000</v>
      </c>
    </row>
    <row r="60" spans="1:9" x14ac:dyDescent="0.2">
      <c r="A60" s="72"/>
      <c r="B60" s="169" t="s">
        <v>278</v>
      </c>
      <c r="C60" s="170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0.399999999999999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7" t="s">
        <v>281</v>
      </c>
      <c r="C63" s="182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69" t="s">
        <v>282</v>
      </c>
      <c r="C64" s="170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80"/>
      <c r="C65" s="181"/>
      <c r="D65" s="71"/>
      <c r="E65" s="71"/>
      <c r="F65" s="71"/>
      <c r="G65" s="71"/>
      <c r="H65" s="71"/>
      <c r="I65" s="71"/>
    </row>
    <row r="66" spans="1:9" ht="21.75" customHeight="1" x14ac:dyDescent="0.2">
      <c r="A66" s="178" t="s">
        <v>283</v>
      </c>
      <c r="B66" s="185"/>
      <c r="C66" s="186"/>
      <c r="D66" s="71">
        <f>D46+D55+D60+D63+D64</f>
        <v>0</v>
      </c>
      <c r="E66" s="71">
        <f>E46+E55+E60+E63+E64</f>
        <v>470000</v>
      </c>
      <c r="F66" s="71">
        <f>F46+F55+F60+F63+F64</f>
        <v>470000</v>
      </c>
      <c r="G66" s="71">
        <f>G46+G55+G60+G63+G64</f>
        <v>470000</v>
      </c>
      <c r="H66" s="71">
        <f>H46+H55+H60+H63+H64</f>
        <v>470000</v>
      </c>
      <c r="I66" s="71">
        <f>-D66+G66</f>
        <v>470000</v>
      </c>
    </row>
    <row r="67" spans="1:9" x14ac:dyDescent="0.2">
      <c r="A67" s="76"/>
      <c r="B67" s="180"/>
      <c r="C67" s="181"/>
      <c r="D67" s="71"/>
      <c r="E67" s="71"/>
      <c r="F67" s="71"/>
      <c r="G67" s="71"/>
      <c r="H67" s="71"/>
      <c r="I67" s="71"/>
    </row>
    <row r="68" spans="1:9" x14ac:dyDescent="0.2">
      <c r="A68" s="174" t="s">
        <v>284</v>
      </c>
      <c r="B68" s="175"/>
      <c r="C68" s="179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69" t="s">
        <v>285</v>
      </c>
      <c r="C69" s="170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80"/>
      <c r="C70" s="181"/>
      <c r="D70" s="71"/>
      <c r="E70" s="71"/>
      <c r="F70" s="71"/>
      <c r="G70" s="71"/>
      <c r="H70" s="71"/>
      <c r="I70" s="71"/>
    </row>
    <row r="71" spans="1:9" x14ac:dyDescent="0.2">
      <c r="A71" s="174" t="s">
        <v>286</v>
      </c>
      <c r="B71" s="175"/>
      <c r="C71" s="179"/>
      <c r="D71" s="71">
        <f>D42+D66+D68</f>
        <v>8285000</v>
      </c>
      <c r="E71" s="71">
        <f>E42+E66+E68</f>
        <v>55750</v>
      </c>
      <c r="F71" s="71">
        <f>F42+F66+F68</f>
        <v>8340750</v>
      </c>
      <c r="G71" s="71">
        <f>G42+G66+G68</f>
        <v>6593772</v>
      </c>
      <c r="H71" s="71">
        <f>H42+H66+H68</f>
        <v>6593772</v>
      </c>
      <c r="I71" s="71">
        <f>-D71+G71</f>
        <v>-1691228</v>
      </c>
    </row>
    <row r="72" spans="1:9" x14ac:dyDescent="0.2">
      <c r="A72" s="76"/>
      <c r="B72" s="180"/>
      <c r="C72" s="181"/>
      <c r="D72" s="71"/>
      <c r="E72" s="71"/>
      <c r="F72" s="71"/>
      <c r="G72" s="71"/>
      <c r="H72" s="71"/>
      <c r="I72" s="71"/>
    </row>
    <row r="73" spans="1:9" x14ac:dyDescent="0.2">
      <c r="A73" s="72"/>
      <c r="B73" s="187" t="s">
        <v>287</v>
      </c>
      <c r="C73" s="179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7" t="s">
        <v>288</v>
      </c>
      <c r="C74" s="182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7" t="s">
        <v>289</v>
      </c>
      <c r="C75" s="182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7" t="s">
        <v>290</v>
      </c>
      <c r="C76" s="179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0.8" thickBot="1" x14ac:dyDescent="0.25">
      <c r="A77" s="82"/>
      <c r="B77" s="183"/>
      <c r="C77" s="184"/>
      <c r="D77" s="83"/>
      <c r="E77" s="83"/>
      <c r="F77" s="83"/>
      <c r="G77" s="83"/>
      <c r="H77" s="83"/>
      <c r="I77" s="83"/>
    </row>
    <row r="86" spans="1:9" x14ac:dyDescent="0.2">
      <c r="A86" s="115" t="str">
        <f>'formato 1'!A92:C92</f>
        <v>ANABELLE GUTIÉRREZ SÁNCHEZ</v>
      </c>
      <c r="B86" s="115"/>
      <c r="C86" s="115"/>
      <c r="D86" s="115"/>
      <c r="E86" s="115" t="str">
        <f>'formato 1'!D92</f>
        <v>RODOLFO SANCHEZ CANTOR</v>
      </c>
      <c r="F86" s="115"/>
      <c r="G86" s="115"/>
      <c r="H86" s="115"/>
      <c r="I86" s="115"/>
    </row>
    <row r="87" spans="1:9" x14ac:dyDescent="0.2">
      <c r="A87" s="115" t="str">
        <f>'formato 1'!A93:C93</f>
        <v>DIRECTOR GENERAL</v>
      </c>
      <c r="B87" s="115"/>
      <c r="C87" s="115"/>
      <c r="D87" s="115"/>
      <c r="E87" s="115" t="str">
        <f>'formato 1'!D93</f>
        <v>JEFE DEL DEPARTAMENTO DE ADMINISTRACION Y FINANZAS</v>
      </c>
      <c r="F87" s="115"/>
      <c r="G87" s="115"/>
      <c r="H87" s="115"/>
      <c r="I87" s="115"/>
    </row>
  </sheetData>
  <mergeCells count="53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0:C10"/>
    <mergeCell ref="B11:C11"/>
    <mergeCell ref="B12:C12"/>
    <mergeCell ref="B13:C13"/>
    <mergeCell ref="B14:C14"/>
    <mergeCell ref="F6:F7"/>
    <mergeCell ref="G6:G7"/>
    <mergeCell ref="H6:H7"/>
    <mergeCell ref="A8:C8"/>
    <mergeCell ref="A9:C9"/>
    <mergeCell ref="A86:D86"/>
    <mergeCell ref="A87:D87"/>
    <mergeCell ref="E86:I86"/>
    <mergeCell ref="E87:I87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</mergeCells>
  <pageMargins left="0.70866141732283472" right="0.70866141732283472" top="0.55118110236220474" bottom="0.35433070866141736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zoomScale="130" zoomScaleNormal="130" workbookViewId="0">
      <pane ySplit="7" topLeftCell="A151" activePane="bottomLeft" state="frozen"/>
      <selection pane="bottomLeft" activeCell="A171" sqref="A171:B171"/>
    </sheetView>
  </sheetViews>
  <sheetFormatPr baseColWidth="10" defaultColWidth="11.44140625" defaultRowHeight="10.199999999999999" x14ac:dyDescent="0.2"/>
  <cols>
    <col min="1" max="1" width="2.33203125" style="3" customWidth="1"/>
    <col min="2" max="2" width="56.33203125" style="3" customWidth="1"/>
    <col min="3" max="3" width="11.109375" style="3" customWidth="1"/>
    <col min="4" max="4" width="10.77734375" style="3" bestFit="1" customWidth="1"/>
    <col min="5" max="7" width="11.109375" style="3" customWidth="1"/>
    <col min="8" max="8" width="9.88671875" style="3" customWidth="1"/>
    <col min="9" max="16384" width="11.44140625" style="3"/>
  </cols>
  <sheetData>
    <row r="1" spans="1:8" x14ac:dyDescent="0.2">
      <c r="A1" s="116" t="str">
        <f>'formato 1'!A1:G1</f>
        <v>INSTITUTO TLAXCALTECA DE LA JUVENTUD</v>
      </c>
      <c r="B1" s="117"/>
      <c r="C1" s="117"/>
      <c r="D1" s="117"/>
      <c r="E1" s="117"/>
      <c r="F1" s="117"/>
      <c r="G1" s="117"/>
      <c r="H1" s="190"/>
    </row>
    <row r="2" spans="1:8" x14ac:dyDescent="0.2">
      <c r="A2" s="160" t="s">
        <v>291</v>
      </c>
      <c r="B2" s="161"/>
      <c r="C2" s="161"/>
      <c r="D2" s="161"/>
      <c r="E2" s="161"/>
      <c r="F2" s="161"/>
      <c r="G2" s="161"/>
      <c r="H2" s="191"/>
    </row>
    <row r="3" spans="1:8" x14ac:dyDescent="0.2">
      <c r="A3" s="160" t="s">
        <v>292</v>
      </c>
      <c r="B3" s="161"/>
      <c r="C3" s="161"/>
      <c r="D3" s="161"/>
      <c r="E3" s="161"/>
      <c r="F3" s="161"/>
      <c r="G3" s="161"/>
      <c r="H3" s="191"/>
    </row>
    <row r="4" spans="1:8" x14ac:dyDescent="0.2">
      <c r="A4" s="160" t="s">
        <v>449</v>
      </c>
      <c r="B4" s="161"/>
      <c r="C4" s="161"/>
      <c r="D4" s="161"/>
      <c r="E4" s="161"/>
      <c r="F4" s="161"/>
      <c r="G4" s="161"/>
      <c r="H4" s="191"/>
    </row>
    <row r="5" spans="1:8" ht="10.8" thickBot="1" x14ac:dyDescent="0.25">
      <c r="A5" s="163" t="s">
        <v>1</v>
      </c>
      <c r="B5" s="164"/>
      <c r="C5" s="164"/>
      <c r="D5" s="164"/>
      <c r="E5" s="164"/>
      <c r="F5" s="164"/>
      <c r="G5" s="164"/>
      <c r="H5" s="192"/>
    </row>
    <row r="6" spans="1:8" ht="10.8" thickBot="1" x14ac:dyDescent="0.25">
      <c r="A6" s="116" t="s">
        <v>2</v>
      </c>
      <c r="B6" s="118"/>
      <c r="C6" s="129" t="s">
        <v>293</v>
      </c>
      <c r="D6" s="130"/>
      <c r="E6" s="130"/>
      <c r="F6" s="130"/>
      <c r="G6" s="131"/>
      <c r="H6" s="137" t="s">
        <v>294</v>
      </c>
    </row>
    <row r="7" spans="1:8" ht="21" thickBot="1" x14ac:dyDescent="0.25">
      <c r="A7" s="163"/>
      <c r="B7" s="165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8"/>
    </row>
    <row r="8" spans="1:8" x14ac:dyDescent="0.2">
      <c r="A8" s="193" t="s">
        <v>297</v>
      </c>
      <c r="B8" s="194"/>
      <c r="C8" s="99">
        <f>C9+C17+C27+C37+C47+C57+C61+C70+C74</f>
        <v>8285000</v>
      </c>
      <c r="D8" s="99">
        <f>D9+D17+D27+D37+D47+D57+D61+D70+D74</f>
        <v>-414250</v>
      </c>
      <c r="E8" s="99">
        <f>E9+E17+E27+E37+E47+E57+E61+E70+E74</f>
        <v>7870750</v>
      </c>
      <c r="F8" s="99">
        <f>F9+F17+F27+F37+F47+F57+F61+F70+F74</f>
        <v>4882050</v>
      </c>
      <c r="G8" s="99">
        <f>G9+G17+G27+G37+G47+G57+G61+G70+G74</f>
        <v>4861103</v>
      </c>
      <c r="H8" s="86">
        <f>E8-F8</f>
        <v>2988700</v>
      </c>
    </row>
    <row r="9" spans="1:8" x14ac:dyDescent="0.2">
      <c r="A9" s="195" t="s">
        <v>298</v>
      </c>
      <c r="B9" s="196"/>
      <c r="C9" s="99">
        <f>SUM(C10:C16)</f>
        <v>3191902</v>
      </c>
      <c r="D9" s="99">
        <f>SUM(D10:D16)</f>
        <v>0</v>
      </c>
      <c r="E9" s="99">
        <f>SUM(E10:E16)</f>
        <v>3191902</v>
      </c>
      <c r="F9" s="99">
        <f>SUM(F10:F16)</f>
        <v>2206509</v>
      </c>
      <c r="G9" s="99">
        <f>SUM(G10:G16)</f>
        <v>2206509</v>
      </c>
      <c r="H9" s="86">
        <f>E9-F9</f>
        <v>985393</v>
      </c>
    </row>
    <row r="10" spans="1:8" x14ac:dyDescent="0.2">
      <c r="A10" s="72"/>
      <c r="B10" s="74" t="s">
        <v>299</v>
      </c>
      <c r="C10" s="100">
        <v>756021</v>
      </c>
      <c r="D10" s="71">
        <v>22407</v>
      </c>
      <c r="E10" s="71">
        <f>SUM(C10:D10)</f>
        <v>778428</v>
      </c>
      <c r="F10" s="71">
        <v>589423</v>
      </c>
      <c r="G10" s="71">
        <f>F10</f>
        <v>589423</v>
      </c>
      <c r="H10" s="71">
        <f t="shared" ref="H10:H16" si="0">E10-F10</f>
        <v>189005</v>
      </c>
    </row>
    <row r="11" spans="1:8" x14ac:dyDescent="0.2">
      <c r="A11" s="72"/>
      <c r="B11" s="74" t="s">
        <v>300</v>
      </c>
      <c r="C11" s="100">
        <v>1117408</v>
      </c>
      <c r="D11" s="71">
        <v>-61897</v>
      </c>
      <c r="E11" s="71">
        <f t="shared" ref="E11:E75" si="1">SUM(C11:D11)</f>
        <v>1055511</v>
      </c>
      <c r="F11" s="71">
        <v>698528</v>
      </c>
      <c r="G11" s="71">
        <f t="shared" ref="G11:G75" si="2">F11</f>
        <v>698528</v>
      </c>
      <c r="H11" s="71">
        <f t="shared" si="0"/>
        <v>356983</v>
      </c>
    </row>
    <row r="12" spans="1:8" x14ac:dyDescent="0.2">
      <c r="A12" s="72"/>
      <c r="B12" s="74" t="s">
        <v>301</v>
      </c>
      <c r="C12" s="100">
        <v>167552</v>
      </c>
      <c r="D12" s="71">
        <v>34894</v>
      </c>
      <c r="E12" s="71">
        <f t="shared" si="1"/>
        <v>202446</v>
      </c>
      <c r="F12" s="71">
        <v>159708</v>
      </c>
      <c r="G12" s="71">
        <f t="shared" si="2"/>
        <v>159708</v>
      </c>
      <c r="H12" s="71">
        <f t="shared" si="0"/>
        <v>42738</v>
      </c>
    </row>
    <row r="13" spans="1:8" x14ac:dyDescent="0.2">
      <c r="A13" s="72"/>
      <c r="B13" s="74" t="s">
        <v>302</v>
      </c>
      <c r="C13" s="100">
        <v>249758</v>
      </c>
      <c r="D13" s="71">
        <v>-18768</v>
      </c>
      <c r="E13" s="71">
        <f t="shared" si="1"/>
        <v>230990</v>
      </c>
      <c r="F13" s="71">
        <v>152148</v>
      </c>
      <c r="G13" s="71">
        <f t="shared" si="2"/>
        <v>152148</v>
      </c>
      <c r="H13" s="71">
        <f t="shared" si="0"/>
        <v>78842</v>
      </c>
    </row>
    <row r="14" spans="1:8" x14ac:dyDescent="0.2">
      <c r="A14" s="72"/>
      <c r="B14" s="74" t="s">
        <v>303</v>
      </c>
      <c r="C14" s="100">
        <v>901163</v>
      </c>
      <c r="D14" s="71">
        <v>23364</v>
      </c>
      <c r="E14" s="71">
        <f t="shared" si="1"/>
        <v>924527</v>
      </c>
      <c r="F14" s="71">
        <v>606702</v>
      </c>
      <c r="G14" s="71">
        <f t="shared" si="2"/>
        <v>606702</v>
      </c>
      <c r="H14" s="71">
        <f t="shared" si="0"/>
        <v>317825</v>
      </c>
    </row>
    <row r="15" spans="1:8" x14ac:dyDescent="0.2">
      <c r="A15" s="72"/>
      <c r="B15" s="74" t="s">
        <v>304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8" t="s">
        <v>306</v>
      </c>
      <c r="B17" s="189"/>
      <c r="C17" s="99">
        <f t="shared" ref="C17:H17" si="3">SUM(C18:C26)</f>
        <v>622900</v>
      </c>
      <c r="D17" s="99">
        <f t="shared" si="3"/>
        <v>0</v>
      </c>
      <c r="E17" s="99">
        <f t="shared" si="3"/>
        <v>622900</v>
      </c>
      <c r="F17" s="99">
        <f t="shared" si="3"/>
        <v>445888</v>
      </c>
      <c r="G17" s="99">
        <f t="shared" si="3"/>
        <v>434821</v>
      </c>
      <c r="H17" s="99">
        <f t="shared" si="3"/>
        <v>177012</v>
      </c>
    </row>
    <row r="18" spans="1:8" x14ac:dyDescent="0.2">
      <c r="A18" s="72"/>
      <c r="B18" s="108" t="s">
        <v>307</v>
      </c>
      <c r="C18" s="100">
        <v>239100</v>
      </c>
      <c r="D18" s="71">
        <v>-5589</v>
      </c>
      <c r="E18" s="71">
        <f t="shared" si="1"/>
        <v>233511</v>
      </c>
      <c r="F18" s="71">
        <v>141139</v>
      </c>
      <c r="G18" s="113">
        <v>133436</v>
      </c>
      <c r="H18" s="71">
        <f t="shared" ref="H18:H27" si="4">E18-F18</f>
        <v>92372</v>
      </c>
    </row>
    <row r="19" spans="1:8" x14ac:dyDescent="0.2">
      <c r="A19" s="72"/>
      <c r="B19" s="74" t="s">
        <v>308</v>
      </c>
      <c r="C19" s="100">
        <v>19800</v>
      </c>
      <c r="D19" s="71">
        <v>0</v>
      </c>
      <c r="E19" s="71">
        <f t="shared" si="1"/>
        <v>19800</v>
      </c>
      <c r="F19" s="71">
        <v>15575</v>
      </c>
      <c r="G19" s="71">
        <f t="shared" si="2"/>
        <v>15575</v>
      </c>
      <c r="H19" s="71">
        <f t="shared" si="4"/>
        <v>4225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18000</v>
      </c>
      <c r="D21" s="71">
        <v>-1676</v>
      </c>
      <c r="E21" s="71">
        <f t="shared" si="1"/>
        <v>16324</v>
      </c>
      <c r="F21" s="71">
        <v>9906</v>
      </c>
      <c r="G21" s="71">
        <f t="shared" si="2"/>
        <v>9906</v>
      </c>
      <c r="H21" s="71">
        <f t="shared" si="4"/>
        <v>6418</v>
      </c>
    </row>
    <row r="22" spans="1:8" x14ac:dyDescent="0.2">
      <c r="A22" s="72"/>
      <c r="B22" s="74" t="s">
        <v>311</v>
      </c>
      <c r="C22" s="100">
        <v>0</v>
      </c>
      <c r="D22" s="71">
        <v>0</v>
      </c>
      <c r="E22" s="71">
        <f t="shared" si="1"/>
        <v>0</v>
      </c>
      <c r="F22" s="71">
        <v>0</v>
      </c>
      <c r="G22" s="71">
        <f t="shared" si="2"/>
        <v>0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240000</v>
      </c>
      <c r="D23" s="71">
        <v>5000</v>
      </c>
      <c r="E23" s="71">
        <f t="shared" si="1"/>
        <v>245000</v>
      </c>
      <c r="F23" s="71">
        <v>195000</v>
      </c>
      <c r="G23" s="71">
        <f t="shared" si="2"/>
        <v>195000</v>
      </c>
      <c r="H23" s="71">
        <f t="shared" si="4"/>
        <v>50000</v>
      </c>
    </row>
    <row r="24" spans="1:8" x14ac:dyDescent="0.2">
      <c r="A24" s="72"/>
      <c r="B24" s="108" t="s">
        <v>313</v>
      </c>
      <c r="C24" s="100">
        <v>30000</v>
      </c>
      <c r="D24" s="71">
        <v>1055</v>
      </c>
      <c r="E24" s="71">
        <f t="shared" si="1"/>
        <v>31055</v>
      </c>
      <c r="F24" s="71">
        <v>31055</v>
      </c>
      <c r="G24" s="71">
        <v>27691</v>
      </c>
      <c r="H24" s="71">
        <f t="shared" si="4"/>
        <v>0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1210</v>
      </c>
      <c r="E26" s="71">
        <f t="shared" si="1"/>
        <v>77210</v>
      </c>
      <c r="F26" s="71">
        <v>53213</v>
      </c>
      <c r="G26" s="71">
        <f t="shared" si="2"/>
        <v>53213</v>
      </c>
      <c r="H26" s="71">
        <f t="shared" si="4"/>
        <v>23997</v>
      </c>
    </row>
    <row r="27" spans="1:8" x14ac:dyDescent="0.2">
      <c r="A27" s="195" t="s">
        <v>316</v>
      </c>
      <c r="B27" s="196"/>
      <c r="C27" s="99">
        <f>SUM(C28:C36)</f>
        <v>2650198</v>
      </c>
      <c r="D27" s="99">
        <f>SUM(D28:D36)</f>
        <v>-18660</v>
      </c>
      <c r="E27" s="99">
        <f>SUM(E28:E36)</f>
        <v>2631538</v>
      </c>
      <c r="F27" s="99">
        <f>SUM(F28:F36)</f>
        <v>1410366</v>
      </c>
      <c r="G27" s="99">
        <f>SUM(G28:G36)</f>
        <v>1400486</v>
      </c>
      <c r="H27" s="86">
        <f t="shared" si="4"/>
        <v>1221172</v>
      </c>
    </row>
    <row r="28" spans="1:8" x14ac:dyDescent="0.2">
      <c r="A28" s="72"/>
      <c r="B28" s="74" t="s">
        <v>317</v>
      </c>
      <c r="C28" s="100">
        <v>126200</v>
      </c>
      <c r="D28" s="71">
        <v>1750</v>
      </c>
      <c r="E28" s="71">
        <f t="shared" si="1"/>
        <v>127950</v>
      </c>
      <c r="F28" s="71">
        <v>92134</v>
      </c>
      <c r="G28" s="71">
        <v>88634</v>
      </c>
      <c r="H28" s="71">
        <f t="shared" ref="H28:H37" si="5">E28-F28</f>
        <v>35816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30000</v>
      </c>
      <c r="D30" s="71">
        <v>55</v>
      </c>
      <c r="E30" s="71">
        <f t="shared" si="1"/>
        <v>30055</v>
      </c>
      <c r="F30" s="71">
        <v>55</v>
      </c>
      <c r="G30" s="71">
        <f t="shared" si="2"/>
        <v>55</v>
      </c>
      <c r="H30" s="71">
        <f>E30-F30</f>
        <v>30000</v>
      </c>
    </row>
    <row r="31" spans="1:8" x14ac:dyDescent="0.2">
      <c r="A31" s="72"/>
      <c r="B31" s="74" t="s">
        <v>320</v>
      </c>
      <c r="C31" s="100">
        <v>61200</v>
      </c>
      <c r="D31" s="71">
        <v>-4546</v>
      </c>
      <c r="E31" s="71">
        <f t="shared" si="1"/>
        <v>56654</v>
      </c>
      <c r="F31" s="71">
        <v>56653</v>
      </c>
      <c r="G31" s="71">
        <f t="shared" si="2"/>
        <v>56653</v>
      </c>
      <c r="H31" s="71">
        <f t="shared" si="5"/>
        <v>1</v>
      </c>
    </row>
    <row r="32" spans="1:8" x14ac:dyDescent="0.2">
      <c r="A32" s="72"/>
      <c r="B32" s="108" t="s">
        <v>321</v>
      </c>
      <c r="C32" s="100">
        <v>185200</v>
      </c>
      <c r="D32" s="71">
        <v>7678</v>
      </c>
      <c r="E32" s="71">
        <f t="shared" si="1"/>
        <v>192878</v>
      </c>
      <c r="F32" s="71">
        <v>91260</v>
      </c>
      <c r="G32" s="71">
        <f t="shared" si="2"/>
        <v>91260</v>
      </c>
      <c r="H32" s="71">
        <f t="shared" si="5"/>
        <v>101618</v>
      </c>
    </row>
    <row r="33" spans="1:8" x14ac:dyDescent="0.2">
      <c r="A33" s="72"/>
      <c r="B33" s="74" t="s">
        <v>322</v>
      </c>
      <c r="C33" s="100">
        <v>346000</v>
      </c>
      <c r="D33" s="71">
        <v>0</v>
      </c>
      <c r="E33" s="71">
        <f t="shared" si="1"/>
        <v>346000</v>
      </c>
      <c r="F33" s="71">
        <v>115809</v>
      </c>
      <c r="G33" s="71">
        <f t="shared" si="2"/>
        <v>115809</v>
      </c>
      <c r="H33" s="71">
        <f t="shared" si="5"/>
        <v>230191</v>
      </c>
    </row>
    <row r="34" spans="1:8" x14ac:dyDescent="0.2">
      <c r="A34" s="72"/>
      <c r="B34" s="74" t="s">
        <v>323</v>
      </c>
      <c r="C34" s="100">
        <v>55000</v>
      </c>
      <c r="D34" s="71">
        <v>0</v>
      </c>
      <c r="E34" s="71">
        <f t="shared" si="1"/>
        <v>55000</v>
      </c>
      <c r="F34" s="71">
        <v>12119</v>
      </c>
      <c r="G34" s="71">
        <f t="shared" si="2"/>
        <v>12119</v>
      </c>
      <c r="H34" s="71">
        <f t="shared" si="5"/>
        <v>42881</v>
      </c>
    </row>
    <row r="35" spans="1:8" x14ac:dyDescent="0.2">
      <c r="A35" s="72"/>
      <c r="B35" s="74" t="s">
        <v>324</v>
      </c>
      <c r="C35" s="100">
        <v>1749298</v>
      </c>
      <c r="D35" s="71">
        <v>-23597</v>
      </c>
      <c r="E35" s="71">
        <f t="shared" si="1"/>
        <v>1725701</v>
      </c>
      <c r="F35" s="71">
        <v>1013254</v>
      </c>
      <c r="G35" s="71">
        <v>1006874</v>
      </c>
      <c r="H35" s="71">
        <f t="shared" si="5"/>
        <v>712447</v>
      </c>
    </row>
    <row r="36" spans="1:8" x14ac:dyDescent="0.2">
      <c r="A36" s="72"/>
      <c r="B36" s="74" t="s">
        <v>325</v>
      </c>
      <c r="C36" s="100">
        <v>97300</v>
      </c>
      <c r="D36" s="71">
        <v>0</v>
      </c>
      <c r="E36" s="71">
        <f t="shared" si="1"/>
        <v>97300</v>
      </c>
      <c r="F36" s="71">
        <v>29082</v>
      </c>
      <c r="G36" s="71">
        <f t="shared" si="2"/>
        <v>29082</v>
      </c>
      <c r="H36" s="71">
        <f t="shared" si="5"/>
        <v>68218</v>
      </c>
    </row>
    <row r="37" spans="1:8" ht="22.5" customHeight="1" x14ac:dyDescent="0.2">
      <c r="A37" s="188" t="s">
        <v>326</v>
      </c>
      <c r="B37" s="189"/>
      <c r="C37" s="99">
        <f>SUM(C38:C46)</f>
        <v>1350000</v>
      </c>
      <c r="D37" s="99">
        <f>SUM(D38:D46)</f>
        <v>-395590</v>
      </c>
      <c r="E37" s="99">
        <f>SUM(E38:E46)</f>
        <v>954410</v>
      </c>
      <c r="F37" s="99">
        <f>SUM(F38:F46)</f>
        <v>349438</v>
      </c>
      <c r="G37" s="99">
        <f>SUM(G38:G46)</f>
        <v>349438</v>
      </c>
      <c r="H37" s="86">
        <f t="shared" si="5"/>
        <v>604972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-395590</v>
      </c>
      <c r="E41" s="71">
        <f t="shared" si="1"/>
        <v>954410</v>
      </c>
      <c r="F41" s="71">
        <v>349438</v>
      </c>
      <c r="G41" s="71">
        <f t="shared" si="2"/>
        <v>349438</v>
      </c>
      <c r="H41" s="71">
        <f t="shared" si="6"/>
        <v>604972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8" t="s">
        <v>336</v>
      </c>
      <c r="B47" s="189"/>
      <c r="C47" s="99">
        <f t="shared" ref="C47:H47" si="7">SUM(C48:C56)</f>
        <v>470000</v>
      </c>
      <c r="D47" s="99">
        <f t="shared" si="7"/>
        <v>0</v>
      </c>
      <c r="E47" s="99">
        <f t="shared" si="7"/>
        <v>470000</v>
      </c>
      <c r="F47" s="99">
        <f t="shared" si="7"/>
        <v>469849</v>
      </c>
      <c r="G47" s="99">
        <f t="shared" si="7"/>
        <v>469849</v>
      </c>
      <c r="H47" s="99">
        <f t="shared" si="7"/>
        <v>151</v>
      </c>
    </row>
    <row r="48" spans="1:8" x14ac:dyDescent="0.2">
      <c r="A48" s="72"/>
      <c r="B48" s="74" t="s">
        <v>337</v>
      </c>
      <c r="C48" s="100">
        <v>70000</v>
      </c>
      <c r="D48" s="71">
        <v>22600</v>
      </c>
      <c r="E48" s="71">
        <f t="shared" si="1"/>
        <v>92600</v>
      </c>
      <c r="F48" s="71">
        <v>92449</v>
      </c>
      <c r="G48" s="71">
        <f>F48</f>
        <v>92449</v>
      </c>
      <c r="H48" s="71">
        <f t="shared" ref="H48:H56" si="8">E48-F48</f>
        <v>151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400000</v>
      </c>
      <c r="D51" s="71">
        <v>-22600</v>
      </c>
      <c r="E51" s="71">
        <f t="shared" si="1"/>
        <v>377400</v>
      </c>
      <c r="F51" s="71">
        <v>377400</v>
      </c>
      <c r="G51" s="71">
        <f t="shared" si="2"/>
        <v>377400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95" t="s">
        <v>346</v>
      </c>
      <c r="B57" s="196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8" t="s">
        <v>350</v>
      </c>
      <c r="B61" s="189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95" t="s">
        <v>359</v>
      </c>
      <c r="B70" s="196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95" t="s">
        <v>363</v>
      </c>
      <c r="B74" s="196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0.8" thickBot="1" x14ac:dyDescent="0.25">
      <c r="A82" s="197"/>
      <c r="B82" s="198"/>
      <c r="C82" s="101"/>
      <c r="D82" s="91"/>
      <c r="E82" s="91"/>
      <c r="F82" s="91"/>
      <c r="G82" s="91"/>
      <c r="H82" s="91"/>
    </row>
    <row r="83" spans="1:8" ht="106.2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3"/>
      <c r="B84" s="194"/>
      <c r="C84" s="103"/>
      <c r="D84" s="103"/>
      <c r="E84" s="103"/>
      <c r="F84" s="103"/>
      <c r="G84" s="103"/>
      <c r="H84" s="103"/>
    </row>
    <row r="85" spans="1:8" x14ac:dyDescent="0.2">
      <c r="A85" s="174" t="s">
        <v>371</v>
      </c>
      <c r="B85" s="176"/>
      <c r="C85" s="104">
        <f t="shared" ref="C85:H85" si="19">C86+C94+C104+C114+C124+C134+C138+C147+C151</f>
        <v>0</v>
      </c>
      <c r="D85" s="104">
        <f t="shared" si="19"/>
        <v>470000</v>
      </c>
      <c r="E85" s="104">
        <f t="shared" si="19"/>
        <v>470000</v>
      </c>
      <c r="F85" s="104">
        <f t="shared" si="19"/>
        <v>0</v>
      </c>
      <c r="G85" s="104">
        <f t="shared" si="19"/>
        <v>0</v>
      </c>
      <c r="H85" s="104">
        <f t="shared" si="19"/>
        <v>470000</v>
      </c>
    </row>
    <row r="86" spans="1:8" x14ac:dyDescent="0.2">
      <c r="A86" s="195" t="s">
        <v>298</v>
      </c>
      <c r="B86" s="196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95" t="s">
        <v>306</v>
      </c>
      <c r="B94" s="196"/>
      <c r="C94" s="99">
        <f t="shared" ref="C94:H94" si="24">SUM(C95:C103)</f>
        <v>0</v>
      </c>
      <c r="D94" s="99">
        <f t="shared" si="24"/>
        <v>12294</v>
      </c>
      <c r="E94" s="99">
        <f t="shared" si="24"/>
        <v>12294</v>
      </c>
      <c r="F94" s="99">
        <f t="shared" si="24"/>
        <v>0</v>
      </c>
      <c r="G94" s="99">
        <f t="shared" si="24"/>
        <v>0</v>
      </c>
      <c r="H94" s="99">
        <f t="shared" si="24"/>
        <v>12294</v>
      </c>
    </row>
    <row r="95" spans="1:8" x14ac:dyDescent="0.2">
      <c r="A95" s="72"/>
      <c r="B95" s="108" t="s">
        <v>307</v>
      </c>
      <c r="C95" s="100">
        <v>0</v>
      </c>
      <c r="D95" s="71">
        <v>9144</v>
      </c>
      <c r="E95" s="71">
        <f t="shared" si="21"/>
        <v>9144</v>
      </c>
      <c r="F95" s="71">
        <v>0</v>
      </c>
      <c r="G95" s="71">
        <f t="shared" si="22"/>
        <v>0</v>
      </c>
      <c r="H95" s="71">
        <f t="shared" ref="H95:H103" si="25">E95-F95</f>
        <v>9144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3150</v>
      </c>
      <c r="E103" s="71">
        <f t="shared" si="21"/>
        <v>3150</v>
      </c>
      <c r="F103" s="71">
        <v>0</v>
      </c>
      <c r="G103" s="71">
        <f t="shared" si="22"/>
        <v>0</v>
      </c>
      <c r="H103" s="71">
        <f t="shared" si="25"/>
        <v>3150</v>
      </c>
    </row>
    <row r="104" spans="1:8" x14ac:dyDescent="0.2">
      <c r="A104" s="195" t="s">
        <v>316</v>
      </c>
      <c r="B104" s="196"/>
      <c r="C104" s="99">
        <f t="shared" ref="C104:H104" si="26">SUM(C105:C113)</f>
        <v>0</v>
      </c>
      <c r="D104" s="99">
        <f t="shared" si="26"/>
        <v>470</v>
      </c>
      <c r="E104" s="99">
        <f t="shared" si="26"/>
        <v>470</v>
      </c>
      <c r="F104" s="99">
        <f t="shared" si="26"/>
        <v>0</v>
      </c>
      <c r="G104" s="99">
        <f t="shared" si="26"/>
        <v>0</v>
      </c>
      <c r="H104" s="99">
        <f t="shared" si="26"/>
        <v>470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470</v>
      </c>
      <c r="E113" s="71">
        <f t="shared" si="21"/>
        <v>470</v>
      </c>
      <c r="F113" s="71">
        <v>0</v>
      </c>
      <c r="G113" s="71">
        <f t="shared" si="22"/>
        <v>0</v>
      </c>
      <c r="H113" s="71">
        <f t="shared" si="27"/>
        <v>470</v>
      </c>
    </row>
    <row r="114" spans="1:8" ht="23.25" customHeight="1" x14ac:dyDescent="0.2">
      <c r="A114" s="188" t="s">
        <v>326</v>
      </c>
      <c r="B114" s="189"/>
      <c r="C114" s="99">
        <f t="shared" ref="C114:H114" si="28">SUM(C115:C123)</f>
        <v>0</v>
      </c>
      <c r="D114" s="99">
        <f t="shared" si="28"/>
        <v>83940</v>
      </c>
      <c r="E114" s="99">
        <f t="shared" si="28"/>
        <v>83940</v>
      </c>
      <c r="F114" s="99">
        <f t="shared" si="28"/>
        <v>0</v>
      </c>
      <c r="G114" s="99">
        <f t="shared" si="28"/>
        <v>0</v>
      </c>
      <c r="H114" s="99">
        <f t="shared" si="28"/>
        <v>83940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83940</v>
      </c>
      <c r="E118" s="71">
        <f t="shared" si="21"/>
        <v>83940</v>
      </c>
      <c r="F118" s="71">
        <v>0</v>
      </c>
      <c r="G118" s="71">
        <f t="shared" si="22"/>
        <v>0</v>
      </c>
      <c r="H118" s="71">
        <f t="shared" si="30"/>
        <v>83940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8" t="s">
        <v>336</v>
      </c>
      <c r="B124" s="189"/>
      <c r="C124" s="99">
        <f t="shared" ref="C124:H124" si="31">SUM(C125:C133)</f>
        <v>0</v>
      </c>
      <c r="D124" s="99">
        <f t="shared" si="31"/>
        <v>373296</v>
      </c>
      <c r="E124" s="99">
        <f t="shared" si="31"/>
        <v>373296</v>
      </c>
      <c r="F124" s="99">
        <f t="shared" si="31"/>
        <v>0</v>
      </c>
      <c r="G124" s="99">
        <f t="shared" si="31"/>
        <v>0</v>
      </c>
      <c r="H124" s="99">
        <f t="shared" si="31"/>
        <v>373296</v>
      </c>
    </row>
    <row r="125" spans="1:8" x14ac:dyDescent="0.2">
      <c r="A125" s="72"/>
      <c r="B125" s="74" t="s">
        <v>337</v>
      </c>
      <c r="C125" s="100">
        <v>0</v>
      </c>
      <c r="D125" s="71">
        <v>327578</v>
      </c>
      <c r="E125" s="71">
        <f t="shared" si="21"/>
        <v>327578</v>
      </c>
      <c r="F125" s="71">
        <v>0</v>
      </c>
      <c r="G125" s="71">
        <f t="shared" si="22"/>
        <v>0</v>
      </c>
      <c r="H125" s="71">
        <f t="shared" ref="H125:H133" si="32">E125-F125</f>
        <v>327578</v>
      </c>
    </row>
    <row r="126" spans="1:8" x14ac:dyDescent="0.2">
      <c r="A126" s="72"/>
      <c r="B126" s="74" t="s">
        <v>338</v>
      </c>
      <c r="C126" s="100">
        <v>0</v>
      </c>
      <c r="D126" s="71">
        <v>45718</v>
      </c>
      <c r="E126" s="71">
        <f t="shared" si="21"/>
        <v>45718</v>
      </c>
      <c r="F126" s="71">
        <v>0</v>
      </c>
      <c r="G126" s="71">
        <f t="shared" si="22"/>
        <v>0</v>
      </c>
      <c r="H126" s="71">
        <f t="shared" si="32"/>
        <v>45718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95" t="s">
        <v>346</v>
      </c>
      <c r="B134" s="196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8" t="s">
        <v>350</v>
      </c>
      <c r="B138" s="189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95" t="s">
        <v>359</v>
      </c>
      <c r="B147" s="196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95" t="s">
        <v>363</v>
      </c>
      <c r="B151" s="196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4" t="s">
        <v>372</v>
      </c>
      <c r="B160" s="176"/>
      <c r="C160" s="99">
        <f t="shared" ref="C160:H160" si="44">C8+C85</f>
        <v>8285000</v>
      </c>
      <c r="D160" s="99">
        <f t="shared" si="44"/>
        <v>55750</v>
      </c>
      <c r="E160" s="99">
        <f t="shared" si="44"/>
        <v>8340750</v>
      </c>
      <c r="F160" s="99">
        <f t="shared" si="44"/>
        <v>4882050</v>
      </c>
      <c r="G160" s="99">
        <f t="shared" si="44"/>
        <v>4861103</v>
      </c>
      <c r="H160" s="99">
        <f t="shared" si="44"/>
        <v>3458700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  <row r="170" spans="1:8" x14ac:dyDescent="0.2">
      <c r="A170" s="115" t="str">
        <f>'formato 1'!A92:C92</f>
        <v>ANABELLE GUTIÉRREZ SÁNCHEZ</v>
      </c>
      <c r="B170" s="115"/>
      <c r="C170" s="115" t="str">
        <f>'formato 1'!D92</f>
        <v>RODOLFO SANCHEZ CANTOR</v>
      </c>
      <c r="D170" s="115"/>
      <c r="E170" s="115"/>
      <c r="F170" s="115"/>
      <c r="G170" s="115"/>
      <c r="H170" s="115"/>
    </row>
    <row r="171" spans="1:8" x14ac:dyDescent="0.2">
      <c r="A171" s="115" t="str">
        <f>'formato 1'!A93:C93</f>
        <v>DIRECTOR GENERAL</v>
      </c>
      <c r="B171" s="115"/>
      <c r="C171" s="115" t="str">
        <f>'formato 1'!D93</f>
        <v>JEFE DEL DEPARTAMENTO DE ADMINISTRACION Y FINANZAS</v>
      </c>
      <c r="D171" s="115"/>
      <c r="E171" s="115"/>
      <c r="F171" s="115"/>
      <c r="G171" s="115"/>
      <c r="H171" s="115"/>
    </row>
  </sheetData>
  <mergeCells count="35">
    <mergeCell ref="A138:B138"/>
    <mergeCell ref="A147:B147"/>
    <mergeCell ref="A151:B151"/>
    <mergeCell ref="A160:B160"/>
    <mergeCell ref="A17:B17"/>
    <mergeCell ref="A27:B27"/>
    <mergeCell ref="A37:B37"/>
    <mergeCell ref="A57:B57"/>
    <mergeCell ref="A61:B61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70:B170"/>
    <mergeCell ref="A171:B171"/>
    <mergeCell ref="C170:H170"/>
    <mergeCell ref="C171:H171"/>
    <mergeCell ref="A47:B47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</mergeCells>
  <pageMargins left="0.70866141732283472" right="0.70866141732283472" top="0.59055118110236227" bottom="0.35433070866141736" header="0.31496062992125984" footer="0.31496062992125984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8" zoomScale="120" zoomScaleNormal="120" workbookViewId="0">
      <selection activeCell="C46" sqref="C46"/>
    </sheetView>
  </sheetViews>
  <sheetFormatPr baseColWidth="10" defaultColWidth="11.44140625" defaultRowHeight="10.199999999999999" x14ac:dyDescent="0.2"/>
  <cols>
    <col min="1" max="1" width="24.44140625" style="3" customWidth="1"/>
    <col min="2" max="16384" width="11.44140625" style="3"/>
  </cols>
  <sheetData>
    <row r="1" spans="1:7" ht="15" customHeight="1" x14ac:dyDescent="0.2">
      <c r="A1" s="135" t="str">
        <f>'formato 1'!A1:G1</f>
        <v>INSTITUTO TLAXCALTECA DE LA JUVENTUD</v>
      </c>
      <c r="B1" s="201"/>
      <c r="C1" s="201"/>
      <c r="D1" s="201"/>
      <c r="E1" s="201"/>
      <c r="F1" s="201"/>
      <c r="G1" s="136"/>
    </row>
    <row r="2" spans="1:7" ht="15" customHeight="1" x14ac:dyDescent="0.2">
      <c r="A2" s="119" t="s">
        <v>291</v>
      </c>
      <c r="B2" s="120"/>
      <c r="C2" s="120"/>
      <c r="D2" s="120"/>
      <c r="E2" s="120"/>
      <c r="F2" s="120"/>
      <c r="G2" s="121"/>
    </row>
    <row r="3" spans="1:7" ht="15" customHeight="1" x14ac:dyDescent="0.2">
      <c r="A3" s="119" t="s">
        <v>426</v>
      </c>
      <c r="B3" s="120"/>
      <c r="C3" s="120"/>
      <c r="D3" s="120"/>
      <c r="E3" s="120"/>
      <c r="F3" s="120"/>
      <c r="G3" s="121"/>
    </row>
    <row r="4" spans="1:7" ht="15" customHeight="1" x14ac:dyDescent="0.2">
      <c r="A4" s="119" t="s">
        <v>449</v>
      </c>
      <c r="B4" s="120"/>
      <c r="C4" s="120"/>
      <c r="D4" s="120"/>
      <c r="E4" s="120"/>
      <c r="F4" s="120"/>
      <c r="G4" s="121"/>
    </row>
    <row r="5" spans="1:7" ht="10.8" thickBot="1" x14ac:dyDescent="0.25">
      <c r="A5" s="122" t="s">
        <v>1</v>
      </c>
      <c r="B5" s="123"/>
      <c r="C5" s="123"/>
      <c r="D5" s="123"/>
      <c r="E5" s="123"/>
      <c r="F5" s="123"/>
      <c r="G5" s="124"/>
    </row>
    <row r="6" spans="1:7" ht="10.8" thickBot="1" x14ac:dyDescent="0.25">
      <c r="A6" s="137" t="s">
        <v>2</v>
      </c>
      <c r="B6" s="132" t="s">
        <v>293</v>
      </c>
      <c r="C6" s="133"/>
      <c r="D6" s="133"/>
      <c r="E6" s="133"/>
      <c r="F6" s="134"/>
      <c r="G6" s="137" t="s">
        <v>294</v>
      </c>
    </row>
    <row r="7" spans="1:7" ht="21" thickBot="1" x14ac:dyDescent="0.25">
      <c r="A7" s="138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8"/>
    </row>
    <row r="8" spans="1:7" ht="16.5" customHeight="1" x14ac:dyDescent="0.2">
      <c r="A8" s="8" t="s">
        <v>427</v>
      </c>
      <c r="B8" s="199">
        <f>SUM(B10:B17)</f>
        <v>8285000</v>
      </c>
      <c r="C8" s="199">
        <f>SUM(C10:C17)</f>
        <v>-414250</v>
      </c>
      <c r="D8" s="199">
        <f>SUM(D10:D17)</f>
        <v>7870750</v>
      </c>
      <c r="E8" s="199">
        <f>SUM(E10:E17)</f>
        <v>4882050</v>
      </c>
      <c r="F8" s="199">
        <f>SUM(F10:F17)</f>
        <v>4861103</v>
      </c>
      <c r="G8" s="199">
        <f>D8-E8</f>
        <v>2988700</v>
      </c>
    </row>
    <row r="9" spans="1:7" ht="16.5" customHeight="1" x14ac:dyDescent="0.2">
      <c r="A9" s="8" t="s">
        <v>428</v>
      </c>
      <c r="B9" s="200"/>
      <c r="C9" s="200"/>
      <c r="D9" s="200"/>
      <c r="E9" s="200"/>
      <c r="F9" s="200"/>
      <c r="G9" s="200"/>
    </row>
    <row r="10" spans="1:7" x14ac:dyDescent="0.2">
      <c r="A10" s="15" t="s">
        <v>439</v>
      </c>
      <c r="B10" s="12">
        <f>'formato 6a'!C8</f>
        <v>8285000</v>
      </c>
      <c r="C10" s="12">
        <f>'formato 6a'!D8</f>
        <v>-414250</v>
      </c>
      <c r="D10" s="12">
        <f>SUM(B10:C10)</f>
        <v>7870750</v>
      </c>
      <c r="E10" s="12">
        <f>'formato 6a'!F8</f>
        <v>4882050</v>
      </c>
      <c r="F10" s="12">
        <f>'formato 6a'!G8</f>
        <v>4861103</v>
      </c>
      <c r="G10" s="12">
        <f>D10-E10</f>
        <v>2988700</v>
      </c>
    </row>
    <row r="11" spans="1:7" ht="20.399999999999999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0.399999999999999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0.399999999999999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0.399999999999999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0.399999999999999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0.399999999999999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0.399999999999999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200">
        <f t="shared" ref="B19:G19" si="0">SUM(B21:B28)</f>
        <v>0</v>
      </c>
      <c r="C19" s="200">
        <f t="shared" si="0"/>
        <v>470000</v>
      </c>
      <c r="D19" s="200">
        <f t="shared" si="0"/>
        <v>470000</v>
      </c>
      <c r="E19" s="200">
        <f t="shared" si="0"/>
        <v>0</v>
      </c>
      <c r="F19" s="200">
        <f t="shared" si="0"/>
        <v>0</v>
      </c>
      <c r="G19" s="200">
        <f t="shared" si="0"/>
        <v>470000</v>
      </c>
    </row>
    <row r="20" spans="1:7" x14ac:dyDescent="0.2">
      <c r="A20" s="39" t="s">
        <v>437</v>
      </c>
      <c r="B20" s="200"/>
      <c r="C20" s="200"/>
      <c r="D20" s="200"/>
      <c r="E20" s="200"/>
      <c r="F20" s="200"/>
      <c r="G20" s="200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470000</v>
      </c>
      <c r="D21" s="12">
        <f>SUM(B21:C21)</f>
        <v>470000</v>
      </c>
      <c r="E21" s="12">
        <f>'formato 6a'!F85</f>
        <v>0</v>
      </c>
      <c r="F21" s="12">
        <f>'formato 6a'!G85</f>
        <v>0</v>
      </c>
      <c r="G21" s="12">
        <f>D21-E21</f>
        <v>470000</v>
      </c>
    </row>
    <row r="22" spans="1:7" ht="20.399999999999999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0.399999999999999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0.399999999999999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0.399999999999999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0.399999999999999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0.399999999999999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55750</v>
      </c>
      <c r="D30" s="12">
        <f t="shared" si="1"/>
        <v>8340750</v>
      </c>
      <c r="E30" s="12">
        <f t="shared" si="1"/>
        <v>4882050</v>
      </c>
      <c r="F30" s="12">
        <f t="shared" si="1"/>
        <v>4861103</v>
      </c>
      <c r="G30" s="12">
        <f t="shared" si="1"/>
        <v>3458700</v>
      </c>
    </row>
    <row r="31" spans="1:7" ht="10.8" thickBot="1" x14ac:dyDescent="0.25">
      <c r="A31" s="26"/>
      <c r="B31" s="17"/>
      <c r="C31" s="17"/>
      <c r="D31" s="17"/>
      <c r="E31" s="17"/>
      <c r="F31" s="17"/>
      <c r="G31" s="17"/>
    </row>
    <row r="48" spans="1:7" x14ac:dyDescent="0.2">
      <c r="A48" s="115" t="str">
        <f>'formato 1'!A92:C92</f>
        <v>ANABELLE GUTIÉRREZ SÁNCHEZ</v>
      </c>
      <c r="B48" s="115"/>
      <c r="C48" s="115"/>
      <c r="D48" s="115" t="str">
        <f>'formato 1'!D92:G92</f>
        <v>RODOLFO SANCHEZ CANTOR</v>
      </c>
      <c r="E48" s="115"/>
      <c r="F48" s="115"/>
      <c r="G48" s="115"/>
    </row>
    <row r="49" spans="1:7" x14ac:dyDescent="0.2">
      <c r="A49" s="115" t="str">
        <f>'formato 1'!A93:C93</f>
        <v>DIRECTOR GENERAL</v>
      </c>
      <c r="B49" s="115"/>
      <c r="C49" s="115"/>
      <c r="D49" s="115" t="str">
        <f>'formato 1'!D93:G93</f>
        <v>JEFE DEL DEPARTAMENTO DE ADMINISTRACION Y FINANZAS</v>
      </c>
      <c r="E49" s="115"/>
      <c r="F49" s="115"/>
      <c r="G49" s="115"/>
    </row>
  </sheetData>
  <mergeCells count="24">
    <mergeCell ref="D8:D9"/>
    <mergeCell ref="E8:E9"/>
    <mergeCell ref="F8:F9"/>
    <mergeCell ref="A1:G1"/>
    <mergeCell ref="A2:G2"/>
    <mergeCell ref="A3:G3"/>
    <mergeCell ref="A4:G4"/>
    <mergeCell ref="A5:G5"/>
    <mergeCell ref="A48:C48"/>
    <mergeCell ref="A49:C49"/>
    <mergeCell ref="D48:G48"/>
    <mergeCell ref="D49:G49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</mergeCells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73" zoomScale="120" zoomScaleNormal="120" workbookViewId="0">
      <selection activeCell="D93" sqref="D93:H93"/>
    </sheetView>
  </sheetViews>
  <sheetFormatPr baseColWidth="10" defaultColWidth="11.44140625" defaultRowHeight="10.199999999999999" x14ac:dyDescent="0.2"/>
  <cols>
    <col min="1" max="1" width="1.5546875" style="3" customWidth="1"/>
    <col min="2" max="2" width="52.109375" style="3" customWidth="1"/>
    <col min="3" max="8" width="11.6640625" style="3" customWidth="1"/>
    <col min="9" max="16384" width="11.44140625" style="3"/>
  </cols>
  <sheetData>
    <row r="1" spans="1:8" x14ac:dyDescent="0.2">
      <c r="A1" s="116" t="str">
        <f>'formato 1'!A1:G1</f>
        <v>INSTITUTO TLAXCALTECA DE LA JUVENTUD</v>
      </c>
      <c r="B1" s="117"/>
      <c r="C1" s="117"/>
      <c r="D1" s="117"/>
      <c r="E1" s="117"/>
      <c r="F1" s="117"/>
      <c r="G1" s="117"/>
      <c r="H1" s="190"/>
    </row>
    <row r="2" spans="1:8" x14ac:dyDescent="0.2">
      <c r="A2" s="160" t="s">
        <v>291</v>
      </c>
      <c r="B2" s="161"/>
      <c r="C2" s="161"/>
      <c r="D2" s="161"/>
      <c r="E2" s="161"/>
      <c r="F2" s="161"/>
      <c r="G2" s="161"/>
      <c r="H2" s="191"/>
    </row>
    <row r="3" spans="1:8" x14ac:dyDescent="0.2">
      <c r="A3" s="160" t="s">
        <v>373</v>
      </c>
      <c r="B3" s="161"/>
      <c r="C3" s="161"/>
      <c r="D3" s="161"/>
      <c r="E3" s="161"/>
      <c r="F3" s="161"/>
      <c r="G3" s="161"/>
      <c r="H3" s="191"/>
    </row>
    <row r="4" spans="1:8" x14ac:dyDescent="0.2">
      <c r="A4" s="160" t="s">
        <v>449</v>
      </c>
      <c r="B4" s="161"/>
      <c r="C4" s="161"/>
      <c r="D4" s="161"/>
      <c r="E4" s="161"/>
      <c r="F4" s="161"/>
      <c r="G4" s="161"/>
      <c r="H4" s="191"/>
    </row>
    <row r="5" spans="1:8" ht="10.8" thickBot="1" x14ac:dyDescent="0.25">
      <c r="A5" s="163" t="s">
        <v>1</v>
      </c>
      <c r="B5" s="164"/>
      <c r="C5" s="164"/>
      <c r="D5" s="164"/>
      <c r="E5" s="164"/>
      <c r="F5" s="164"/>
      <c r="G5" s="164"/>
      <c r="H5" s="192"/>
    </row>
    <row r="6" spans="1:8" ht="10.8" thickBot="1" x14ac:dyDescent="0.25">
      <c r="A6" s="116" t="s">
        <v>2</v>
      </c>
      <c r="B6" s="118"/>
      <c r="C6" s="132" t="s">
        <v>293</v>
      </c>
      <c r="D6" s="133"/>
      <c r="E6" s="133"/>
      <c r="F6" s="133"/>
      <c r="G6" s="134"/>
      <c r="H6" s="137" t="s">
        <v>294</v>
      </c>
    </row>
    <row r="7" spans="1:8" ht="21" thickBot="1" x14ac:dyDescent="0.25">
      <c r="A7" s="163"/>
      <c r="B7" s="165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8"/>
    </row>
    <row r="8" spans="1:8" x14ac:dyDescent="0.2">
      <c r="A8" s="127"/>
      <c r="B8" s="203"/>
      <c r="C8" s="25"/>
      <c r="D8" s="25"/>
      <c r="E8" s="25"/>
      <c r="F8" s="25"/>
      <c r="G8" s="25"/>
      <c r="H8" s="25"/>
    </row>
    <row r="9" spans="1:8" x14ac:dyDescent="0.2">
      <c r="A9" s="178" t="s">
        <v>374</v>
      </c>
      <c r="B9" s="186"/>
      <c r="C9" s="9">
        <f t="shared" ref="C9:H9" si="0">C10+C20+C29+C40</f>
        <v>8285000</v>
      </c>
      <c r="D9" s="9">
        <f t="shared" si="0"/>
        <v>-414250</v>
      </c>
      <c r="E9" s="9">
        <f t="shared" si="0"/>
        <v>7870750</v>
      </c>
      <c r="F9" s="9">
        <f t="shared" si="0"/>
        <v>4882050</v>
      </c>
      <c r="G9" s="9">
        <f t="shared" si="0"/>
        <v>4861103</v>
      </c>
      <c r="H9" s="9">
        <f t="shared" si="0"/>
        <v>2988700</v>
      </c>
    </row>
    <row r="10" spans="1:8" x14ac:dyDescent="0.2">
      <c r="A10" s="174" t="s">
        <v>375</v>
      </c>
      <c r="B10" s="176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4" t="s">
        <v>384</v>
      </c>
      <c r="B20" s="176"/>
      <c r="C20" s="86">
        <f t="shared" ref="C20:H20" si="5">SUM(C21:C27)</f>
        <v>8285000</v>
      </c>
      <c r="D20" s="86">
        <f t="shared" si="5"/>
        <v>-414250</v>
      </c>
      <c r="E20" s="86">
        <f t="shared" si="5"/>
        <v>7870750</v>
      </c>
      <c r="F20" s="86">
        <f t="shared" si="5"/>
        <v>4882050</v>
      </c>
      <c r="G20" s="86">
        <f t="shared" si="5"/>
        <v>4861103</v>
      </c>
      <c r="H20" s="86">
        <f t="shared" si="5"/>
        <v>2988700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-414250</v>
      </c>
      <c r="E27" s="71">
        <f>SUM(C27:D27)</f>
        <v>7870750</v>
      </c>
      <c r="F27" s="71">
        <f>'formato 6b'!E10</f>
        <v>4882050</v>
      </c>
      <c r="G27" s="71">
        <f>'formato 6b'!F10</f>
        <v>4861103</v>
      </c>
      <c r="H27" s="71">
        <f>E27-F27</f>
        <v>2988700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4" t="s">
        <v>392</v>
      </c>
      <c r="B29" s="176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4" t="s">
        <v>402</v>
      </c>
      <c r="B40" s="176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0.399999999999999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4" t="s">
        <v>407</v>
      </c>
      <c r="B46" s="176"/>
      <c r="C46" s="86">
        <f t="shared" ref="C46:H46" si="17">C47+C57+C66</f>
        <v>0</v>
      </c>
      <c r="D46" s="86">
        <f t="shared" si="17"/>
        <v>470000</v>
      </c>
      <c r="E46" s="86">
        <f t="shared" si="17"/>
        <v>470000</v>
      </c>
      <c r="F46" s="86">
        <f t="shared" si="17"/>
        <v>0</v>
      </c>
      <c r="G46" s="86">
        <f t="shared" si="17"/>
        <v>0</v>
      </c>
      <c r="H46" s="86">
        <f t="shared" si="17"/>
        <v>470000</v>
      </c>
    </row>
    <row r="47" spans="1:8" x14ac:dyDescent="0.2">
      <c r="A47" s="174" t="s">
        <v>375</v>
      </c>
      <c r="B47" s="176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4" t="s">
        <v>384</v>
      </c>
      <c r="B57" s="176"/>
      <c r="C57" s="86">
        <f t="shared" ref="C57:H57" si="21">SUM(C58:C64)</f>
        <v>0</v>
      </c>
      <c r="D57" s="86">
        <f t="shared" si="21"/>
        <v>470000</v>
      </c>
      <c r="E57" s="86">
        <f t="shared" si="21"/>
        <v>470000</v>
      </c>
      <c r="F57" s="86">
        <f t="shared" si="21"/>
        <v>0</v>
      </c>
      <c r="G57" s="86">
        <f t="shared" si="21"/>
        <v>0</v>
      </c>
      <c r="H57" s="86">
        <f t="shared" si="21"/>
        <v>470000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470000</v>
      </c>
      <c r="E64" s="71">
        <f t="shared" si="22"/>
        <v>470000</v>
      </c>
      <c r="F64" s="71">
        <f>'formato 6b'!E21</f>
        <v>0</v>
      </c>
      <c r="G64" s="71">
        <f>'formato 6b'!F21</f>
        <v>0</v>
      </c>
      <c r="H64" s="71">
        <f t="shared" si="24"/>
        <v>470000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4" t="s">
        <v>392</v>
      </c>
      <c r="B66" s="176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4" t="s">
        <v>402</v>
      </c>
      <c r="B77" s="176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0.399999999999999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4" t="s">
        <v>372</v>
      </c>
      <c r="B83" s="176"/>
      <c r="C83" s="71">
        <f t="shared" ref="C83:H83" si="33">C9+C46</f>
        <v>8285000</v>
      </c>
      <c r="D83" s="71">
        <f t="shared" si="33"/>
        <v>55750</v>
      </c>
      <c r="E83" s="71">
        <f t="shared" si="33"/>
        <v>8340750</v>
      </c>
      <c r="F83" s="71">
        <f t="shared" si="33"/>
        <v>4882050</v>
      </c>
      <c r="G83" s="71">
        <f t="shared" si="33"/>
        <v>4861103</v>
      </c>
      <c r="H83" s="71">
        <f t="shared" si="33"/>
        <v>3458700</v>
      </c>
    </row>
    <row r="84" spans="1:8" ht="10.8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A93" s="115" t="str">
        <f>'formato 1'!A92:C92</f>
        <v>ANABELLE GUTIÉRREZ SÁNCHEZ</v>
      </c>
      <c r="B93" s="115"/>
      <c r="C93" s="115"/>
      <c r="D93" s="202" t="str">
        <f>'formato 1'!D92:G92</f>
        <v>RODOLFO SANCHEZ CANTOR</v>
      </c>
      <c r="E93" s="202"/>
      <c r="F93" s="202"/>
      <c r="G93" s="202"/>
      <c r="H93" s="202"/>
    </row>
    <row r="94" spans="1:8" x14ac:dyDescent="0.2">
      <c r="A94" s="115" t="str">
        <f>'formato 1'!A93:C93</f>
        <v>DIRECTOR GENERAL</v>
      </c>
      <c r="B94" s="115"/>
      <c r="C94" s="115"/>
      <c r="D94" s="202" t="str">
        <f>'formato 1'!D93:G93</f>
        <v>JEFE DEL DEPARTAMENTO DE ADMINISTRACION Y FINANZAS</v>
      </c>
      <c r="E94" s="202"/>
      <c r="F94" s="202"/>
      <c r="G94" s="202"/>
      <c r="H94" s="202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4">
    <mergeCell ref="A57:B57"/>
    <mergeCell ref="A66:B66"/>
    <mergeCell ref="A77:B77"/>
    <mergeCell ref="A1:H1"/>
    <mergeCell ref="A2:H2"/>
    <mergeCell ref="A3:H3"/>
    <mergeCell ref="A4:H4"/>
    <mergeCell ref="A5:H5"/>
    <mergeCell ref="A93:C93"/>
    <mergeCell ref="A94:C94"/>
    <mergeCell ref="D93:H93"/>
    <mergeCell ref="D94:H94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ageMargins left="0.70866141732283472" right="0.70866141732283472" top="0.55118110236220474" bottom="0.35433070866141736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9" zoomScale="130" zoomScaleNormal="130" workbookViewId="0">
      <selection activeCell="E9" sqref="E9"/>
    </sheetView>
  </sheetViews>
  <sheetFormatPr baseColWidth="10" defaultColWidth="11.44140625" defaultRowHeight="10.199999999999999" x14ac:dyDescent="0.2"/>
  <cols>
    <col min="1" max="1" width="26.6640625" style="3" customWidth="1"/>
    <col min="2" max="7" width="11.6640625" style="3" customWidth="1"/>
    <col min="8" max="16384" width="11.44140625" style="3"/>
  </cols>
  <sheetData>
    <row r="1" spans="1:7" x14ac:dyDescent="0.2">
      <c r="A1" s="116" t="str">
        <f>'formato 1'!A1:G1</f>
        <v>INSTITUTO TLAXCALTECA DE LA JUVENTUD</v>
      </c>
      <c r="B1" s="117"/>
      <c r="C1" s="117"/>
      <c r="D1" s="117"/>
      <c r="E1" s="117"/>
      <c r="F1" s="117"/>
      <c r="G1" s="190"/>
    </row>
    <row r="2" spans="1:7" x14ac:dyDescent="0.2">
      <c r="A2" s="160" t="s">
        <v>291</v>
      </c>
      <c r="B2" s="161"/>
      <c r="C2" s="161"/>
      <c r="D2" s="161"/>
      <c r="E2" s="161"/>
      <c r="F2" s="161"/>
      <c r="G2" s="191"/>
    </row>
    <row r="3" spans="1:7" x14ac:dyDescent="0.2">
      <c r="A3" s="160" t="s">
        <v>408</v>
      </c>
      <c r="B3" s="161"/>
      <c r="C3" s="161"/>
      <c r="D3" s="161"/>
      <c r="E3" s="161"/>
      <c r="F3" s="161"/>
      <c r="G3" s="191"/>
    </row>
    <row r="4" spans="1:7" x14ac:dyDescent="0.2">
      <c r="A4" s="160" t="s">
        <v>449</v>
      </c>
      <c r="B4" s="161"/>
      <c r="C4" s="161"/>
      <c r="D4" s="161"/>
      <c r="E4" s="161"/>
      <c r="F4" s="161"/>
      <c r="G4" s="191"/>
    </row>
    <row r="5" spans="1:7" ht="10.8" thickBot="1" x14ac:dyDescent="0.25">
      <c r="A5" s="163" t="s">
        <v>1</v>
      </c>
      <c r="B5" s="164"/>
      <c r="C5" s="164"/>
      <c r="D5" s="164"/>
      <c r="E5" s="164"/>
      <c r="F5" s="164"/>
      <c r="G5" s="192"/>
    </row>
    <row r="6" spans="1:7" ht="10.8" thickBot="1" x14ac:dyDescent="0.25">
      <c r="A6" s="158" t="s">
        <v>2</v>
      </c>
      <c r="B6" s="132" t="s">
        <v>293</v>
      </c>
      <c r="C6" s="133"/>
      <c r="D6" s="133"/>
      <c r="E6" s="133"/>
      <c r="F6" s="134"/>
      <c r="G6" s="137" t="s">
        <v>294</v>
      </c>
    </row>
    <row r="7" spans="1:7" ht="21" thickBot="1" x14ac:dyDescent="0.25">
      <c r="A7" s="159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8"/>
    </row>
    <row r="8" spans="1:7" ht="20.399999999999999" x14ac:dyDescent="0.2">
      <c r="A8" s="92" t="s">
        <v>410</v>
      </c>
      <c r="B8" s="93">
        <f t="shared" ref="B8:G8" si="0">B9+B10+B11+B14+B15+B18</f>
        <v>3191902</v>
      </c>
      <c r="C8" s="93">
        <f t="shared" si="0"/>
        <v>0</v>
      </c>
      <c r="D8" s="93">
        <f t="shared" si="0"/>
        <v>3191902</v>
      </c>
      <c r="E8" s="93">
        <f t="shared" si="0"/>
        <v>2206509</v>
      </c>
      <c r="F8" s="93">
        <f t="shared" si="0"/>
        <v>2206509</v>
      </c>
      <c r="G8" s="93">
        <f t="shared" si="0"/>
        <v>985393</v>
      </c>
    </row>
    <row r="9" spans="1:7" ht="20.399999999999999" x14ac:dyDescent="0.2">
      <c r="A9" s="94" t="s">
        <v>411</v>
      </c>
      <c r="B9" s="95">
        <f>'formato 6a'!C9</f>
        <v>3191902</v>
      </c>
      <c r="C9" s="95">
        <f>'formato 6a'!D9</f>
        <v>0</v>
      </c>
      <c r="D9" s="95">
        <f>'formato 6a'!E9</f>
        <v>3191902</v>
      </c>
      <c r="E9" s="95">
        <f>'formato 6a'!F9</f>
        <v>2206509</v>
      </c>
      <c r="F9" s="95">
        <f>'formato 6a'!G9</f>
        <v>2206509</v>
      </c>
      <c r="G9" s="95">
        <f>'formato 6a'!H9</f>
        <v>985393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0.399999999999999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0.799999999999997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0.399999999999999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0.399999999999999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0.399999999999999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0.799999999999997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0.399999999999999" x14ac:dyDescent="0.2">
      <c r="A31" s="92" t="s">
        <v>422</v>
      </c>
      <c r="B31" s="93">
        <f t="shared" ref="B31:G31" si="6">B8+B20</f>
        <v>3191902</v>
      </c>
      <c r="C31" s="93">
        <f t="shared" si="6"/>
        <v>0</v>
      </c>
      <c r="D31" s="93">
        <f t="shared" si="6"/>
        <v>3191902</v>
      </c>
      <c r="E31" s="93">
        <f t="shared" si="6"/>
        <v>2206509</v>
      </c>
      <c r="F31" s="93">
        <f t="shared" si="6"/>
        <v>2206509</v>
      </c>
      <c r="G31" s="93">
        <f t="shared" si="6"/>
        <v>985393</v>
      </c>
    </row>
    <row r="32" spans="1:7" ht="10.8" thickBot="1" x14ac:dyDescent="0.25">
      <c r="A32" s="97"/>
      <c r="B32" s="98"/>
      <c r="C32" s="42"/>
      <c r="D32" s="42"/>
      <c r="E32" s="42"/>
      <c r="F32" s="42"/>
      <c r="G32" s="42"/>
    </row>
    <row r="54" spans="1:7" x14ac:dyDescent="0.2">
      <c r="A54" s="115" t="str">
        <f>'formato 1'!A92:C92</f>
        <v>ANABELLE GUTIÉRREZ SÁNCHEZ</v>
      </c>
      <c r="B54" s="115"/>
      <c r="C54" s="115"/>
      <c r="D54" s="115" t="str">
        <f>'formato 1'!D92:G92</f>
        <v>RODOLFO SANCHEZ CANTOR</v>
      </c>
      <c r="E54" s="115"/>
      <c r="F54" s="115"/>
      <c r="G54" s="115"/>
    </row>
    <row r="55" spans="1:7" x14ac:dyDescent="0.2">
      <c r="A55" s="115" t="str">
        <f>'formato 1'!A93:C93</f>
        <v>DIRECTOR GENERAL</v>
      </c>
      <c r="B55" s="115"/>
      <c r="C55" s="115"/>
      <c r="D55" s="115" t="str">
        <f>'formato 1'!D93:G93</f>
        <v>JEFE DEL DEPARTAMENTO DE ADMINISTRACION Y FINANZAS</v>
      </c>
      <c r="E55" s="115"/>
      <c r="F55" s="115"/>
      <c r="G55" s="115"/>
    </row>
  </sheetData>
  <mergeCells count="12">
    <mergeCell ref="A1:G1"/>
    <mergeCell ref="A2:G2"/>
    <mergeCell ref="A3:G3"/>
    <mergeCell ref="A4:G4"/>
    <mergeCell ref="A5:G5"/>
    <mergeCell ref="A54:C54"/>
    <mergeCell ref="A55:C55"/>
    <mergeCell ref="D54:G54"/>
    <mergeCell ref="D55:G55"/>
    <mergeCell ref="A6:A7"/>
    <mergeCell ref="B6:F6"/>
    <mergeCell ref="G6:G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2018-10-03T05:05:44Z</cp:lastPrinted>
  <dcterms:created xsi:type="dcterms:W3CDTF">2016-11-22T19:48:16Z</dcterms:created>
  <dcterms:modified xsi:type="dcterms:W3CDTF">2018-10-04T14:32:14Z</dcterms:modified>
</cp:coreProperties>
</file>