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PODER LEGISLATIVO\"/>
    </mc:Choice>
  </mc:AlternateContent>
  <bookViews>
    <workbookView xWindow="0" yWindow="60" windowWidth="21840" windowHeight="9675" tabRatio="929" activeTab="8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 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 '!$1:$7</definedName>
    <definedName name="_xlnm.Print_Titles" localSheetId="7">'FORMATO 6C'!$1:$7</definedName>
    <definedName name="_xlnm.Print_Titles" localSheetId="8">'FORMATO 6D'!$1:$7</definedName>
  </definedNames>
  <calcPr calcId="152511"/>
</workbook>
</file>

<file path=xl/calcChain.xml><?xml version="1.0" encoding="utf-8"?>
<calcChain xmlns="http://schemas.openxmlformats.org/spreadsheetml/2006/main">
  <c r="G8" i="9" l="1"/>
  <c r="F8" i="9"/>
  <c r="E8" i="9"/>
  <c r="D8" i="9"/>
  <c r="C8" i="9"/>
  <c r="B8" i="9"/>
  <c r="G55" i="6" l="1"/>
  <c r="E55" i="6"/>
  <c r="H55" i="6" s="1"/>
  <c r="H54" i="6"/>
  <c r="G54" i="6"/>
  <c r="E54" i="6"/>
  <c r="G53" i="6"/>
  <c r="E53" i="6"/>
  <c r="H53" i="6" s="1"/>
  <c r="G52" i="6"/>
  <c r="E52" i="6"/>
  <c r="H52" i="6" s="1"/>
  <c r="G51" i="6"/>
  <c r="E51" i="6"/>
  <c r="H51" i="6" s="1"/>
  <c r="G50" i="6"/>
  <c r="E50" i="6"/>
  <c r="H50" i="6" s="1"/>
  <c r="G49" i="6"/>
  <c r="E49" i="6"/>
  <c r="H49" i="6" s="1"/>
  <c r="G48" i="6"/>
  <c r="E48" i="6"/>
  <c r="H48" i="6" s="1"/>
  <c r="E46" i="6"/>
  <c r="H46" i="6" s="1"/>
  <c r="E45" i="6"/>
  <c r="H45" i="6" s="1"/>
  <c r="E44" i="6"/>
  <c r="H44" i="6" s="1"/>
  <c r="E43" i="6"/>
  <c r="H43" i="6" s="1"/>
  <c r="E42" i="6"/>
  <c r="H42" i="6" s="1"/>
  <c r="G41" i="6"/>
  <c r="E41" i="6"/>
  <c r="H41" i="6" s="1"/>
  <c r="E40" i="6"/>
  <c r="H40" i="6" s="1"/>
  <c r="E39" i="6"/>
  <c r="H39" i="6" s="1"/>
  <c r="E38" i="6"/>
  <c r="H38" i="6" s="1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H29" i="6"/>
  <c r="G29" i="6"/>
  <c r="E29" i="6"/>
  <c r="G28" i="6"/>
  <c r="E28" i="6"/>
  <c r="H28" i="6" s="1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G16" i="6"/>
  <c r="E16" i="6"/>
  <c r="H16" i="6" s="1"/>
  <c r="G15" i="6"/>
  <c r="E15" i="6"/>
  <c r="H15" i="6" s="1"/>
  <c r="E14" i="6"/>
  <c r="H14" i="6" s="1"/>
  <c r="H13" i="6"/>
  <c r="G13" i="6"/>
  <c r="G12" i="6"/>
  <c r="E12" i="6"/>
  <c r="H12" i="6" s="1"/>
  <c r="G11" i="6"/>
  <c r="E11" i="6"/>
  <c r="H11" i="6" s="1"/>
  <c r="G10" i="6"/>
  <c r="E10" i="6"/>
  <c r="H10" i="6" s="1"/>
  <c r="F36" i="5" l="1"/>
  <c r="F14" i="5"/>
  <c r="G14" i="5" s="1"/>
  <c r="H14" i="5" s="1"/>
  <c r="I14" i="5" s="1"/>
  <c r="B16" i="16" l="1"/>
  <c r="B24" i="16"/>
  <c r="C47" i="6" l="1"/>
  <c r="C17" i="6"/>
  <c r="C9" i="6"/>
  <c r="G9" i="6"/>
  <c r="I36" i="5"/>
  <c r="F16" i="5"/>
  <c r="I16" i="5"/>
  <c r="D9" i="6" l="1"/>
  <c r="H15" i="5" l="1"/>
  <c r="H43" i="5" s="1"/>
  <c r="G43" i="5"/>
  <c r="E43" i="5"/>
  <c r="E62" i="16" l="1"/>
  <c r="F35" i="2" l="1"/>
  <c r="E35" i="2"/>
  <c r="D35" i="2"/>
  <c r="C35" i="2"/>
  <c r="E56" i="6" l="1"/>
  <c r="F8" i="16" l="1"/>
  <c r="E8" i="16"/>
  <c r="C40" i="16"/>
  <c r="G47" i="6" l="1"/>
  <c r="G37" i="6"/>
  <c r="F47" i="6"/>
  <c r="F17" i="6"/>
  <c r="F9" i="6"/>
  <c r="E9" i="6" l="1"/>
  <c r="I15" i="5"/>
  <c r="I43" i="5" s="1"/>
  <c r="E9" i="4"/>
  <c r="F67" i="16"/>
  <c r="E67" i="16"/>
  <c r="B8" i="16"/>
  <c r="C8" i="16"/>
  <c r="F62" i="16"/>
  <c r="C24" i="16"/>
  <c r="H56" i="6" l="1"/>
  <c r="H47" i="6" l="1"/>
  <c r="F43" i="5"/>
  <c r="H57" i="6" l="1"/>
  <c r="G57" i="6"/>
  <c r="F57" i="6"/>
  <c r="E57" i="6"/>
  <c r="D57" i="6"/>
  <c r="D47" i="6" s="1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D70" i="4" l="1"/>
  <c r="D55" i="4"/>
  <c r="E41" i="16" l="1"/>
  <c r="C83" i="6" l="1"/>
  <c r="E8" i="4" l="1"/>
  <c r="F74" i="16" l="1"/>
  <c r="F78" i="16" s="1"/>
  <c r="E74" i="16"/>
  <c r="E78" i="16" s="1"/>
  <c r="F56" i="16"/>
  <c r="E56" i="16"/>
  <c r="C59" i="16"/>
  <c r="B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18" i="16"/>
  <c r="C16" i="16"/>
  <c r="E46" i="16" l="1"/>
  <c r="G17" i="2" s="1"/>
  <c r="B46" i="16"/>
  <c r="B61" i="16" s="1"/>
  <c r="F46" i="16"/>
  <c r="F58" i="16" s="1"/>
  <c r="F80" i="16" s="1"/>
  <c r="E58" i="16" l="1"/>
  <c r="E80" i="16" s="1"/>
  <c r="C10" i="8"/>
  <c r="C9" i="8" s="1"/>
  <c r="C83" i="8" l="1"/>
  <c r="C19" i="7"/>
  <c r="D19" i="7"/>
  <c r="E19" i="7"/>
  <c r="F19" i="7"/>
  <c r="G19" i="7"/>
  <c r="B19" i="7"/>
  <c r="B8" i="7"/>
  <c r="D37" i="6"/>
  <c r="F37" i="6"/>
  <c r="D27" i="6"/>
  <c r="F27" i="6"/>
  <c r="G27" i="6"/>
  <c r="D17" i="6"/>
  <c r="G17" i="6"/>
  <c r="C31" i="9"/>
  <c r="B31" i="9"/>
  <c r="D8" i="6" l="1"/>
  <c r="F31" i="9"/>
  <c r="G8" i="6"/>
  <c r="E31" i="9"/>
  <c r="B30" i="7"/>
  <c r="H37" i="6"/>
  <c r="H17" i="6"/>
  <c r="H27" i="6"/>
  <c r="C27" i="6"/>
  <c r="E27" i="6" s="1"/>
  <c r="H9" i="6" l="1"/>
  <c r="H8" i="6" s="1"/>
  <c r="G31" i="9" l="1"/>
  <c r="C74" i="6"/>
  <c r="C70" i="6"/>
  <c r="C61" i="6"/>
  <c r="C57" i="6"/>
  <c r="C37" i="6"/>
  <c r="E37" i="6" s="1"/>
  <c r="E17" i="6"/>
  <c r="D83" i="6"/>
  <c r="D159" i="6" s="1"/>
  <c r="C11" i="7" s="1"/>
  <c r="D11" i="7" s="1"/>
  <c r="E83" i="6"/>
  <c r="F83" i="6"/>
  <c r="G83" i="6"/>
  <c r="H83" i="6"/>
  <c r="H159" i="6" s="1"/>
  <c r="E78" i="5"/>
  <c r="F78" i="5"/>
  <c r="G78" i="5"/>
  <c r="H78" i="5"/>
  <c r="I78" i="5"/>
  <c r="D78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F8" i="6" l="1"/>
  <c r="E47" i="6"/>
  <c r="C8" i="6"/>
  <c r="G26" i="2"/>
  <c r="D31" i="9"/>
  <c r="E21" i="4"/>
  <c r="E22" i="4" s="1"/>
  <c r="E23" i="4" s="1"/>
  <c r="E31" i="4" s="1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1" i="4"/>
  <c r="D22" i="4" s="1"/>
  <c r="D23" i="4" s="1"/>
  <c r="D31" i="4" s="1"/>
  <c r="C8" i="2"/>
  <c r="C19" i="2" s="1"/>
  <c r="G9" i="2"/>
  <c r="E57" i="4"/>
  <c r="E58" i="4" s="1"/>
  <c r="D57" i="4"/>
  <c r="D58" i="4" s="1"/>
  <c r="F159" i="6" l="1"/>
  <c r="E11" i="7" s="1"/>
  <c r="C159" i="6"/>
  <c r="E8" i="6"/>
  <c r="E159" i="6" s="1"/>
  <c r="D11" i="8"/>
  <c r="C8" i="7"/>
  <c r="C30" i="7" s="1"/>
  <c r="D8" i="7"/>
  <c r="D30" i="7" s="1"/>
  <c r="G8" i="2"/>
  <c r="G19" i="2" s="1"/>
  <c r="G11" i="7" l="1"/>
  <c r="G8" i="7" s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<sst xmlns="http://schemas.openxmlformats.org/spreadsheetml/2006/main" count="696" uniqueCount="463">
  <si>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</si>
  <si>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</si>
  <si>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</si>
  <si>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</si>
  <si>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</si>
  <si>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</si>
  <si>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</si>
  <si>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</si>
  <si>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</si>
  <si>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</si>
  <si>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</si>
  <si>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</si>
  <si>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</si>
  <si>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</si>
  <si>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</si>
  <si>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</si>
  <si>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</si>
  <si>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</si>
  <si>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</si>
  <si>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</si>
  <si>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</si>
  <si>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</si>
  <si>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</si>
  <si>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</si>
  <si>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</si>
  <si>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</si>
  <si>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</si>
  <si>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</si>
  <si>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</si>
  <si>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</si>
  <si>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</si>
  <si>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</si>
  <si>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</si>
  <si>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</si>
  <si>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</si>
  <si>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</si>
  <si>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</si>
  <si>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</si>
  <si>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</si>
  <si>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</si>
  <si>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</si>
  <si>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</si>
  <si>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</si>
  <si>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</si>
  <si>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</si>
  <si>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</si>
  <si>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</si>
  <si>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</si>
  <si>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</si>
  <si>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</si>
  <si>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</si>
  <si>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</si>
  <si>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</si>
  <si>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</si>
  <si>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</si>
  <si>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</si>
  <si>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</si>
  <si>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</si>
  <si>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</si>
  <si>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</si>
  <si>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</si>
  <si>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</si>
  <si>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</si>
  <si>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</si>
  <si>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</si>
  <si>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</si>
  <si>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</si>
  <si>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</si>
  <si>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</si>
  <si>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</si>
  <si>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</si>
  <si>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</si>
  <si>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</si>
  <si>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</si>
  <si>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</si>
  <si>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</si>
  <si>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</si>
  <si>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</si>
  <si>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</si>
  <si>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</si>
  <si>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</si>
  <si>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</si>
  <si>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</si>
  <si>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</si>
  <si>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</si>
  <si>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</si>
  <si>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</si>
  <si>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</si>
  <si>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</si>
  <si>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</si>
  <si>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</si>
  <si>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</si>
  <si>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</si>
  <si>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</si>
  <si>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</si>
  <si>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</si>
  <si>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</si>
  <si>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</si>
  <si>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</si>
  <si>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</si>
  <si>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</si>
  <si>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</si>
  <si>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</si>
  <si>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</si>
  <si>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</si>
  <si>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</si>
  <si>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</si>
  <si>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</si>
  <si>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</si>
  <si>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</si>
  <si>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</si>
  <si>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</si>
  <si>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</si>
  <si>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</si>
  <si>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</si>
  <si>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</si>
  <si>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</si>
  <si>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</si>
  <si>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</si>
  <si>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</si>
  <si>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</si>
  <si>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</si>
  <si>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</si>
  <si>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</si>
  <si>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</si>
  <si>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</si>
  <si>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</si>
  <si>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</si>
  <si>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</si>
  <si>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</si>
  <si>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</si>
  <si>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</si>
  <si>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</si>
  <si>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</si>
  <si>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</si>
  <si>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</si>
  <si>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</si>
  <si>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</si>
  <si>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</si>
  <si>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</si>
  <si>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</si>
  <si>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</si>
  <si>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</si>
  <si>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</si>
  <si>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</si>
  <si>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</si>
  <si>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</si>
  <si>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</si>
  <si>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</si>
  <si>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</si>
  <si>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</si>
  <si>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</si>
  <si>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</si>
  <si>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</si>
  <si>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</si>
  <si>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</si>
  <si>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</si>
  <si>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</si>
  <si>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</si>
  <si>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</si>
  <si>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</si>
  <si>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</si>
  <si>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</si>
  <si>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</si>
  <si>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</si>
  <si>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</si>
  <si>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</si>
  <si>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</si>
  <si>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</si>
  <si>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</si>
  <si>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</si>
  <si>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</si>
  <si>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</si>
  <si>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</si>
  <si>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</si>
  <si>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</si>
  <si>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</si>
  <si>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</si>
  <si>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</si>
  <si>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</si>
  <si>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</si>
  <si>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</si>
  <si>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</si>
  <si>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</si>
  <si>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</si>
  <si>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</si>
  <si>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</si>
  <si>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</si>
  <si>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</si>
  <si>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</si>
  <si>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</si>
  <si>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</si>
  <si>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</si>
  <si>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</si>
  <si>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</si>
  <si>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</si>
  <si>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</si>
  <si>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</si>
  <si>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</si>
  <si>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</si>
  <si>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</si>
  <si>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</si>
  <si>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</si>
  <si>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</si>
  <si>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</si>
  <si>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</si>
  <si>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</si>
  <si>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</si>
  <si>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</si>
  <si>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</si>
  <si>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</si>
  <si>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</si>
  <si>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</si>
  <si>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</si>
  <si>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</si>
  <si>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</si>
  <si>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</si>
  <si>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</si>
  <si>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</si>
  <si>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</si>
  <si>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</si>
  <si>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</si>
  <si>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</si>
  <si>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</si>
  <si>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</si>
  <si>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</si>
  <si>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</si>
  <si>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</si>
  <si>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</si>
  <si>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</si>
  <si>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</si>
  <si>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</si>
  <si>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</si>
  <si>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</si>
  <si>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</si>
  <si>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</si>
  <si>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</si>
  <si>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</si>
  <si>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</si>
  <si>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</si>
  <si>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</si>
  <si>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</si>
  <si>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</si>
  <si>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</si>
  <si>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</si>
  <si>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</si>
  <si>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</si>
  <si>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</si>
  <si>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</si>
  <si>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</si>
  <si>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</si>
  <si>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</si>
  <si>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</si>
  <si>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</si>
  <si>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</si>
  <si>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</si>
  <si>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</si>
  <si>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</si>
  <si>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</si>
  <si>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</si>
  <si>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</si>
  <si>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</si>
  <si>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</si>
  <si>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</si>
  <si>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</si>
  <si>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</si>
  <si>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</si>
  <si>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</si>
  <si>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</si>
  <si>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</si>
  <si>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</si>
  <si>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</si>
  <si>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</si>
  <si>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</si>
  <si>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</si>
  <si>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</si>
  <si>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</si>
  <si>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</si>
  <si>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</si>
  <si>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</si>
  <si>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</si>
  <si>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</si>
  <si>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</si>
  <si>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</si>
  <si>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</si>
  <si>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</si>
  <si>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</si>
  <si>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</si>
  <si>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</si>
  <si>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</si>
  <si>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</si>
  <si>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</si>
  <si>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</si>
  <si>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</si>
  <si>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</si>
  <si>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</si>
  <si>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</si>
  <si>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</si>
  <si>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</si>
  <si>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</si>
  <si>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</si>
  <si>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</si>
  <si>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</si>
  <si>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</si>
  <si>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</si>
  <si>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</si>
  <si>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</si>
  <si>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</si>
  <si>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</si>
  <si>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</si>
  <si>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</si>
  <si>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</si>
  <si>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</si>
  <si>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</si>
  <si>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</si>
  <si>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</si>
  <si>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</si>
  <si>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</si>
  <si>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</si>
  <si>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</si>
  <si>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</si>
  <si>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</si>
  <si>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</si>
  <si>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</si>
  <si>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</si>
  <si>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</si>
  <si>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</si>
  <si>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</si>
  <si>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</si>
  <si>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</si>
  <si>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</si>
  <si>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</si>
  <si>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</si>
  <si>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</si>
  <si>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</si>
  <si>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</si>
  <si>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</si>
  <si>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</si>
  <si>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</si>
  <si>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</si>
  <si>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</si>
  <si>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</si>
  <si>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</si>
  <si>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</si>
  <si>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</si>
  <si>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</si>
  <si>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</si>
  <si>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</si>
  <si>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</si>
  <si>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</si>
  <si>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</si>
  <si>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</si>
  <si>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</si>
  <si>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</si>
  <si>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</si>
  <si>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</si>
  <si>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</si>
  <si>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</si>
  <si>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</si>
  <si>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</si>
  <si>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</si>
  <si>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</si>
  <si>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</si>
  <si>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</si>
  <si>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</si>
  <si>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</si>
  <si>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</si>
  <si>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</si>
  <si>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</si>
  <si>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</si>
  <si>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</si>
  <si>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</si>
  <si>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</si>
  <si>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</si>
  <si>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</si>
  <si>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</si>
  <si>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</si>
  <si>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</si>
  <si>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</si>
  <si>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</si>
  <si>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</si>
  <si>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</si>
  <si>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</si>
  <si>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</si>
  <si>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</si>
  <si>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</si>
  <si>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</si>
  <si>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</si>
  <si>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</si>
  <si>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</si>
  <si>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</si>
  <si>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</si>
  <si>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</si>
  <si>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</si>
  <si>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</si>
  <si>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</si>
  <si>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</si>
  <si>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</si>
  <si>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</si>
  <si>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</si>
  <si>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</si>
  <si>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</si>
  <si>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</si>
  <si>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</si>
  <si>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</si>
  <si>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</si>
  <si>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</si>
  <si>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</si>
  <si>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</si>
  <si>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</si>
  <si>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</si>
  <si>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</si>
  <si>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</si>
  <si>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</si>
  <si>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</si>
  <si>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</si>
  <si>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</si>
  <si>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</si>
  <si>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</si>
  <si>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</si>
  <si>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</si>
  <si>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</si>
  <si>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</si>
  <si>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</si>
  <si>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</si>
  <si>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</si>
  <si>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</si>
  <si>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</si>
  <si>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</si>
  <si>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</si>
  <si>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</si>
  <si>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</si>
  <si>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</si>
  <si>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</si>
  <si>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</si>
  <si>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</si>
  <si>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</si>
  <si>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</si>
  <si>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</si>
  <si>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</si>
  <si>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</si>
  <si>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</si>
  <si>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31 de Diciembre de 2018</t>
  </si>
  <si>
    <t>31 de Diciembre  de 2018</t>
  </si>
  <si>
    <t>al 31 de diciembre de 2018-1 (d)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</si>
  <si>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</si>
  <si>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</si>
  <si>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</si>
  <si>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</si>
  <si>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</si>
  <si>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</si>
  <si>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</si>
  <si>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</si>
  <si>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</si>
  <si>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Al 31 de Diciembre de 2019 y al 31 de diciembre de 2018</t>
  </si>
  <si>
    <t>31 de Diciembre de 2019</t>
  </si>
  <si>
    <t>Al 31 de Diciembre de 2019 y al 31 de diciembre de 2018 (b)</t>
  </si>
  <si>
    <t>Al 31 de Diciembre de 2018 y al 31 de Diciembre de 2019 (b)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</si>
  <si>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</si>
  <si>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</si>
  <si>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 (m = g – l)</t>
  </si>
  <si>
    <t>Del 1 de Enero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</si>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</sst>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_ ;\-0\ "/>
    <numFmt numFmtId="166" formatCode="_-* #,##0_-;\-* #,##0_-;_-* &quot;-&quot;??_-;_-@_-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6" fillId="0" borderId="0" xfId="0" applyFont="1"/>
    <xf numFmtId="43" fontId="0" fillId="0" borderId="0" xfId="1" applyFont="1"/>
    <xf numFmtId="43" fontId="2" fillId="0" borderId="11" xfId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3" borderId="22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3" fillId="0" borderId="0" xfId="1" applyFont="1" applyFill="1" applyBorder="1"/>
    <xf numFmtId="0" fontId="12" fillId="0" borderId="0" xfId="0" applyFont="1" applyFill="1"/>
    <xf numFmtId="0" fontId="7" fillId="5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1" fontId="7" fillId="5" borderId="10" xfId="0" applyNumberFormat="1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3" fontId="2" fillId="0" borderId="8" xfId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2" fillId="0" borderId="8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1" xfId="1" applyNumberFormat="1" applyFont="1" applyBorder="1" applyAlignment="1">
      <alignment horizontal="center" vertical="center" wrapText="1"/>
    </xf>
    <xf numFmtId="1" fontId="2" fillId="0" borderId="6" xfId="1" applyNumberFormat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top" wrapText="1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1" fontId="1" fillId="0" borderId="2" xfId="1" applyNumberFormat="1" applyFont="1" applyBorder="1" applyAlignment="1">
      <alignment horizontal="center" vertical="center" wrapText="1"/>
    </xf>
    <xf numFmtId="41" fontId="1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1" fontId="2" fillId="0" borderId="18" xfId="1" applyNumberFormat="1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Normal="100" workbookViewId="0">
      <selection activeCell="A24" sqref="A24"/>
    </sheetView>
  </sheetViews>
  <sheetFormatPr baseColWidth="10" defaultRowHeight="15"/>
  <cols>
    <col min="1" max="1" width="37.28515625" customWidth="1"/>
    <col min="2" max="2" width="12" style="198" bestFit="1" customWidth="1"/>
    <col min="3" max="3" width="12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27" bestFit="1" customWidth="1"/>
  </cols>
  <sheetData>
    <row r="1" spans="1:9">
      <c r="A1" s="226" t="s">
        <v>437</v>
      </c>
      <c r="B1" s="227"/>
      <c r="C1" s="227"/>
      <c r="D1" s="227"/>
      <c r="E1" s="227"/>
      <c r="F1" s="228"/>
      <c r="G1" s="1"/>
      <c r="H1" s="128"/>
      <c r="I1" s="128"/>
    </row>
    <row r="2" spans="1:9">
      <c r="A2" s="229" t="s">
        <v>445</v>
      </c>
      <c r="B2" s="230"/>
      <c r="C2" s="230"/>
      <c r="D2" s="230"/>
      <c r="E2" s="230"/>
      <c r="F2" s="231"/>
      <c r="G2" s="1"/>
      <c r="H2" s="128"/>
      <c r="I2" s="128"/>
    </row>
    <row r="3" spans="1:9">
      <c r="A3" s="229" t="s">
        <v>454</v>
      </c>
      <c r="B3" s="230"/>
      <c r="C3" s="230"/>
      <c r="D3" s="230"/>
      <c r="E3" s="230"/>
      <c r="F3" s="231"/>
      <c r="G3" s="1"/>
      <c r="H3" s="128"/>
      <c r="I3" s="128"/>
    </row>
    <row r="4" spans="1:9" ht="15.75" thickBot="1">
      <c r="A4" s="232" t="s">
        <v>0</v>
      </c>
      <c r="B4" s="233"/>
      <c r="C4" s="233"/>
      <c r="D4" s="233"/>
      <c r="E4" s="233"/>
      <c r="F4" s="234"/>
      <c r="G4" s="1"/>
      <c r="H4" s="128"/>
      <c r="I4" s="128"/>
    </row>
    <row r="5" spans="1:9" ht="34.5" thickBot="1">
      <c r="A5" s="134" t="s">
        <v>1</v>
      </c>
      <c r="B5" s="135" t="s">
        <v>455</v>
      </c>
      <c r="C5" s="135" t="s">
        <v>442</v>
      </c>
      <c r="D5" s="136" t="s">
        <v>1</v>
      </c>
      <c r="E5" s="135" t="s">
        <v>455</v>
      </c>
      <c r="F5" s="135" t="s">
        <v>443</v>
      </c>
    </row>
    <row r="6" spans="1:9">
      <c r="A6" s="3" t="s">
        <v>2</v>
      </c>
      <c r="B6" s="187"/>
      <c r="C6" s="4"/>
      <c r="D6" s="4" t="s">
        <v>3</v>
      </c>
      <c r="E6" s="90"/>
      <c r="F6" s="90"/>
    </row>
    <row r="7" spans="1:9">
      <c r="A7" s="3" t="s">
        <v>4</v>
      </c>
      <c r="B7" s="66"/>
      <c r="C7" s="66"/>
      <c r="D7" s="4" t="s">
        <v>5</v>
      </c>
      <c r="E7" s="91"/>
      <c r="F7" s="85"/>
    </row>
    <row r="8" spans="1:9" ht="22.5">
      <c r="A8" s="6" t="s">
        <v>6</v>
      </c>
      <c r="B8" s="191">
        <f>SUM(B9:B15)</f>
        <v>4716529</v>
      </c>
      <c r="C8" s="169">
        <f>SUM(C9:C15)</f>
        <v>1786722</v>
      </c>
      <c r="D8" s="132" t="s">
        <v>7</v>
      </c>
      <c r="E8" s="169">
        <f>+E9+E10+E11+E12+E13+E14++E15+E16+E17</f>
        <v>3702085</v>
      </c>
      <c r="F8" s="169">
        <f>+F9+F10+F11+F12+F13+F14++F15+F16+F17</f>
        <v>9435151</v>
      </c>
    </row>
    <row r="9" spans="1:9">
      <c r="A9" s="6" t="s">
        <v>8</v>
      </c>
      <c r="B9" s="85">
        <v>0</v>
      </c>
      <c r="C9" s="85">
        <v>0</v>
      </c>
      <c r="D9" s="132" t="s">
        <v>9</v>
      </c>
      <c r="E9" s="85">
        <v>0</v>
      </c>
      <c r="F9" s="85">
        <v>0</v>
      </c>
    </row>
    <row r="10" spans="1:9">
      <c r="A10" s="6" t="s">
        <v>10</v>
      </c>
      <c r="B10" s="191">
        <v>4716516</v>
      </c>
      <c r="C10" s="169">
        <v>3873</v>
      </c>
      <c r="D10" s="132" t="s">
        <v>11</v>
      </c>
      <c r="E10" s="85">
        <v>0</v>
      </c>
      <c r="F10" s="85">
        <v>0</v>
      </c>
    </row>
    <row r="11" spans="1:9" ht="22.5">
      <c r="A11" s="6" t="s">
        <v>12</v>
      </c>
      <c r="B11" s="85">
        <v>0</v>
      </c>
      <c r="C11" s="85">
        <v>0</v>
      </c>
      <c r="D11" s="132" t="s">
        <v>13</v>
      </c>
      <c r="E11" s="85">
        <v>0</v>
      </c>
      <c r="F11" s="85">
        <v>0</v>
      </c>
    </row>
    <row r="12" spans="1:9" ht="22.5">
      <c r="A12" s="6" t="s">
        <v>14</v>
      </c>
      <c r="B12" s="191">
        <v>13</v>
      </c>
      <c r="C12" s="169">
        <v>1782849</v>
      </c>
      <c r="D12" s="132" t="s">
        <v>15</v>
      </c>
      <c r="E12" s="85">
        <v>0</v>
      </c>
      <c r="F12" s="85">
        <v>0</v>
      </c>
    </row>
    <row r="13" spans="1:9" ht="22.5">
      <c r="A13" s="6" t="s">
        <v>16</v>
      </c>
      <c r="B13" s="85">
        <v>0</v>
      </c>
      <c r="C13" s="85">
        <v>0</v>
      </c>
      <c r="D13" s="132" t="s">
        <v>17</v>
      </c>
      <c r="E13" s="85">
        <v>0</v>
      </c>
      <c r="F13" s="85">
        <v>0</v>
      </c>
    </row>
    <row r="14" spans="1:9" ht="22.5">
      <c r="A14" s="6" t="s">
        <v>18</v>
      </c>
      <c r="B14" s="85">
        <v>0</v>
      </c>
      <c r="C14" s="85">
        <v>0</v>
      </c>
      <c r="D14" s="132" t="s">
        <v>19</v>
      </c>
      <c r="E14" s="85">
        <v>0</v>
      </c>
      <c r="F14" s="85">
        <v>0</v>
      </c>
    </row>
    <row r="15" spans="1:9" ht="22.5">
      <c r="A15" s="6" t="s">
        <v>20</v>
      </c>
      <c r="B15" s="85">
        <v>0</v>
      </c>
      <c r="C15" s="85">
        <v>0</v>
      </c>
      <c r="D15" s="132" t="s">
        <v>21</v>
      </c>
      <c r="E15" s="169">
        <v>3702085</v>
      </c>
      <c r="F15" s="169">
        <v>9435151</v>
      </c>
    </row>
    <row r="16" spans="1:9" ht="22.5">
      <c r="A16" s="6" t="s">
        <v>22</v>
      </c>
      <c r="B16" s="200">
        <f>SUM(B17:B23)</f>
        <v>0</v>
      </c>
      <c r="C16" s="169">
        <f>SUM(C17:C23)</f>
        <v>33930</v>
      </c>
      <c r="D16" s="132" t="s">
        <v>23</v>
      </c>
      <c r="E16" s="85">
        <v>0</v>
      </c>
      <c r="F16" s="85">
        <v>0</v>
      </c>
    </row>
    <row r="17" spans="1:6">
      <c r="A17" s="6" t="s">
        <v>24</v>
      </c>
      <c r="B17" s="85">
        <v>0</v>
      </c>
      <c r="C17" s="69">
        <v>0</v>
      </c>
      <c r="D17" s="132" t="s">
        <v>25</v>
      </c>
      <c r="E17" s="85">
        <v>0</v>
      </c>
      <c r="F17" s="85">
        <v>0</v>
      </c>
    </row>
    <row r="18" spans="1:6">
      <c r="A18" s="6" t="s">
        <v>26</v>
      </c>
      <c r="B18" s="85">
        <v>0</v>
      </c>
      <c r="C18" s="69">
        <v>0</v>
      </c>
      <c r="D18" s="132" t="s">
        <v>27</v>
      </c>
      <c r="E18" s="85">
        <f>+E19+E20+E21</f>
        <v>0</v>
      </c>
      <c r="F18" s="85">
        <f>+F19+F20+F21</f>
        <v>0</v>
      </c>
    </row>
    <row r="19" spans="1:6">
      <c r="A19" s="6" t="s">
        <v>28</v>
      </c>
      <c r="B19" s="85">
        <v>0</v>
      </c>
      <c r="C19" s="169">
        <v>33930</v>
      </c>
      <c r="D19" s="132" t="s">
        <v>29</v>
      </c>
      <c r="E19" s="85">
        <v>0</v>
      </c>
      <c r="F19" s="85">
        <v>0</v>
      </c>
    </row>
    <row r="20" spans="1:6" ht="22.5">
      <c r="A20" s="6" t="s">
        <v>30</v>
      </c>
      <c r="B20" s="85">
        <v>0</v>
      </c>
      <c r="C20" s="69">
        <v>0</v>
      </c>
      <c r="D20" s="132" t="s">
        <v>31</v>
      </c>
      <c r="E20" s="85">
        <v>0</v>
      </c>
      <c r="F20" s="85">
        <v>0</v>
      </c>
    </row>
    <row r="21" spans="1:6" ht="22.5">
      <c r="A21" s="6" t="s">
        <v>32</v>
      </c>
      <c r="B21" s="85">
        <v>0</v>
      </c>
      <c r="C21" s="69">
        <v>0</v>
      </c>
      <c r="D21" s="132" t="s">
        <v>33</v>
      </c>
      <c r="E21" s="85">
        <v>0</v>
      </c>
      <c r="F21" s="85">
        <v>0</v>
      </c>
    </row>
    <row r="22" spans="1:6" ht="22.5">
      <c r="A22" s="6" t="s">
        <v>34</v>
      </c>
      <c r="B22" s="85">
        <v>0</v>
      </c>
      <c r="C22" s="69">
        <v>0</v>
      </c>
      <c r="D22" s="132" t="s">
        <v>35</v>
      </c>
      <c r="E22" s="85">
        <f>+E23+E24</f>
        <v>0</v>
      </c>
      <c r="F22" s="85">
        <f>+F23+F24</f>
        <v>0</v>
      </c>
    </row>
    <row r="23" spans="1:6" ht="22.5">
      <c r="A23" s="6" t="s">
        <v>36</v>
      </c>
      <c r="B23" s="85">
        <v>0</v>
      </c>
      <c r="C23" s="69">
        <v>0</v>
      </c>
      <c r="D23" s="132" t="s">
        <v>37</v>
      </c>
      <c r="E23" s="85">
        <v>0</v>
      </c>
      <c r="F23" s="85">
        <v>0</v>
      </c>
    </row>
    <row r="24" spans="1:6" ht="22.5">
      <c r="A24" s="6" t="s">
        <v>38</v>
      </c>
      <c r="B24" s="85">
        <f>SUM(B25:B29)</f>
        <v>0</v>
      </c>
      <c r="C24" s="85">
        <f>SUM(C25:C29)</f>
        <v>0</v>
      </c>
      <c r="D24" s="132" t="s">
        <v>39</v>
      </c>
      <c r="E24" s="85">
        <v>0</v>
      </c>
      <c r="F24" s="85">
        <v>0</v>
      </c>
    </row>
    <row r="25" spans="1:6" ht="22.5">
      <c r="A25" s="6" t="s">
        <v>40</v>
      </c>
      <c r="B25" s="85">
        <v>0</v>
      </c>
      <c r="C25" s="85">
        <v>0</v>
      </c>
      <c r="D25" s="132" t="s">
        <v>41</v>
      </c>
      <c r="E25" s="85">
        <v>0</v>
      </c>
      <c r="F25" s="85">
        <v>0</v>
      </c>
    </row>
    <row r="26" spans="1:6" ht="22.5">
      <c r="A26" s="6" t="s">
        <v>42</v>
      </c>
      <c r="B26" s="85">
        <v>0</v>
      </c>
      <c r="C26" s="69">
        <v>0</v>
      </c>
      <c r="D26" s="132" t="s">
        <v>43</v>
      </c>
      <c r="E26" s="85">
        <f>+E27+E28+E29</f>
        <v>0</v>
      </c>
      <c r="F26" s="85">
        <f>+F27+F28+F29</f>
        <v>0</v>
      </c>
    </row>
    <row r="27" spans="1:6" ht="22.5">
      <c r="A27" s="6" t="s">
        <v>44</v>
      </c>
      <c r="B27" s="85">
        <v>0</v>
      </c>
      <c r="C27" s="69">
        <v>0</v>
      </c>
      <c r="D27" s="132" t="s">
        <v>45</v>
      </c>
      <c r="E27" s="85">
        <v>0</v>
      </c>
      <c r="F27" s="85">
        <v>0</v>
      </c>
    </row>
    <row r="28" spans="1:6" ht="22.5">
      <c r="A28" s="6" t="s">
        <v>46</v>
      </c>
      <c r="B28" s="85">
        <v>0</v>
      </c>
      <c r="C28" s="69">
        <v>0</v>
      </c>
      <c r="D28" s="132" t="s">
        <v>47</v>
      </c>
      <c r="E28" s="85">
        <v>0</v>
      </c>
      <c r="F28" s="85">
        <v>0</v>
      </c>
    </row>
    <row r="29" spans="1:6" ht="22.5">
      <c r="A29" s="6" t="s">
        <v>48</v>
      </c>
      <c r="B29" s="85">
        <v>0</v>
      </c>
      <c r="C29" s="69">
        <v>0</v>
      </c>
      <c r="D29" s="132" t="s">
        <v>49</v>
      </c>
      <c r="E29" s="85">
        <v>0</v>
      </c>
      <c r="F29" s="85">
        <v>0</v>
      </c>
    </row>
    <row r="30" spans="1:6" ht="22.5">
      <c r="A30" s="6" t="s">
        <v>50</v>
      </c>
      <c r="B30" s="85">
        <f>SUM(B31:B35)</f>
        <v>0</v>
      </c>
      <c r="C30" s="85">
        <v>0</v>
      </c>
      <c r="D30" s="132" t="s">
        <v>51</v>
      </c>
      <c r="E30" s="85">
        <f>+E31+E32+E33+E34+E35+E36</f>
        <v>0</v>
      </c>
      <c r="F30" s="85">
        <f>+F31+F32+F33+F34+F35+F36</f>
        <v>0</v>
      </c>
    </row>
    <row r="31" spans="1:6">
      <c r="A31" s="6" t="s">
        <v>52</v>
      </c>
      <c r="B31" s="85">
        <v>0</v>
      </c>
      <c r="C31" s="69">
        <v>0</v>
      </c>
      <c r="D31" s="132" t="s">
        <v>53</v>
      </c>
      <c r="E31" s="85">
        <v>0</v>
      </c>
      <c r="F31" s="85">
        <v>0</v>
      </c>
    </row>
    <row r="32" spans="1:6">
      <c r="A32" s="6" t="s">
        <v>54</v>
      </c>
      <c r="B32" s="85">
        <v>0</v>
      </c>
      <c r="C32" s="69">
        <v>0</v>
      </c>
      <c r="D32" s="132" t="s">
        <v>55</v>
      </c>
      <c r="E32" s="85">
        <v>0</v>
      </c>
      <c r="F32" s="85">
        <v>0</v>
      </c>
    </row>
    <row r="33" spans="1:6" ht="22.5">
      <c r="A33" s="6" t="s">
        <v>56</v>
      </c>
      <c r="B33" s="85">
        <v>0</v>
      </c>
      <c r="C33" s="69">
        <v>0</v>
      </c>
      <c r="D33" s="132" t="s">
        <v>57</v>
      </c>
      <c r="E33" s="85">
        <v>0</v>
      </c>
      <c r="F33" s="85">
        <v>0</v>
      </c>
    </row>
    <row r="34" spans="1:6" ht="22.5">
      <c r="A34" s="6" t="s">
        <v>58</v>
      </c>
      <c r="B34" s="85">
        <v>0</v>
      </c>
      <c r="C34" s="69">
        <v>0</v>
      </c>
      <c r="D34" s="132" t="s">
        <v>59</v>
      </c>
      <c r="E34" s="85">
        <v>0</v>
      </c>
      <c r="F34" s="85">
        <v>0</v>
      </c>
    </row>
    <row r="35" spans="1:6" ht="22.5">
      <c r="A35" s="6" t="s">
        <v>60</v>
      </c>
      <c r="B35" s="85">
        <v>0</v>
      </c>
      <c r="C35" s="69">
        <v>0</v>
      </c>
      <c r="D35" s="132" t="s">
        <v>61</v>
      </c>
      <c r="E35" s="85">
        <v>0</v>
      </c>
      <c r="F35" s="85">
        <v>0</v>
      </c>
    </row>
    <row r="36" spans="1:6">
      <c r="A36" s="6" t="s">
        <v>62</v>
      </c>
      <c r="B36" s="85">
        <v>0</v>
      </c>
      <c r="C36" s="85">
        <v>0</v>
      </c>
      <c r="D36" s="132" t="s">
        <v>63</v>
      </c>
      <c r="E36" s="85">
        <v>0</v>
      </c>
      <c r="F36" s="85">
        <v>0</v>
      </c>
    </row>
    <row r="37" spans="1:6" ht="22.5">
      <c r="A37" s="6" t="s">
        <v>64</v>
      </c>
      <c r="B37" s="85">
        <f>SUM(B38:B39)</f>
        <v>0</v>
      </c>
      <c r="C37" s="85">
        <v>0</v>
      </c>
      <c r="D37" s="132" t="s">
        <v>65</v>
      </c>
      <c r="E37" s="85">
        <f>+E38+E39+E40</f>
        <v>0</v>
      </c>
      <c r="F37" s="85">
        <f>+F38+F39+F40</f>
        <v>0</v>
      </c>
    </row>
    <row r="38" spans="1:6" ht="22.5">
      <c r="A38" s="6" t="s">
        <v>66</v>
      </c>
      <c r="B38" s="85">
        <v>0</v>
      </c>
      <c r="C38" s="85">
        <v>0</v>
      </c>
      <c r="D38" s="132" t="s">
        <v>67</v>
      </c>
      <c r="E38" s="85">
        <v>0</v>
      </c>
      <c r="F38" s="85">
        <v>0</v>
      </c>
    </row>
    <row r="39" spans="1:6">
      <c r="A39" s="6" t="s">
        <v>68</v>
      </c>
      <c r="B39" s="85">
        <v>0</v>
      </c>
      <c r="C39" s="85">
        <v>0</v>
      </c>
      <c r="D39" s="132" t="s">
        <v>69</v>
      </c>
      <c r="E39" s="85">
        <v>0</v>
      </c>
      <c r="F39" s="85">
        <v>0</v>
      </c>
    </row>
    <row r="40" spans="1:6">
      <c r="A40" s="6" t="s">
        <v>70</v>
      </c>
      <c r="B40" s="85">
        <f>SUM(B41:B44)</f>
        <v>0</v>
      </c>
      <c r="C40" s="85">
        <f>SUM(C41:C44)</f>
        <v>0</v>
      </c>
      <c r="D40" s="132" t="s">
        <v>71</v>
      </c>
      <c r="E40" s="85">
        <v>0</v>
      </c>
      <c r="F40" s="85">
        <v>0</v>
      </c>
    </row>
    <row r="41" spans="1:6">
      <c r="A41" s="6" t="s">
        <v>72</v>
      </c>
      <c r="B41" s="85">
        <v>0</v>
      </c>
      <c r="C41" s="85">
        <v>0</v>
      </c>
      <c r="D41" s="132" t="s">
        <v>73</v>
      </c>
      <c r="E41" s="85">
        <f>+E42+E43+E44</f>
        <v>0</v>
      </c>
      <c r="F41" s="85">
        <f>+F42+F43+F44</f>
        <v>0</v>
      </c>
    </row>
    <row r="42" spans="1:6" ht="22.5">
      <c r="A42" s="6" t="s">
        <v>74</v>
      </c>
      <c r="B42" s="85">
        <v>0</v>
      </c>
      <c r="C42" s="85">
        <v>0</v>
      </c>
      <c r="D42" s="132" t="s">
        <v>75</v>
      </c>
      <c r="E42" s="85">
        <v>0</v>
      </c>
      <c r="F42" s="85">
        <v>0</v>
      </c>
    </row>
    <row r="43" spans="1:6" ht="22.5">
      <c r="A43" s="6" t="s">
        <v>76</v>
      </c>
      <c r="B43" s="85">
        <v>0</v>
      </c>
      <c r="C43" s="85">
        <v>0</v>
      </c>
      <c r="D43" s="132" t="s">
        <v>77</v>
      </c>
      <c r="E43" s="85">
        <v>0</v>
      </c>
      <c r="F43" s="85">
        <v>0</v>
      </c>
    </row>
    <row r="44" spans="1:6">
      <c r="A44" s="6" t="s">
        <v>78</v>
      </c>
      <c r="B44" s="85">
        <v>0</v>
      </c>
      <c r="C44" s="85">
        <v>0</v>
      </c>
      <c r="D44" s="132" t="s">
        <v>79</v>
      </c>
      <c r="E44" s="85">
        <v>0</v>
      </c>
      <c r="F44" s="85">
        <v>0</v>
      </c>
    </row>
    <row r="45" spans="1:6">
      <c r="A45" s="6"/>
      <c r="B45" s="192"/>
      <c r="C45" s="92"/>
      <c r="D45" s="132"/>
      <c r="E45" s="85"/>
      <c r="F45" s="92"/>
    </row>
    <row r="46" spans="1:6" ht="22.5">
      <c r="A46" s="11" t="s">
        <v>80</v>
      </c>
      <c r="B46" s="170">
        <f>+B8+B16+B24+B30+B36+B37+B40</f>
        <v>4716529</v>
      </c>
      <c r="C46" s="170">
        <f>+C8+C16+C24+C30+C36+C37+C40</f>
        <v>1820652</v>
      </c>
      <c r="D46" s="131" t="s">
        <v>81</v>
      </c>
      <c r="E46" s="170">
        <f>+E8+E18+E22+E25+E26+E30+E37+E41</f>
        <v>3702085</v>
      </c>
      <c r="F46" s="170">
        <f>+F8+F18+F22+F25+F26+F30+F37+F41</f>
        <v>9435151</v>
      </c>
    </row>
    <row r="47" spans="1:6" ht="15.75" thickBot="1">
      <c r="A47" s="7"/>
      <c r="B47" s="193"/>
      <c r="C47" s="94"/>
      <c r="D47" s="133"/>
      <c r="E47" s="93"/>
      <c r="F47" s="94"/>
    </row>
    <row r="48" spans="1:6">
      <c r="A48" s="12" t="s">
        <v>82</v>
      </c>
      <c r="B48" s="194"/>
      <c r="C48" s="96"/>
      <c r="D48" s="13" t="s">
        <v>83</v>
      </c>
      <c r="E48" s="95"/>
      <c r="F48" s="96"/>
    </row>
    <row r="49" spans="1:6">
      <c r="A49" s="6" t="s">
        <v>84</v>
      </c>
      <c r="B49" s="85">
        <v>0</v>
      </c>
      <c r="C49" s="69">
        <v>0</v>
      </c>
      <c r="D49" s="132" t="s">
        <v>85</v>
      </c>
      <c r="E49" s="85">
        <v>0</v>
      </c>
      <c r="F49" s="85">
        <v>0</v>
      </c>
    </row>
    <row r="50" spans="1:6" ht="22.5">
      <c r="A50" s="6" t="s">
        <v>86</v>
      </c>
      <c r="B50" s="85">
        <v>0</v>
      </c>
      <c r="C50" s="69">
        <v>0</v>
      </c>
      <c r="D50" s="132" t="s">
        <v>87</v>
      </c>
      <c r="E50" s="85">
        <v>0</v>
      </c>
      <c r="F50" s="85">
        <v>0</v>
      </c>
    </row>
    <row r="51" spans="1:6" ht="22.5">
      <c r="A51" s="6" t="s">
        <v>88</v>
      </c>
      <c r="B51" s="191">
        <v>7605492</v>
      </c>
      <c r="C51" s="169">
        <v>1405492</v>
      </c>
      <c r="D51" s="132" t="s">
        <v>89</v>
      </c>
      <c r="E51" s="85">
        <v>0</v>
      </c>
      <c r="F51" s="85">
        <v>0</v>
      </c>
    </row>
    <row r="52" spans="1:6">
      <c r="A52" s="6" t="s">
        <v>90</v>
      </c>
      <c r="B52" s="191">
        <v>17496512</v>
      </c>
      <c r="C52" s="169">
        <v>14833557</v>
      </c>
      <c r="D52" s="132" t="s">
        <v>91</v>
      </c>
      <c r="E52" s="85">
        <v>0</v>
      </c>
      <c r="F52" s="85">
        <v>0</v>
      </c>
    </row>
    <row r="53" spans="1:6" ht="22.5">
      <c r="A53" s="6" t="s">
        <v>92</v>
      </c>
      <c r="B53" s="191">
        <v>271965</v>
      </c>
      <c r="C53" s="169">
        <v>271965</v>
      </c>
      <c r="D53" s="132" t="s">
        <v>93</v>
      </c>
      <c r="E53" s="85">
        <v>0</v>
      </c>
      <c r="F53" s="85">
        <v>0</v>
      </c>
    </row>
    <row r="54" spans="1:6" ht="22.5">
      <c r="A54" s="6" t="s">
        <v>94</v>
      </c>
      <c r="B54" s="85">
        <v>0</v>
      </c>
      <c r="C54" s="85">
        <v>0</v>
      </c>
      <c r="D54" s="132" t="s">
        <v>95</v>
      </c>
      <c r="E54" s="85">
        <v>0</v>
      </c>
      <c r="F54" s="85">
        <v>0</v>
      </c>
    </row>
    <row r="55" spans="1:6">
      <c r="A55" s="6" t="s">
        <v>96</v>
      </c>
      <c r="B55" s="85">
        <v>0</v>
      </c>
      <c r="C55" s="85">
        <v>0</v>
      </c>
      <c r="D55" s="131"/>
      <c r="E55" s="85"/>
      <c r="F55" s="85"/>
    </row>
    <row r="56" spans="1:6" ht="22.5">
      <c r="A56" s="6" t="s">
        <v>97</v>
      </c>
      <c r="B56" s="85">
        <v>0</v>
      </c>
      <c r="C56" s="85">
        <v>0</v>
      </c>
      <c r="D56" s="131" t="s">
        <v>98</v>
      </c>
      <c r="E56" s="85">
        <f>SUM(E49:E54)</f>
        <v>0</v>
      </c>
      <c r="F56" s="85">
        <f>SUM(F49:F54)</f>
        <v>0</v>
      </c>
    </row>
    <row r="57" spans="1:6">
      <c r="A57" s="6" t="s">
        <v>99</v>
      </c>
      <c r="B57" s="85">
        <v>0</v>
      </c>
      <c r="C57" s="85">
        <v>0</v>
      </c>
      <c r="D57" s="130"/>
      <c r="E57" s="97"/>
      <c r="F57" s="92"/>
    </row>
    <row r="58" spans="1:6">
      <c r="A58" s="6"/>
      <c r="B58" s="192"/>
      <c r="C58" s="92"/>
      <c r="D58" s="131" t="s">
        <v>100</v>
      </c>
      <c r="E58" s="170">
        <f>+E56+E46</f>
        <v>3702085</v>
      </c>
      <c r="F58" s="170">
        <f>+F56+F46</f>
        <v>9435151</v>
      </c>
    </row>
    <row r="59" spans="1:6" ht="22.5">
      <c r="A59" s="11" t="s">
        <v>101</v>
      </c>
      <c r="B59" s="170">
        <f>SUM(B49:B57)</f>
        <v>25373969</v>
      </c>
      <c r="C59" s="170">
        <f>SUM(C49:C57)</f>
        <v>16511014</v>
      </c>
      <c r="D59" s="132"/>
      <c r="E59" s="97"/>
      <c r="F59" s="92"/>
    </row>
    <row r="60" spans="1:6">
      <c r="A60" s="6"/>
      <c r="B60" s="195"/>
      <c r="C60" s="92"/>
      <c r="D60" s="131" t="s">
        <v>102</v>
      </c>
      <c r="E60" s="97"/>
      <c r="F60" s="92"/>
    </row>
    <row r="61" spans="1:6">
      <c r="A61" s="11" t="s">
        <v>103</v>
      </c>
      <c r="B61" s="170">
        <f>+B46+B59</f>
        <v>30090498</v>
      </c>
      <c r="C61" s="170">
        <f>+C46+C59</f>
        <v>18331666</v>
      </c>
      <c r="D61" s="131"/>
      <c r="E61" s="97"/>
      <c r="F61" s="92"/>
    </row>
    <row r="62" spans="1:6" ht="22.5">
      <c r="A62" s="6"/>
      <c r="B62" s="69"/>
      <c r="C62" s="92"/>
      <c r="D62" s="131" t="s">
        <v>104</v>
      </c>
      <c r="E62" s="170">
        <f>SUM(E63:E65)</f>
        <v>2834861</v>
      </c>
      <c r="F62" s="170">
        <f>SUM(F63:F65)</f>
        <v>2834861</v>
      </c>
    </row>
    <row r="63" spans="1:6">
      <c r="A63" s="6"/>
      <c r="B63" s="69"/>
      <c r="C63" s="92"/>
      <c r="D63" s="132" t="s">
        <v>105</v>
      </c>
      <c r="E63" s="97"/>
      <c r="F63" s="92"/>
    </row>
    <row r="64" spans="1:6">
      <c r="A64" s="6"/>
      <c r="B64" s="69"/>
      <c r="C64" s="92"/>
      <c r="D64" s="132" t="s">
        <v>106</v>
      </c>
      <c r="E64" s="85"/>
      <c r="F64" s="85"/>
    </row>
    <row r="65" spans="1:9">
      <c r="A65" s="6"/>
      <c r="B65" s="189"/>
      <c r="C65" s="132"/>
      <c r="D65" s="132" t="s">
        <v>107</v>
      </c>
      <c r="E65" s="169">
        <v>2834861</v>
      </c>
      <c r="F65" s="169">
        <v>2834861</v>
      </c>
    </row>
    <row r="66" spans="1:9">
      <c r="A66" s="6"/>
      <c r="B66" s="189"/>
      <c r="C66" s="132"/>
      <c r="D66" s="132"/>
      <c r="E66" s="85"/>
      <c r="F66" s="85"/>
    </row>
    <row r="67" spans="1:9" ht="22.5">
      <c r="A67" s="6"/>
      <c r="B67" s="189"/>
      <c r="C67" s="132"/>
      <c r="D67" s="131" t="s">
        <v>108</v>
      </c>
      <c r="E67" s="170">
        <f>SUM(E68:E72)</f>
        <v>23553552</v>
      </c>
      <c r="F67" s="170">
        <f>SUM(F68:F72)</f>
        <v>6061654</v>
      </c>
    </row>
    <row r="68" spans="1:9">
      <c r="A68" s="6"/>
      <c r="B68" s="189"/>
      <c r="C68" s="132"/>
      <c r="D68" s="132" t="s">
        <v>109</v>
      </c>
      <c r="E68" s="169">
        <v>17525828</v>
      </c>
      <c r="F68" s="169">
        <v>-5969971</v>
      </c>
    </row>
    <row r="69" spans="1:9">
      <c r="A69" s="6"/>
      <c r="B69" s="189"/>
      <c r="C69" s="132"/>
      <c r="D69" s="132" t="s">
        <v>110</v>
      </c>
      <c r="E69" s="169">
        <v>6027724</v>
      </c>
      <c r="F69" s="169">
        <v>12031625</v>
      </c>
    </row>
    <row r="70" spans="1:9">
      <c r="A70" s="6"/>
      <c r="B70" s="189"/>
      <c r="C70" s="132"/>
      <c r="D70" s="132" t="s">
        <v>111</v>
      </c>
      <c r="E70" s="85">
        <v>0</v>
      </c>
      <c r="F70" s="69">
        <v>0</v>
      </c>
    </row>
    <row r="71" spans="1:9">
      <c r="A71" s="6"/>
      <c r="B71" s="189"/>
      <c r="C71" s="132"/>
      <c r="D71" s="132" t="s">
        <v>112</v>
      </c>
      <c r="E71" s="85">
        <v>0</v>
      </c>
      <c r="F71" s="69">
        <v>0</v>
      </c>
    </row>
    <row r="72" spans="1:9" ht="22.5">
      <c r="A72" s="6"/>
      <c r="B72" s="189"/>
      <c r="C72" s="132"/>
      <c r="D72" s="132" t="s">
        <v>113</v>
      </c>
      <c r="E72" s="85">
        <v>0</v>
      </c>
      <c r="F72" s="69">
        <v>0</v>
      </c>
    </row>
    <row r="73" spans="1:9">
      <c r="A73" s="6"/>
      <c r="B73" s="189"/>
      <c r="C73" s="132"/>
      <c r="D73" s="132"/>
      <c r="E73" s="85"/>
      <c r="F73" s="85"/>
    </row>
    <row r="74" spans="1:9" ht="22.5">
      <c r="A74" s="6"/>
      <c r="B74" s="189"/>
      <c r="C74" s="132"/>
      <c r="D74" s="131" t="s">
        <v>114</v>
      </c>
      <c r="E74" s="85">
        <f>SUM(E75:E76)</f>
        <v>0</v>
      </c>
      <c r="F74" s="85">
        <f>SUM(F75:F76)</f>
        <v>0</v>
      </c>
    </row>
    <row r="75" spans="1:9">
      <c r="A75" s="6"/>
      <c r="B75" s="189"/>
      <c r="C75" s="132"/>
      <c r="D75" s="132" t="s">
        <v>115</v>
      </c>
      <c r="E75" s="85">
        <v>0</v>
      </c>
      <c r="F75" s="85">
        <v>0</v>
      </c>
    </row>
    <row r="76" spans="1:9">
      <c r="A76" s="6"/>
      <c r="B76" s="189"/>
      <c r="C76" s="132"/>
      <c r="D76" s="132" t="s">
        <v>116</v>
      </c>
      <c r="E76" s="85">
        <v>0</v>
      </c>
      <c r="F76" s="69">
        <v>0</v>
      </c>
    </row>
    <row r="77" spans="1:9">
      <c r="A77" s="6"/>
      <c r="B77" s="189"/>
      <c r="C77" s="132"/>
      <c r="D77" s="132"/>
      <c r="E77" s="97"/>
      <c r="F77" s="92"/>
    </row>
    <row r="78" spans="1:9" ht="22.5">
      <c r="A78" s="6"/>
      <c r="B78" s="189"/>
      <c r="C78" s="132"/>
      <c r="D78" s="131" t="s">
        <v>117</v>
      </c>
      <c r="E78" s="170">
        <f>+E62+E67+E74</f>
        <v>26388413</v>
      </c>
      <c r="F78" s="170">
        <f>+F62+F67+F74</f>
        <v>8896515</v>
      </c>
    </row>
    <row r="79" spans="1:9">
      <c r="A79" s="6"/>
      <c r="B79" s="189"/>
      <c r="C79" s="132"/>
      <c r="D79" s="132"/>
      <c r="E79" s="98"/>
      <c r="F79" s="98"/>
    </row>
    <row r="80" spans="1:9" ht="22.5">
      <c r="A80" s="6"/>
      <c r="B80" s="189"/>
      <c r="C80" s="132"/>
      <c r="D80" s="131" t="s">
        <v>118</v>
      </c>
      <c r="E80" s="170">
        <f>+E78+E58</f>
        <v>30090498</v>
      </c>
      <c r="F80" s="170">
        <f>+F78+F58</f>
        <v>18331666</v>
      </c>
      <c r="G80" s="53"/>
      <c r="H80" s="59"/>
      <c r="I80" s="59"/>
    </row>
    <row r="81" spans="1:7">
      <c r="A81" s="6"/>
      <c r="B81" s="189"/>
      <c r="C81" s="132"/>
      <c r="D81" s="132"/>
      <c r="E81" s="132"/>
      <c r="F81" s="132"/>
      <c r="G81" s="53"/>
    </row>
    <row r="82" spans="1:7">
      <c r="A82" s="6"/>
      <c r="B82" s="189"/>
      <c r="C82" s="132"/>
      <c r="D82" s="132"/>
      <c r="E82" s="132"/>
      <c r="F82" s="132"/>
    </row>
    <row r="83" spans="1:7" ht="15.75" thickBot="1">
      <c r="A83" s="7"/>
      <c r="B83" s="190"/>
      <c r="C83" s="137"/>
      <c r="D83" s="137"/>
      <c r="E83" s="137"/>
      <c r="F83" s="137"/>
    </row>
    <row r="84" spans="1:7">
      <c r="A84" s="14"/>
      <c r="B84" s="164"/>
      <c r="C84" s="14"/>
      <c r="D84" s="14"/>
      <c r="E84" s="14"/>
      <c r="F84" s="14"/>
    </row>
    <row r="85" spans="1:7">
      <c r="A85" s="14"/>
      <c r="B85" s="164"/>
      <c r="C85" s="14"/>
      <c r="D85" s="14"/>
      <c r="E85" s="14"/>
      <c r="F85" s="121"/>
      <c r="G85" s="121"/>
    </row>
    <row r="86" spans="1:7">
      <c r="A86" s="14"/>
      <c r="B86" s="164"/>
      <c r="C86" s="14"/>
      <c r="D86" s="14"/>
      <c r="E86" s="14"/>
      <c r="F86" s="14"/>
    </row>
    <row r="87" spans="1:7">
      <c r="A87" s="14"/>
      <c r="B87" s="164"/>
      <c r="C87" s="14"/>
      <c r="D87" s="14"/>
      <c r="E87" s="14"/>
      <c r="F87" s="14"/>
    </row>
    <row r="88" spans="1:7">
      <c r="A88" s="116"/>
      <c r="B88" s="196"/>
      <c r="C88" s="116"/>
      <c r="D88" s="116"/>
      <c r="E88" s="117"/>
      <c r="F88" s="117"/>
    </row>
    <row r="89" spans="1:7">
      <c r="A89" s="225" t="s">
        <v>439</v>
      </c>
      <c r="B89" s="225"/>
      <c r="C89" s="118"/>
      <c r="D89" s="225" t="s">
        <v>440</v>
      </c>
      <c r="E89" s="225"/>
      <c r="F89" s="119"/>
      <c r="G89" s="104"/>
    </row>
    <row r="90" spans="1:7">
      <c r="A90" s="224" t="s">
        <v>438</v>
      </c>
      <c r="B90" s="224"/>
      <c r="C90" s="118"/>
      <c r="D90" s="224" t="s">
        <v>441</v>
      </c>
      <c r="E90" s="224"/>
      <c r="F90" s="119"/>
      <c r="G90" s="104"/>
    </row>
    <row r="91" spans="1:7">
      <c r="A91" s="116"/>
      <c r="B91" s="196"/>
      <c r="C91" s="116"/>
      <c r="D91" s="119"/>
      <c r="E91" s="119"/>
      <c r="F91" s="119"/>
      <c r="G91" s="104"/>
    </row>
    <row r="92" spans="1:7">
      <c r="A92" s="116"/>
      <c r="B92" s="196"/>
      <c r="C92" s="116"/>
      <c r="D92" s="116"/>
      <c r="E92" s="116"/>
      <c r="F92" s="116"/>
    </row>
    <row r="93" spans="1:7">
      <c r="A93" s="116"/>
      <c r="B93" s="196"/>
      <c r="C93" s="116"/>
      <c r="D93" s="116"/>
      <c r="E93" s="116"/>
      <c r="F93" s="116"/>
    </row>
    <row r="94" spans="1:7">
      <c r="A94" s="103"/>
      <c r="B94" s="197"/>
      <c r="C94" s="103"/>
      <c r="D94" s="103"/>
      <c r="E94" s="103"/>
      <c r="F94" s="10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G19" sqref="G19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45" t="s">
        <v>437</v>
      </c>
      <c r="B1" s="246"/>
      <c r="C1" s="246"/>
      <c r="D1" s="246"/>
      <c r="E1" s="246"/>
      <c r="F1" s="246"/>
      <c r="G1" s="246"/>
      <c r="H1" s="246"/>
      <c r="I1" s="247"/>
    </row>
    <row r="2" spans="1:9" ht="15.75" thickBot="1">
      <c r="A2" s="248" t="s">
        <v>446</v>
      </c>
      <c r="B2" s="249"/>
      <c r="C2" s="249"/>
      <c r="D2" s="249"/>
      <c r="E2" s="249"/>
      <c r="F2" s="249"/>
      <c r="G2" s="249"/>
      <c r="H2" s="249"/>
      <c r="I2" s="250"/>
    </row>
    <row r="3" spans="1:9" ht="15.75" thickBot="1">
      <c r="A3" s="248" t="s">
        <v>456</v>
      </c>
      <c r="B3" s="249"/>
      <c r="C3" s="249"/>
      <c r="D3" s="249"/>
      <c r="E3" s="249"/>
      <c r="F3" s="249"/>
      <c r="G3" s="249"/>
      <c r="H3" s="249"/>
      <c r="I3" s="250"/>
    </row>
    <row r="4" spans="1:9" ht="15.75" thickBot="1">
      <c r="A4" s="248" t="s">
        <v>0</v>
      </c>
      <c r="B4" s="249"/>
      <c r="C4" s="249"/>
      <c r="D4" s="249"/>
      <c r="E4" s="249"/>
      <c r="F4" s="249"/>
      <c r="G4" s="249"/>
      <c r="H4" s="249"/>
      <c r="I4" s="250"/>
    </row>
    <row r="5" spans="1:9" ht="39" customHeight="1">
      <c r="A5" s="251" t="s">
        <v>119</v>
      </c>
      <c r="B5" s="252"/>
      <c r="C5" s="70" t="s">
        <v>120</v>
      </c>
      <c r="D5" s="242" t="s">
        <v>121</v>
      </c>
      <c r="E5" s="242" t="s">
        <v>122</v>
      </c>
      <c r="F5" s="242" t="s">
        <v>123</v>
      </c>
      <c r="G5" s="70" t="s">
        <v>124</v>
      </c>
      <c r="H5" s="242" t="s">
        <v>126</v>
      </c>
      <c r="I5" s="242" t="s">
        <v>127</v>
      </c>
    </row>
    <row r="6" spans="1:9" ht="39.75" customHeight="1" thickBot="1">
      <c r="A6" s="253"/>
      <c r="B6" s="254"/>
      <c r="C6" s="71" t="s">
        <v>444</v>
      </c>
      <c r="D6" s="244"/>
      <c r="E6" s="244"/>
      <c r="F6" s="244"/>
      <c r="G6" s="71" t="s">
        <v>125</v>
      </c>
      <c r="H6" s="244"/>
      <c r="I6" s="244"/>
    </row>
    <row r="7" spans="1:9">
      <c r="A7" s="236"/>
      <c r="B7" s="237"/>
      <c r="C7" s="4"/>
      <c r="D7" s="4"/>
      <c r="E7" s="4"/>
      <c r="F7" s="4"/>
      <c r="G7" s="4"/>
      <c r="H7" s="4"/>
      <c r="I7" s="4"/>
    </row>
    <row r="8" spans="1:9">
      <c r="A8" s="238" t="s">
        <v>128</v>
      </c>
      <c r="B8" s="239"/>
      <c r="C8" s="88">
        <f>SUM(C9,C13,)</f>
        <v>0</v>
      </c>
      <c r="D8" s="88">
        <v>0</v>
      </c>
      <c r="E8" s="88">
        <v>0</v>
      </c>
      <c r="F8" s="88">
        <v>0</v>
      </c>
      <c r="G8" s="88">
        <f>D8+C8+E8+F8</f>
        <v>0</v>
      </c>
      <c r="H8" s="88">
        <v>0</v>
      </c>
      <c r="I8" s="88">
        <v>0</v>
      </c>
    </row>
    <row r="9" spans="1:9">
      <c r="A9" s="238" t="s">
        <v>129</v>
      </c>
      <c r="B9" s="239"/>
      <c r="C9" s="83">
        <f>SUM(C10:C12)</f>
        <v>0</v>
      </c>
      <c r="D9" s="83">
        <f t="shared" ref="D9:I9" si="0">SUM(D10:D12)</f>
        <v>0</v>
      </c>
      <c r="E9" s="83">
        <f t="shared" si="0"/>
        <v>0</v>
      </c>
      <c r="F9" s="83">
        <f t="shared" si="0"/>
        <v>0</v>
      </c>
      <c r="G9" s="88">
        <f>D9+C9+E9+F9</f>
        <v>0</v>
      </c>
      <c r="H9" s="83">
        <f t="shared" si="0"/>
        <v>0</v>
      </c>
      <c r="I9" s="83">
        <f t="shared" si="0"/>
        <v>0</v>
      </c>
    </row>
    <row r="10" spans="1:9">
      <c r="A10" s="240" t="s">
        <v>130</v>
      </c>
      <c r="B10" s="241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</row>
    <row r="11" spans="1:9">
      <c r="A11" s="240" t="s">
        <v>131</v>
      </c>
      <c r="B11" s="241"/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</row>
    <row r="12" spans="1:9">
      <c r="A12" s="240" t="s">
        <v>132</v>
      </c>
      <c r="B12" s="241"/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</row>
    <row r="13" spans="1:9">
      <c r="A13" s="238" t="s">
        <v>133</v>
      </c>
      <c r="B13" s="239"/>
      <c r="C13" s="83">
        <f>SUM(C14:C16)</f>
        <v>0</v>
      </c>
      <c r="D13" s="83">
        <f t="shared" ref="D13:I13" si="1">SUM(D14:D16)</f>
        <v>0</v>
      </c>
      <c r="E13" s="83">
        <f t="shared" si="1"/>
        <v>0</v>
      </c>
      <c r="F13" s="83">
        <f t="shared" si="1"/>
        <v>0</v>
      </c>
      <c r="G13" s="88">
        <f>D13+C13+E13+F13</f>
        <v>0</v>
      </c>
      <c r="H13" s="83">
        <f t="shared" si="1"/>
        <v>0</v>
      </c>
      <c r="I13" s="83">
        <f t="shared" si="1"/>
        <v>0</v>
      </c>
    </row>
    <row r="14" spans="1:9">
      <c r="A14" s="240" t="s">
        <v>134</v>
      </c>
      <c r="B14" s="241"/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</row>
    <row r="15" spans="1:9">
      <c r="A15" s="240" t="s">
        <v>135</v>
      </c>
      <c r="B15" s="241"/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</row>
    <row r="16" spans="1:9">
      <c r="A16" s="240" t="s">
        <v>136</v>
      </c>
      <c r="B16" s="241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</row>
    <row r="17" spans="1:9">
      <c r="A17" s="238" t="s">
        <v>137</v>
      </c>
      <c r="B17" s="239"/>
      <c r="C17" s="169">
        <v>9435151</v>
      </c>
      <c r="D17" s="84">
        <v>0</v>
      </c>
      <c r="E17" s="84">
        <v>0</v>
      </c>
      <c r="F17" s="84">
        <v>0</v>
      </c>
      <c r="G17" s="169">
        <f>+'FORMATO 1'!E46</f>
        <v>3702085</v>
      </c>
      <c r="H17" s="84">
        <v>0</v>
      </c>
      <c r="I17" s="84">
        <v>0</v>
      </c>
    </row>
    <row r="18" spans="1:9">
      <c r="A18" s="240"/>
      <c r="B18" s="241"/>
      <c r="C18" s="84"/>
      <c r="D18" s="84"/>
      <c r="E18" s="84"/>
      <c r="F18" s="84"/>
      <c r="G18" s="89">
        <f>D18+C18+E18+F18</f>
        <v>0</v>
      </c>
      <c r="H18" s="84"/>
      <c r="I18" s="84"/>
    </row>
    <row r="19" spans="1:9" ht="21.75" customHeight="1">
      <c r="A19" s="238" t="s">
        <v>138</v>
      </c>
      <c r="B19" s="239"/>
      <c r="C19" s="170">
        <f>C8+C17</f>
        <v>9435151</v>
      </c>
      <c r="D19" s="83">
        <f t="shared" ref="D19:I19" si="2">D8+D17</f>
        <v>0</v>
      </c>
      <c r="E19" s="83">
        <f t="shared" si="2"/>
        <v>0</v>
      </c>
      <c r="F19" s="83">
        <f t="shared" si="2"/>
        <v>0</v>
      </c>
      <c r="G19" s="170">
        <f t="shared" si="2"/>
        <v>3702085</v>
      </c>
      <c r="H19" s="83">
        <v>0</v>
      </c>
      <c r="I19" s="83">
        <f t="shared" si="2"/>
        <v>0</v>
      </c>
    </row>
    <row r="20" spans="1:9">
      <c r="A20" s="238"/>
      <c r="B20" s="239"/>
      <c r="C20" s="83"/>
      <c r="D20" s="83"/>
      <c r="E20" s="83"/>
      <c r="F20" s="83"/>
      <c r="G20" s="88"/>
      <c r="H20" s="83"/>
      <c r="I20" s="83"/>
    </row>
    <row r="21" spans="1:9" ht="23.25" customHeight="1">
      <c r="A21" s="238" t="s">
        <v>146</v>
      </c>
      <c r="B21" s="239"/>
      <c r="C21" s="83">
        <f>SUM(C22:C24)</f>
        <v>0</v>
      </c>
      <c r="D21" s="83">
        <f t="shared" ref="D21:I21" si="3">SUM(D22:D24)</f>
        <v>0</v>
      </c>
      <c r="E21" s="83">
        <f t="shared" si="3"/>
        <v>0</v>
      </c>
      <c r="F21" s="83">
        <f t="shared" si="3"/>
        <v>0</v>
      </c>
      <c r="G21" s="88">
        <f>D21+C21+E21+F21</f>
        <v>0</v>
      </c>
      <c r="H21" s="83">
        <f t="shared" si="3"/>
        <v>0</v>
      </c>
      <c r="I21" s="83">
        <f t="shared" si="3"/>
        <v>0</v>
      </c>
    </row>
    <row r="22" spans="1:9">
      <c r="A22" s="240" t="s">
        <v>139</v>
      </c>
      <c r="B22" s="241"/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>
      <c r="A23" s="240" t="s">
        <v>140</v>
      </c>
      <c r="B23" s="241"/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>
      <c r="A24" s="240" t="s">
        <v>141</v>
      </c>
      <c r="B24" s="241"/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>
      <c r="A25" s="257"/>
      <c r="B25" s="258"/>
      <c r="C25" s="88"/>
      <c r="D25" s="88"/>
      <c r="E25" s="88"/>
      <c r="F25" s="88"/>
      <c r="G25" s="88"/>
      <c r="H25" s="88"/>
      <c r="I25" s="88"/>
    </row>
    <row r="26" spans="1:9" ht="21.75" customHeight="1">
      <c r="A26" s="238" t="s">
        <v>142</v>
      </c>
      <c r="B26" s="239"/>
      <c r="C26" s="88">
        <f>SUM(C27:C29)</f>
        <v>0</v>
      </c>
      <c r="D26" s="88">
        <f t="shared" ref="D26:I26" si="4">SUM(D27:D29)</f>
        <v>0</v>
      </c>
      <c r="E26" s="88">
        <f t="shared" si="4"/>
        <v>0</v>
      </c>
      <c r="F26" s="88">
        <f t="shared" si="4"/>
        <v>0</v>
      </c>
      <c r="G26" s="88">
        <f>D26+C26+E26+F26</f>
        <v>0</v>
      </c>
      <c r="H26" s="88">
        <f t="shared" si="4"/>
        <v>0</v>
      </c>
      <c r="I26" s="88">
        <f t="shared" si="4"/>
        <v>0</v>
      </c>
    </row>
    <row r="27" spans="1:9" ht="16.5" customHeight="1">
      <c r="A27" s="240" t="s">
        <v>143</v>
      </c>
      <c r="B27" s="241"/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>
      <c r="A28" s="240" t="s">
        <v>144</v>
      </c>
      <c r="B28" s="241"/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>
      <c r="A29" s="240" t="s">
        <v>145</v>
      </c>
      <c r="B29" s="241"/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5.75" thickBot="1">
      <c r="A30" s="255"/>
      <c r="B30" s="256"/>
      <c r="C30" s="8"/>
      <c r="D30" s="8"/>
      <c r="E30" s="8"/>
      <c r="F30" s="8"/>
      <c r="G30" s="8"/>
      <c r="H30" s="8"/>
      <c r="I30" s="8"/>
    </row>
    <row r="31" spans="1:9" ht="15.75" thickBot="1"/>
    <row r="32" spans="1:9" ht="22.5">
      <c r="A32" s="242" t="s">
        <v>147</v>
      </c>
      <c r="B32" s="150" t="s">
        <v>148</v>
      </c>
      <c r="C32" s="150" t="s">
        <v>150</v>
      </c>
      <c r="D32" s="150" t="s">
        <v>153</v>
      </c>
      <c r="E32" s="242" t="s">
        <v>155</v>
      </c>
      <c r="F32" s="150" t="s">
        <v>156</v>
      </c>
    </row>
    <row r="33" spans="1:9">
      <c r="A33" s="243"/>
      <c r="B33" s="155" t="s">
        <v>149</v>
      </c>
      <c r="C33" s="155" t="s">
        <v>151</v>
      </c>
      <c r="D33" s="155" t="s">
        <v>154</v>
      </c>
      <c r="E33" s="243"/>
      <c r="F33" s="155" t="s">
        <v>157</v>
      </c>
    </row>
    <row r="34" spans="1:9" ht="15.75" thickBot="1">
      <c r="A34" s="244"/>
      <c r="B34" s="124"/>
      <c r="C34" s="151" t="s">
        <v>152</v>
      </c>
      <c r="D34" s="124"/>
      <c r="E34" s="244"/>
      <c r="F34" s="124"/>
    </row>
    <row r="35" spans="1:9" ht="45">
      <c r="A35" s="11" t="s">
        <v>158</v>
      </c>
      <c r="B35" s="152">
        <f>SUM(B37:B38)</f>
        <v>0</v>
      </c>
      <c r="C35" s="152">
        <f t="shared" ref="C35:F35" si="5">SUM(C37:C38)</f>
        <v>0</v>
      </c>
      <c r="D35" s="152">
        <f t="shared" si="5"/>
        <v>0</v>
      </c>
      <c r="E35" s="152">
        <f t="shared" si="5"/>
        <v>0</v>
      </c>
      <c r="F35" s="152">
        <f t="shared" si="5"/>
        <v>0</v>
      </c>
    </row>
    <row r="36" spans="1:9">
      <c r="A36" s="5" t="s">
        <v>159</v>
      </c>
      <c r="B36" s="153">
        <v>0</v>
      </c>
      <c r="C36" s="153">
        <v>0</v>
      </c>
      <c r="D36" s="153">
        <v>0</v>
      </c>
      <c r="E36" s="153">
        <v>0</v>
      </c>
      <c r="F36" s="153">
        <v>0</v>
      </c>
    </row>
    <row r="37" spans="1:9">
      <c r="A37" s="5" t="s">
        <v>160</v>
      </c>
      <c r="B37" s="153">
        <v>0</v>
      </c>
      <c r="C37" s="153">
        <v>0</v>
      </c>
      <c r="D37" s="153">
        <v>0</v>
      </c>
      <c r="E37" s="153">
        <v>0</v>
      </c>
      <c r="F37" s="153">
        <v>0</v>
      </c>
    </row>
    <row r="38" spans="1:9" ht="15.75" thickBot="1">
      <c r="A38" s="10" t="s">
        <v>161</v>
      </c>
      <c r="B38" s="154">
        <v>0</v>
      </c>
      <c r="C38" s="154">
        <v>0</v>
      </c>
      <c r="D38" s="154">
        <v>0</v>
      </c>
      <c r="E38" s="154">
        <v>0</v>
      </c>
      <c r="F38" s="154">
        <v>0</v>
      </c>
    </row>
    <row r="43" spans="1:9">
      <c r="A43" s="107"/>
      <c r="B43" s="107"/>
      <c r="C43" s="107"/>
      <c r="D43" s="107"/>
      <c r="E43" s="107"/>
      <c r="F43" s="107"/>
      <c r="G43" s="107"/>
      <c r="H43" s="107"/>
      <c r="I43" s="107"/>
    </row>
    <row r="44" spans="1:9">
      <c r="A44" s="235" t="s">
        <v>439</v>
      </c>
      <c r="B44" s="235"/>
      <c r="C44" s="235"/>
      <c r="D44" s="115"/>
      <c r="E44" s="235" t="s">
        <v>440</v>
      </c>
      <c r="F44" s="235"/>
      <c r="G44" s="235"/>
      <c r="H44" s="115"/>
      <c r="I44" s="115"/>
    </row>
    <row r="45" spans="1:9" ht="15" customHeight="1">
      <c r="A45" s="224" t="s">
        <v>438</v>
      </c>
      <c r="B45" s="224"/>
      <c r="C45" s="224"/>
      <c r="D45" s="115"/>
      <c r="E45" s="224" t="s">
        <v>441</v>
      </c>
      <c r="F45" s="224"/>
      <c r="G45" s="224"/>
      <c r="H45" s="115"/>
      <c r="I45" s="115"/>
    </row>
    <row r="46" spans="1:9" ht="15" customHeight="1">
      <c r="A46" s="115"/>
      <c r="B46" s="115"/>
      <c r="C46" s="115"/>
      <c r="D46" s="115"/>
      <c r="E46" s="115"/>
      <c r="F46" s="115"/>
      <c r="G46" s="115"/>
      <c r="H46" s="115"/>
      <c r="I46" s="115"/>
    </row>
    <row r="48" spans="1:9">
      <c r="C48" s="103"/>
    </row>
    <row r="49" spans="3:3">
      <c r="C49" s="103"/>
    </row>
    <row r="50" spans="3:3">
      <c r="C50" s="103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J6" sqref="J6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45" t="s">
        <v>437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</row>
    <row r="2" spans="1:11" ht="15.75" thickBot="1">
      <c r="A2" s="248" t="s">
        <v>453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</row>
    <row r="3" spans="1:11" ht="15.75" thickBot="1">
      <c r="A3" s="248" t="s">
        <v>457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5.75" thickBot="1">
      <c r="A4" s="248" t="s">
        <v>0</v>
      </c>
      <c r="B4" s="249"/>
      <c r="C4" s="249"/>
      <c r="D4" s="249"/>
      <c r="E4" s="249"/>
      <c r="F4" s="249"/>
      <c r="G4" s="249"/>
      <c r="H4" s="249"/>
      <c r="I4" s="249"/>
      <c r="J4" s="249"/>
      <c r="K4" s="250"/>
    </row>
    <row r="5" spans="1:11" ht="113.25" thickBot="1">
      <c r="A5" s="72" t="s">
        <v>162</v>
      </c>
      <c r="B5" s="71" t="s">
        <v>163</v>
      </c>
      <c r="C5" s="71" t="s">
        <v>164</v>
      </c>
      <c r="D5" s="71" t="s">
        <v>165</v>
      </c>
      <c r="E5" s="71" t="s">
        <v>166</v>
      </c>
      <c r="F5" s="71" t="s">
        <v>167</v>
      </c>
      <c r="G5" s="71" t="s">
        <v>168</v>
      </c>
      <c r="H5" s="71" t="s">
        <v>169</v>
      </c>
      <c r="I5" s="71" t="s">
        <v>458</v>
      </c>
      <c r="J5" s="71" t="s">
        <v>459</v>
      </c>
      <c r="K5" s="71" t="s">
        <v>460</v>
      </c>
    </row>
    <row r="6" spans="1:11">
      <c r="A6" s="3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7.5">
      <c r="A7" s="11" t="s">
        <v>170</v>
      </c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</row>
    <row r="8" spans="1:11">
      <c r="A8" s="16" t="s">
        <v>171</v>
      </c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</row>
    <row r="9" spans="1:11">
      <c r="A9" s="16" t="s">
        <v>172</v>
      </c>
      <c r="B9" s="153">
        <v>0</v>
      </c>
      <c r="C9" s="153">
        <v>0</v>
      </c>
      <c r="D9" s="153">
        <v>0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</row>
    <row r="10" spans="1:11">
      <c r="A10" s="16" t="s">
        <v>173</v>
      </c>
      <c r="B10" s="153">
        <v>0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</row>
    <row r="11" spans="1:11">
      <c r="A11" s="16" t="s">
        <v>174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</row>
    <row r="12" spans="1:11">
      <c r="A12" s="6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ht="45">
      <c r="A13" s="11" t="s">
        <v>175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</row>
    <row r="14" spans="1:11" ht="33.75">
      <c r="A14" s="16" t="s">
        <v>176</v>
      </c>
      <c r="B14" s="153">
        <v>0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</row>
    <row r="15" spans="1:11" ht="33.75">
      <c r="A15" s="16" t="s">
        <v>177</v>
      </c>
      <c r="B15" s="153">
        <v>0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</row>
    <row r="16" spans="1:11" ht="33.75">
      <c r="A16" s="16" t="s">
        <v>178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</row>
    <row r="17" spans="1:12" ht="33.75">
      <c r="A17" s="16" t="s">
        <v>179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</row>
    <row r="18" spans="1:12">
      <c r="A18" s="6"/>
      <c r="B18" s="152"/>
      <c r="C18" s="152"/>
      <c r="D18" s="152"/>
      <c r="E18" s="152"/>
      <c r="F18" s="152"/>
      <c r="G18" s="152"/>
      <c r="H18" s="152"/>
      <c r="I18" s="152"/>
      <c r="J18" s="152"/>
      <c r="K18" s="152"/>
    </row>
    <row r="19" spans="1:12" ht="67.5">
      <c r="A19" s="11" t="s">
        <v>180</v>
      </c>
      <c r="B19" s="152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</row>
    <row r="20" spans="1:12" ht="15.75" thickBot="1">
      <c r="A20" s="10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3" spans="1:1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  <row r="27" spans="1:1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1:12">
      <c r="A28" s="114"/>
      <c r="B28" s="114"/>
      <c r="C28" s="114"/>
      <c r="D28" s="114"/>
      <c r="E28" s="114"/>
      <c r="F28" s="114"/>
      <c r="G28" s="114"/>
      <c r="H28" s="107"/>
      <c r="I28" s="107"/>
      <c r="J28" s="107"/>
      <c r="K28" s="107"/>
      <c r="L28" s="107"/>
    </row>
    <row r="29" spans="1:12">
      <c r="A29" s="114"/>
      <c r="B29" s="114"/>
      <c r="C29" s="225" t="s">
        <v>439</v>
      </c>
      <c r="D29" s="225"/>
      <c r="E29" s="225"/>
      <c r="F29" s="114"/>
      <c r="G29" s="114"/>
      <c r="H29" s="225" t="s">
        <v>440</v>
      </c>
      <c r="I29" s="225"/>
      <c r="J29" s="225"/>
      <c r="K29" s="107"/>
      <c r="L29" s="107"/>
    </row>
    <row r="30" spans="1:12" ht="27" customHeight="1">
      <c r="A30" s="107"/>
      <c r="B30" s="107"/>
      <c r="C30" s="224" t="s">
        <v>438</v>
      </c>
      <c r="D30" s="224"/>
      <c r="E30" s="224"/>
      <c r="F30" s="107"/>
      <c r="G30" s="107"/>
      <c r="H30" s="224" t="s">
        <v>441</v>
      </c>
      <c r="I30" s="224"/>
      <c r="J30" s="224"/>
      <c r="K30" s="107"/>
      <c r="L30" s="107"/>
    </row>
    <row r="31" spans="1:12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2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zoomScale="115" zoomScaleNormal="115" workbookViewId="0">
      <selection activeCell="A14" sqref="A14:B14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  <col min="8" max="8" width="14.7109375" style="129" bestFit="1" customWidth="1"/>
  </cols>
  <sheetData>
    <row r="1" spans="1:7">
      <c r="A1" s="291" t="s">
        <v>437</v>
      </c>
      <c r="B1" s="292"/>
      <c r="C1" s="292"/>
      <c r="D1" s="292"/>
      <c r="E1" s="292"/>
    </row>
    <row r="2" spans="1:7">
      <c r="A2" s="291" t="s">
        <v>447</v>
      </c>
      <c r="B2" s="292"/>
      <c r="C2" s="292"/>
      <c r="D2" s="292"/>
      <c r="E2" s="292"/>
    </row>
    <row r="3" spans="1:7">
      <c r="A3" s="291" t="s">
        <v>461</v>
      </c>
      <c r="B3" s="292"/>
      <c r="C3" s="292"/>
      <c r="D3" s="292"/>
      <c r="E3" s="292"/>
    </row>
    <row r="4" spans="1:7" ht="15.75" thickBot="1">
      <c r="A4" s="293" t="s">
        <v>0</v>
      </c>
      <c r="B4" s="294"/>
      <c r="C4" s="294"/>
      <c r="D4" s="294"/>
      <c r="E4" s="294"/>
    </row>
    <row r="5" spans="1:7">
      <c r="A5" s="267" t="s">
        <v>1</v>
      </c>
      <c r="B5" s="268"/>
      <c r="C5" s="73" t="s">
        <v>181</v>
      </c>
      <c r="D5" s="242" t="s">
        <v>183</v>
      </c>
      <c r="E5" s="73" t="s">
        <v>184</v>
      </c>
    </row>
    <row r="6" spans="1:7" ht="15.75" thickBot="1">
      <c r="A6" s="269"/>
      <c r="B6" s="270"/>
      <c r="C6" s="71" t="s">
        <v>182</v>
      </c>
      <c r="D6" s="244"/>
      <c r="E6" s="71" t="s">
        <v>185</v>
      </c>
    </row>
    <row r="7" spans="1:7">
      <c r="A7" s="273"/>
      <c r="B7" s="274"/>
      <c r="C7" s="18"/>
      <c r="D7" s="18"/>
      <c r="E7" s="18"/>
    </row>
    <row r="8" spans="1:7">
      <c r="A8" s="275" t="s">
        <v>186</v>
      </c>
      <c r="B8" s="276"/>
      <c r="C8" s="170">
        <f>SUM(C9:C11)</f>
        <v>235384800</v>
      </c>
      <c r="D8" s="170">
        <f>SUM(D9:D11)</f>
        <v>290626935</v>
      </c>
      <c r="E8" s="170">
        <f>SUM(E9:E11)</f>
        <v>290626935</v>
      </c>
    </row>
    <row r="9" spans="1:7">
      <c r="A9" s="279" t="s">
        <v>187</v>
      </c>
      <c r="B9" s="280"/>
      <c r="C9" s="169">
        <v>235384800</v>
      </c>
      <c r="D9" s="169">
        <v>290626935</v>
      </c>
      <c r="E9" s="169">
        <f>+D9</f>
        <v>290626935</v>
      </c>
    </row>
    <row r="10" spans="1:7">
      <c r="A10" s="279" t="s">
        <v>188</v>
      </c>
      <c r="B10" s="280"/>
      <c r="C10" s="66">
        <v>0</v>
      </c>
      <c r="D10" s="66">
        <v>0</v>
      </c>
      <c r="E10" s="66">
        <v>0</v>
      </c>
    </row>
    <row r="11" spans="1:7">
      <c r="A11" s="279" t="s">
        <v>189</v>
      </c>
      <c r="B11" s="280"/>
      <c r="C11" s="66">
        <v>0</v>
      </c>
      <c r="D11" s="66">
        <v>0</v>
      </c>
      <c r="E11" s="66">
        <v>0</v>
      </c>
      <c r="G11" s="56"/>
    </row>
    <row r="12" spans="1:7">
      <c r="A12" s="279"/>
      <c r="B12" s="280"/>
      <c r="C12" s="66"/>
      <c r="D12" s="66"/>
      <c r="E12" s="66"/>
    </row>
    <row r="13" spans="1:7">
      <c r="A13" s="275" t="s">
        <v>221</v>
      </c>
      <c r="B13" s="276"/>
      <c r="C13" s="170">
        <f>SUM(C14:C15)</f>
        <v>235384800</v>
      </c>
      <c r="D13" s="170">
        <f>SUM(D14:D15)</f>
        <v>281964063</v>
      </c>
      <c r="E13" s="170">
        <f>SUM(E14:E15)</f>
        <v>281701998</v>
      </c>
    </row>
    <row r="14" spans="1:7">
      <c r="A14" s="279" t="s">
        <v>190</v>
      </c>
      <c r="B14" s="280"/>
      <c r="C14" s="169">
        <v>235384800</v>
      </c>
      <c r="D14" s="169">
        <v>281964063</v>
      </c>
      <c r="E14" s="169">
        <v>281701998</v>
      </c>
      <c r="G14" s="56"/>
    </row>
    <row r="15" spans="1:7">
      <c r="A15" s="279" t="s">
        <v>191</v>
      </c>
      <c r="B15" s="280"/>
      <c r="C15" s="66">
        <v>0</v>
      </c>
      <c r="D15" s="66">
        <v>0</v>
      </c>
      <c r="E15" s="66">
        <v>0</v>
      </c>
    </row>
    <row r="16" spans="1:7">
      <c r="A16" s="279"/>
      <c r="B16" s="280"/>
      <c r="C16" s="18"/>
      <c r="D16" s="18"/>
      <c r="E16" s="18"/>
    </row>
    <row r="17" spans="1:7">
      <c r="A17" s="275" t="s">
        <v>192</v>
      </c>
      <c r="B17" s="276"/>
      <c r="C17" s="148">
        <f>SUM(C18:C19)</f>
        <v>0</v>
      </c>
      <c r="D17" s="148">
        <f>SUM(D18:D19)</f>
        <v>0</v>
      </c>
      <c r="E17" s="148">
        <f>SUM(E18:E19)</f>
        <v>0</v>
      </c>
    </row>
    <row r="18" spans="1:7">
      <c r="A18" s="279" t="s">
        <v>193</v>
      </c>
      <c r="B18" s="280"/>
      <c r="C18" s="139">
        <v>0</v>
      </c>
      <c r="D18" s="140">
        <v>0</v>
      </c>
      <c r="E18" s="139">
        <v>0</v>
      </c>
    </row>
    <row r="19" spans="1:7">
      <c r="A19" s="279" t="s">
        <v>194</v>
      </c>
      <c r="B19" s="280"/>
      <c r="C19" s="66">
        <v>0</v>
      </c>
      <c r="D19" s="66">
        <v>0</v>
      </c>
      <c r="E19" s="66">
        <v>0</v>
      </c>
    </row>
    <row r="20" spans="1:7">
      <c r="A20" s="279"/>
      <c r="B20" s="280"/>
      <c r="C20" s="165"/>
      <c r="D20" s="166"/>
      <c r="E20" s="166"/>
    </row>
    <row r="21" spans="1:7">
      <c r="A21" s="275" t="s">
        <v>195</v>
      </c>
      <c r="B21" s="276"/>
      <c r="C21" s="62">
        <f>C8-C13+C17</f>
        <v>0</v>
      </c>
      <c r="D21" s="170">
        <f>D8-D13+D17</f>
        <v>8662872</v>
      </c>
      <c r="E21" s="170">
        <f>E8-E13+E17</f>
        <v>8924937</v>
      </c>
      <c r="F21" s="56"/>
      <c r="G21" s="56"/>
    </row>
    <row r="22" spans="1:7">
      <c r="A22" s="275" t="s">
        <v>196</v>
      </c>
      <c r="B22" s="276"/>
      <c r="C22" s="62">
        <f>C21-C11</f>
        <v>0</v>
      </c>
      <c r="D22" s="170">
        <f>D21-D11</f>
        <v>8662872</v>
      </c>
      <c r="E22" s="170">
        <f>E21-E11</f>
        <v>8924937</v>
      </c>
    </row>
    <row r="23" spans="1:7" ht="15" customHeight="1">
      <c r="A23" s="275" t="s">
        <v>197</v>
      </c>
      <c r="B23" s="276"/>
      <c r="C23" s="295">
        <f>C22-C17</f>
        <v>0</v>
      </c>
      <c r="D23" s="170">
        <f>D22-D17</f>
        <v>8662872</v>
      </c>
      <c r="E23" s="170">
        <f>E22-E17</f>
        <v>8924937</v>
      </c>
      <c r="F23" s="56"/>
    </row>
    <row r="24" spans="1:7" ht="15.75" thickBot="1">
      <c r="A24" s="289"/>
      <c r="B24" s="290"/>
      <c r="C24" s="296"/>
      <c r="D24" s="66"/>
      <c r="E24" s="66"/>
    </row>
    <row r="25" spans="1:7" ht="15.75" thickBot="1">
      <c r="A25" s="265" t="s">
        <v>198</v>
      </c>
      <c r="B25" s="266"/>
      <c r="C25" s="74" t="s">
        <v>199</v>
      </c>
      <c r="D25" s="74" t="s">
        <v>183</v>
      </c>
      <c r="E25" s="74" t="s">
        <v>200</v>
      </c>
    </row>
    <row r="26" spans="1:7">
      <c r="A26" s="273"/>
      <c r="B26" s="274"/>
      <c r="C26" s="18"/>
      <c r="D26" s="18"/>
      <c r="E26" s="18"/>
    </row>
    <row r="27" spans="1:7">
      <c r="A27" s="275" t="s">
        <v>201</v>
      </c>
      <c r="B27" s="276"/>
      <c r="C27" s="81">
        <f>SUM(C28:C29)</f>
        <v>0</v>
      </c>
      <c r="D27" s="81">
        <f>SUM(D28:D29)</f>
        <v>0</v>
      </c>
      <c r="E27" s="81">
        <f>SUM(E28:E29)</f>
        <v>0</v>
      </c>
    </row>
    <row r="28" spans="1:7">
      <c r="A28" s="279" t="s">
        <v>202</v>
      </c>
      <c r="B28" s="280"/>
      <c r="C28" s="66">
        <v>0</v>
      </c>
      <c r="D28" s="66">
        <v>0</v>
      </c>
      <c r="E28" s="66">
        <v>0</v>
      </c>
    </row>
    <row r="29" spans="1:7">
      <c r="A29" s="279" t="s">
        <v>203</v>
      </c>
      <c r="B29" s="280"/>
      <c r="C29" s="66">
        <v>0</v>
      </c>
      <c r="D29" s="66">
        <v>0</v>
      </c>
      <c r="E29" s="66">
        <v>0</v>
      </c>
    </row>
    <row r="30" spans="1:7">
      <c r="A30" s="279"/>
      <c r="B30" s="280"/>
      <c r="C30" s="81"/>
      <c r="D30" s="81"/>
      <c r="E30" s="81"/>
    </row>
    <row r="31" spans="1:7">
      <c r="A31" s="275" t="s">
        <v>204</v>
      </c>
      <c r="B31" s="276"/>
      <c r="C31" s="80">
        <f>C23+C27</f>
        <v>0</v>
      </c>
      <c r="D31" s="170">
        <f>D23+D27</f>
        <v>8662872</v>
      </c>
      <c r="E31" s="170">
        <f>E23+E27</f>
        <v>8924937</v>
      </c>
    </row>
    <row r="32" spans="1:7" ht="15.75" thickBot="1">
      <c r="A32" s="281"/>
      <c r="B32" s="282"/>
      <c r="C32" s="19"/>
      <c r="D32" s="60"/>
      <c r="E32" s="60"/>
    </row>
    <row r="33" spans="1:5">
      <c r="A33" s="267" t="s">
        <v>198</v>
      </c>
      <c r="B33" s="268"/>
      <c r="C33" s="242" t="s">
        <v>205</v>
      </c>
      <c r="D33" s="271" t="s">
        <v>183</v>
      </c>
      <c r="E33" s="75" t="s">
        <v>184</v>
      </c>
    </row>
    <row r="34" spans="1:5" ht="15.75" thickBot="1">
      <c r="A34" s="269"/>
      <c r="B34" s="270"/>
      <c r="C34" s="244"/>
      <c r="D34" s="272"/>
      <c r="E34" s="76" t="s">
        <v>200</v>
      </c>
    </row>
    <row r="35" spans="1:5">
      <c r="A35" s="20"/>
      <c r="B35" s="21"/>
      <c r="C35" s="21"/>
      <c r="D35" s="21"/>
      <c r="E35" s="21"/>
    </row>
    <row r="36" spans="1:5">
      <c r="A36" s="285" t="s">
        <v>206</v>
      </c>
      <c r="B36" s="286"/>
      <c r="C36" s="159">
        <f>SUM(C37:C38)</f>
        <v>0</v>
      </c>
      <c r="D36" s="159">
        <f>SUM(D37:D38)</f>
        <v>0</v>
      </c>
      <c r="E36" s="159">
        <f>SUM(E37:E38)</f>
        <v>0</v>
      </c>
    </row>
    <row r="37" spans="1:5">
      <c r="A37" s="277" t="s">
        <v>207</v>
      </c>
      <c r="B37" s="278"/>
      <c r="C37" s="66">
        <v>0</v>
      </c>
      <c r="D37" s="66">
        <v>0</v>
      </c>
      <c r="E37" s="66">
        <v>0</v>
      </c>
    </row>
    <row r="38" spans="1:5">
      <c r="A38" s="277" t="s">
        <v>208</v>
      </c>
      <c r="B38" s="278"/>
      <c r="C38" s="66">
        <v>0</v>
      </c>
      <c r="D38" s="66">
        <v>0</v>
      </c>
      <c r="E38" s="66">
        <v>0</v>
      </c>
    </row>
    <row r="39" spans="1:5">
      <c r="A39" s="285" t="s">
        <v>209</v>
      </c>
      <c r="B39" s="286"/>
      <c r="C39" s="159">
        <f>SUM(C40:C41)</f>
        <v>0</v>
      </c>
      <c r="D39" s="159">
        <f>SUM(D40:D41)</f>
        <v>0</v>
      </c>
      <c r="E39" s="159">
        <f>SUM(E40:E41)</f>
        <v>0</v>
      </c>
    </row>
    <row r="40" spans="1:5">
      <c r="A40" s="277" t="s">
        <v>210</v>
      </c>
      <c r="B40" s="278"/>
      <c r="C40" s="66">
        <v>0</v>
      </c>
      <c r="D40" s="66">
        <v>0</v>
      </c>
      <c r="E40" s="66">
        <v>0</v>
      </c>
    </row>
    <row r="41" spans="1:5">
      <c r="A41" s="277" t="s">
        <v>211</v>
      </c>
      <c r="B41" s="278"/>
      <c r="C41" s="66">
        <v>0</v>
      </c>
      <c r="D41" s="66">
        <v>0</v>
      </c>
      <c r="E41" s="66">
        <v>0</v>
      </c>
    </row>
    <row r="42" spans="1:5">
      <c r="A42" s="277"/>
      <c r="B42" s="278"/>
      <c r="C42" s="81"/>
      <c r="D42" s="81"/>
      <c r="E42" s="81"/>
    </row>
    <row r="43" spans="1:5">
      <c r="A43" s="285" t="s">
        <v>212</v>
      </c>
      <c r="B43" s="286"/>
      <c r="C43" s="82">
        <f>C36-C39</f>
        <v>0</v>
      </c>
      <c r="D43" s="82">
        <f>D36-D39</f>
        <v>0</v>
      </c>
      <c r="E43" s="82">
        <f>E36-E39</f>
        <v>0</v>
      </c>
    </row>
    <row r="44" spans="1:5" ht="15.75" thickBot="1">
      <c r="A44" s="287"/>
      <c r="B44" s="288"/>
      <c r="C44" s="50"/>
      <c r="D44" s="50"/>
      <c r="E44" s="50"/>
    </row>
    <row r="45" spans="1:5">
      <c r="A45" s="267" t="s">
        <v>198</v>
      </c>
      <c r="B45" s="268"/>
      <c r="C45" s="75" t="s">
        <v>181</v>
      </c>
      <c r="D45" s="271" t="s">
        <v>183</v>
      </c>
      <c r="E45" s="75" t="s">
        <v>184</v>
      </c>
    </row>
    <row r="46" spans="1:5" ht="15.75" thickBot="1">
      <c r="A46" s="269"/>
      <c r="B46" s="270"/>
      <c r="C46" s="76" t="s">
        <v>199</v>
      </c>
      <c r="D46" s="272"/>
      <c r="E46" s="76" t="s">
        <v>200</v>
      </c>
    </row>
    <row r="47" spans="1:5">
      <c r="A47" s="283"/>
      <c r="B47" s="284"/>
      <c r="C47" s="21"/>
      <c r="D47" s="21"/>
      <c r="E47" s="21"/>
    </row>
    <row r="48" spans="1:5">
      <c r="A48" s="277" t="s">
        <v>213</v>
      </c>
      <c r="B48" s="278"/>
      <c r="C48" s="169">
        <f>C9</f>
        <v>235384800</v>
      </c>
      <c r="D48" s="169">
        <f>D9</f>
        <v>290626935</v>
      </c>
      <c r="E48" s="169">
        <f>E9</f>
        <v>290626935</v>
      </c>
    </row>
    <row r="49" spans="1:5">
      <c r="A49" s="277" t="s">
        <v>214</v>
      </c>
      <c r="B49" s="278"/>
      <c r="C49" s="66">
        <f>C37-C40</f>
        <v>0</v>
      </c>
      <c r="D49" s="66">
        <f>D37-D40</f>
        <v>0</v>
      </c>
      <c r="E49" s="66">
        <f>E37-E40</f>
        <v>0</v>
      </c>
    </row>
    <row r="50" spans="1:5">
      <c r="A50" s="277" t="s">
        <v>207</v>
      </c>
      <c r="B50" s="278"/>
      <c r="C50" s="66">
        <f>C37</f>
        <v>0</v>
      </c>
      <c r="D50" s="66">
        <f>D37</f>
        <v>0</v>
      </c>
      <c r="E50" s="66">
        <f>E37</f>
        <v>0</v>
      </c>
    </row>
    <row r="51" spans="1:5">
      <c r="A51" s="277" t="s">
        <v>210</v>
      </c>
      <c r="B51" s="278"/>
      <c r="C51" s="66">
        <f>C40</f>
        <v>0</v>
      </c>
      <c r="D51" s="66">
        <f>D40</f>
        <v>0</v>
      </c>
      <c r="E51" s="66">
        <f>E40</f>
        <v>0</v>
      </c>
    </row>
    <row r="52" spans="1:5">
      <c r="A52" s="277"/>
      <c r="B52" s="278"/>
      <c r="C52" s="66"/>
      <c r="D52" s="66"/>
      <c r="E52" s="66"/>
    </row>
    <row r="53" spans="1:5">
      <c r="A53" s="277" t="s">
        <v>190</v>
      </c>
      <c r="B53" s="278"/>
      <c r="C53" s="171">
        <f>C14</f>
        <v>235384800</v>
      </c>
      <c r="D53" s="171">
        <f>D14</f>
        <v>281964063</v>
      </c>
      <c r="E53" s="171">
        <f>E14</f>
        <v>281701998</v>
      </c>
    </row>
    <row r="54" spans="1:5">
      <c r="A54" s="277"/>
      <c r="B54" s="278"/>
      <c r="C54" s="81"/>
      <c r="D54" s="81"/>
      <c r="E54" s="81"/>
    </row>
    <row r="55" spans="1:5">
      <c r="A55" s="277" t="s">
        <v>193</v>
      </c>
      <c r="B55" s="278"/>
      <c r="C55" s="87">
        <f>C18</f>
        <v>0</v>
      </c>
      <c r="D55" s="87">
        <f>D18</f>
        <v>0</v>
      </c>
      <c r="E55" s="87">
        <f>E18</f>
        <v>0</v>
      </c>
    </row>
    <row r="56" spans="1:5">
      <c r="A56" s="277"/>
      <c r="B56" s="278"/>
      <c r="C56" s="81"/>
      <c r="D56" s="81"/>
      <c r="E56" s="81"/>
    </row>
    <row r="57" spans="1:5">
      <c r="A57" s="285" t="s">
        <v>215</v>
      </c>
      <c r="B57" s="286"/>
      <c r="C57" s="80">
        <f>C48+C49-C53-C55</f>
        <v>0</v>
      </c>
      <c r="D57" s="172">
        <f>D48+D49-D53-D55</f>
        <v>8662872</v>
      </c>
      <c r="E57" s="172">
        <f>E48+E49-E53-E55</f>
        <v>8924937</v>
      </c>
    </row>
    <row r="58" spans="1:5">
      <c r="A58" s="275" t="s">
        <v>216</v>
      </c>
      <c r="B58" s="276"/>
      <c r="C58" s="259">
        <f>C57-C49</f>
        <v>0</v>
      </c>
      <c r="D58" s="261">
        <f>D57-D49</f>
        <v>8662872</v>
      </c>
      <c r="E58" s="261">
        <f>E57-E49</f>
        <v>8924937</v>
      </c>
    </row>
    <row r="59" spans="1:5" ht="15.75" thickBot="1">
      <c r="A59" s="289"/>
      <c r="B59" s="290"/>
      <c r="C59" s="260"/>
      <c r="D59" s="262"/>
      <c r="E59" s="262"/>
    </row>
    <row r="60" spans="1:5">
      <c r="A60" s="267" t="s">
        <v>198</v>
      </c>
      <c r="B60" s="268"/>
      <c r="C60" s="242" t="s">
        <v>205</v>
      </c>
      <c r="D60" s="271" t="s">
        <v>183</v>
      </c>
      <c r="E60" s="75" t="s">
        <v>184</v>
      </c>
    </row>
    <row r="61" spans="1:5" ht="15.75" thickBot="1">
      <c r="A61" s="269"/>
      <c r="B61" s="270"/>
      <c r="C61" s="244"/>
      <c r="D61" s="272"/>
      <c r="E61" s="76" t="s">
        <v>200</v>
      </c>
    </row>
    <row r="62" spans="1:5">
      <c r="A62" s="283"/>
      <c r="B62" s="284"/>
      <c r="C62" s="21"/>
      <c r="D62" s="21"/>
      <c r="E62" s="21"/>
    </row>
    <row r="63" spans="1:5">
      <c r="A63" s="277" t="s">
        <v>188</v>
      </c>
      <c r="B63" s="278"/>
      <c r="C63" s="66">
        <f>C10</f>
        <v>0</v>
      </c>
      <c r="D63" s="66">
        <f>D10</f>
        <v>0</v>
      </c>
      <c r="E63" s="66">
        <f>E10</f>
        <v>0</v>
      </c>
    </row>
    <row r="64" spans="1:5">
      <c r="A64" s="277" t="s">
        <v>217</v>
      </c>
      <c r="B64" s="278"/>
      <c r="C64" s="66">
        <f>C38-C41</f>
        <v>0</v>
      </c>
      <c r="D64" s="66">
        <f>D38-D41</f>
        <v>0</v>
      </c>
      <c r="E64" s="66">
        <f>E38-E41</f>
        <v>0</v>
      </c>
    </row>
    <row r="65" spans="1:5">
      <c r="A65" s="277" t="s">
        <v>208</v>
      </c>
      <c r="B65" s="278"/>
      <c r="C65" s="66">
        <f>C38</f>
        <v>0</v>
      </c>
      <c r="D65" s="66">
        <f>D38</f>
        <v>0</v>
      </c>
      <c r="E65" s="66">
        <f>E38</f>
        <v>0</v>
      </c>
    </row>
    <row r="66" spans="1:5">
      <c r="A66" s="277" t="s">
        <v>211</v>
      </c>
      <c r="B66" s="278"/>
      <c r="C66" s="66">
        <f>C41</f>
        <v>0</v>
      </c>
      <c r="D66" s="66">
        <f>D41</f>
        <v>0</v>
      </c>
      <c r="E66" s="66">
        <f>E41</f>
        <v>0</v>
      </c>
    </row>
    <row r="67" spans="1:5">
      <c r="A67" s="277"/>
      <c r="B67" s="278"/>
      <c r="C67" s="66"/>
      <c r="D67" s="66"/>
      <c r="E67" s="66"/>
    </row>
    <row r="68" spans="1:5">
      <c r="A68" s="277" t="s">
        <v>218</v>
      </c>
      <c r="B68" s="278"/>
      <c r="C68" s="66">
        <f>C15</f>
        <v>0</v>
      </c>
      <c r="D68" s="66">
        <f>D15</f>
        <v>0</v>
      </c>
      <c r="E68" s="66">
        <f>E15</f>
        <v>0</v>
      </c>
    </row>
    <row r="69" spans="1:5">
      <c r="A69" s="277"/>
      <c r="B69" s="278"/>
      <c r="C69" s="21"/>
      <c r="D69" s="55"/>
      <c r="E69" s="55"/>
    </row>
    <row r="70" spans="1:5">
      <c r="A70" s="277" t="s">
        <v>194</v>
      </c>
      <c r="B70" s="278"/>
      <c r="C70" s="86">
        <f>C19</f>
        <v>0</v>
      </c>
      <c r="D70" s="86">
        <f>D19</f>
        <v>0</v>
      </c>
      <c r="E70" s="86">
        <f>E19</f>
        <v>0</v>
      </c>
    </row>
    <row r="71" spans="1:5">
      <c r="A71" s="277"/>
      <c r="B71" s="278"/>
      <c r="C71" s="78"/>
      <c r="D71" s="78"/>
      <c r="E71" s="78"/>
    </row>
    <row r="72" spans="1:5">
      <c r="A72" s="285" t="s">
        <v>219</v>
      </c>
      <c r="B72" s="286"/>
      <c r="C72" s="79">
        <f>C63+C64-C68+C70</f>
        <v>0</v>
      </c>
      <c r="D72" s="79">
        <f>D63+D64-D68+D70</f>
        <v>0</v>
      </c>
      <c r="E72" s="79">
        <f>E63+E64-E68+E70</f>
        <v>0</v>
      </c>
    </row>
    <row r="73" spans="1:5">
      <c r="A73" s="285" t="s">
        <v>220</v>
      </c>
      <c r="B73" s="286"/>
      <c r="C73" s="263">
        <f>C72-C64</f>
        <v>0</v>
      </c>
      <c r="D73" s="263">
        <f>D72-D64</f>
        <v>0</v>
      </c>
      <c r="E73" s="263">
        <f>E72-E64</f>
        <v>0</v>
      </c>
    </row>
    <row r="74" spans="1:5" ht="15.75" thickBot="1">
      <c r="A74" s="287"/>
      <c r="B74" s="288"/>
      <c r="C74" s="264"/>
      <c r="D74" s="264"/>
      <c r="E74" s="264"/>
    </row>
    <row r="77" spans="1:5">
      <c r="A77" s="107"/>
      <c r="B77" s="107"/>
      <c r="C77" s="107"/>
      <c r="D77" s="107"/>
      <c r="E77" s="107"/>
    </row>
    <row r="78" spans="1:5">
      <c r="A78" s="107"/>
      <c r="B78" s="107"/>
      <c r="C78" s="107"/>
      <c r="D78" s="107"/>
      <c r="E78" s="107"/>
    </row>
    <row r="79" spans="1:5">
      <c r="A79" s="107"/>
      <c r="B79" s="107"/>
      <c r="C79" s="107"/>
      <c r="D79" s="107"/>
      <c r="E79" s="107"/>
    </row>
    <row r="80" spans="1:5">
      <c r="A80" s="107"/>
      <c r="B80" s="107"/>
      <c r="C80" s="107"/>
      <c r="D80" s="107"/>
      <c r="E80" s="107"/>
    </row>
    <row r="81" spans="1:5">
      <c r="A81" s="107"/>
      <c r="B81" s="107"/>
      <c r="C81" s="107"/>
      <c r="D81" s="107"/>
      <c r="E81" s="107"/>
    </row>
    <row r="82" spans="1:5">
      <c r="A82" s="107"/>
      <c r="B82" s="107"/>
      <c r="C82" s="107"/>
      <c r="D82" s="107"/>
      <c r="E82" s="107"/>
    </row>
    <row r="83" spans="1:5">
      <c r="A83" s="107"/>
      <c r="B83" s="107"/>
      <c r="C83" s="107"/>
      <c r="D83" s="107"/>
      <c r="E83" s="107"/>
    </row>
    <row r="84" spans="1:5">
      <c r="A84" s="107"/>
      <c r="B84" s="107"/>
      <c r="C84" s="107"/>
      <c r="D84" s="107"/>
      <c r="E84" s="107"/>
    </row>
    <row r="85" spans="1:5">
      <c r="A85" s="107"/>
      <c r="B85" s="107"/>
      <c r="C85" s="107"/>
      <c r="D85" s="107"/>
      <c r="E85" s="107"/>
    </row>
    <row r="86" spans="1:5">
      <c r="A86" s="107"/>
      <c r="B86" s="107"/>
      <c r="C86" s="107"/>
      <c r="D86" s="107"/>
      <c r="E86" s="107"/>
    </row>
    <row r="87" spans="1:5">
      <c r="A87" s="107"/>
      <c r="B87" s="107"/>
      <c r="C87" s="107"/>
      <c r="D87" s="107"/>
      <c r="E87" s="107"/>
    </row>
    <row r="88" spans="1:5">
      <c r="A88" s="107"/>
      <c r="B88" s="107"/>
      <c r="C88" s="107"/>
      <c r="D88" s="107"/>
      <c r="E88" s="107"/>
    </row>
    <row r="89" spans="1:5">
      <c r="A89" s="107"/>
      <c r="B89" s="107"/>
      <c r="C89" s="107"/>
      <c r="D89" s="107"/>
      <c r="E89" s="107"/>
    </row>
    <row r="90" spans="1:5">
      <c r="A90" s="107"/>
      <c r="B90" s="107"/>
      <c r="C90" s="107"/>
      <c r="D90" s="107"/>
      <c r="E90" s="107"/>
    </row>
    <row r="91" spans="1:5">
      <c r="A91" s="107"/>
      <c r="B91" s="107"/>
      <c r="C91" s="107"/>
      <c r="D91" s="107"/>
      <c r="E91" s="107"/>
    </row>
    <row r="92" spans="1:5">
      <c r="A92" s="107"/>
      <c r="B92" s="107"/>
      <c r="C92" s="107"/>
      <c r="D92" s="107"/>
      <c r="E92" s="107"/>
    </row>
    <row r="93" spans="1:5">
      <c r="A93" s="138"/>
      <c r="B93" s="113"/>
      <c r="C93" s="138"/>
      <c r="D93" s="138"/>
      <c r="E93" s="138"/>
    </row>
    <row r="94" spans="1:5">
      <c r="A94" s="105" t="s">
        <v>439</v>
      </c>
      <c r="B94" s="107"/>
      <c r="C94" s="225" t="s">
        <v>440</v>
      </c>
      <c r="D94" s="225"/>
      <c r="E94" s="225"/>
    </row>
    <row r="95" spans="1:5">
      <c r="A95" s="106" t="s">
        <v>438</v>
      </c>
      <c r="B95" s="107"/>
      <c r="C95" s="224" t="s">
        <v>441</v>
      </c>
      <c r="D95" s="224"/>
      <c r="E95" s="224"/>
    </row>
    <row r="96" spans="1:5">
      <c r="A96" s="107"/>
      <c r="B96" s="107"/>
      <c r="C96" s="107"/>
      <c r="D96" s="107"/>
      <c r="E96" s="107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activeCell="K39" sqref="K39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  <col min="11" max="11" width="14.7109375" style="129" bestFit="1" customWidth="1"/>
  </cols>
  <sheetData>
    <row r="1" spans="1:9">
      <c r="A1" s="297" t="s">
        <v>437</v>
      </c>
      <c r="B1" s="298"/>
      <c r="C1" s="298"/>
      <c r="D1" s="298"/>
      <c r="E1" s="298"/>
      <c r="F1" s="298"/>
      <c r="G1" s="298"/>
      <c r="H1" s="298"/>
      <c r="I1" s="299"/>
    </row>
    <row r="2" spans="1:9">
      <c r="A2" s="291" t="s">
        <v>448</v>
      </c>
      <c r="B2" s="292"/>
      <c r="C2" s="292"/>
      <c r="D2" s="292"/>
      <c r="E2" s="292"/>
      <c r="F2" s="292"/>
      <c r="G2" s="292"/>
      <c r="H2" s="292"/>
      <c r="I2" s="300"/>
    </row>
    <row r="3" spans="1:9">
      <c r="A3" s="291" t="s">
        <v>461</v>
      </c>
      <c r="B3" s="292"/>
      <c r="C3" s="292"/>
      <c r="D3" s="292"/>
      <c r="E3" s="292"/>
      <c r="F3" s="292"/>
      <c r="G3" s="292"/>
      <c r="H3" s="292"/>
      <c r="I3" s="300"/>
    </row>
    <row r="4" spans="1:9" ht="15.75" thickBot="1">
      <c r="A4" s="293" t="s">
        <v>0</v>
      </c>
      <c r="B4" s="294"/>
      <c r="C4" s="294"/>
      <c r="D4" s="294"/>
      <c r="E4" s="294"/>
      <c r="F4" s="294"/>
      <c r="G4" s="294"/>
      <c r="H4" s="294"/>
      <c r="I4" s="301"/>
    </row>
    <row r="5" spans="1:9" ht="15.75" thickBot="1">
      <c r="A5" s="297"/>
      <c r="B5" s="298"/>
      <c r="C5" s="299"/>
      <c r="D5" s="245" t="s">
        <v>222</v>
      </c>
      <c r="E5" s="246"/>
      <c r="F5" s="246"/>
      <c r="G5" s="246"/>
      <c r="H5" s="247"/>
      <c r="I5" s="271" t="s">
        <v>223</v>
      </c>
    </row>
    <row r="6" spans="1:9">
      <c r="A6" s="291" t="s">
        <v>198</v>
      </c>
      <c r="B6" s="292"/>
      <c r="C6" s="300"/>
      <c r="D6" s="271" t="s">
        <v>225</v>
      </c>
      <c r="E6" s="242" t="s">
        <v>226</v>
      </c>
      <c r="F6" s="271" t="s">
        <v>227</v>
      </c>
      <c r="G6" s="271" t="s">
        <v>183</v>
      </c>
      <c r="H6" s="271" t="s">
        <v>228</v>
      </c>
      <c r="I6" s="302"/>
    </row>
    <row r="7" spans="1:9" ht="15.75" thickBot="1">
      <c r="A7" s="293" t="s">
        <v>224</v>
      </c>
      <c r="B7" s="294"/>
      <c r="C7" s="301"/>
      <c r="D7" s="272"/>
      <c r="E7" s="244"/>
      <c r="F7" s="272"/>
      <c r="G7" s="272"/>
      <c r="H7" s="272"/>
      <c r="I7" s="272"/>
    </row>
    <row r="8" spans="1:9">
      <c r="A8" s="306"/>
      <c r="B8" s="307"/>
      <c r="C8" s="308"/>
      <c r="D8" s="24"/>
      <c r="E8" s="24"/>
      <c r="F8" s="24"/>
      <c r="G8" s="24"/>
      <c r="H8" s="24"/>
      <c r="I8" s="24"/>
    </row>
    <row r="9" spans="1:9">
      <c r="A9" s="309" t="s">
        <v>229</v>
      </c>
      <c r="B9" s="310"/>
      <c r="C9" s="311"/>
      <c r="D9" s="24"/>
      <c r="E9" s="24"/>
      <c r="F9" s="24"/>
      <c r="G9" s="24"/>
      <c r="H9" s="24"/>
      <c r="I9" s="24"/>
    </row>
    <row r="10" spans="1:9">
      <c r="A10" s="303" t="s">
        <v>230</v>
      </c>
      <c r="B10" s="304"/>
      <c r="C10" s="305"/>
      <c r="D10" s="24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</row>
    <row r="11" spans="1:9">
      <c r="A11" s="303" t="s">
        <v>231</v>
      </c>
      <c r="B11" s="304"/>
      <c r="C11" s="305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</row>
    <row r="12" spans="1:9">
      <c r="A12" s="303" t="s">
        <v>232</v>
      </c>
      <c r="B12" s="304"/>
      <c r="C12" s="305"/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</row>
    <row r="13" spans="1:9">
      <c r="A13" s="303" t="s">
        <v>233</v>
      </c>
      <c r="B13" s="304"/>
      <c r="C13" s="305"/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</row>
    <row r="14" spans="1:9">
      <c r="A14" s="303" t="s">
        <v>234</v>
      </c>
      <c r="B14" s="304"/>
      <c r="C14" s="305"/>
      <c r="D14" s="201">
        <v>0</v>
      </c>
      <c r="E14" s="201">
        <v>1161656</v>
      </c>
      <c r="F14" s="201">
        <f>+E14</f>
        <v>1161656</v>
      </c>
      <c r="G14" s="201">
        <f>+F14</f>
        <v>1161656</v>
      </c>
      <c r="H14" s="201">
        <f>+G14</f>
        <v>1161656</v>
      </c>
      <c r="I14" s="201">
        <f>+H14</f>
        <v>1161656</v>
      </c>
    </row>
    <row r="15" spans="1:9">
      <c r="A15" s="303" t="s">
        <v>235</v>
      </c>
      <c r="B15" s="304"/>
      <c r="C15" s="305"/>
      <c r="D15" s="188">
        <v>0</v>
      </c>
      <c r="E15" s="57">
        <v>0</v>
      </c>
      <c r="F15" s="188">
        <v>0</v>
      </c>
      <c r="G15" s="188">
        <v>0</v>
      </c>
      <c r="H15" s="199">
        <f>+G15</f>
        <v>0</v>
      </c>
      <c r="I15" s="199">
        <f>G15-D15</f>
        <v>0</v>
      </c>
    </row>
    <row r="16" spans="1:9">
      <c r="A16" s="303" t="s">
        <v>236</v>
      </c>
      <c r="B16" s="304"/>
      <c r="C16" s="305"/>
      <c r="D16" s="202">
        <v>240000</v>
      </c>
      <c r="E16" s="202">
        <v>18566020</v>
      </c>
      <c r="F16" s="202">
        <f>E16+D16</f>
        <v>18806020</v>
      </c>
      <c r="G16" s="202">
        <v>18806020</v>
      </c>
      <c r="H16" s="202">
        <v>18806020</v>
      </c>
      <c r="I16" s="201">
        <f>G16-D16</f>
        <v>18566020</v>
      </c>
    </row>
    <row r="17" spans="1:9">
      <c r="A17" s="303" t="s">
        <v>237</v>
      </c>
      <c r="B17" s="314"/>
      <c r="C17" s="305"/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</row>
    <row r="18" spans="1:9">
      <c r="A18" s="20" t="s">
        <v>238</v>
      </c>
      <c r="B18" s="34"/>
      <c r="C18" s="35"/>
      <c r="D18" s="188">
        <v>0</v>
      </c>
      <c r="E18" s="188">
        <v>0</v>
      </c>
      <c r="F18" s="188">
        <v>0</v>
      </c>
      <c r="G18" s="188">
        <v>0</v>
      </c>
      <c r="H18" s="188">
        <v>0</v>
      </c>
      <c r="I18" s="188">
        <v>0</v>
      </c>
    </row>
    <row r="19" spans="1:9" ht="14.45" customHeight="1">
      <c r="A19" s="28"/>
      <c r="B19" s="312" t="s">
        <v>239</v>
      </c>
      <c r="C19" s="313"/>
      <c r="D19" s="188">
        <v>0</v>
      </c>
      <c r="E19" s="188">
        <v>0</v>
      </c>
      <c r="F19" s="188">
        <v>0</v>
      </c>
      <c r="G19" s="188">
        <v>0</v>
      </c>
      <c r="H19" s="188">
        <v>0</v>
      </c>
      <c r="I19" s="188">
        <v>0</v>
      </c>
    </row>
    <row r="20" spans="1:9">
      <c r="A20" s="28"/>
      <c r="B20" s="312" t="s">
        <v>240</v>
      </c>
      <c r="C20" s="313"/>
      <c r="D20" s="142">
        <v>0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</row>
    <row r="21" spans="1:9">
      <c r="A21" s="28"/>
      <c r="B21" s="312" t="s">
        <v>241</v>
      </c>
      <c r="C21" s="313"/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</row>
    <row r="22" spans="1:9">
      <c r="A22" s="28"/>
      <c r="B22" s="312" t="s">
        <v>242</v>
      </c>
      <c r="C22" s="313"/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</row>
    <row r="23" spans="1:9">
      <c r="A23" s="28"/>
      <c r="B23" s="312" t="s">
        <v>243</v>
      </c>
      <c r="C23" s="313"/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</row>
    <row r="24" spans="1:9">
      <c r="A24" s="28"/>
      <c r="B24" s="312" t="s">
        <v>244</v>
      </c>
      <c r="C24" s="313"/>
      <c r="D24" s="142">
        <v>0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</row>
    <row r="25" spans="1:9">
      <c r="A25" s="28"/>
      <c r="B25" s="312" t="s">
        <v>245</v>
      </c>
      <c r="C25" s="313"/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</row>
    <row r="26" spans="1:9">
      <c r="A26" s="28"/>
      <c r="B26" s="312" t="s">
        <v>246</v>
      </c>
      <c r="C26" s="313"/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</row>
    <row r="27" spans="1:9">
      <c r="A27" s="28"/>
      <c r="B27" s="312" t="s">
        <v>247</v>
      </c>
      <c r="C27" s="313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</row>
    <row r="28" spans="1:9">
      <c r="A28" s="28"/>
      <c r="B28" s="312" t="s">
        <v>248</v>
      </c>
      <c r="C28" s="313"/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</row>
    <row r="29" spans="1:9">
      <c r="A29" s="28"/>
      <c r="B29" s="312" t="s">
        <v>249</v>
      </c>
      <c r="C29" s="313"/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</row>
    <row r="30" spans="1:9">
      <c r="A30" s="320" t="s">
        <v>250</v>
      </c>
      <c r="B30" s="321"/>
      <c r="C30" s="313"/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</row>
    <row r="31" spans="1:9">
      <c r="A31" s="28"/>
      <c r="B31" s="312" t="s">
        <v>251</v>
      </c>
      <c r="C31" s="313"/>
      <c r="D31" s="142">
        <v>0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</row>
    <row r="32" spans="1:9">
      <c r="A32" s="28"/>
      <c r="B32" s="312" t="s">
        <v>252</v>
      </c>
      <c r="C32" s="313"/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</row>
    <row r="33" spans="1:9">
      <c r="A33" s="28"/>
      <c r="B33" s="312" t="s">
        <v>253</v>
      </c>
      <c r="C33" s="313"/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</row>
    <row r="34" spans="1:9">
      <c r="A34" s="28"/>
      <c r="B34" s="312" t="s">
        <v>254</v>
      </c>
      <c r="C34" s="313"/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</row>
    <row r="35" spans="1:9">
      <c r="A35" s="28"/>
      <c r="B35" s="312" t="s">
        <v>255</v>
      </c>
      <c r="C35" s="313"/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</row>
    <row r="36" spans="1:9">
      <c r="A36" s="320" t="s">
        <v>256</v>
      </c>
      <c r="B36" s="312"/>
      <c r="C36" s="313"/>
      <c r="D36" s="173">
        <v>235144800</v>
      </c>
      <c r="E36" s="173">
        <v>35514459</v>
      </c>
      <c r="F36" s="173">
        <f>+D36+E36</f>
        <v>270659259</v>
      </c>
      <c r="G36" s="173">
        <v>270659259</v>
      </c>
      <c r="H36" s="173">
        <v>270659259</v>
      </c>
      <c r="I36" s="185">
        <f>G36-D36</f>
        <v>35514459</v>
      </c>
    </row>
    <row r="37" spans="1:9">
      <c r="A37" s="320" t="s">
        <v>257</v>
      </c>
      <c r="B37" s="321"/>
      <c r="C37" s="313"/>
      <c r="D37" s="168">
        <v>0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</row>
    <row r="38" spans="1:9">
      <c r="A38" s="28"/>
      <c r="B38" s="312" t="s">
        <v>258</v>
      </c>
      <c r="C38" s="313"/>
      <c r="D38" s="142">
        <v>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</row>
    <row r="39" spans="1:9">
      <c r="A39" s="320" t="s">
        <v>259</v>
      </c>
      <c r="B39" s="321"/>
      <c r="C39" s="313"/>
      <c r="D39" s="168">
        <v>0</v>
      </c>
      <c r="E39" s="168">
        <v>0</v>
      </c>
      <c r="F39" s="168">
        <v>0</v>
      </c>
      <c r="G39" s="168">
        <v>0</v>
      </c>
      <c r="H39" s="168">
        <v>0</v>
      </c>
      <c r="I39" s="168">
        <v>0</v>
      </c>
    </row>
    <row r="40" spans="1:9">
      <c r="A40" s="28"/>
      <c r="B40" s="312" t="s">
        <v>260</v>
      </c>
      <c r="C40" s="313"/>
      <c r="D40" s="142">
        <v>0</v>
      </c>
      <c r="E40" s="142">
        <v>0</v>
      </c>
      <c r="F40" s="142">
        <v>0</v>
      </c>
      <c r="G40" s="142">
        <v>0</v>
      </c>
      <c r="H40" s="142">
        <v>0</v>
      </c>
      <c r="I40" s="142">
        <v>0</v>
      </c>
    </row>
    <row r="41" spans="1:9">
      <c r="A41" s="28"/>
      <c r="B41" s="312" t="s">
        <v>261</v>
      </c>
      <c r="C41" s="313"/>
      <c r="D41" s="142">
        <v>0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</row>
    <row r="42" spans="1:9">
      <c r="A42" s="29"/>
      <c r="B42" s="30"/>
      <c r="C42" s="31"/>
      <c r="D42" s="24"/>
      <c r="E42" s="24"/>
      <c r="F42" s="24"/>
      <c r="G42" s="24"/>
      <c r="H42" s="24"/>
      <c r="I42" s="24"/>
    </row>
    <row r="43" spans="1:9">
      <c r="A43" s="22" t="s">
        <v>262</v>
      </c>
      <c r="B43" s="36"/>
      <c r="C43" s="37"/>
      <c r="D43" s="317">
        <f t="shared" ref="D43" si="0">SUM(D39,D36,D30,D17,D10:D16)</f>
        <v>235384800</v>
      </c>
      <c r="E43" s="317">
        <f>SUM(E38:E39,E36,E30,E17,E10:E16)</f>
        <v>55242135</v>
      </c>
      <c r="F43" s="315">
        <f>SUM(F38:F39,F36,F30,F17,F10:F16)</f>
        <v>290626935</v>
      </c>
      <c r="G43" s="316">
        <f>SUM(G38:G39,G36,G30,G17,G10:G16)</f>
        <v>290626935</v>
      </c>
      <c r="H43" s="316">
        <f>SUM(H38:H39,H36,H30,H17,H10:H16)</f>
        <v>290626935</v>
      </c>
      <c r="I43" s="316">
        <f>SUM(I38:I39,I36,I30,I17,I10:I16)</f>
        <v>55242135</v>
      </c>
    </row>
    <row r="44" spans="1:9">
      <c r="A44" s="22" t="s">
        <v>263</v>
      </c>
      <c r="B44" s="36"/>
      <c r="C44" s="37"/>
      <c r="D44" s="317"/>
      <c r="E44" s="317"/>
      <c r="F44" s="315"/>
      <c r="G44" s="316"/>
      <c r="H44" s="316"/>
      <c r="I44" s="316"/>
    </row>
    <row r="45" spans="1:9">
      <c r="A45" s="309" t="s">
        <v>264</v>
      </c>
      <c r="B45" s="310"/>
      <c r="C45" s="323"/>
      <c r="D45" s="222"/>
      <c r="E45" s="222"/>
      <c r="F45" s="222"/>
      <c r="G45" s="222"/>
      <c r="H45" s="222"/>
      <c r="I45" s="223"/>
    </row>
    <row r="46" spans="1:9">
      <c r="A46" s="29"/>
      <c r="B46" s="30"/>
      <c r="C46" s="31"/>
      <c r="D46" s="61"/>
      <c r="E46" s="61"/>
      <c r="F46" s="61"/>
      <c r="G46" s="61"/>
      <c r="H46" s="61"/>
      <c r="I46" s="61"/>
    </row>
    <row r="47" spans="1:9">
      <c r="A47" s="309" t="s">
        <v>265</v>
      </c>
      <c r="B47" s="310"/>
      <c r="C47" s="323"/>
      <c r="D47" s="61"/>
      <c r="E47" s="61"/>
      <c r="F47" s="61"/>
      <c r="G47" s="61"/>
      <c r="H47" s="61"/>
      <c r="I47" s="61"/>
    </row>
    <row r="48" spans="1:9">
      <c r="A48" s="277" t="s">
        <v>266</v>
      </c>
      <c r="B48" s="328"/>
      <c r="C48" s="329"/>
      <c r="D48" s="168">
        <v>0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</row>
    <row r="49" spans="1:9">
      <c r="A49" s="303" t="s">
        <v>267</v>
      </c>
      <c r="B49" s="314"/>
      <c r="C49" s="305"/>
      <c r="D49" s="142">
        <v>0</v>
      </c>
      <c r="E49" s="142">
        <v>0</v>
      </c>
      <c r="F49" s="142">
        <v>0</v>
      </c>
      <c r="G49" s="142">
        <v>0</v>
      </c>
      <c r="H49" s="142">
        <v>0</v>
      </c>
      <c r="I49" s="142">
        <v>0</v>
      </c>
    </row>
    <row r="50" spans="1:9">
      <c r="A50" s="303" t="s">
        <v>268</v>
      </c>
      <c r="B50" s="314"/>
      <c r="C50" s="305"/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</row>
    <row r="51" spans="1:9">
      <c r="A51" s="303" t="s">
        <v>269</v>
      </c>
      <c r="B51" s="314"/>
      <c r="C51" s="305"/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</row>
    <row r="52" spans="1:9">
      <c r="A52" s="303" t="s">
        <v>270</v>
      </c>
      <c r="B52" s="314"/>
      <c r="C52" s="305"/>
      <c r="D52" s="142">
        <v>0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</row>
    <row r="53" spans="1:9">
      <c r="A53" s="303" t="s">
        <v>271</v>
      </c>
      <c r="B53" s="314"/>
      <c r="C53" s="305"/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</row>
    <row r="54" spans="1:9">
      <c r="A54" s="303" t="s">
        <v>272</v>
      </c>
      <c r="B54" s="314"/>
      <c r="C54" s="305"/>
      <c r="D54" s="142">
        <v>0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</row>
    <row r="55" spans="1:9">
      <c r="A55" s="303" t="s">
        <v>273</v>
      </c>
      <c r="B55" s="314"/>
      <c r="C55" s="305"/>
      <c r="D55" s="142">
        <v>0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</row>
    <row r="56" spans="1:9">
      <c r="A56" s="303" t="s">
        <v>274</v>
      </c>
      <c r="B56" s="314"/>
      <c r="C56" s="330"/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</row>
    <row r="57" spans="1:9">
      <c r="A57" s="277" t="s">
        <v>275</v>
      </c>
      <c r="B57" s="328"/>
      <c r="C57" s="329"/>
      <c r="D57" s="168">
        <v>0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</row>
    <row r="58" spans="1:9">
      <c r="A58" s="320" t="s">
        <v>276</v>
      </c>
      <c r="B58" s="312"/>
      <c r="C58" s="313"/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</row>
    <row r="59" spans="1:9">
      <c r="A59" s="320" t="s">
        <v>277</v>
      </c>
      <c r="B59" s="312"/>
      <c r="C59" s="313"/>
      <c r="D59" s="142">
        <v>0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</row>
    <row r="60" spans="1:9">
      <c r="A60" s="320" t="s">
        <v>278</v>
      </c>
      <c r="B60" s="312"/>
      <c r="C60" s="313"/>
      <c r="D60" s="142">
        <v>0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</row>
    <row r="61" spans="1:9">
      <c r="A61" s="320" t="s">
        <v>279</v>
      </c>
      <c r="B61" s="312"/>
      <c r="C61" s="313"/>
      <c r="D61" s="142">
        <v>0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</row>
    <row r="62" spans="1:9">
      <c r="A62" s="277" t="s">
        <v>280</v>
      </c>
      <c r="B62" s="328"/>
      <c r="C62" s="329"/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</row>
    <row r="63" spans="1:9">
      <c r="A63" s="320" t="s">
        <v>281</v>
      </c>
      <c r="B63" s="312"/>
      <c r="C63" s="313"/>
      <c r="D63" s="142">
        <v>0</v>
      </c>
      <c r="E63" s="142">
        <v>0</v>
      </c>
      <c r="F63" s="142">
        <v>0</v>
      </c>
      <c r="G63" s="142">
        <v>0</v>
      </c>
      <c r="H63" s="142">
        <v>0</v>
      </c>
      <c r="I63" s="142">
        <v>0</v>
      </c>
    </row>
    <row r="64" spans="1:9">
      <c r="A64" s="320" t="s">
        <v>282</v>
      </c>
      <c r="B64" s="312"/>
      <c r="C64" s="313"/>
      <c r="D64" s="142">
        <v>0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</row>
    <row r="65" spans="1:9">
      <c r="A65" s="277" t="s">
        <v>283</v>
      </c>
      <c r="B65" s="328"/>
      <c r="C65" s="329"/>
      <c r="D65" s="142">
        <v>0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</row>
    <row r="66" spans="1:9">
      <c r="A66" s="277" t="s">
        <v>284</v>
      </c>
      <c r="B66" s="328"/>
      <c r="C66" s="329"/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</row>
    <row r="67" spans="1:9">
      <c r="A67" s="29"/>
      <c r="B67" s="324"/>
      <c r="C67" s="325"/>
      <c r="D67" s="24"/>
      <c r="E67" s="24"/>
      <c r="F67" s="24"/>
      <c r="G67" s="24"/>
      <c r="H67" s="24"/>
      <c r="I67" s="24"/>
    </row>
    <row r="68" spans="1:9">
      <c r="A68" s="309" t="s">
        <v>285</v>
      </c>
      <c r="B68" s="310"/>
      <c r="C68" s="323"/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</row>
    <row r="69" spans="1:9">
      <c r="A69" s="29"/>
      <c r="B69" s="324"/>
      <c r="C69" s="325"/>
      <c r="D69" s="24"/>
      <c r="E69" s="24"/>
      <c r="F69" s="24"/>
      <c r="G69" s="24"/>
      <c r="H69" s="24"/>
      <c r="I69" s="24"/>
    </row>
    <row r="70" spans="1:9">
      <c r="A70" s="309" t="s">
        <v>286</v>
      </c>
      <c r="B70" s="310"/>
      <c r="C70" s="323"/>
      <c r="D70" s="168">
        <v>0</v>
      </c>
      <c r="E70" s="168">
        <v>0</v>
      </c>
      <c r="F70" s="168">
        <v>0</v>
      </c>
      <c r="G70" s="168">
        <v>0</v>
      </c>
      <c r="H70" s="168">
        <v>0</v>
      </c>
      <c r="I70" s="168">
        <v>0</v>
      </c>
    </row>
    <row r="71" spans="1:9">
      <c r="A71" s="277" t="s">
        <v>287</v>
      </c>
      <c r="B71" s="328"/>
      <c r="C71" s="329"/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</row>
    <row r="72" spans="1:9">
      <c r="A72" s="29"/>
      <c r="B72" s="324"/>
      <c r="C72" s="325"/>
      <c r="D72" s="24"/>
      <c r="E72" s="24"/>
      <c r="F72" s="24"/>
      <c r="G72" s="24"/>
      <c r="H72" s="66"/>
      <c r="I72" s="24"/>
    </row>
    <row r="73" spans="1:9">
      <c r="A73" s="309" t="s">
        <v>288</v>
      </c>
      <c r="B73" s="310"/>
      <c r="C73" s="323"/>
      <c r="D73" s="170">
        <f t="shared" ref="D73:I73" si="1">SUM(D70+D68+D43)</f>
        <v>235384800</v>
      </c>
      <c r="E73" s="170">
        <f t="shared" si="1"/>
        <v>55242135</v>
      </c>
      <c r="F73" s="170">
        <f t="shared" si="1"/>
        <v>290626935</v>
      </c>
      <c r="G73" s="170">
        <f t="shared" si="1"/>
        <v>290626935</v>
      </c>
      <c r="H73" s="170">
        <f t="shared" si="1"/>
        <v>290626935</v>
      </c>
      <c r="I73" s="170">
        <f t="shared" si="1"/>
        <v>55242135</v>
      </c>
    </row>
    <row r="74" spans="1:9">
      <c r="A74" s="29"/>
      <c r="B74" s="324"/>
      <c r="C74" s="325"/>
      <c r="D74" s="24"/>
      <c r="E74" s="24"/>
      <c r="F74" s="24"/>
      <c r="G74" s="24"/>
      <c r="H74" s="24"/>
      <c r="I74" s="24"/>
    </row>
    <row r="75" spans="1:9">
      <c r="A75" s="285" t="s">
        <v>289</v>
      </c>
      <c r="B75" s="326"/>
      <c r="C75" s="327"/>
      <c r="D75" s="24"/>
      <c r="E75" s="24"/>
      <c r="F75" s="24"/>
      <c r="G75" s="24"/>
      <c r="H75" s="24"/>
      <c r="I75" s="24"/>
    </row>
    <row r="76" spans="1:9">
      <c r="A76" s="320" t="s">
        <v>290</v>
      </c>
      <c r="B76" s="321"/>
      <c r="C76" s="313"/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</row>
    <row r="77" spans="1:9">
      <c r="A77" s="320" t="s">
        <v>291</v>
      </c>
      <c r="B77" s="321"/>
      <c r="C77" s="313"/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>
      <c r="A78" s="309" t="s">
        <v>292</v>
      </c>
      <c r="B78" s="322"/>
      <c r="C78" s="323"/>
      <c r="D78" s="24">
        <f t="shared" ref="D78:I78" si="2">D76+D77</f>
        <v>0</v>
      </c>
      <c r="E78" s="54">
        <f t="shared" si="2"/>
        <v>0</v>
      </c>
      <c r="F78" s="54">
        <f t="shared" si="2"/>
        <v>0</v>
      </c>
      <c r="G78" s="54">
        <f t="shared" si="2"/>
        <v>0</v>
      </c>
      <c r="H78" s="54">
        <f t="shared" si="2"/>
        <v>0</v>
      </c>
      <c r="I78" s="54">
        <f t="shared" si="2"/>
        <v>0</v>
      </c>
    </row>
    <row r="79" spans="1:9" ht="15.75" thickBot="1">
      <c r="A79" s="33"/>
      <c r="B79" s="318"/>
      <c r="C79" s="319"/>
      <c r="D79" s="26"/>
      <c r="E79" s="26"/>
      <c r="F79" s="26"/>
      <c r="G79" s="26"/>
      <c r="H79" s="26"/>
      <c r="I79" s="26"/>
    </row>
    <row r="97" spans="3:8">
      <c r="C97" s="107"/>
      <c r="D97" s="107"/>
      <c r="E97" s="107"/>
      <c r="F97" s="107"/>
      <c r="G97" s="107"/>
      <c r="H97" s="107"/>
    </row>
    <row r="98" spans="3:8">
      <c r="C98" s="107"/>
      <c r="D98" s="107"/>
      <c r="E98" s="107"/>
      <c r="F98" s="107"/>
      <c r="G98" s="107"/>
      <c r="H98" s="107"/>
    </row>
    <row r="99" spans="3:8">
      <c r="C99" s="105" t="s">
        <v>439</v>
      </c>
      <c r="D99" s="107"/>
      <c r="E99" s="107"/>
      <c r="F99" s="225" t="s">
        <v>440</v>
      </c>
      <c r="G99" s="225"/>
      <c r="H99" s="225"/>
    </row>
    <row r="100" spans="3:8">
      <c r="C100" s="109" t="s">
        <v>438</v>
      </c>
      <c r="D100" s="107"/>
      <c r="E100" s="107"/>
      <c r="F100" s="224" t="s">
        <v>441</v>
      </c>
      <c r="G100" s="224"/>
      <c r="H100" s="224"/>
    </row>
    <row r="101" spans="3:8">
      <c r="C101" s="107"/>
      <c r="D101" s="107"/>
      <c r="E101" s="107"/>
      <c r="F101" s="107"/>
      <c r="G101" s="107"/>
      <c r="H101" s="107"/>
    </row>
    <row r="102" spans="3:8">
      <c r="C102" s="107"/>
      <c r="D102" s="107"/>
      <c r="E102" s="107"/>
      <c r="F102" s="107"/>
      <c r="G102" s="107"/>
      <c r="H102" s="107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zoomScaleNormal="100" workbookViewId="0">
      <selection activeCell="H159" sqref="H159"/>
    </sheetView>
  </sheetViews>
  <sheetFormatPr baseColWidth="10" defaultRowHeight="15"/>
  <cols>
    <col min="2" max="2" width="41.5703125" customWidth="1"/>
    <col min="3" max="3" width="15.140625" style="56" bestFit="1" customWidth="1"/>
    <col min="4" max="4" width="12.140625" customWidth="1"/>
    <col min="5" max="5" width="15.140625" style="56" bestFit="1" customWidth="1"/>
    <col min="6" max="7" width="14.140625" bestFit="1" customWidth="1"/>
    <col min="8" max="8" width="15.140625" bestFit="1" customWidth="1"/>
  </cols>
  <sheetData>
    <row r="1" spans="1:8">
      <c r="A1" s="297" t="s">
        <v>437</v>
      </c>
      <c r="B1" s="298"/>
      <c r="C1" s="298"/>
      <c r="D1" s="298"/>
      <c r="E1" s="298"/>
      <c r="F1" s="298"/>
      <c r="G1" s="298"/>
      <c r="H1" s="331"/>
    </row>
    <row r="2" spans="1:8">
      <c r="A2" s="291" t="s">
        <v>449</v>
      </c>
      <c r="B2" s="292"/>
      <c r="C2" s="292"/>
      <c r="D2" s="292"/>
      <c r="E2" s="292"/>
      <c r="F2" s="292"/>
      <c r="G2" s="292"/>
      <c r="H2" s="332"/>
    </row>
    <row r="3" spans="1:8">
      <c r="A3" s="291" t="s">
        <v>293</v>
      </c>
      <c r="B3" s="292"/>
      <c r="C3" s="292"/>
      <c r="D3" s="292"/>
      <c r="E3" s="292"/>
      <c r="F3" s="292"/>
      <c r="G3" s="292"/>
      <c r="H3" s="332"/>
    </row>
    <row r="4" spans="1:8">
      <c r="A4" s="291" t="s">
        <v>461</v>
      </c>
      <c r="B4" s="292"/>
      <c r="C4" s="292"/>
      <c r="D4" s="292"/>
      <c r="E4" s="292"/>
      <c r="F4" s="292"/>
      <c r="G4" s="292"/>
      <c r="H4" s="332"/>
    </row>
    <row r="5" spans="1:8" ht="15.75" thickBot="1">
      <c r="A5" s="293" t="s">
        <v>0</v>
      </c>
      <c r="B5" s="294"/>
      <c r="C5" s="294"/>
      <c r="D5" s="294"/>
      <c r="E5" s="294"/>
      <c r="F5" s="294"/>
      <c r="G5" s="294"/>
      <c r="H5" s="333"/>
    </row>
    <row r="6" spans="1:8" ht="15.75" thickBot="1">
      <c r="A6" s="297" t="s">
        <v>1</v>
      </c>
      <c r="B6" s="299"/>
      <c r="C6" s="245" t="s">
        <v>294</v>
      </c>
      <c r="D6" s="246"/>
      <c r="E6" s="246"/>
      <c r="F6" s="246"/>
      <c r="G6" s="247"/>
      <c r="H6" s="242" t="s">
        <v>295</v>
      </c>
    </row>
    <row r="7" spans="1:8" ht="34.5" thickBot="1">
      <c r="A7" s="293"/>
      <c r="B7" s="301"/>
      <c r="C7" s="125" t="s">
        <v>182</v>
      </c>
      <c r="D7" s="123" t="s">
        <v>296</v>
      </c>
      <c r="E7" s="126" t="s">
        <v>297</v>
      </c>
      <c r="F7" s="77" t="s">
        <v>183</v>
      </c>
      <c r="G7" s="143" t="s">
        <v>185</v>
      </c>
      <c r="H7" s="244"/>
    </row>
    <row r="8" spans="1:8">
      <c r="A8" s="334" t="s">
        <v>298</v>
      </c>
      <c r="B8" s="335"/>
      <c r="C8" s="211">
        <f>SUM(C9,C17,C27,C37,C47,C57,C61,C70,C74,)</f>
        <v>235384800</v>
      </c>
      <c r="D8" s="212">
        <f>SUM(D9,D17,D27,D37,D47,D57,D61,D70,D74,)</f>
        <v>55242135</v>
      </c>
      <c r="E8" s="213">
        <f>SUM(C8:D8)</f>
        <v>290626935</v>
      </c>
      <c r="F8" s="212">
        <f>SUM(F9,F17,F27,F37,F47,F57,F61,F70,F74,)</f>
        <v>281964063</v>
      </c>
      <c r="G8" s="213">
        <f>SUM(G9,G17,G27,G37,G47,G57,G61,G70,G74,)</f>
        <v>281701998</v>
      </c>
      <c r="H8" s="214">
        <f>SUM(H9,H17,H27,H37,H47,H57,H61,H70,H74,)</f>
        <v>8662872</v>
      </c>
    </row>
    <row r="9" spans="1:8" s="58" customFormat="1">
      <c r="A9" s="285" t="s">
        <v>299</v>
      </c>
      <c r="B9" s="286"/>
      <c r="C9" s="211">
        <f>SUM(C10:C16)</f>
        <v>107966342</v>
      </c>
      <c r="D9" s="215">
        <f>SUM(D10:D16)</f>
        <v>10191234</v>
      </c>
      <c r="E9" s="213">
        <f>+C9+D9</f>
        <v>118157576</v>
      </c>
      <c r="F9" s="215">
        <f t="shared" ref="F9:H9" si="0">SUM(F10:F16)</f>
        <v>115494704</v>
      </c>
      <c r="G9" s="213">
        <f>SUM(G10:G16)</f>
        <v>115232639</v>
      </c>
      <c r="H9" s="214">
        <f t="shared" si="0"/>
        <v>2662872</v>
      </c>
    </row>
    <row r="10" spans="1:8">
      <c r="A10" s="320" t="s">
        <v>300</v>
      </c>
      <c r="B10" s="336"/>
      <c r="C10" s="203">
        <v>70275560</v>
      </c>
      <c r="D10" s="203">
        <v>9715883</v>
      </c>
      <c r="E10" s="203">
        <f>+C10+D10</f>
        <v>79991443</v>
      </c>
      <c r="F10" s="203">
        <v>79991443</v>
      </c>
      <c r="G10" s="203">
        <f>+F10</f>
        <v>79991443</v>
      </c>
      <c r="H10" s="204">
        <f t="shared" ref="H10:H16" si="1">+E10-F10</f>
        <v>0</v>
      </c>
    </row>
    <row r="11" spans="1:8">
      <c r="A11" s="320" t="s">
        <v>301</v>
      </c>
      <c r="B11" s="336"/>
      <c r="C11" s="203">
        <v>0</v>
      </c>
      <c r="D11" s="203">
        <v>0</v>
      </c>
      <c r="E11" s="203">
        <f t="shared" ref="E11:E16" si="2">+C11+D11</f>
        <v>0</v>
      </c>
      <c r="F11" s="203">
        <v>0</v>
      </c>
      <c r="G11" s="203">
        <f t="shared" ref="G11:G16" si="3">+F11</f>
        <v>0</v>
      </c>
      <c r="H11" s="204">
        <f t="shared" si="1"/>
        <v>0</v>
      </c>
    </row>
    <row r="12" spans="1:8">
      <c r="A12" s="320" t="s">
        <v>302</v>
      </c>
      <c r="B12" s="336"/>
      <c r="C12" s="203">
        <v>8757709</v>
      </c>
      <c r="D12" s="203">
        <v>735697</v>
      </c>
      <c r="E12" s="203">
        <f t="shared" si="2"/>
        <v>9493406</v>
      </c>
      <c r="F12" s="203">
        <v>9493406</v>
      </c>
      <c r="G12" s="203">
        <f t="shared" si="3"/>
        <v>9493406</v>
      </c>
      <c r="H12" s="204">
        <f t="shared" si="1"/>
        <v>0</v>
      </c>
    </row>
    <row r="13" spans="1:8">
      <c r="A13" s="320" t="s">
        <v>303</v>
      </c>
      <c r="B13" s="336"/>
      <c r="C13" s="203">
        <v>400000</v>
      </c>
      <c r="D13" s="203">
        <v>-90000</v>
      </c>
      <c r="E13" s="203">
        <v>310000</v>
      </c>
      <c r="F13" s="203">
        <v>310000</v>
      </c>
      <c r="G13" s="203">
        <f t="shared" si="3"/>
        <v>310000</v>
      </c>
      <c r="H13" s="204">
        <f t="shared" si="1"/>
        <v>0</v>
      </c>
    </row>
    <row r="14" spans="1:8">
      <c r="A14" s="320" t="s">
        <v>304</v>
      </c>
      <c r="B14" s="336"/>
      <c r="C14" s="203">
        <v>28533073</v>
      </c>
      <c r="D14" s="203">
        <v>-170346</v>
      </c>
      <c r="E14" s="203">
        <f t="shared" si="2"/>
        <v>28362727</v>
      </c>
      <c r="F14" s="203">
        <v>25699855</v>
      </c>
      <c r="G14" s="203">
        <v>25437790</v>
      </c>
      <c r="H14" s="204">
        <f t="shared" si="1"/>
        <v>2662872</v>
      </c>
    </row>
    <row r="15" spans="1:8">
      <c r="A15" s="320" t="s">
        <v>305</v>
      </c>
      <c r="B15" s="336"/>
      <c r="C15" s="203">
        <v>0</v>
      </c>
      <c r="D15" s="203">
        <v>0</v>
      </c>
      <c r="E15" s="203">
        <f t="shared" si="2"/>
        <v>0</v>
      </c>
      <c r="F15" s="203">
        <v>0</v>
      </c>
      <c r="G15" s="203">
        <f t="shared" si="3"/>
        <v>0</v>
      </c>
      <c r="H15" s="204">
        <f t="shared" si="1"/>
        <v>0</v>
      </c>
    </row>
    <row r="16" spans="1:8">
      <c r="A16" s="320" t="s">
        <v>306</v>
      </c>
      <c r="B16" s="336"/>
      <c r="C16" s="203">
        <v>0</v>
      </c>
      <c r="D16" s="203">
        <v>0</v>
      </c>
      <c r="E16" s="203">
        <f t="shared" si="2"/>
        <v>0</v>
      </c>
      <c r="F16" s="203">
        <v>0</v>
      </c>
      <c r="G16" s="203">
        <f t="shared" si="3"/>
        <v>0</v>
      </c>
      <c r="H16" s="204">
        <f t="shared" si="1"/>
        <v>0</v>
      </c>
    </row>
    <row r="17" spans="1:8" s="58" customFormat="1">
      <c r="A17" s="285" t="s">
        <v>307</v>
      </c>
      <c r="B17" s="286"/>
      <c r="C17" s="211">
        <f>SUM(C18:C26)</f>
        <v>16191905</v>
      </c>
      <c r="D17" s="215">
        <f t="shared" ref="D17:H17" si="4">SUM(D18:D26)</f>
        <v>-6300024</v>
      </c>
      <c r="E17" s="213">
        <f>+C17+D17</f>
        <v>9891881</v>
      </c>
      <c r="F17" s="215">
        <f t="shared" si="4"/>
        <v>9891881</v>
      </c>
      <c r="G17" s="213">
        <f t="shared" si="4"/>
        <v>9891881</v>
      </c>
      <c r="H17" s="214">
        <f t="shared" si="4"/>
        <v>0</v>
      </c>
    </row>
    <row r="18" spans="1:8">
      <c r="A18" s="320" t="s">
        <v>308</v>
      </c>
      <c r="B18" s="336"/>
      <c r="C18" s="203">
        <v>11482580</v>
      </c>
      <c r="D18" s="203">
        <v>-5228844</v>
      </c>
      <c r="E18" s="203">
        <f t="shared" ref="E18:E26" si="5">+C18+D18</f>
        <v>6253736</v>
      </c>
      <c r="F18" s="203">
        <v>6253736</v>
      </c>
      <c r="G18" s="203">
        <f t="shared" ref="G18:G25" si="6">+F18</f>
        <v>6253736</v>
      </c>
      <c r="H18" s="204">
        <f t="shared" ref="H18:H26" si="7">+E18-F18</f>
        <v>0</v>
      </c>
    </row>
    <row r="19" spans="1:8">
      <c r="A19" s="320" t="s">
        <v>309</v>
      </c>
      <c r="B19" s="336"/>
      <c r="C19" s="203">
        <v>2587500</v>
      </c>
      <c r="D19" s="203">
        <v>43620</v>
      </c>
      <c r="E19" s="203">
        <f t="shared" si="5"/>
        <v>2631120</v>
      </c>
      <c r="F19" s="203">
        <v>2631120</v>
      </c>
      <c r="G19" s="203">
        <f t="shared" si="6"/>
        <v>2631120</v>
      </c>
      <c r="H19" s="204">
        <f t="shared" si="7"/>
        <v>0</v>
      </c>
    </row>
    <row r="20" spans="1:8">
      <c r="A20" s="320" t="s">
        <v>310</v>
      </c>
      <c r="B20" s="336"/>
      <c r="C20" s="203">
        <v>0</v>
      </c>
      <c r="D20" s="203">
        <v>0</v>
      </c>
      <c r="E20" s="203">
        <f t="shared" si="5"/>
        <v>0</v>
      </c>
      <c r="F20" s="203">
        <v>0</v>
      </c>
      <c r="G20" s="203">
        <f t="shared" si="6"/>
        <v>0</v>
      </c>
      <c r="H20" s="204">
        <f t="shared" si="7"/>
        <v>0</v>
      </c>
    </row>
    <row r="21" spans="1:8">
      <c r="A21" s="320" t="s">
        <v>311</v>
      </c>
      <c r="B21" s="336"/>
      <c r="C21" s="203">
        <v>300000</v>
      </c>
      <c r="D21" s="203">
        <v>-142080</v>
      </c>
      <c r="E21" s="203">
        <f t="shared" si="5"/>
        <v>157920</v>
      </c>
      <c r="F21" s="203">
        <v>157920</v>
      </c>
      <c r="G21" s="203">
        <f t="shared" si="6"/>
        <v>157920</v>
      </c>
      <c r="H21" s="204">
        <f t="shared" si="7"/>
        <v>0</v>
      </c>
    </row>
    <row r="22" spans="1:8">
      <c r="A22" s="320" t="s">
        <v>312</v>
      </c>
      <c r="B22" s="336"/>
      <c r="C22" s="203">
        <v>0</v>
      </c>
      <c r="D22" s="203">
        <v>0</v>
      </c>
      <c r="E22" s="203">
        <f t="shared" si="5"/>
        <v>0</v>
      </c>
      <c r="F22" s="203">
        <v>0</v>
      </c>
      <c r="G22" s="203">
        <f t="shared" si="6"/>
        <v>0</v>
      </c>
      <c r="H22" s="204">
        <f t="shared" si="7"/>
        <v>0</v>
      </c>
    </row>
    <row r="23" spans="1:8">
      <c r="A23" s="320" t="s">
        <v>313</v>
      </c>
      <c r="B23" s="336"/>
      <c r="C23" s="203">
        <v>1325000</v>
      </c>
      <c r="D23" s="203">
        <v>-972023</v>
      </c>
      <c r="E23" s="203">
        <f t="shared" si="5"/>
        <v>352977</v>
      </c>
      <c r="F23" s="203">
        <v>352977</v>
      </c>
      <c r="G23" s="203">
        <f t="shared" si="6"/>
        <v>352977</v>
      </c>
      <c r="H23" s="204">
        <f t="shared" si="7"/>
        <v>0</v>
      </c>
    </row>
    <row r="24" spans="1:8">
      <c r="A24" s="320" t="s">
        <v>314</v>
      </c>
      <c r="B24" s="336"/>
      <c r="C24" s="203">
        <v>0</v>
      </c>
      <c r="D24" s="203">
        <v>0</v>
      </c>
      <c r="E24" s="203">
        <f t="shared" si="5"/>
        <v>0</v>
      </c>
      <c r="F24" s="203">
        <v>0</v>
      </c>
      <c r="G24" s="203">
        <f t="shared" si="6"/>
        <v>0</v>
      </c>
      <c r="H24" s="204">
        <f t="shared" si="7"/>
        <v>0</v>
      </c>
    </row>
    <row r="25" spans="1:8">
      <c r="A25" s="320" t="s">
        <v>315</v>
      </c>
      <c r="B25" s="336"/>
      <c r="C25" s="203">
        <v>0</v>
      </c>
      <c r="D25" s="203">
        <v>0</v>
      </c>
      <c r="E25" s="203">
        <f t="shared" si="5"/>
        <v>0</v>
      </c>
      <c r="F25" s="203">
        <v>0</v>
      </c>
      <c r="G25" s="203">
        <f t="shared" si="6"/>
        <v>0</v>
      </c>
      <c r="H25" s="204">
        <f t="shared" si="7"/>
        <v>0</v>
      </c>
    </row>
    <row r="26" spans="1:8">
      <c r="A26" s="320" t="s">
        <v>316</v>
      </c>
      <c r="B26" s="336"/>
      <c r="C26" s="203">
        <v>496825</v>
      </c>
      <c r="D26" s="203">
        <v>-697</v>
      </c>
      <c r="E26" s="203">
        <f t="shared" si="5"/>
        <v>496128</v>
      </c>
      <c r="F26" s="203">
        <v>496128</v>
      </c>
      <c r="G26" s="203">
        <v>496128</v>
      </c>
      <c r="H26" s="204">
        <f t="shared" si="7"/>
        <v>0</v>
      </c>
    </row>
    <row r="27" spans="1:8" s="58" customFormat="1">
      <c r="A27" s="285" t="s">
        <v>317</v>
      </c>
      <c r="B27" s="286"/>
      <c r="C27" s="211">
        <f t="shared" ref="C27:H27" si="8">SUM(C28:C36)</f>
        <v>25585079</v>
      </c>
      <c r="D27" s="215">
        <f t="shared" si="8"/>
        <v>2697469</v>
      </c>
      <c r="E27" s="213">
        <f>+C27+D27</f>
        <v>28282548</v>
      </c>
      <c r="F27" s="215">
        <f t="shared" si="8"/>
        <v>28282548</v>
      </c>
      <c r="G27" s="213">
        <f t="shared" si="8"/>
        <v>28282548</v>
      </c>
      <c r="H27" s="214">
        <f t="shared" si="8"/>
        <v>0</v>
      </c>
    </row>
    <row r="28" spans="1:8">
      <c r="A28" s="320" t="s">
        <v>318</v>
      </c>
      <c r="B28" s="336"/>
      <c r="C28" s="203">
        <v>1514050</v>
      </c>
      <c r="D28" s="203">
        <v>-645582</v>
      </c>
      <c r="E28" s="203">
        <f t="shared" ref="E28:E35" si="9">+C28+D28</f>
        <v>868468</v>
      </c>
      <c r="F28" s="203">
        <v>868468</v>
      </c>
      <c r="G28" s="203">
        <f t="shared" ref="G28:G36" si="10">+F28</f>
        <v>868468</v>
      </c>
      <c r="H28" s="204">
        <f t="shared" ref="H28:H34" si="11">+E28-F28</f>
        <v>0</v>
      </c>
    </row>
    <row r="29" spans="1:8">
      <c r="A29" s="320" t="s">
        <v>319</v>
      </c>
      <c r="B29" s="336"/>
      <c r="C29" s="203">
        <v>200000</v>
      </c>
      <c r="D29" s="203">
        <v>51076</v>
      </c>
      <c r="E29" s="203">
        <f t="shared" si="9"/>
        <v>251076</v>
      </c>
      <c r="F29" s="203">
        <v>251076</v>
      </c>
      <c r="G29" s="203">
        <f t="shared" si="10"/>
        <v>251076</v>
      </c>
      <c r="H29" s="204">
        <f t="shared" si="11"/>
        <v>0</v>
      </c>
    </row>
    <row r="30" spans="1:8">
      <c r="A30" s="320" t="s">
        <v>320</v>
      </c>
      <c r="B30" s="336"/>
      <c r="C30" s="203">
        <v>424250</v>
      </c>
      <c r="D30" s="203">
        <v>403958</v>
      </c>
      <c r="E30" s="203">
        <f t="shared" si="9"/>
        <v>828208</v>
      </c>
      <c r="F30" s="203">
        <v>828208</v>
      </c>
      <c r="G30" s="203">
        <f t="shared" si="10"/>
        <v>828208</v>
      </c>
      <c r="H30" s="204">
        <f t="shared" si="11"/>
        <v>0</v>
      </c>
    </row>
    <row r="31" spans="1:8">
      <c r="A31" s="320" t="s">
        <v>321</v>
      </c>
      <c r="B31" s="336"/>
      <c r="C31" s="203">
        <v>100275</v>
      </c>
      <c r="D31" s="203">
        <v>159112</v>
      </c>
      <c r="E31" s="203">
        <f t="shared" si="9"/>
        <v>259387</v>
      </c>
      <c r="F31" s="203">
        <v>259387</v>
      </c>
      <c r="G31" s="203">
        <f t="shared" si="10"/>
        <v>259387</v>
      </c>
      <c r="H31" s="204">
        <f t="shared" si="11"/>
        <v>0</v>
      </c>
    </row>
    <row r="32" spans="1:8">
      <c r="A32" s="320" t="s">
        <v>322</v>
      </c>
      <c r="B32" s="336"/>
      <c r="C32" s="203">
        <v>1256700</v>
      </c>
      <c r="D32" s="203">
        <v>34176</v>
      </c>
      <c r="E32" s="203">
        <f t="shared" si="9"/>
        <v>1290876</v>
      </c>
      <c r="F32" s="203">
        <v>1290876</v>
      </c>
      <c r="G32" s="203">
        <f t="shared" si="10"/>
        <v>1290876</v>
      </c>
      <c r="H32" s="204">
        <f t="shared" si="11"/>
        <v>0</v>
      </c>
    </row>
    <row r="33" spans="1:16">
      <c r="A33" s="320" t="s">
        <v>323</v>
      </c>
      <c r="B33" s="336"/>
      <c r="C33" s="203">
        <v>1245971</v>
      </c>
      <c r="D33" s="203">
        <v>-43955</v>
      </c>
      <c r="E33" s="203">
        <f t="shared" si="9"/>
        <v>1202016</v>
      </c>
      <c r="F33" s="203">
        <v>1202016</v>
      </c>
      <c r="G33" s="203">
        <f t="shared" si="10"/>
        <v>1202016</v>
      </c>
      <c r="H33" s="204">
        <f t="shared" si="11"/>
        <v>0</v>
      </c>
    </row>
    <row r="34" spans="1:16">
      <c r="A34" s="320" t="s">
        <v>324</v>
      </c>
      <c r="B34" s="336"/>
      <c r="C34" s="203">
        <v>462175</v>
      </c>
      <c r="D34" s="203">
        <v>-230467</v>
      </c>
      <c r="E34" s="203">
        <f t="shared" si="9"/>
        <v>231708</v>
      </c>
      <c r="F34" s="203">
        <v>231708</v>
      </c>
      <c r="G34" s="203">
        <f t="shared" si="10"/>
        <v>231708</v>
      </c>
      <c r="H34" s="204">
        <f t="shared" si="11"/>
        <v>0</v>
      </c>
    </row>
    <row r="35" spans="1:16">
      <c r="A35" s="320" t="s">
        <v>325</v>
      </c>
      <c r="B35" s="336"/>
      <c r="C35" s="203">
        <v>500000</v>
      </c>
      <c r="D35" s="203">
        <v>213901</v>
      </c>
      <c r="E35" s="203">
        <f t="shared" si="9"/>
        <v>713901</v>
      </c>
      <c r="F35" s="203">
        <v>713901</v>
      </c>
      <c r="G35" s="203">
        <f t="shared" si="10"/>
        <v>713901</v>
      </c>
      <c r="H35" s="204">
        <f>+E35-F35</f>
        <v>0</v>
      </c>
    </row>
    <row r="36" spans="1:16">
      <c r="A36" s="320" t="s">
        <v>326</v>
      </c>
      <c r="B36" s="336"/>
      <c r="C36" s="203">
        <v>19881658</v>
      </c>
      <c r="D36" s="203">
        <v>2755250</v>
      </c>
      <c r="E36" s="203">
        <f>+C36+D36</f>
        <v>22636908</v>
      </c>
      <c r="F36" s="203">
        <v>22636908</v>
      </c>
      <c r="G36" s="203">
        <f t="shared" si="10"/>
        <v>22636908</v>
      </c>
      <c r="H36" s="204">
        <f>+E36-F36</f>
        <v>0</v>
      </c>
    </row>
    <row r="37" spans="1:16" s="58" customFormat="1">
      <c r="A37" s="309" t="s">
        <v>327</v>
      </c>
      <c r="B37" s="311"/>
      <c r="C37" s="211">
        <f t="shared" ref="C37:H37" si="12">SUM(C38:C46)</f>
        <v>83963837</v>
      </c>
      <c r="D37" s="215">
        <f t="shared" si="12"/>
        <v>41468138</v>
      </c>
      <c r="E37" s="213">
        <f>+C37+D37</f>
        <v>125431975</v>
      </c>
      <c r="F37" s="215">
        <f t="shared" si="12"/>
        <v>119431975</v>
      </c>
      <c r="G37" s="213">
        <f t="shared" si="12"/>
        <v>119431975</v>
      </c>
      <c r="H37" s="214">
        <f t="shared" si="12"/>
        <v>6000000</v>
      </c>
      <c r="J37" s="186"/>
      <c r="K37" s="186"/>
      <c r="L37" s="186"/>
      <c r="M37" s="186"/>
      <c r="N37" s="186"/>
      <c r="O37" s="186"/>
      <c r="P37" s="186"/>
    </row>
    <row r="38" spans="1:16">
      <c r="A38" s="320" t="s">
        <v>328</v>
      </c>
      <c r="B38" s="336"/>
      <c r="C38" s="203">
        <v>0</v>
      </c>
      <c r="D38" s="203">
        <v>0</v>
      </c>
      <c r="E38" s="203">
        <f t="shared" ref="E38:E46" si="13">+C38+D38</f>
        <v>0</v>
      </c>
      <c r="F38" s="203">
        <v>0</v>
      </c>
      <c r="G38" s="203">
        <v>0</v>
      </c>
      <c r="H38" s="204">
        <f t="shared" ref="H38:H46" si="14">+E38-F38</f>
        <v>0</v>
      </c>
      <c r="I38" s="103"/>
    </row>
    <row r="39" spans="1:16">
      <c r="A39" s="320" t="s">
        <v>329</v>
      </c>
      <c r="B39" s="336"/>
      <c r="C39" s="203">
        <v>0</v>
      </c>
      <c r="D39" s="203">
        <v>0</v>
      </c>
      <c r="E39" s="203">
        <f t="shared" si="13"/>
        <v>0</v>
      </c>
      <c r="F39" s="203">
        <v>0</v>
      </c>
      <c r="G39" s="203">
        <v>0</v>
      </c>
      <c r="H39" s="204">
        <f t="shared" si="14"/>
        <v>0</v>
      </c>
      <c r="I39" s="103"/>
    </row>
    <row r="40" spans="1:16">
      <c r="A40" s="320" t="s">
        <v>330</v>
      </c>
      <c r="B40" s="336"/>
      <c r="C40" s="203">
        <v>0</v>
      </c>
      <c r="D40" s="203">
        <v>0</v>
      </c>
      <c r="E40" s="203">
        <f t="shared" si="13"/>
        <v>0</v>
      </c>
      <c r="F40" s="203">
        <v>0</v>
      </c>
      <c r="G40" s="203">
        <v>0</v>
      </c>
      <c r="H40" s="204">
        <f t="shared" si="14"/>
        <v>0</v>
      </c>
      <c r="I40" s="103"/>
    </row>
    <row r="41" spans="1:16">
      <c r="A41" s="320" t="s">
        <v>331</v>
      </c>
      <c r="B41" s="336"/>
      <c r="C41" s="203">
        <v>83963837</v>
      </c>
      <c r="D41" s="203">
        <v>41468138</v>
      </c>
      <c r="E41" s="203">
        <f t="shared" si="13"/>
        <v>125431975</v>
      </c>
      <c r="F41" s="203">
        <v>119431975</v>
      </c>
      <c r="G41" s="203">
        <f t="shared" ref="G41" si="15">+F41</f>
        <v>119431975</v>
      </c>
      <c r="H41" s="204">
        <f t="shared" si="14"/>
        <v>6000000</v>
      </c>
      <c r="I41" s="103"/>
    </row>
    <row r="42" spans="1:16">
      <c r="A42" s="320" t="s">
        <v>332</v>
      </c>
      <c r="B42" s="336"/>
      <c r="C42" s="203">
        <v>0</v>
      </c>
      <c r="D42" s="203">
        <v>0</v>
      </c>
      <c r="E42" s="203">
        <f t="shared" si="13"/>
        <v>0</v>
      </c>
      <c r="F42" s="203">
        <v>0</v>
      </c>
      <c r="G42" s="203">
        <v>0</v>
      </c>
      <c r="H42" s="204">
        <f t="shared" si="14"/>
        <v>0</v>
      </c>
      <c r="I42" s="103"/>
    </row>
    <row r="43" spans="1:16">
      <c r="A43" s="320" t="s">
        <v>333</v>
      </c>
      <c r="B43" s="336"/>
      <c r="C43" s="203">
        <v>0</v>
      </c>
      <c r="D43" s="203">
        <v>0</v>
      </c>
      <c r="E43" s="203">
        <f t="shared" si="13"/>
        <v>0</v>
      </c>
      <c r="F43" s="203">
        <v>0</v>
      </c>
      <c r="G43" s="203">
        <v>0</v>
      </c>
      <c r="H43" s="204">
        <f t="shared" si="14"/>
        <v>0</v>
      </c>
      <c r="I43" s="103"/>
    </row>
    <row r="44" spans="1:16">
      <c r="A44" s="320" t="s">
        <v>334</v>
      </c>
      <c r="B44" s="336"/>
      <c r="C44" s="203">
        <v>0</v>
      </c>
      <c r="D44" s="203">
        <v>0</v>
      </c>
      <c r="E44" s="203">
        <f t="shared" si="13"/>
        <v>0</v>
      </c>
      <c r="F44" s="203">
        <v>0</v>
      </c>
      <c r="G44" s="203">
        <v>0</v>
      </c>
      <c r="H44" s="204">
        <f t="shared" si="14"/>
        <v>0</v>
      </c>
      <c r="I44" s="103"/>
    </row>
    <row r="45" spans="1:16">
      <c r="A45" s="320" t="s">
        <v>335</v>
      </c>
      <c r="B45" s="336"/>
      <c r="C45" s="203">
        <v>0</v>
      </c>
      <c r="D45" s="203">
        <v>0</v>
      </c>
      <c r="E45" s="203">
        <f t="shared" si="13"/>
        <v>0</v>
      </c>
      <c r="F45" s="203">
        <v>0</v>
      </c>
      <c r="G45" s="203">
        <v>0</v>
      </c>
      <c r="H45" s="204">
        <f t="shared" si="14"/>
        <v>0</v>
      </c>
    </row>
    <row r="46" spans="1:16">
      <c r="A46" s="320" t="s">
        <v>336</v>
      </c>
      <c r="B46" s="336"/>
      <c r="C46" s="203">
        <v>0</v>
      </c>
      <c r="D46" s="203">
        <v>0</v>
      </c>
      <c r="E46" s="203">
        <f t="shared" si="13"/>
        <v>0</v>
      </c>
      <c r="F46" s="203">
        <v>0</v>
      </c>
      <c r="G46" s="203">
        <v>0</v>
      </c>
      <c r="H46" s="204">
        <f t="shared" si="14"/>
        <v>0</v>
      </c>
    </row>
    <row r="47" spans="1:16" s="58" customFormat="1">
      <c r="A47" s="309" t="s">
        <v>337</v>
      </c>
      <c r="B47" s="311"/>
      <c r="C47" s="216">
        <f>SUM(C48:C56)</f>
        <v>1677637</v>
      </c>
      <c r="D47" s="217">
        <f>SUM(D48:D60)</f>
        <v>7185318</v>
      </c>
      <c r="E47" s="218">
        <f>+C47+D47</f>
        <v>8862955</v>
      </c>
      <c r="F47" s="217">
        <f>SUM(F48:F56)</f>
        <v>8862955</v>
      </c>
      <c r="G47" s="218">
        <f>SUM(G48:G56)</f>
        <v>8862955</v>
      </c>
      <c r="H47" s="214">
        <f>SUM(H48:H56)</f>
        <v>0</v>
      </c>
    </row>
    <row r="48" spans="1:16">
      <c r="A48" s="320" t="s">
        <v>338</v>
      </c>
      <c r="B48" s="336"/>
      <c r="C48" s="203">
        <v>1087637</v>
      </c>
      <c r="D48" s="203">
        <v>755082</v>
      </c>
      <c r="E48" s="203">
        <f t="shared" ref="E48:E55" si="16">+C48+D48</f>
        <v>1842719</v>
      </c>
      <c r="F48" s="203">
        <v>1842719</v>
      </c>
      <c r="G48" s="203">
        <f t="shared" ref="G48:G55" si="17">+F48</f>
        <v>1842719</v>
      </c>
      <c r="H48" s="204">
        <f t="shared" ref="H48:H55" si="18">+E48-F48</f>
        <v>0</v>
      </c>
    </row>
    <row r="49" spans="1:8">
      <c r="A49" s="320" t="s">
        <v>339</v>
      </c>
      <c r="B49" s="336"/>
      <c r="C49" s="203">
        <v>0</v>
      </c>
      <c r="D49" s="203">
        <v>231721</v>
      </c>
      <c r="E49" s="203">
        <f t="shared" si="16"/>
        <v>231721</v>
      </c>
      <c r="F49" s="203">
        <v>231721</v>
      </c>
      <c r="G49" s="203">
        <f t="shared" si="17"/>
        <v>231721</v>
      </c>
      <c r="H49" s="204">
        <f t="shared" si="18"/>
        <v>0</v>
      </c>
    </row>
    <row r="50" spans="1:8">
      <c r="A50" s="320" t="s">
        <v>340</v>
      </c>
      <c r="B50" s="336"/>
      <c r="C50" s="203">
        <v>0</v>
      </c>
      <c r="D50" s="203">
        <v>0</v>
      </c>
      <c r="E50" s="203">
        <f t="shared" si="16"/>
        <v>0</v>
      </c>
      <c r="F50" s="203">
        <v>0</v>
      </c>
      <c r="G50" s="203">
        <f t="shared" si="17"/>
        <v>0</v>
      </c>
      <c r="H50" s="204">
        <f t="shared" si="18"/>
        <v>0</v>
      </c>
    </row>
    <row r="51" spans="1:8">
      <c r="A51" s="320" t="s">
        <v>341</v>
      </c>
      <c r="B51" s="336"/>
      <c r="C51" s="203">
        <v>590000</v>
      </c>
      <c r="D51" s="203">
        <v>-8050</v>
      </c>
      <c r="E51" s="203">
        <f t="shared" si="16"/>
        <v>581950</v>
      </c>
      <c r="F51" s="203">
        <v>581950</v>
      </c>
      <c r="G51" s="203">
        <f t="shared" si="17"/>
        <v>581950</v>
      </c>
      <c r="H51" s="204">
        <f t="shared" si="18"/>
        <v>0</v>
      </c>
    </row>
    <row r="52" spans="1:8">
      <c r="A52" s="320" t="s">
        <v>342</v>
      </c>
      <c r="B52" s="336"/>
      <c r="C52" s="203">
        <v>0</v>
      </c>
      <c r="D52" s="203">
        <v>0</v>
      </c>
      <c r="E52" s="203">
        <f t="shared" si="16"/>
        <v>0</v>
      </c>
      <c r="F52" s="203">
        <v>0</v>
      </c>
      <c r="G52" s="203">
        <f t="shared" si="17"/>
        <v>0</v>
      </c>
      <c r="H52" s="204">
        <f t="shared" si="18"/>
        <v>0</v>
      </c>
    </row>
    <row r="53" spans="1:8">
      <c r="A53" s="320" t="s">
        <v>343</v>
      </c>
      <c r="B53" s="336"/>
      <c r="C53" s="203">
        <v>0</v>
      </c>
      <c r="D53" s="203">
        <v>6565</v>
      </c>
      <c r="E53" s="203">
        <f t="shared" si="16"/>
        <v>6565</v>
      </c>
      <c r="F53" s="203">
        <v>6565</v>
      </c>
      <c r="G53" s="203">
        <f t="shared" si="17"/>
        <v>6565</v>
      </c>
      <c r="H53" s="204">
        <f t="shared" si="18"/>
        <v>0</v>
      </c>
    </row>
    <row r="54" spans="1:8">
      <c r="A54" s="320" t="s">
        <v>344</v>
      </c>
      <c r="B54" s="336"/>
      <c r="C54" s="203">
        <v>0</v>
      </c>
      <c r="D54" s="203">
        <v>0</v>
      </c>
      <c r="E54" s="203">
        <f t="shared" si="16"/>
        <v>0</v>
      </c>
      <c r="F54" s="203">
        <v>0</v>
      </c>
      <c r="G54" s="203">
        <f t="shared" si="17"/>
        <v>0</v>
      </c>
      <c r="H54" s="204">
        <f t="shared" si="18"/>
        <v>0</v>
      </c>
    </row>
    <row r="55" spans="1:8">
      <c r="A55" s="320" t="s">
        <v>345</v>
      </c>
      <c r="B55" s="336"/>
      <c r="C55" s="203">
        <v>0</v>
      </c>
      <c r="D55" s="203">
        <v>6200000</v>
      </c>
      <c r="E55" s="203">
        <f t="shared" si="16"/>
        <v>6200000</v>
      </c>
      <c r="F55" s="203">
        <v>6200000</v>
      </c>
      <c r="G55" s="203">
        <f t="shared" si="17"/>
        <v>6200000</v>
      </c>
      <c r="H55" s="204">
        <f t="shared" si="18"/>
        <v>0</v>
      </c>
    </row>
    <row r="56" spans="1:8">
      <c r="A56" s="320" t="s">
        <v>346</v>
      </c>
      <c r="B56" s="336"/>
      <c r="C56" s="205">
        <v>0</v>
      </c>
      <c r="D56" s="206">
        <v>0</v>
      </c>
      <c r="E56" s="207">
        <f t="shared" ref="E56" si="19">+C56+D56</f>
        <v>0</v>
      </c>
      <c r="F56" s="206">
        <v>0</v>
      </c>
      <c r="G56" s="207">
        <v>0</v>
      </c>
      <c r="H56" s="206">
        <f t="shared" ref="H56" si="20">+E56-F56</f>
        <v>0</v>
      </c>
    </row>
    <row r="57" spans="1:8">
      <c r="A57" s="277" t="s">
        <v>347</v>
      </c>
      <c r="B57" s="278"/>
      <c r="C57" s="208">
        <f t="shared" ref="C57:H57" si="21">SUM(C58:C60)</f>
        <v>0</v>
      </c>
      <c r="D57" s="209">
        <f t="shared" si="21"/>
        <v>0</v>
      </c>
      <c r="E57" s="210">
        <f t="shared" si="21"/>
        <v>0</v>
      </c>
      <c r="F57" s="209">
        <f t="shared" si="21"/>
        <v>0</v>
      </c>
      <c r="G57" s="210">
        <f t="shared" si="21"/>
        <v>0</v>
      </c>
      <c r="H57" s="209">
        <f t="shared" si="21"/>
        <v>0</v>
      </c>
    </row>
    <row r="58" spans="1:8">
      <c r="A58" s="320" t="s">
        <v>348</v>
      </c>
      <c r="B58" s="336"/>
      <c r="C58" s="203">
        <v>0</v>
      </c>
      <c r="D58" s="203">
        <v>0</v>
      </c>
      <c r="E58" s="203">
        <v>0</v>
      </c>
      <c r="F58" s="203">
        <v>0</v>
      </c>
      <c r="G58" s="203">
        <v>0</v>
      </c>
      <c r="H58" s="204">
        <v>0</v>
      </c>
    </row>
    <row r="59" spans="1:8">
      <c r="A59" s="320" t="s">
        <v>349</v>
      </c>
      <c r="B59" s="336"/>
      <c r="C59" s="203">
        <v>0</v>
      </c>
      <c r="D59" s="203">
        <v>0</v>
      </c>
      <c r="E59" s="203">
        <v>0</v>
      </c>
      <c r="F59" s="203">
        <v>0</v>
      </c>
      <c r="G59" s="203">
        <v>0</v>
      </c>
      <c r="H59" s="204">
        <v>0</v>
      </c>
    </row>
    <row r="60" spans="1:8">
      <c r="A60" s="320" t="s">
        <v>350</v>
      </c>
      <c r="B60" s="336"/>
      <c r="C60" s="203">
        <v>0</v>
      </c>
      <c r="D60" s="203">
        <v>0</v>
      </c>
      <c r="E60" s="203">
        <v>0</v>
      </c>
      <c r="F60" s="203">
        <v>0</v>
      </c>
      <c r="G60" s="203">
        <v>0</v>
      </c>
      <c r="H60" s="204">
        <v>0</v>
      </c>
    </row>
    <row r="61" spans="1:8">
      <c r="A61" s="320" t="s">
        <v>351</v>
      </c>
      <c r="B61" s="336"/>
      <c r="C61" s="203">
        <f t="shared" ref="C61:H61" si="22">SUM(C62:C69)</f>
        <v>0</v>
      </c>
      <c r="D61" s="204">
        <f t="shared" si="22"/>
        <v>0</v>
      </c>
      <c r="E61" s="219">
        <f t="shared" si="22"/>
        <v>0</v>
      </c>
      <c r="F61" s="204">
        <f t="shared" si="22"/>
        <v>0</v>
      </c>
      <c r="G61" s="219">
        <f t="shared" si="22"/>
        <v>0</v>
      </c>
      <c r="H61" s="204">
        <f t="shared" si="22"/>
        <v>0</v>
      </c>
    </row>
    <row r="62" spans="1:8">
      <c r="A62" s="320" t="s">
        <v>352</v>
      </c>
      <c r="B62" s="336"/>
      <c r="C62" s="203">
        <v>0</v>
      </c>
      <c r="D62" s="203">
        <v>0</v>
      </c>
      <c r="E62" s="203">
        <v>0</v>
      </c>
      <c r="F62" s="203">
        <v>0</v>
      </c>
      <c r="G62" s="203">
        <v>0</v>
      </c>
      <c r="H62" s="204">
        <v>0</v>
      </c>
    </row>
    <row r="63" spans="1:8">
      <c r="A63" s="320" t="s">
        <v>353</v>
      </c>
      <c r="B63" s="336"/>
      <c r="C63" s="203">
        <v>0</v>
      </c>
      <c r="D63" s="203">
        <v>0</v>
      </c>
      <c r="E63" s="203">
        <v>0</v>
      </c>
      <c r="F63" s="203">
        <v>0</v>
      </c>
      <c r="G63" s="203">
        <v>0</v>
      </c>
      <c r="H63" s="204">
        <v>0</v>
      </c>
    </row>
    <row r="64" spans="1:8">
      <c r="A64" s="320" t="s">
        <v>354</v>
      </c>
      <c r="B64" s="336"/>
      <c r="C64" s="203">
        <v>0</v>
      </c>
      <c r="D64" s="203">
        <v>0</v>
      </c>
      <c r="E64" s="203">
        <v>0</v>
      </c>
      <c r="F64" s="203">
        <v>0</v>
      </c>
      <c r="G64" s="203">
        <v>0</v>
      </c>
      <c r="H64" s="204">
        <v>0</v>
      </c>
    </row>
    <row r="65" spans="1:8">
      <c r="A65" s="320" t="s">
        <v>355</v>
      </c>
      <c r="B65" s="336"/>
      <c r="C65" s="203">
        <v>0</v>
      </c>
      <c r="D65" s="203">
        <v>0</v>
      </c>
      <c r="E65" s="203">
        <v>0</v>
      </c>
      <c r="F65" s="203">
        <v>0</v>
      </c>
      <c r="G65" s="203">
        <v>0</v>
      </c>
      <c r="H65" s="204">
        <v>0</v>
      </c>
    </row>
    <row r="66" spans="1:8">
      <c r="A66" s="320" t="s">
        <v>356</v>
      </c>
      <c r="B66" s="336"/>
      <c r="C66" s="203">
        <v>0</v>
      </c>
      <c r="D66" s="203">
        <v>0</v>
      </c>
      <c r="E66" s="203">
        <v>0</v>
      </c>
      <c r="F66" s="203">
        <v>0</v>
      </c>
      <c r="G66" s="203">
        <v>0</v>
      </c>
      <c r="H66" s="204">
        <v>0</v>
      </c>
    </row>
    <row r="67" spans="1:8">
      <c r="A67" s="320" t="s">
        <v>357</v>
      </c>
      <c r="B67" s="336"/>
      <c r="C67" s="203"/>
      <c r="D67" s="204"/>
      <c r="E67" s="219"/>
      <c r="F67" s="204"/>
      <c r="G67" s="219"/>
      <c r="H67" s="204"/>
    </row>
    <row r="68" spans="1:8">
      <c r="A68" s="320" t="s">
        <v>358</v>
      </c>
      <c r="B68" s="336"/>
      <c r="C68" s="203">
        <v>0</v>
      </c>
      <c r="D68" s="203">
        <v>0</v>
      </c>
      <c r="E68" s="203">
        <v>0</v>
      </c>
      <c r="F68" s="203">
        <v>0</v>
      </c>
      <c r="G68" s="203">
        <v>0</v>
      </c>
      <c r="H68" s="204">
        <v>0</v>
      </c>
    </row>
    <row r="69" spans="1:8">
      <c r="A69" s="320" t="s">
        <v>359</v>
      </c>
      <c r="B69" s="336"/>
      <c r="C69" s="203">
        <v>0</v>
      </c>
      <c r="D69" s="203">
        <v>0</v>
      </c>
      <c r="E69" s="203">
        <v>0</v>
      </c>
      <c r="F69" s="203">
        <v>0</v>
      </c>
      <c r="G69" s="203">
        <v>0</v>
      </c>
      <c r="H69" s="204">
        <v>0</v>
      </c>
    </row>
    <row r="70" spans="1:8">
      <c r="A70" s="277" t="s">
        <v>360</v>
      </c>
      <c r="B70" s="278"/>
      <c r="C70" s="203">
        <f t="shared" ref="C70:H70" si="23">SUM(C71:C73)</f>
        <v>0</v>
      </c>
      <c r="D70" s="204">
        <f t="shared" si="23"/>
        <v>0</v>
      </c>
      <c r="E70" s="219">
        <f t="shared" si="23"/>
        <v>0</v>
      </c>
      <c r="F70" s="204">
        <f t="shared" si="23"/>
        <v>0</v>
      </c>
      <c r="G70" s="219">
        <f t="shared" si="23"/>
        <v>0</v>
      </c>
      <c r="H70" s="204">
        <f t="shared" si="23"/>
        <v>0</v>
      </c>
    </row>
    <row r="71" spans="1:8">
      <c r="A71" s="320" t="s">
        <v>361</v>
      </c>
      <c r="B71" s="336"/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204">
        <v>0</v>
      </c>
    </row>
    <row r="72" spans="1:8">
      <c r="A72" s="320" t="s">
        <v>362</v>
      </c>
      <c r="B72" s="336"/>
      <c r="C72" s="203">
        <v>0</v>
      </c>
      <c r="D72" s="203">
        <v>0</v>
      </c>
      <c r="E72" s="203">
        <v>0</v>
      </c>
      <c r="F72" s="203">
        <v>0</v>
      </c>
      <c r="G72" s="203">
        <v>0</v>
      </c>
      <c r="H72" s="204">
        <v>0</v>
      </c>
    </row>
    <row r="73" spans="1:8">
      <c r="A73" s="320" t="s">
        <v>363</v>
      </c>
      <c r="B73" s="336"/>
      <c r="C73" s="203">
        <v>0</v>
      </c>
      <c r="D73" s="203">
        <v>0</v>
      </c>
      <c r="E73" s="203">
        <v>0</v>
      </c>
      <c r="F73" s="203">
        <v>0</v>
      </c>
      <c r="G73" s="203">
        <v>0</v>
      </c>
      <c r="H73" s="204">
        <v>0</v>
      </c>
    </row>
    <row r="74" spans="1:8">
      <c r="A74" s="277" t="s">
        <v>364</v>
      </c>
      <c r="B74" s="278"/>
      <c r="C74" s="203">
        <f t="shared" ref="C74:H74" si="24">SUM(C75:C81)</f>
        <v>0</v>
      </c>
      <c r="D74" s="204">
        <f t="shared" si="24"/>
        <v>0</v>
      </c>
      <c r="E74" s="219">
        <f t="shared" si="24"/>
        <v>0</v>
      </c>
      <c r="F74" s="204">
        <f t="shared" si="24"/>
        <v>0</v>
      </c>
      <c r="G74" s="219">
        <f t="shared" si="24"/>
        <v>0</v>
      </c>
      <c r="H74" s="204">
        <f t="shared" si="24"/>
        <v>0</v>
      </c>
    </row>
    <row r="75" spans="1:8">
      <c r="A75" s="320" t="s">
        <v>365</v>
      </c>
      <c r="B75" s="336"/>
      <c r="C75" s="203">
        <v>0</v>
      </c>
      <c r="D75" s="203">
        <v>0</v>
      </c>
      <c r="E75" s="203">
        <v>0</v>
      </c>
      <c r="F75" s="203">
        <v>0</v>
      </c>
      <c r="G75" s="203">
        <v>0</v>
      </c>
      <c r="H75" s="204">
        <v>0</v>
      </c>
    </row>
    <row r="76" spans="1:8">
      <c r="A76" s="320" t="s">
        <v>366</v>
      </c>
      <c r="B76" s="336"/>
      <c r="C76" s="203">
        <v>0</v>
      </c>
      <c r="D76" s="203">
        <v>0</v>
      </c>
      <c r="E76" s="203">
        <v>0</v>
      </c>
      <c r="F76" s="203">
        <v>0</v>
      </c>
      <c r="G76" s="203">
        <v>0</v>
      </c>
      <c r="H76" s="204">
        <v>0</v>
      </c>
    </row>
    <row r="77" spans="1:8">
      <c r="A77" s="320" t="s">
        <v>367</v>
      </c>
      <c r="B77" s="336"/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85">
        <v>0</v>
      </c>
    </row>
    <row r="78" spans="1:8">
      <c r="A78" s="320" t="s">
        <v>368</v>
      </c>
      <c r="B78" s="336"/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85">
        <v>0</v>
      </c>
    </row>
    <row r="79" spans="1:8">
      <c r="A79" s="320" t="s">
        <v>369</v>
      </c>
      <c r="B79" s="336"/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85">
        <v>0</v>
      </c>
    </row>
    <row r="80" spans="1:8">
      <c r="A80" s="320" t="s">
        <v>370</v>
      </c>
      <c r="B80" s="336"/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85">
        <v>0</v>
      </c>
    </row>
    <row r="81" spans="1:8">
      <c r="A81" s="320" t="s">
        <v>371</v>
      </c>
      <c r="B81" s="336"/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85">
        <v>0</v>
      </c>
    </row>
    <row r="82" spans="1:8" ht="15.75" thickBot="1">
      <c r="A82" s="344"/>
      <c r="B82" s="345"/>
      <c r="C82" s="65"/>
      <c r="D82" s="141"/>
      <c r="E82" s="146"/>
      <c r="F82" s="141"/>
      <c r="G82" s="68"/>
      <c r="H82" s="141"/>
    </row>
    <row r="83" spans="1:8">
      <c r="A83" s="334"/>
      <c r="B83" s="335"/>
      <c r="C83" s="338">
        <f t="shared" ref="C83:H83" si="25">SUM(C85,C93,C103,C113,C123,C133,C137,C146,C150,)</f>
        <v>0</v>
      </c>
      <c r="D83" s="337">
        <f t="shared" si="25"/>
        <v>0</v>
      </c>
      <c r="E83" s="340">
        <f t="shared" si="25"/>
        <v>0</v>
      </c>
      <c r="F83" s="337">
        <f t="shared" si="25"/>
        <v>0</v>
      </c>
      <c r="G83" s="342">
        <f t="shared" si="25"/>
        <v>0</v>
      </c>
      <c r="H83" s="337">
        <f t="shared" si="25"/>
        <v>0</v>
      </c>
    </row>
    <row r="84" spans="1:8">
      <c r="A84" s="285" t="s">
        <v>372</v>
      </c>
      <c r="B84" s="286"/>
      <c r="C84" s="339"/>
      <c r="D84" s="263"/>
      <c r="E84" s="341"/>
      <c r="F84" s="263"/>
      <c r="G84" s="343"/>
      <c r="H84" s="263"/>
    </row>
    <row r="85" spans="1:8">
      <c r="A85" s="277" t="s">
        <v>299</v>
      </c>
      <c r="B85" s="278"/>
      <c r="C85" s="64">
        <v>0</v>
      </c>
      <c r="D85" s="85">
        <v>0</v>
      </c>
      <c r="E85" s="146">
        <v>0</v>
      </c>
      <c r="F85" s="85">
        <v>0</v>
      </c>
      <c r="G85" s="146">
        <v>0</v>
      </c>
      <c r="H85" s="85">
        <v>0</v>
      </c>
    </row>
    <row r="86" spans="1:8">
      <c r="A86" s="320" t="s">
        <v>300</v>
      </c>
      <c r="B86" s="336"/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85">
        <v>0</v>
      </c>
    </row>
    <row r="87" spans="1:8">
      <c r="A87" s="320" t="s">
        <v>301</v>
      </c>
      <c r="B87" s="336"/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85">
        <v>0</v>
      </c>
    </row>
    <row r="88" spans="1:8">
      <c r="A88" s="320" t="s">
        <v>302</v>
      </c>
      <c r="B88" s="336"/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85">
        <v>0</v>
      </c>
    </row>
    <row r="89" spans="1:8">
      <c r="A89" s="320" t="s">
        <v>303</v>
      </c>
      <c r="B89" s="336"/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85">
        <v>0</v>
      </c>
    </row>
    <row r="90" spans="1:8">
      <c r="A90" s="320" t="s">
        <v>304</v>
      </c>
      <c r="B90" s="336"/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85">
        <v>0</v>
      </c>
    </row>
    <row r="91" spans="1:8">
      <c r="A91" s="320" t="s">
        <v>305</v>
      </c>
      <c r="B91" s="336"/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85">
        <v>0</v>
      </c>
    </row>
    <row r="92" spans="1:8">
      <c r="A92" s="320" t="s">
        <v>306</v>
      </c>
      <c r="B92" s="336"/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85">
        <v>0</v>
      </c>
    </row>
    <row r="93" spans="1:8">
      <c r="A93" s="277" t="s">
        <v>307</v>
      </c>
      <c r="B93" s="278"/>
      <c r="C93" s="64">
        <v>0</v>
      </c>
      <c r="D93" s="85">
        <v>0</v>
      </c>
      <c r="E93" s="146">
        <v>0</v>
      </c>
      <c r="F93" s="85">
        <v>0</v>
      </c>
      <c r="G93" s="146">
        <v>0</v>
      </c>
      <c r="H93" s="85">
        <v>0</v>
      </c>
    </row>
    <row r="94" spans="1:8">
      <c r="A94" s="320" t="s">
        <v>308</v>
      </c>
      <c r="B94" s="336"/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85">
        <v>0</v>
      </c>
    </row>
    <row r="95" spans="1:8">
      <c r="A95" s="320" t="s">
        <v>309</v>
      </c>
      <c r="B95" s="336"/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85">
        <v>0</v>
      </c>
    </row>
    <row r="96" spans="1:8">
      <c r="A96" s="320" t="s">
        <v>310</v>
      </c>
      <c r="B96" s="336"/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85">
        <v>0</v>
      </c>
    </row>
    <row r="97" spans="1:8">
      <c r="A97" s="320" t="s">
        <v>311</v>
      </c>
      <c r="B97" s="336"/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85">
        <v>0</v>
      </c>
    </row>
    <row r="98" spans="1:8">
      <c r="A98" s="320" t="s">
        <v>312</v>
      </c>
      <c r="B98" s="336"/>
      <c r="C98" s="64">
        <v>0</v>
      </c>
      <c r="D98" s="64">
        <v>0</v>
      </c>
      <c r="E98" s="64">
        <v>0</v>
      </c>
      <c r="F98" s="64">
        <v>0</v>
      </c>
      <c r="G98" s="64">
        <v>0</v>
      </c>
      <c r="H98" s="85">
        <v>0</v>
      </c>
    </row>
    <row r="99" spans="1:8">
      <c r="A99" s="320" t="s">
        <v>313</v>
      </c>
      <c r="B99" s="336"/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85">
        <v>0</v>
      </c>
    </row>
    <row r="100" spans="1:8">
      <c r="A100" s="320" t="s">
        <v>314</v>
      </c>
      <c r="B100" s="336"/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85">
        <v>0</v>
      </c>
    </row>
    <row r="101" spans="1:8">
      <c r="A101" s="320" t="s">
        <v>315</v>
      </c>
      <c r="B101" s="336"/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85">
        <v>0</v>
      </c>
    </row>
    <row r="102" spans="1:8">
      <c r="A102" s="320" t="s">
        <v>316</v>
      </c>
      <c r="B102" s="336"/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85">
        <v>0</v>
      </c>
    </row>
    <row r="103" spans="1:8">
      <c r="A103" s="277" t="s">
        <v>317</v>
      </c>
      <c r="B103" s="278"/>
      <c r="C103" s="64">
        <v>0</v>
      </c>
      <c r="D103" s="85">
        <v>0</v>
      </c>
      <c r="E103" s="146">
        <v>0</v>
      </c>
      <c r="F103" s="85">
        <v>0</v>
      </c>
      <c r="G103" s="146">
        <v>0</v>
      </c>
      <c r="H103" s="85">
        <v>0</v>
      </c>
    </row>
    <row r="104" spans="1:8">
      <c r="A104" s="320" t="s">
        <v>318</v>
      </c>
      <c r="B104" s="336"/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85">
        <v>0</v>
      </c>
    </row>
    <row r="105" spans="1:8">
      <c r="A105" s="320" t="s">
        <v>319</v>
      </c>
      <c r="B105" s="336"/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85">
        <v>0</v>
      </c>
    </row>
    <row r="106" spans="1:8">
      <c r="A106" s="320" t="s">
        <v>320</v>
      </c>
      <c r="B106" s="336"/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85">
        <v>0</v>
      </c>
    </row>
    <row r="107" spans="1:8">
      <c r="A107" s="320" t="s">
        <v>321</v>
      </c>
      <c r="B107" s="336"/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85">
        <v>0</v>
      </c>
    </row>
    <row r="108" spans="1:8">
      <c r="A108" s="320" t="s">
        <v>322</v>
      </c>
      <c r="B108" s="336"/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85">
        <v>0</v>
      </c>
    </row>
    <row r="109" spans="1:8">
      <c r="A109" s="320" t="s">
        <v>323</v>
      </c>
      <c r="B109" s="336"/>
      <c r="C109" s="64">
        <v>0</v>
      </c>
      <c r="D109" s="64">
        <v>0</v>
      </c>
      <c r="E109" s="64">
        <v>0</v>
      </c>
      <c r="F109" s="64">
        <v>0</v>
      </c>
      <c r="G109" s="64">
        <v>0</v>
      </c>
      <c r="H109" s="85">
        <v>0</v>
      </c>
    </row>
    <row r="110" spans="1:8">
      <c r="A110" s="320" t="s">
        <v>324</v>
      </c>
      <c r="B110" s="336"/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85">
        <v>0</v>
      </c>
    </row>
    <row r="111" spans="1:8">
      <c r="A111" s="320" t="s">
        <v>325</v>
      </c>
      <c r="B111" s="336"/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85">
        <v>0</v>
      </c>
    </row>
    <row r="112" spans="1:8">
      <c r="A112" s="320" t="s">
        <v>326</v>
      </c>
      <c r="B112" s="336"/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85">
        <v>0</v>
      </c>
    </row>
    <row r="113" spans="1:8">
      <c r="A113" s="320" t="s">
        <v>327</v>
      </c>
      <c r="B113" s="336"/>
      <c r="C113" s="64">
        <v>0</v>
      </c>
      <c r="D113" s="85">
        <v>0</v>
      </c>
      <c r="E113" s="146">
        <v>0</v>
      </c>
      <c r="F113" s="85">
        <v>0</v>
      </c>
      <c r="G113" s="146">
        <v>0</v>
      </c>
      <c r="H113" s="85">
        <v>0</v>
      </c>
    </row>
    <row r="114" spans="1:8">
      <c r="A114" s="320" t="s">
        <v>328</v>
      </c>
      <c r="B114" s="336"/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85">
        <v>0</v>
      </c>
    </row>
    <row r="115" spans="1:8">
      <c r="A115" s="320" t="s">
        <v>329</v>
      </c>
      <c r="B115" s="336"/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85">
        <v>0</v>
      </c>
    </row>
    <row r="116" spans="1:8">
      <c r="A116" s="320" t="s">
        <v>330</v>
      </c>
      <c r="B116" s="336"/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85">
        <v>0</v>
      </c>
    </row>
    <row r="117" spans="1:8">
      <c r="A117" s="320" t="s">
        <v>331</v>
      </c>
      <c r="B117" s="336"/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85">
        <v>0</v>
      </c>
    </row>
    <row r="118" spans="1:8">
      <c r="A118" s="320" t="s">
        <v>332</v>
      </c>
      <c r="B118" s="336"/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85">
        <v>0</v>
      </c>
    </row>
    <row r="119" spans="1:8">
      <c r="A119" s="320" t="s">
        <v>333</v>
      </c>
      <c r="B119" s="336"/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85">
        <v>0</v>
      </c>
    </row>
    <row r="120" spans="1:8">
      <c r="A120" s="320" t="s">
        <v>334</v>
      </c>
      <c r="B120" s="336"/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85">
        <v>0</v>
      </c>
    </row>
    <row r="121" spans="1:8">
      <c r="A121" s="320" t="s">
        <v>335</v>
      </c>
      <c r="B121" s="336"/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85">
        <v>0</v>
      </c>
    </row>
    <row r="122" spans="1:8">
      <c r="A122" s="320" t="s">
        <v>336</v>
      </c>
      <c r="B122" s="336"/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85">
        <v>0</v>
      </c>
    </row>
    <row r="123" spans="1:8">
      <c r="A123" s="320" t="s">
        <v>337</v>
      </c>
      <c r="B123" s="336"/>
      <c r="C123" s="64">
        <v>0</v>
      </c>
      <c r="D123" s="85">
        <v>0</v>
      </c>
      <c r="E123" s="146">
        <v>0</v>
      </c>
      <c r="F123" s="85">
        <v>0</v>
      </c>
      <c r="G123" s="146">
        <v>0</v>
      </c>
      <c r="H123" s="85">
        <v>0</v>
      </c>
    </row>
    <row r="124" spans="1:8">
      <c r="A124" s="320" t="s">
        <v>338</v>
      </c>
      <c r="B124" s="336"/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85">
        <v>0</v>
      </c>
    </row>
    <row r="125" spans="1:8">
      <c r="A125" s="320" t="s">
        <v>339</v>
      </c>
      <c r="B125" s="336"/>
      <c r="C125" s="64">
        <v>0</v>
      </c>
      <c r="D125" s="64">
        <v>0</v>
      </c>
      <c r="E125" s="64">
        <v>0</v>
      </c>
      <c r="F125" s="64">
        <v>0</v>
      </c>
      <c r="G125" s="64">
        <v>0</v>
      </c>
      <c r="H125" s="85">
        <v>0</v>
      </c>
    </row>
    <row r="126" spans="1:8">
      <c r="A126" s="320" t="s">
        <v>340</v>
      </c>
      <c r="B126" s="336"/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85">
        <v>0</v>
      </c>
    </row>
    <row r="127" spans="1:8">
      <c r="A127" s="320" t="s">
        <v>341</v>
      </c>
      <c r="B127" s="336"/>
      <c r="C127" s="64">
        <v>0</v>
      </c>
      <c r="D127" s="64">
        <v>0</v>
      </c>
      <c r="E127" s="64">
        <v>0</v>
      </c>
      <c r="F127" s="64">
        <v>0</v>
      </c>
      <c r="G127" s="64">
        <v>0</v>
      </c>
      <c r="H127" s="85">
        <v>0</v>
      </c>
    </row>
    <row r="128" spans="1:8">
      <c r="A128" s="320" t="s">
        <v>342</v>
      </c>
      <c r="B128" s="336"/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85">
        <v>0</v>
      </c>
    </row>
    <row r="129" spans="1:8">
      <c r="A129" s="320" t="s">
        <v>343</v>
      </c>
      <c r="B129" s="336"/>
      <c r="C129" s="64">
        <v>0</v>
      </c>
      <c r="D129" s="64">
        <v>0</v>
      </c>
      <c r="E129" s="64">
        <v>0</v>
      </c>
      <c r="F129" s="64">
        <v>0</v>
      </c>
      <c r="G129" s="64">
        <v>0</v>
      </c>
      <c r="H129" s="85">
        <v>0</v>
      </c>
    </row>
    <row r="130" spans="1:8">
      <c r="A130" s="320" t="s">
        <v>344</v>
      </c>
      <c r="B130" s="336"/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85">
        <v>0</v>
      </c>
    </row>
    <row r="131" spans="1:8">
      <c r="A131" s="320" t="s">
        <v>345</v>
      </c>
      <c r="B131" s="336"/>
      <c r="C131" s="64">
        <v>0</v>
      </c>
      <c r="D131" s="64">
        <v>0</v>
      </c>
      <c r="E131" s="64">
        <v>0</v>
      </c>
      <c r="F131" s="64">
        <v>0</v>
      </c>
      <c r="G131" s="64">
        <v>0</v>
      </c>
      <c r="H131" s="85">
        <v>0</v>
      </c>
    </row>
    <row r="132" spans="1:8">
      <c r="A132" s="320" t="s">
        <v>346</v>
      </c>
      <c r="B132" s="336"/>
      <c r="C132" s="64">
        <v>0</v>
      </c>
      <c r="D132" s="64">
        <v>0</v>
      </c>
      <c r="E132" s="64">
        <v>0</v>
      </c>
      <c r="F132" s="64">
        <v>0</v>
      </c>
      <c r="G132" s="64">
        <v>0</v>
      </c>
      <c r="H132" s="85">
        <v>0</v>
      </c>
    </row>
    <row r="133" spans="1:8">
      <c r="A133" s="277" t="s">
        <v>347</v>
      </c>
      <c r="B133" s="278"/>
      <c r="C133" s="64">
        <v>0</v>
      </c>
      <c r="D133" s="85">
        <v>0</v>
      </c>
      <c r="E133" s="146">
        <v>0</v>
      </c>
      <c r="F133" s="85">
        <v>0</v>
      </c>
      <c r="G133" s="146">
        <v>0</v>
      </c>
      <c r="H133" s="85">
        <v>0</v>
      </c>
    </row>
    <row r="134" spans="1:8">
      <c r="A134" s="320" t="s">
        <v>348</v>
      </c>
      <c r="B134" s="336"/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85">
        <v>0</v>
      </c>
    </row>
    <row r="135" spans="1:8">
      <c r="A135" s="320" t="s">
        <v>349</v>
      </c>
      <c r="B135" s="336"/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H135" s="85">
        <v>0</v>
      </c>
    </row>
    <row r="136" spans="1:8">
      <c r="A136" s="320" t="s">
        <v>350</v>
      </c>
      <c r="B136" s="336"/>
      <c r="C136" s="64">
        <v>0</v>
      </c>
      <c r="D136" s="64">
        <v>0</v>
      </c>
      <c r="E136" s="64">
        <v>0</v>
      </c>
      <c r="F136" s="64">
        <v>0</v>
      </c>
      <c r="G136" s="64">
        <v>0</v>
      </c>
      <c r="H136" s="85">
        <v>0</v>
      </c>
    </row>
    <row r="137" spans="1:8">
      <c r="A137" s="320" t="s">
        <v>351</v>
      </c>
      <c r="B137" s="336"/>
      <c r="C137" s="64">
        <v>0</v>
      </c>
      <c r="D137" s="85">
        <v>0</v>
      </c>
      <c r="E137" s="146">
        <v>0</v>
      </c>
      <c r="F137" s="85">
        <v>0</v>
      </c>
      <c r="G137" s="146">
        <v>0</v>
      </c>
      <c r="H137" s="85">
        <v>0</v>
      </c>
    </row>
    <row r="138" spans="1:8">
      <c r="A138" s="320" t="s">
        <v>352</v>
      </c>
      <c r="B138" s="336"/>
      <c r="C138" s="64">
        <v>0</v>
      </c>
      <c r="D138" s="64">
        <v>0</v>
      </c>
      <c r="E138" s="64">
        <v>0</v>
      </c>
      <c r="F138" s="64">
        <v>0</v>
      </c>
      <c r="G138" s="64">
        <v>0</v>
      </c>
      <c r="H138" s="85">
        <v>0</v>
      </c>
    </row>
    <row r="139" spans="1:8">
      <c r="A139" s="320" t="s">
        <v>353</v>
      </c>
      <c r="B139" s="336"/>
      <c r="C139" s="64">
        <v>0</v>
      </c>
      <c r="D139" s="64">
        <v>0</v>
      </c>
      <c r="E139" s="64">
        <v>0</v>
      </c>
      <c r="F139" s="64">
        <v>0</v>
      </c>
      <c r="G139" s="64">
        <v>0</v>
      </c>
      <c r="H139" s="85">
        <v>0</v>
      </c>
    </row>
    <row r="140" spans="1:8">
      <c r="A140" s="320" t="s">
        <v>354</v>
      </c>
      <c r="B140" s="336"/>
      <c r="C140" s="64">
        <v>0</v>
      </c>
      <c r="D140" s="64">
        <v>0</v>
      </c>
      <c r="E140" s="64">
        <v>0</v>
      </c>
      <c r="F140" s="64">
        <v>0</v>
      </c>
      <c r="G140" s="64">
        <v>0</v>
      </c>
      <c r="H140" s="85">
        <v>0</v>
      </c>
    </row>
    <row r="141" spans="1:8">
      <c r="A141" s="320" t="s">
        <v>355</v>
      </c>
      <c r="B141" s="336"/>
      <c r="C141" s="64">
        <v>0</v>
      </c>
      <c r="D141" s="64">
        <v>0</v>
      </c>
      <c r="E141" s="64">
        <v>0</v>
      </c>
      <c r="F141" s="64">
        <v>0</v>
      </c>
      <c r="G141" s="64">
        <v>0</v>
      </c>
      <c r="H141" s="85">
        <v>0</v>
      </c>
    </row>
    <row r="142" spans="1:8">
      <c r="A142" s="320" t="s">
        <v>356</v>
      </c>
      <c r="B142" s="336"/>
      <c r="C142" s="64">
        <v>0</v>
      </c>
      <c r="D142" s="64">
        <v>0</v>
      </c>
      <c r="E142" s="64">
        <v>0</v>
      </c>
      <c r="F142" s="64">
        <v>0</v>
      </c>
      <c r="G142" s="64">
        <v>0</v>
      </c>
      <c r="H142" s="85">
        <v>0</v>
      </c>
    </row>
    <row r="143" spans="1:8">
      <c r="A143" s="320" t="s">
        <v>357</v>
      </c>
      <c r="B143" s="336"/>
      <c r="C143" s="64">
        <v>0</v>
      </c>
      <c r="D143" s="64">
        <v>0</v>
      </c>
      <c r="E143" s="64">
        <v>0</v>
      </c>
      <c r="F143" s="64">
        <v>0</v>
      </c>
      <c r="G143" s="64">
        <v>0</v>
      </c>
      <c r="H143" s="85">
        <v>0</v>
      </c>
    </row>
    <row r="144" spans="1:8">
      <c r="A144" s="320" t="s">
        <v>358</v>
      </c>
      <c r="B144" s="336"/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85">
        <v>0</v>
      </c>
    </row>
    <row r="145" spans="1:8">
      <c r="A145" s="320" t="s">
        <v>359</v>
      </c>
      <c r="B145" s="336"/>
      <c r="C145" s="64">
        <v>0</v>
      </c>
      <c r="D145" s="64">
        <v>0</v>
      </c>
      <c r="E145" s="64">
        <v>0</v>
      </c>
      <c r="F145" s="64">
        <v>0</v>
      </c>
      <c r="G145" s="64">
        <v>0</v>
      </c>
      <c r="H145" s="85">
        <v>0</v>
      </c>
    </row>
    <row r="146" spans="1:8">
      <c r="A146" s="277" t="s">
        <v>360</v>
      </c>
      <c r="B146" s="278"/>
      <c r="C146" s="64">
        <v>0</v>
      </c>
      <c r="D146" s="85">
        <v>0</v>
      </c>
      <c r="E146" s="146">
        <v>0</v>
      </c>
      <c r="F146" s="85">
        <v>0</v>
      </c>
      <c r="G146" s="146">
        <v>0</v>
      </c>
      <c r="H146" s="85">
        <v>0</v>
      </c>
    </row>
    <row r="147" spans="1:8">
      <c r="A147" s="320" t="s">
        <v>361</v>
      </c>
      <c r="B147" s="336"/>
      <c r="C147" s="64">
        <v>0</v>
      </c>
      <c r="D147" s="64">
        <v>0</v>
      </c>
      <c r="E147" s="64">
        <v>0</v>
      </c>
      <c r="F147" s="64">
        <v>0</v>
      </c>
      <c r="G147" s="64">
        <v>0</v>
      </c>
      <c r="H147" s="85">
        <v>0</v>
      </c>
    </row>
    <row r="148" spans="1:8">
      <c r="A148" s="320" t="s">
        <v>362</v>
      </c>
      <c r="B148" s="336"/>
      <c r="C148" s="64">
        <v>0</v>
      </c>
      <c r="D148" s="64">
        <v>0</v>
      </c>
      <c r="E148" s="64">
        <v>0</v>
      </c>
      <c r="F148" s="64">
        <v>0</v>
      </c>
      <c r="G148" s="64">
        <v>0</v>
      </c>
      <c r="H148" s="85">
        <v>0</v>
      </c>
    </row>
    <row r="149" spans="1:8">
      <c r="A149" s="320" t="s">
        <v>363</v>
      </c>
      <c r="B149" s="336"/>
      <c r="C149" s="64">
        <v>0</v>
      </c>
      <c r="D149" s="64">
        <v>0</v>
      </c>
      <c r="E149" s="64">
        <v>0</v>
      </c>
      <c r="F149" s="64">
        <v>0</v>
      </c>
      <c r="G149" s="64">
        <v>0</v>
      </c>
      <c r="H149" s="85">
        <v>0</v>
      </c>
    </row>
    <row r="150" spans="1:8">
      <c r="A150" s="277" t="s">
        <v>364</v>
      </c>
      <c r="B150" s="278"/>
      <c r="C150" s="64">
        <v>0</v>
      </c>
      <c r="D150" s="85">
        <v>0</v>
      </c>
      <c r="E150" s="146">
        <v>0</v>
      </c>
      <c r="F150" s="85">
        <v>0</v>
      </c>
      <c r="G150" s="146">
        <v>0</v>
      </c>
      <c r="H150" s="85">
        <v>0</v>
      </c>
    </row>
    <row r="151" spans="1:8">
      <c r="A151" s="320" t="s">
        <v>365</v>
      </c>
      <c r="B151" s="336"/>
      <c r="C151" s="64">
        <v>0</v>
      </c>
      <c r="D151" s="64">
        <v>0</v>
      </c>
      <c r="E151" s="64">
        <v>0</v>
      </c>
      <c r="F151" s="64">
        <v>0</v>
      </c>
      <c r="G151" s="64">
        <v>0</v>
      </c>
      <c r="H151" s="85">
        <v>0</v>
      </c>
    </row>
    <row r="152" spans="1:8">
      <c r="A152" s="320" t="s">
        <v>366</v>
      </c>
      <c r="B152" s="336"/>
      <c r="C152" s="64">
        <v>0</v>
      </c>
      <c r="D152" s="64">
        <v>0</v>
      </c>
      <c r="E152" s="64">
        <v>0</v>
      </c>
      <c r="F152" s="64">
        <v>0</v>
      </c>
      <c r="G152" s="64">
        <v>0</v>
      </c>
      <c r="H152" s="85">
        <v>0</v>
      </c>
    </row>
    <row r="153" spans="1:8">
      <c r="A153" s="320" t="s">
        <v>367</v>
      </c>
      <c r="B153" s="336"/>
      <c r="C153" s="64">
        <v>0</v>
      </c>
      <c r="D153" s="64">
        <v>0</v>
      </c>
      <c r="E153" s="64">
        <v>0</v>
      </c>
      <c r="F153" s="64">
        <v>0</v>
      </c>
      <c r="G153" s="64">
        <v>0</v>
      </c>
      <c r="H153" s="85">
        <v>0</v>
      </c>
    </row>
    <row r="154" spans="1:8">
      <c r="A154" s="320" t="s">
        <v>368</v>
      </c>
      <c r="B154" s="336"/>
      <c r="C154" s="64">
        <v>0</v>
      </c>
      <c r="D154" s="64">
        <v>0</v>
      </c>
      <c r="E154" s="64">
        <v>0</v>
      </c>
      <c r="F154" s="64">
        <v>0</v>
      </c>
      <c r="G154" s="64">
        <v>0</v>
      </c>
      <c r="H154" s="85">
        <v>0</v>
      </c>
    </row>
    <row r="155" spans="1:8">
      <c r="A155" s="320" t="s">
        <v>369</v>
      </c>
      <c r="B155" s="336"/>
      <c r="C155" s="64">
        <v>0</v>
      </c>
      <c r="D155" s="64">
        <v>0</v>
      </c>
      <c r="E155" s="64">
        <v>0</v>
      </c>
      <c r="F155" s="64">
        <v>0</v>
      </c>
      <c r="G155" s="64">
        <v>0</v>
      </c>
      <c r="H155" s="85">
        <v>0</v>
      </c>
    </row>
    <row r="156" spans="1:8">
      <c r="A156" s="320" t="s">
        <v>370</v>
      </c>
      <c r="B156" s="336"/>
      <c r="C156" s="64">
        <v>0</v>
      </c>
      <c r="D156" s="64">
        <v>0</v>
      </c>
      <c r="E156" s="64">
        <v>0</v>
      </c>
      <c r="F156" s="64">
        <v>0</v>
      </c>
      <c r="G156" s="64">
        <v>0</v>
      </c>
      <c r="H156" s="85">
        <v>0</v>
      </c>
    </row>
    <row r="157" spans="1:8">
      <c r="A157" s="320" t="s">
        <v>371</v>
      </c>
      <c r="B157" s="336"/>
      <c r="C157" s="64">
        <v>0</v>
      </c>
      <c r="D157" s="64">
        <v>0</v>
      </c>
      <c r="E157" s="64">
        <v>0</v>
      </c>
      <c r="F157" s="64">
        <v>0</v>
      </c>
      <c r="G157" s="64">
        <v>0</v>
      </c>
      <c r="H157" s="85">
        <v>0</v>
      </c>
    </row>
    <row r="158" spans="1:8">
      <c r="A158" s="145"/>
      <c r="B158" s="144"/>
      <c r="C158" s="64"/>
      <c r="D158" s="66"/>
      <c r="E158" s="146"/>
      <c r="F158" s="66"/>
      <c r="G158" s="67"/>
      <c r="H158" s="66"/>
    </row>
    <row r="159" spans="1:8">
      <c r="A159" s="285" t="s">
        <v>373</v>
      </c>
      <c r="B159" s="286"/>
      <c r="C159" s="176">
        <f t="shared" ref="C159:G159" si="26">SUM(C83,C8)</f>
        <v>235384800</v>
      </c>
      <c r="D159" s="177">
        <f t="shared" si="26"/>
        <v>55242135</v>
      </c>
      <c r="E159" s="178">
        <f t="shared" si="26"/>
        <v>290626935</v>
      </c>
      <c r="F159" s="174">
        <f>SUM(F83,F8)</f>
        <v>281964063</v>
      </c>
      <c r="G159" s="175">
        <f t="shared" si="26"/>
        <v>281701998</v>
      </c>
      <c r="H159" s="177">
        <f>SUM(H83,H8)</f>
        <v>8662872</v>
      </c>
    </row>
    <row r="160" spans="1:8" ht="15.75" thickBot="1">
      <c r="A160" s="147"/>
      <c r="B160" s="38"/>
      <c r="C160" s="99"/>
      <c r="D160" s="100"/>
      <c r="E160" s="101"/>
      <c r="F160" s="100"/>
      <c r="G160" s="102"/>
      <c r="H160" s="100"/>
    </row>
    <row r="162" spans="1:9">
      <c r="C162" s="59"/>
      <c r="D162" s="59"/>
      <c r="E162" s="59"/>
      <c r="F162" s="63"/>
      <c r="G162" s="63"/>
      <c r="H162" s="59"/>
    </row>
    <row r="163" spans="1:9">
      <c r="A163" s="107"/>
      <c r="B163" s="107"/>
      <c r="C163" s="110"/>
      <c r="D163" s="110"/>
      <c r="E163" s="110"/>
      <c r="F163" s="111"/>
      <c r="G163" s="111"/>
      <c r="H163" s="110"/>
      <c r="I163" s="107"/>
    </row>
    <row r="164" spans="1:9">
      <c r="A164" s="107"/>
      <c r="B164" s="107"/>
      <c r="C164" s="110"/>
      <c r="D164" s="110"/>
      <c r="E164" s="110"/>
      <c r="F164" s="111"/>
      <c r="G164" s="111"/>
      <c r="H164" s="110"/>
      <c r="I164" s="107"/>
    </row>
    <row r="165" spans="1:9">
      <c r="A165" s="107"/>
      <c r="B165" s="107"/>
      <c r="C165" s="110"/>
      <c r="D165" s="110"/>
      <c r="E165" s="110"/>
      <c r="F165" s="111"/>
      <c r="G165" s="111"/>
      <c r="H165" s="110"/>
      <c r="I165" s="107"/>
    </row>
    <row r="166" spans="1:9">
      <c r="A166" s="107"/>
      <c r="B166" s="107"/>
      <c r="C166" s="110"/>
      <c r="D166" s="110"/>
      <c r="E166" s="110"/>
      <c r="F166" s="111"/>
      <c r="G166" s="111"/>
      <c r="H166" s="110"/>
      <c r="I166" s="107"/>
    </row>
    <row r="167" spans="1:9">
      <c r="A167" s="107"/>
      <c r="B167" s="107"/>
      <c r="C167" s="110"/>
      <c r="D167" s="110"/>
      <c r="E167" s="110"/>
      <c r="F167" s="111"/>
      <c r="G167" s="111"/>
      <c r="H167" s="110"/>
      <c r="I167" s="107"/>
    </row>
    <row r="168" spans="1:9">
      <c r="A168" s="107"/>
      <c r="B168" s="107"/>
      <c r="C168" s="110"/>
      <c r="D168" s="110"/>
      <c r="E168" s="110"/>
      <c r="F168" s="111"/>
      <c r="G168" s="111"/>
      <c r="H168" s="110"/>
      <c r="I168" s="107"/>
    </row>
    <row r="169" spans="1:9">
      <c r="A169" s="107"/>
      <c r="B169" s="107"/>
      <c r="C169" s="110"/>
      <c r="D169" s="110"/>
      <c r="E169" s="110"/>
      <c r="F169" s="111"/>
      <c r="G169" s="111"/>
      <c r="H169" s="110"/>
      <c r="I169" s="107"/>
    </row>
    <row r="170" spans="1:9">
      <c r="A170" s="107"/>
      <c r="B170" s="107"/>
      <c r="C170" s="110"/>
      <c r="D170" s="110"/>
      <c r="E170" s="110"/>
      <c r="F170" s="111"/>
      <c r="G170" s="111"/>
      <c r="H170" s="110"/>
      <c r="I170" s="107"/>
    </row>
    <row r="171" spans="1:9">
      <c r="A171" s="107"/>
      <c r="B171" s="107"/>
      <c r="C171" s="110"/>
      <c r="D171" s="110"/>
      <c r="E171" s="110"/>
      <c r="F171" s="111"/>
      <c r="G171" s="111"/>
      <c r="H171" s="110"/>
      <c r="I171" s="107"/>
    </row>
    <row r="172" spans="1:9">
      <c r="A172" s="107"/>
      <c r="B172" s="107"/>
      <c r="C172" s="110"/>
      <c r="D172" s="110"/>
      <c r="E172" s="110"/>
      <c r="F172" s="111"/>
      <c r="G172" s="111"/>
      <c r="H172" s="110"/>
      <c r="I172" s="107"/>
    </row>
    <row r="173" spans="1:9">
      <c r="A173" s="107"/>
      <c r="B173" s="107"/>
      <c r="C173" s="110"/>
      <c r="D173" s="110"/>
      <c r="E173" s="110"/>
      <c r="F173" s="111"/>
      <c r="G173" s="111"/>
      <c r="H173" s="110"/>
      <c r="I173" s="107"/>
    </row>
    <row r="174" spans="1:9">
      <c r="A174" s="107"/>
      <c r="B174" s="107"/>
      <c r="C174" s="110"/>
      <c r="D174" s="110"/>
      <c r="E174" s="110"/>
      <c r="F174" s="111"/>
      <c r="G174" s="111"/>
      <c r="H174" s="110"/>
      <c r="I174" s="107"/>
    </row>
    <row r="175" spans="1:9">
      <c r="A175" s="107"/>
      <c r="B175" s="107"/>
      <c r="C175" s="110"/>
      <c r="D175" s="110"/>
      <c r="E175" s="110"/>
      <c r="F175" s="111"/>
      <c r="G175" s="111"/>
      <c r="H175" s="110"/>
      <c r="I175" s="107"/>
    </row>
    <row r="176" spans="1:9">
      <c r="A176" s="107"/>
      <c r="B176" s="107"/>
      <c r="C176" s="112"/>
      <c r="D176" s="107"/>
      <c r="E176" s="112"/>
      <c r="F176" s="110"/>
      <c r="G176" s="110"/>
      <c r="H176" s="107"/>
      <c r="I176" s="107"/>
    </row>
    <row r="177" spans="1:9">
      <c r="A177" s="107"/>
      <c r="B177" s="108" t="s">
        <v>439</v>
      </c>
      <c r="C177" s="112"/>
      <c r="D177" s="107"/>
      <c r="E177" s="225" t="s">
        <v>440</v>
      </c>
      <c r="F177" s="225"/>
      <c r="G177" s="225"/>
      <c r="H177" s="107"/>
      <c r="I177" s="107"/>
    </row>
    <row r="178" spans="1:9">
      <c r="A178" s="107"/>
      <c r="B178" s="109" t="s">
        <v>438</v>
      </c>
      <c r="C178" s="112"/>
      <c r="D178" s="107"/>
      <c r="E178" s="224" t="s">
        <v>441</v>
      </c>
      <c r="F178" s="224"/>
      <c r="G178" s="224"/>
      <c r="H178" s="107"/>
      <c r="I178" s="107"/>
    </row>
    <row r="179" spans="1:9">
      <c r="A179" s="107"/>
      <c r="B179" s="107"/>
      <c r="C179" s="112"/>
      <c r="D179" s="107"/>
      <c r="E179" s="112"/>
      <c r="F179" s="107"/>
      <c r="G179" s="107"/>
      <c r="H179" s="107"/>
      <c r="I179" s="107"/>
    </row>
    <row r="180" spans="1:9">
      <c r="A180" s="107"/>
      <c r="B180" s="107"/>
      <c r="C180" s="112"/>
      <c r="D180" s="107"/>
      <c r="E180" s="112"/>
      <c r="F180" s="107"/>
      <c r="G180" s="107"/>
      <c r="H180" s="107"/>
      <c r="I180" s="107"/>
    </row>
    <row r="181" spans="1:9">
      <c r="A181" s="107"/>
      <c r="B181" s="107"/>
      <c r="C181" s="112"/>
      <c r="D181" s="107"/>
      <c r="E181" s="112"/>
      <c r="F181" s="107"/>
      <c r="G181" s="107"/>
      <c r="H181" s="107"/>
      <c r="I181" s="107"/>
    </row>
    <row r="182" spans="1:9">
      <c r="A182" s="107"/>
      <c r="B182" s="107"/>
      <c r="C182" s="112"/>
      <c r="D182" s="107"/>
      <c r="E182" s="112"/>
      <c r="F182" s="107"/>
      <c r="G182" s="107"/>
      <c r="H182" s="107"/>
      <c r="I182" s="107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selection activeCell="E17" sqref="E17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51" t="s">
        <v>437</v>
      </c>
      <c r="B1" s="351"/>
      <c r="C1" s="351"/>
      <c r="D1" s="351"/>
      <c r="E1" s="351"/>
      <c r="F1" s="351"/>
      <c r="G1" s="252"/>
    </row>
    <row r="2" spans="1:7">
      <c r="A2" s="352" t="s">
        <v>450</v>
      </c>
      <c r="B2" s="353"/>
      <c r="C2" s="353"/>
      <c r="D2" s="353"/>
      <c r="E2" s="353"/>
      <c r="F2" s="353"/>
      <c r="G2" s="354"/>
    </row>
    <row r="3" spans="1:7">
      <c r="A3" s="352" t="s">
        <v>374</v>
      </c>
      <c r="B3" s="353"/>
      <c r="C3" s="353"/>
      <c r="D3" s="353"/>
      <c r="E3" s="353"/>
      <c r="F3" s="353"/>
      <c r="G3" s="354"/>
    </row>
    <row r="4" spans="1:7">
      <c r="A4" s="352" t="s">
        <v>461</v>
      </c>
      <c r="B4" s="353"/>
      <c r="C4" s="353"/>
      <c r="D4" s="353"/>
      <c r="E4" s="353"/>
      <c r="F4" s="353"/>
      <c r="G4" s="354"/>
    </row>
    <row r="5" spans="1:7" ht="15.75" thickBot="1">
      <c r="A5" s="253" t="s">
        <v>0</v>
      </c>
      <c r="B5" s="355"/>
      <c r="C5" s="355"/>
      <c r="D5" s="355"/>
      <c r="E5" s="355"/>
      <c r="F5" s="355"/>
      <c r="G5" s="254"/>
    </row>
    <row r="6" spans="1:7" ht="15.75" thickBot="1">
      <c r="A6" s="242" t="s">
        <v>1</v>
      </c>
      <c r="B6" s="248" t="s">
        <v>294</v>
      </c>
      <c r="C6" s="249"/>
      <c r="D6" s="249"/>
      <c r="E6" s="249"/>
      <c r="F6" s="249"/>
      <c r="G6" s="242" t="s">
        <v>295</v>
      </c>
    </row>
    <row r="7" spans="1:7" ht="45.75" thickBot="1">
      <c r="A7" s="244"/>
      <c r="B7" s="120" t="s">
        <v>182</v>
      </c>
      <c r="C7" s="123" t="s">
        <v>226</v>
      </c>
      <c r="D7" s="120" t="s">
        <v>227</v>
      </c>
      <c r="E7" s="123" t="s">
        <v>183</v>
      </c>
      <c r="F7" s="120" t="s">
        <v>200</v>
      </c>
      <c r="G7" s="244"/>
    </row>
    <row r="8" spans="1:7">
      <c r="A8" s="3" t="s">
        <v>375</v>
      </c>
      <c r="B8" s="346">
        <f t="shared" ref="B8:G8" si="0">SUM(B11:B17)</f>
        <v>235384800</v>
      </c>
      <c r="C8" s="348">
        <f t="shared" si="0"/>
        <v>55242135</v>
      </c>
      <c r="D8" s="346">
        <f t="shared" si="0"/>
        <v>290626935</v>
      </c>
      <c r="E8" s="348">
        <f t="shared" si="0"/>
        <v>281964063</v>
      </c>
      <c r="F8" s="346">
        <f t="shared" si="0"/>
        <v>281701998</v>
      </c>
      <c r="G8" s="346">
        <f t="shared" si="0"/>
        <v>8662872</v>
      </c>
    </row>
    <row r="9" spans="1:7">
      <c r="A9" s="3" t="s">
        <v>376</v>
      </c>
      <c r="B9" s="347"/>
      <c r="C9" s="349"/>
      <c r="D9" s="347"/>
      <c r="E9" s="349"/>
      <c r="F9" s="347"/>
      <c r="G9" s="347"/>
    </row>
    <row r="10" spans="1:7">
      <c r="A10" s="6" t="s">
        <v>377</v>
      </c>
      <c r="B10" s="162">
        <v>0</v>
      </c>
      <c r="C10" s="164">
        <v>0</v>
      </c>
      <c r="D10" s="162">
        <v>0</v>
      </c>
      <c r="E10" s="164">
        <v>0</v>
      </c>
      <c r="F10" s="162">
        <v>0</v>
      </c>
      <c r="G10" s="162">
        <v>0</v>
      </c>
    </row>
    <row r="11" spans="1:7">
      <c r="A11" s="6" t="s">
        <v>378</v>
      </c>
      <c r="B11" s="179">
        <v>235384800</v>
      </c>
      <c r="C11" s="180">
        <f>+'FORMATO 6A '!D159</f>
        <v>55242135</v>
      </c>
      <c r="D11" s="179">
        <f>B11+C11</f>
        <v>290626935</v>
      </c>
      <c r="E11" s="180">
        <f>+'FORMATO 6A '!F159</f>
        <v>281964063</v>
      </c>
      <c r="F11" s="179">
        <f>+'FORMATO 6A '!G159</f>
        <v>281701998</v>
      </c>
      <c r="G11" s="179">
        <f>D11-E11</f>
        <v>8662872</v>
      </c>
    </row>
    <row r="12" spans="1:7">
      <c r="A12" s="39" t="s">
        <v>379</v>
      </c>
      <c r="B12" s="162">
        <v>0</v>
      </c>
      <c r="C12" s="164">
        <v>0</v>
      </c>
      <c r="D12" s="162">
        <v>0</v>
      </c>
      <c r="E12" s="164">
        <v>0</v>
      </c>
      <c r="F12" s="162">
        <v>0</v>
      </c>
      <c r="G12" s="162">
        <v>0</v>
      </c>
    </row>
    <row r="13" spans="1:7">
      <c r="A13" s="6" t="s">
        <v>380</v>
      </c>
      <c r="B13" s="162">
        <v>0</v>
      </c>
      <c r="C13" s="164">
        <v>0</v>
      </c>
      <c r="D13" s="162">
        <v>0</v>
      </c>
      <c r="E13" s="164">
        <v>0</v>
      </c>
      <c r="F13" s="162">
        <v>0</v>
      </c>
      <c r="G13" s="162">
        <v>0</v>
      </c>
    </row>
    <row r="14" spans="1:7">
      <c r="A14" s="39" t="s">
        <v>381</v>
      </c>
      <c r="B14" s="162">
        <v>0</v>
      </c>
      <c r="C14" s="164">
        <v>0</v>
      </c>
      <c r="D14" s="162">
        <v>0</v>
      </c>
      <c r="E14" s="164">
        <v>0</v>
      </c>
      <c r="F14" s="162">
        <v>0</v>
      </c>
      <c r="G14" s="162">
        <v>0</v>
      </c>
    </row>
    <row r="15" spans="1:7">
      <c r="A15" s="6" t="s">
        <v>382</v>
      </c>
      <c r="B15" s="162">
        <v>0</v>
      </c>
      <c r="C15" s="164">
        <v>0</v>
      </c>
      <c r="D15" s="162">
        <v>0</v>
      </c>
      <c r="E15" s="164">
        <v>0</v>
      </c>
      <c r="F15" s="162">
        <v>0</v>
      </c>
      <c r="G15" s="162">
        <v>0</v>
      </c>
    </row>
    <row r="16" spans="1:7">
      <c r="A16" s="39" t="s">
        <v>383</v>
      </c>
      <c r="B16" s="162">
        <v>0</v>
      </c>
      <c r="C16" s="164">
        <v>0</v>
      </c>
      <c r="D16" s="162">
        <v>0</v>
      </c>
      <c r="E16" s="164">
        <v>0</v>
      </c>
      <c r="F16" s="162">
        <v>0</v>
      </c>
      <c r="G16" s="162">
        <v>0</v>
      </c>
    </row>
    <row r="17" spans="1:7">
      <c r="A17" s="6" t="s">
        <v>384</v>
      </c>
      <c r="B17" s="162">
        <v>0</v>
      </c>
      <c r="C17" s="164">
        <v>0</v>
      </c>
      <c r="D17" s="162">
        <v>0</v>
      </c>
      <c r="E17" s="164">
        <v>0</v>
      </c>
      <c r="F17" s="162">
        <v>0</v>
      </c>
      <c r="G17" s="162">
        <v>0</v>
      </c>
    </row>
    <row r="18" spans="1:7">
      <c r="A18" s="39"/>
      <c r="B18" s="162"/>
      <c r="C18" s="164"/>
      <c r="D18" s="162"/>
      <c r="E18" s="164"/>
      <c r="F18" s="162"/>
      <c r="G18" s="162"/>
    </row>
    <row r="19" spans="1:7">
      <c r="A19" s="40" t="s">
        <v>385</v>
      </c>
      <c r="B19" s="259">
        <f t="shared" ref="B19:G19" si="1">SUM(B21:B28)</f>
        <v>0</v>
      </c>
      <c r="C19" s="350">
        <f t="shared" si="1"/>
        <v>0</v>
      </c>
      <c r="D19" s="259">
        <f t="shared" si="1"/>
        <v>0</v>
      </c>
      <c r="E19" s="350">
        <f t="shared" si="1"/>
        <v>0</v>
      </c>
      <c r="F19" s="259">
        <f t="shared" si="1"/>
        <v>0</v>
      </c>
      <c r="G19" s="259">
        <f t="shared" si="1"/>
        <v>0</v>
      </c>
    </row>
    <row r="20" spans="1:7">
      <c r="A20" s="11" t="s">
        <v>386</v>
      </c>
      <c r="B20" s="259"/>
      <c r="C20" s="350"/>
      <c r="D20" s="259"/>
      <c r="E20" s="350"/>
      <c r="F20" s="259"/>
      <c r="G20" s="259"/>
    </row>
    <row r="21" spans="1:7">
      <c r="A21" s="39" t="s">
        <v>377</v>
      </c>
      <c r="B21" s="162">
        <v>0</v>
      </c>
      <c r="C21" s="164">
        <v>0</v>
      </c>
      <c r="D21" s="162">
        <v>0</v>
      </c>
      <c r="E21" s="164">
        <v>0</v>
      </c>
      <c r="F21" s="162">
        <v>0</v>
      </c>
      <c r="G21" s="162">
        <v>0</v>
      </c>
    </row>
    <row r="22" spans="1:7">
      <c r="A22" s="6" t="s">
        <v>378</v>
      </c>
      <c r="B22" s="162">
        <v>0</v>
      </c>
      <c r="C22" s="164">
        <v>0</v>
      </c>
      <c r="D22" s="162">
        <v>0</v>
      </c>
      <c r="E22" s="164">
        <v>0</v>
      </c>
      <c r="F22" s="162">
        <v>0</v>
      </c>
      <c r="G22" s="162">
        <v>0</v>
      </c>
    </row>
    <row r="23" spans="1:7">
      <c r="A23" s="39" t="s">
        <v>379</v>
      </c>
      <c r="B23" s="162">
        <v>0</v>
      </c>
      <c r="C23" s="164">
        <v>0</v>
      </c>
      <c r="D23" s="162">
        <v>0</v>
      </c>
      <c r="E23" s="164">
        <v>0</v>
      </c>
      <c r="F23" s="162">
        <v>0</v>
      </c>
      <c r="G23" s="162">
        <v>0</v>
      </c>
    </row>
    <row r="24" spans="1:7">
      <c r="A24" s="6" t="s">
        <v>380</v>
      </c>
      <c r="B24" s="162">
        <v>0</v>
      </c>
      <c r="C24" s="164">
        <v>0</v>
      </c>
      <c r="D24" s="162">
        <v>0</v>
      </c>
      <c r="E24" s="164">
        <v>0</v>
      </c>
      <c r="F24" s="162">
        <v>0</v>
      </c>
      <c r="G24" s="162">
        <v>0</v>
      </c>
    </row>
    <row r="25" spans="1:7">
      <c r="A25" s="39" t="s">
        <v>381</v>
      </c>
      <c r="B25" s="162">
        <v>0</v>
      </c>
      <c r="C25" s="164">
        <v>0</v>
      </c>
      <c r="D25" s="162">
        <v>0</v>
      </c>
      <c r="E25" s="164">
        <v>0</v>
      </c>
      <c r="F25" s="162">
        <v>0</v>
      </c>
      <c r="G25" s="162">
        <v>0</v>
      </c>
    </row>
    <row r="26" spans="1:7">
      <c r="A26" s="6" t="s">
        <v>382</v>
      </c>
      <c r="B26" s="162">
        <v>0</v>
      </c>
      <c r="C26" s="164">
        <v>0</v>
      </c>
      <c r="D26" s="162">
        <v>0</v>
      </c>
      <c r="E26" s="164">
        <v>0</v>
      </c>
      <c r="F26" s="162">
        <v>0</v>
      </c>
      <c r="G26" s="162">
        <v>0</v>
      </c>
    </row>
    <row r="27" spans="1:7">
      <c r="A27" s="39" t="s">
        <v>383</v>
      </c>
      <c r="B27" s="162">
        <v>0</v>
      </c>
      <c r="C27" s="164">
        <v>0</v>
      </c>
      <c r="D27" s="162">
        <v>0</v>
      </c>
      <c r="E27" s="164">
        <v>0</v>
      </c>
      <c r="F27" s="162">
        <v>0</v>
      </c>
      <c r="G27" s="162">
        <v>0</v>
      </c>
    </row>
    <row r="28" spans="1:7">
      <c r="A28" s="6" t="s">
        <v>384</v>
      </c>
      <c r="B28" s="162">
        <v>0</v>
      </c>
      <c r="C28" s="164">
        <v>0</v>
      </c>
      <c r="D28" s="162">
        <v>0</v>
      </c>
      <c r="E28" s="164">
        <v>0</v>
      </c>
      <c r="F28" s="162">
        <v>0</v>
      </c>
      <c r="G28" s="162">
        <v>0</v>
      </c>
    </row>
    <row r="29" spans="1:7">
      <c r="A29" s="41"/>
      <c r="B29" s="162"/>
      <c r="C29" s="164"/>
      <c r="D29" s="162"/>
      <c r="E29" s="164"/>
      <c r="F29" s="162"/>
      <c r="G29" s="162"/>
    </row>
    <row r="30" spans="1:7">
      <c r="A30" s="42" t="s">
        <v>373</v>
      </c>
      <c r="B30" s="181">
        <f t="shared" ref="B30:G30" si="2">SUM(B19,B8)</f>
        <v>235384800</v>
      </c>
      <c r="C30" s="182">
        <f t="shared" si="2"/>
        <v>55242135</v>
      </c>
      <c r="D30" s="181">
        <f t="shared" si="2"/>
        <v>290626935</v>
      </c>
      <c r="E30" s="182">
        <f t="shared" si="2"/>
        <v>281964063</v>
      </c>
      <c r="F30" s="181">
        <f t="shared" si="2"/>
        <v>281701998</v>
      </c>
      <c r="G30" s="181">
        <f t="shared" si="2"/>
        <v>8662872</v>
      </c>
    </row>
    <row r="31" spans="1:7" ht="15.75" thickBot="1">
      <c r="A31" s="10"/>
      <c r="B31" s="163"/>
      <c r="C31" s="122"/>
      <c r="D31" s="163"/>
      <c r="E31" s="122"/>
      <c r="F31" s="163"/>
      <c r="G31" s="163"/>
    </row>
    <row r="43" spans="1:8">
      <c r="A43" s="107"/>
      <c r="B43" s="107"/>
      <c r="C43" s="107"/>
      <c r="D43" s="107"/>
      <c r="E43" s="107"/>
      <c r="F43" s="107"/>
      <c r="G43" s="107"/>
      <c r="H43" s="107"/>
    </row>
    <row r="44" spans="1:8">
      <c r="A44" s="108" t="s">
        <v>439</v>
      </c>
      <c r="B44" s="107"/>
      <c r="C44" s="107"/>
      <c r="D44" s="107"/>
      <c r="E44" s="225" t="s">
        <v>440</v>
      </c>
      <c r="F44" s="225"/>
      <c r="G44" s="225"/>
      <c r="H44" s="107"/>
    </row>
    <row r="45" spans="1:8">
      <c r="A45" s="109" t="s">
        <v>438</v>
      </c>
      <c r="B45" s="107"/>
      <c r="C45" s="107"/>
      <c r="D45" s="107"/>
      <c r="E45" s="224" t="s">
        <v>441</v>
      </c>
      <c r="F45" s="224"/>
      <c r="G45" s="224"/>
      <c r="H45" s="107"/>
    </row>
    <row r="46" spans="1:8">
      <c r="A46" s="107"/>
      <c r="B46" s="107"/>
      <c r="C46" s="107"/>
      <c r="D46" s="107"/>
      <c r="E46" s="107"/>
      <c r="F46" s="107"/>
      <c r="G46" s="107"/>
      <c r="H46" s="107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workbookViewId="0">
      <selection activeCell="D12" sqref="D12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7" t="s">
        <v>437</v>
      </c>
      <c r="B1" s="298"/>
      <c r="C1" s="298"/>
      <c r="D1" s="298"/>
      <c r="E1" s="298"/>
      <c r="F1" s="298"/>
      <c r="G1" s="298"/>
      <c r="H1" s="331"/>
    </row>
    <row r="2" spans="1:8">
      <c r="A2" s="291" t="s">
        <v>451</v>
      </c>
      <c r="B2" s="292"/>
      <c r="C2" s="292"/>
      <c r="D2" s="292"/>
      <c r="E2" s="292"/>
      <c r="F2" s="292"/>
      <c r="G2" s="292"/>
      <c r="H2" s="332"/>
    </row>
    <row r="3" spans="1:8">
      <c r="A3" s="291" t="s">
        <v>387</v>
      </c>
      <c r="B3" s="292"/>
      <c r="C3" s="292"/>
      <c r="D3" s="292"/>
      <c r="E3" s="292"/>
      <c r="F3" s="292"/>
      <c r="G3" s="292"/>
      <c r="H3" s="332"/>
    </row>
    <row r="4" spans="1:8">
      <c r="A4" s="291" t="s">
        <v>462</v>
      </c>
      <c r="B4" s="292"/>
      <c r="C4" s="292"/>
      <c r="D4" s="292"/>
      <c r="E4" s="292"/>
      <c r="F4" s="292"/>
      <c r="G4" s="292"/>
      <c r="H4" s="332"/>
    </row>
    <row r="5" spans="1:8" ht="15.75" thickBot="1">
      <c r="A5" s="293" t="s">
        <v>0</v>
      </c>
      <c r="B5" s="294"/>
      <c r="C5" s="294"/>
      <c r="D5" s="294"/>
      <c r="E5" s="294"/>
      <c r="F5" s="294"/>
      <c r="G5" s="294"/>
      <c r="H5" s="333"/>
    </row>
    <row r="6" spans="1:8" ht="15.75" thickBot="1">
      <c r="A6" s="297" t="s">
        <v>1</v>
      </c>
      <c r="B6" s="299"/>
      <c r="C6" s="248" t="s">
        <v>294</v>
      </c>
      <c r="D6" s="249"/>
      <c r="E6" s="249"/>
      <c r="F6" s="249"/>
      <c r="G6" s="250"/>
      <c r="H6" s="242" t="s">
        <v>295</v>
      </c>
    </row>
    <row r="7" spans="1:8" ht="23.25" thickBot="1">
      <c r="A7" s="293"/>
      <c r="B7" s="301"/>
      <c r="C7" s="71" t="s">
        <v>182</v>
      </c>
      <c r="D7" s="71" t="s">
        <v>296</v>
      </c>
      <c r="E7" s="71" t="s">
        <v>297</v>
      </c>
      <c r="F7" s="71" t="s">
        <v>183</v>
      </c>
      <c r="G7" s="71" t="s">
        <v>200</v>
      </c>
      <c r="H7" s="244"/>
    </row>
    <row r="8" spans="1:8">
      <c r="A8" s="236"/>
      <c r="B8" s="356"/>
      <c r="C8" s="15"/>
      <c r="D8" s="15"/>
      <c r="E8" s="15"/>
      <c r="F8" s="15"/>
      <c r="G8" s="15"/>
      <c r="H8" s="15"/>
    </row>
    <row r="9" spans="1:8" ht="16.5" customHeight="1">
      <c r="A9" s="238" t="s">
        <v>388</v>
      </c>
      <c r="B9" s="357"/>
      <c r="C9" s="183">
        <f t="shared" ref="C9:H9" si="0">SUM(C10,C20,C29,C40)</f>
        <v>235384800</v>
      </c>
      <c r="D9" s="183">
        <f t="shared" si="0"/>
        <v>55242135</v>
      </c>
      <c r="E9" s="183">
        <f t="shared" si="0"/>
        <v>290626935</v>
      </c>
      <c r="F9" s="183">
        <f t="shared" si="0"/>
        <v>281964063</v>
      </c>
      <c r="G9" s="183">
        <f t="shared" si="0"/>
        <v>281701998</v>
      </c>
      <c r="H9" s="183">
        <f t="shared" si="0"/>
        <v>8662872</v>
      </c>
    </row>
    <row r="10" spans="1:8">
      <c r="A10" s="309" t="s">
        <v>389</v>
      </c>
      <c r="B10" s="311"/>
      <c r="C10" s="184">
        <f t="shared" ref="C10:H10" si="1">SUM(C11:C18)</f>
        <v>235384800</v>
      </c>
      <c r="D10" s="184">
        <f t="shared" si="1"/>
        <v>55242135</v>
      </c>
      <c r="E10" s="184">
        <f t="shared" si="1"/>
        <v>290626935</v>
      </c>
      <c r="F10" s="184">
        <f t="shared" si="1"/>
        <v>281964063</v>
      </c>
      <c r="G10" s="184">
        <f t="shared" si="1"/>
        <v>281701998</v>
      </c>
      <c r="H10" s="184">
        <f t="shared" si="1"/>
        <v>8662872</v>
      </c>
    </row>
    <row r="11" spans="1:8">
      <c r="A11" s="28"/>
      <c r="B11" s="32" t="s">
        <v>390</v>
      </c>
      <c r="C11" s="185">
        <v>235384800</v>
      </c>
      <c r="D11" s="185">
        <f>+'FORMATO 6B'!C11</f>
        <v>55242135</v>
      </c>
      <c r="E11" s="185">
        <f>+C11+D11</f>
        <v>290626935</v>
      </c>
      <c r="F11" s="185">
        <f>+'FORMATO 6B'!E11</f>
        <v>281964063</v>
      </c>
      <c r="G11" s="185">
        <f>+'FORMATO 6B'!F11</f>
        <v>281701998</v>
      </c>
      <c r="H11" s="185">
        <f>E11-F11</f>
        <v>8662872</v>
      </c>
    </row>
    <row r="12" spans="1:8">
      <c r="A12" s="28"/>
      <c r="B12" s="32" t="s">
        <v>391</v>
      </c>
      <c r="C12" s="24">
        <v>0</v>
      </c>
      <c r="D12" s="160">
        <v>0</v>
      </c>
      <c r="E12" s="160">
        <v>0</v>
      </c>
      <c r="F12" s="160">
        <v>0</v>
      </c>
      <c r="G12" s="160">
        <v>0</v>
      </c>
      <c r="H12" s="160">
        <v>0</v>
      </c>
    </row>
    <row r="13" spans="1:8">
      <c r="A13" s="28"/>
      <c r="B13" s="32" t="s">
        <v>392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</row>
    <row r="14" spans="1:8">
      <c r="A14" s="28"/>
      <c r="B14" s="32" t="s">
        <v>393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  <c r="H14" s="160">
        <v>0</v>
      </c>
    </row>
    <row r="15" spans="1:8">
      <c r="A15" s="28"/>
      <c r="B15" s="32" t="s">
        <v>394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</row>
    <row r="16" spans="1:8">
      <c r="A16" s="28"/>
      <c r="B16" s="32" t="s">
        <v>395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</row>
    <row r="17" spans="1:8">
      <c r="A17" s="28"/>
      <c r="B17" s="32" t="s">
        <v>396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</row>
    <row r="18" spans="1:8">
      <c r="A18" s="28"/>
      <c r="B18" s="32" t="s">
        <v>397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</row>
    <row r="19" spans="1:8">
      <c r="A19" s="43"/>
      <c r="B19" s="44"/>
      <c r="C19" s="25"/>
      <c r="D19" s="25"/>
      <c r="E19" s="25"/>
      <c r="F19" s="25"/>
      <c r="G19" s="25"/>
      <c r="H19" s="25"/>
    </row>
    <row r="20" spans="1:8">
      <c r="A20" s="309" t="s">
        <v>398</v>
      </c>
      <c r="B20" s="311"/>
      <c r="C20" s="168">
        <v>0</v>
      </c>
      <c r="D20" s="168">
        <v>0</v>
      </c>
      <c r="E20" s="168">
        <v>0</v>
      </c>
      <c r="F20" s="168">
        <v>0</v>
      </c>
      <c r="G20" s="168">
        <v>0</v>
      </c>
      <c r="H20" s="168">
        <v>0</v>
      </c>
    </row>
    <row r="21" spans="1:8">
      <c r="A21" s="28"/>
      <c r="B21" s="32" t="s">
        <v>399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</row>
    <row r="22" spans="1:8">
      <c r="A22" s="28"/>
      <c r="B22" s="32" t="s">
        <v>400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</row>
    <row r="23" spans="1:8">
      <c r="A23" s="28"/>
      <c r="B23" s="32" t="s">
        <v>401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</row>
    <row r="24" spans="1:8">
      <c r="A24" s="28"/>
      <c r="B24" s="32" t="s">
        <v>402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</row>
    <row r="25" spans="1:8">
      <c r="A25" s="28"/>
      <c r="B25" s="32" t="s">
        <v>403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</row>
    <row r="26" spans="1:8">
      <c r="A26" s="28"/>
      <c r="B26" s="32" t="s">
        <v>404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</row>
    <row r="27" spans="1:8">
      <c r="A27" s="28"/>
      <c r="B27" s="32" t="s">
        <v>405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</row>
    <row r="28" spans="1:8">
      <c r="A28" s="43"/>
      <c r="B28" s="44"/>
      <c r="C28" s="25"/>
      <c r="D28" s="25"/>
      <c r="E28" s="25"/>
      <c r="F28" s="25"/>
      <c r="G28" s="25"/>
      <c r="H28" s="25"/>
    </row>
    <row r="29" spans="1:8">
      <c r="A29" s="309" t="s">
        <v>406</v>
      </c>
      <c r="B29" s="311"/>
      <c r="C29" s="168">
        <v>0</v>
      </c>
      <c r="D29" s="168">
        <v>0</v>
      </c>
      <c r="E29" s="168">
        <v>0</v>
      </c>
      <c r="F29" s="168">
        <v>0</v>
      </c>
      <c r="G29" s="168">
        <v>0</v>
      </c>
      <c r="H29" s="168">
        <v>0</v>
      </c>
    </row>
    <row r="30" spans="1:8">
      <c r="A30" s="358" t="s">
        <v>407</v>
      </c>
      <c r="B30" s="359"/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</row>
    <row r="31" spans="1:8">
      <c r="A31" s="28"/>
      <c r="B31" s="32" t="s">
        <v>408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</row>
    <row r="32" spans="1:8">
      <c r="A32" s="28"/>
      <c r="B32" s="32" t="s">
        <v>409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</row>
    <row r="33" spans="1:8">
      <c r="A33" s="28"/>
      <c r="B33" s="32" t="s">
        <v>410</v>
      </c>
      <c r="C33" s="160">
        <v>0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</row>
    <row r="34" spans="1:8">
      <c r="A34" s="28"/>
      <c r="B34" s="32" t="s">
        <v>411</v>
      </c>
      <c r="C34" s="160">
        <v>0</v>
      </c>
      <c r="D34" s="160">
        <v>0</v>
      </c>
      <c r="E34" s="160">
        <v>0</v>
      </c>
      <c r="F34" s="160">
        <v>0</v>
      </c>
      <c r="G34" s="160">
        <v>0</v>
      </c>
      <c r="H34" s="160">
        <v>0</v>
      </c>
    </row>
    <row r="35" spans="1:8">
      <c r="A35" s="28"/>
      <c r="B35" s="32" t="s">
        <v>412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  <c r="H35" s="160">
        <v>0</v>
      </c>
    </row>
    <row r="36" spans="1:8">
      <c r="A36" s="28"/>
      <c r="B36" s="32" t="s">
        <v>413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  <c r="H36" s="160">
        <v>0</v>
      </c>
    </row>
    <row r="37" spans="1:8">
      <c r="A37" s="28"/>
      <c r="B37" s="32" t="s">
        <v>414</v>
      </c>
      <c r="C37" s="160">
        <v>0</v>
      </c>
      <c r="D37" s="160">
        <v>0</v>
      </c>
      <c r="E37" s="160">
        <v>0</v>
      </c>
      <c r="F37" s="160">
        <v>0</v>
      </c>
      <c r="G37" s="160">
        <v>0</v>
      </c>
      <c r="H37" s="160">
        <v>0</v>
      </c>
    </row>
    <row r="38" spans="1:8">
      <c r="A38" s="28"/>
      <c r="B38" s="32" t="s">
        <v>415</v>
      </c>
      <c r="C38" s="160">
        <v>0</v>
      </c>
      <c r="D38" s="160">
        <v>0</v>
      </c>
      <c r="E38" s="160">
        <v>0</v>
      </c>
      <c r="F38" s="160">
        <v>0</v>
      </c>
      <c r="G38" s="160">
        <v>0</v>
      </c>
      <c r="H38" s="160">
        <v>0</v>
      </c>
    </row>
    <row r="39" spans="1:8">
      <c r="A39" s="43"/>
      <c r="B39" s="44"/>
      <c r="C39" s="25"/>
      <c r="D39" s="25"/>
      <c r="E39" s="25"/>
      <c r="F39" s="25"/>
      <c r="G39" s="25"/>
      <c r="H39" s="25"/>
    </row>
    <row r="40" spans="1:8">
      <c r="A40" s="309" t="s">
        <v>416</v>
      </c>
      <c r="B40" s="311"/>
      <c r="C40" s="168">
        <v>0</v>
      </c>
      <c r="D40" s="168">
        <v>0</v>
      </c>
      <c r="E40" s="168">
        <v>0</v>
      </c>
      <c r="F40" s="168">
        <v>0</v>
      </c>
      <c r="G40" s="168">
        <v>0</v>
      </c>
      <c r="H40" s="168">
        <v>0</v>
      </c>
    </row>
    <row r="41" spans="1:8">
      <c r="A41" s="358" t="s">
        <v>417</v>
      </c>
      <c r="B41" s="359"/>
      <c r="C41" s="160">
        <v>0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</row>
    <row r="42" spans="1:8">
      <c r="A42" s="320" t="s">
        <v>418</v>
      </c>
      <c r="B42" s="336"/>
      <c r="C42" s="160">
        <v>0</v>
      </c>
      <c r="D42" s="160">
        <v>0</v>
      </c>
      <c r="E42" s="160">
        <v>0</v>
      </c>
      <c r="F42" s="160">
        <v>0</v>
      </c>
      <c r="G42" s="160">
        <v>0</v>
      </c>
      <c r="H42" s="160">
        <v>0</v>
      </c>
    </row>
    <row r="43" spans="1:8">
      <c r="A43" s="28"/>
      <c r="B43" s="32" t="s">
        <v>419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</row>
    <row r="44" spans="1:8">
      <c r="A44" s="28"/>
      <c r="B44" s="32" t="s">
        <v>420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</row>
    <row r="45" spans="1:8">
      <c r="A45" s="43"/>
      <c r="B45" s="44"/>
      <c r="C45" s="25"/>
      <c r="D45" s="25"/>
      <c r="E45" s="25"/>
      <c r="F45" s="25"/>
      <c r="G45" s="25"/>
      <c r="H45" s="25"/>
    </row>
    <row r="46" spans="1:8">
      <c r="A46" s="309" t="s">
        <v>421</v>
      </c>
      <c r="B46" s="311"/>
      <c r="C46" s="168">
        <v>0</v>
      </c>
      <c r="D46" s="168">
        <v>0</v>
      </c>
      <c r="E46" s="168">
        <v>0</v>
      </c>
      <c r="F46" s="168">
        <v>0</v>
      </c>
      <c r="G46" s="168">
        <v>0</v>
      </c>
      <c r="H46" s="168">
        <v>0</v>
      </c>
    </row>
    <row r="47" spans="1:8">
      <c r="A47" s="309" t="s">
        <v>389</v>
      </c>
      <c r="B47" s="311"/>
      <c r="C47" s="168">
        <v>0</v>
      </c>
      <c r="D47" s="168">
        <v>0</v>
      </c>
      <c r="E47" s="168">
        <v>0</v>
      </c>
      <c r="F47" s="168">
        <v>0</v>
      </c>
      <c r="G47" s="168">
        <v>0</v>
      </c>
      <c r="H47" s="168">
        <v>0</v>
      </c>
    </row>
    <row r="48" spans="1:8">
      <c r="A48" s="28"/>
      <c r="B48" s="32" t="s">
        <v>390</v>
      </c>
      <c r="C48" s="160">
        <v>0</v>
      </c>
      <c r="D48" s="160">
        <v>0</v>
      </c>
      <c r="E48" s="160">
        <v>0</v>
      </c>
      <c r="F48" s="160">
        <v>0</v>
      </c>
      <c r="G48" s="160">
        <v>0</v>
      </c>
      <c r="H48" s="160">
        <v>0</v>
      </c>
    </row>
    <row r="49" spans="1:8">
      <c r="A49" s="28"/>
      <c r="B49" s="32" t="s">
        <v>391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  <c r="H49" s="160">
        <v>0</v>
      </c>
    </row>
    <row r="50" spans="1:8">
      <c r="A50" s="28"/>
      <c r="B50" s="32" t="s">
        <v>392</v>
      </c>
      <c r="C50" s="160">
        <v>0</v>
      </c>
      <c r="D50" s="160">
        <v>0</v>
      </c>
      <c r="E50" s="160">
        <v>0</v>
      </c>
      <c r="F50" s="160">
        <v>0</v>
      </c>
      <c r="G50" s="160">
        <v>0</v>
      </c>
      <c r="H50" s="160">
        <v>0</v>
      </c>
    </row>
    <row r="51" spans="1:8">
      <c r="A51" s="28"/>
      <c r="B51" s="32" t="s">
        <v>393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  <c r="H51" s="160">
        <v>0</v>
      </c>
    </row>
    <row r="52" spans="1:8">
      <c r="A52" s="28"/>
      <c r="B52" s="32" t="s">
        <v>394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</row>
    <row r="53" spans="1:8">
      <c r="A53" s="28"/>
      <c r="B53" s="32" t="s">
        <v>395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  <c r="H53" s="160">
        <v>0</v>
      </c>
    </row>
    <row r="54" spans="1:8">
      <c r="A54" s="28"/>
      <c r="B54" s="32" t="s">
        <v>396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</row>
    <row r="55" spans="1:8">
      <c r="A55" s="28"/>
      <c r="B55" s="32" t="s">
        <v>397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  <c r="H55" s="160">
        <v>0</v>
      </c>
    </row>
    <row r="56" spans="1:8">
      <c r="A56" s="43"/>
      <c r="B56" s="44"/>
      <c r="C56" s="25"/>
      <c r="D56" s="25"/>
      <c r="E56" s="25"/>
      <c r="F56" s="25"/>
      <c r="G56" s="25"/>
      <c r="H56" s="25"/>
    </row>
    <row r="57" spans="1:8">
      <c r="A57" s="309" t="s">
        <v>398</v>
      </c>
      <c r="B57" s="311"/>
      <c r="C57" s="168">
        <v>0</v>
      </c>
      <c r="D57" s="168">
        <v>0</v>
      </c>
      <c r="E57" s="168">
        <v>0</v>
      </c>
      <c r="F57" s="168">
        <v>0</v>
      </c>
      <c r="G57" s="168">
        <v>0</v>
      </c>
      <c r="H57" s="168">
        <v>0</v>
      </c>
    </row>
    <row r="58" spans="1:8">
      <c r="A58" s="28"/>
      <c r="B58" s="32" t="s">
        <v>399</v>
      </c>
      <c r="C58" s="160">
        <v>0</v>
      </c>
      <c r="D58" s="160">
        <v>0</v>
      </c>
      <c r="E58" s="160">
        <v>0</v>
      </c>
      <c r="F58" s="160">
        <v>0</v>
      </c>
      <c r="G58" s="160">
        <v>0</v>
      </c>
      <c r="H58" s="160">
        <v>0</v>
      </c>
    </row>
    <row r="59" spans="1:8">
      <c r="A59" s="28"/>
      <c r="B59" s="32" t="s">
        <v>400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  <c r="H59" s="160">
        <v>0</v>
      </c>
    </row>
    <row r="60" spans="1:8">
      <c r="A60" s="28"/>
      <c r="B60" s="32" t="s">
        <v>401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  <c r="H60" s="160">
        <v>0</v>
      </c>
    </row>
    <row r="61" spans="1:8">
      <c r="A61" s="28"/>
      <c r="B61" s="32" t="s">
        <v>402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  <c r="H61" s="160">
        <v>0</v>
      </c>
    </row>
    <row r="62" spans="1:8">
      <c r="A62" s="28"/>
      <c r="B62" s="32" t="s">
        <v>403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  <c r="H62" s="160">
        <v>0</v>
      </c>
    </row>
    <row r="63" spans="1:8">
      <c r="A63" s="28"/>
      <c r="B63" s="32" t="s">
        <v>404</v>
      </c>
      <c r="C63" s="160">
        <v>0</v>
      </c>
      <c r="D63" s="160">
        <v>0</v>
      </c>
      <c r="E63" s="160">
        <v>0</v>
      </c>
      <c r="F63" s="160">
        <v>0</v>
      </c>
      <c r="G63" s="160">
        <v>0</v>
      </c>
      <c r="H63" s="160">
        <v>0</v>
      </c>
    </row>
    <row r="64" spans="1:8">
      <c r="A64" s="28"/>
      <c r="B64" s="32" t="s">
        <v>405</v>
      </c>
      <c r="C64" s="160">
        <v>0</v>
      </c>
      <c r="D64" s="160">
        <v>0</v>
      </c>
      <c r="E64" s="160">
        <v>0</v>
      </c>
      <c r="F64" s="160">
        <v>0</v>
      </c>
      <c r="G64" s="160">
        <v>0</v>
      </c>
      <c r="H64" s="160">
        <v>0</v>
      </c>
    </row>
    <row r="65" spans="1:8">
      <c r="A65" s="43"/>
      <c r="B65" s="44"/>
      <c r="C65" s="25"/>
      <c r="D65" s="25"/>
      <c r="E65" s="25"/>
      <c r="F65" s="25"/>
      <c r="G65" s="25"/>
      <c r="H65" s="25"/>
    </row>
    <row r="66" spans="1:8">
      <c r="A66" s="309" t="s">
        <v>406</v>
      </c>
      <c r="B66" s="311"/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</row>
    <row r="67" spans="1:8">
      <c r="A67" s="358" t="s">
        <v>407</v>
      </c>
      <c r="B67" s="359"/>
      <c r="C67" s="160">
        <v>0</v>
      </c>
      <c r="D67" s="160">
        <v>0</v>
      </c>
      <c r="E67" s="160">
        <v>0</v>
      </c>
      <c r="F67" s="160">
        <v>0</v>
      </c>
      <c r="G67" s="160">
        <v>0</v>
      </c>
      <c r="H67" s="160">
        <v>0</v>
      </c>
    </row>
    <row r="68" spans="1:8">
      <c r="A68" s="28"/>
      <c r="B68" s="32" t="s">
        <v>408</v>
      </c>
      <c r="C68" s="160">
        <v>0</v>
      </c>
      <c r="D68" s="160">
        <v>0</v>
      </c>
      <c r="E68" s="160">
        <v>0</v>
      </c>
      <c r="F68" s="160">
        <v>0</v>
      </c>
      <c r="G68" s="160">
        <v>0</v>
      </c>
      <c r="H68" s="160">
        <v>0</v>
      </c>
    </row>
    <row r="69" spans="1:8">
      <c r="A69" s="28"/>
      <c r="B69" s="32" t="s">
        <v>409</v>
      </c>
      <c r="C69" s="160">
        <v>0</v>
      </c>
      <c r="D69" s="160">
        <v>0</v>
      </c>
      <c r="E69" s="160">
        <v>0</v>
      </c>
      <c r="F69" s="160">
        <v>0</v>
      </c>
      <c r="G69" s="160">
        <v>0</v>
      </c>
      <c r="H69" s="160">
        <v>0</v>
      </c>
    </row>
    <row r="70" spans="1:8">
      <c r="A70" s="28"/>
      <c r="B70" s="32" t="s">
        <v>410</v>
      </c>
      <c r="C70" s="160">
        <v>0</v>
      </c>
      <c r="D70" s="160">
        <v>0</v>
      </c>
      <c r="E70" s="160">
        <v>0</v>
      </c>
      <c r="F70" s="160">
        <v>0</v>
      </c>
      <c r="G70" s="160">
        <v>0</v>
      </c>
      <c r="H70" s="160">
        <v>0</v>
      </c>
    </row>
    <row r="71" spans="1:8">
      <c r="A71" s="28"/>
      <c r="B71" s="32" t="s">
        <v>411</v>
      </c>
      <c r="C71" s="160">
        <v>0</v>
      </c>
      <c r="D71" s="160">
        <v>0</v>
      </c>
      <c r="E71" s="160">
        <v>0</v>
      </c>
      <c r="F71" s="160">
        <v>0</v>
      </c>
      <c r="G71" s="160">
        <v>0</v>
      </c>
      <c r="H71" s="160">
        <v>0</v>
      </c>
    </row>
    <row r="72" spans="1:8">
      <c r="A72" s="28"/>
      <c r="B72" s="32" t="s">
        <v>412</v>
      </c>
      <c r="C72" s="160">
        <v>0</v>
      </c>
      <c r="D72" s="160">
        <v>0</v>
      </c>
      <c r="E72" s="160">
        <v>0</v>
      </c>
      <c r="F72" s="160">
        <v>0</v>
      </c>
      <c r="G72" s="160">
        <v>0</v>
      </c>
      <c r="H72" s="160">
        <v>0</v>
      </c>
    </row>
    <row r="73" spans="1:8">
      <c r="A73" s="28"/>
      <c r="B73" s="32" t="s">
        <v>413</v>
      </c>
      <c r="C73" s="160">
        <v>0</v>
      </c>
      <c r="D73" s="160">
        <v>0</v>
      </c>
      <c r="E73" s="160">
        <v>0</v>
      </c>
      <c r="F73" s="160">
        <v>0</v>
      </c>
      <c r="G73" s="160">
        <v>0</v>
      </c>
      <c r="H73" s="160">
        <v>0</v>
      </c>
    </row>
    <row r="74" spans="1:8">
      <c r="A74" s="28"/>
      <c r="B74" s="32" t="s">
        <v>414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  <c r="H74" s="160">
        <v>0</v>
      </c>
    </row>
    <row r="75" spans="1:8">
      <c r="A75" s="28"/>
      <c r="B75" s="32" t="s">
        <v>415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  <c r="H75" s="160">
        <v>0</v>
      </c>
    </row>
    <row r="76" spans="1:8">
      <c r="A76" s="43"/>
      <c r="B76" s="44"/>
      <c r="C76" s="25"/>
      <c r="D76" s="25"/>
      <c r="E76" s="25"/>
      <c r="F76" s="25"/>
      <c r="G76" s="25"/>
      <c r="H76" s="25"/>
    </row>
    <row r="77" spans="1:8">
      <c r="A77" s="309" t="s">
        <v>416</v>
      </c>
      <c r="B77" s="311"/>
      <c r="C77" s="168">
        <v>0</v>
      </c>
      <c r="D77" s="168">
        <v>0</v>
      </c>
      <c r="E77" s="168">
        <v>0</v>
      </c>
      <c r="F77" s="168">
        <v>0</v>
      </c>
      <c r="G77" s="168">
        <v>0</v>
      </c>
      <c r="H77" s="168">
        <v>0</v>
      </c>
    </row>
    <row r="78" spans="1:8">
      <c r="A78" s="358" t="s">
        <v>417</v>
      </c>
      <c r="B78" s="359"/>
      <c r="C78" s="160">
        <v>0</v>
      </c>
      <c r="D78" s="160">
        <v>0</v>
      </c>
      <c r="E78" s="160">
        <v>0</v>
      </c>
      <c r="F78" s="160">
        <v>0</v>
      </c>
      <c r="G78" s="160">
        <v>0</v>
      </c>
      <c r="H78" s="160">
        <v>0</v>
      </c>
    </row>
    <row r="79" spans="1:8">
      <c r="A79" s="320" t="s">
        <v>418</v>
      </c>
      <c r="B79" s="336"/>
      <c r="C79" s="160">
        <v>0</v>
      </c>
      <c r="D79" s="160">
        <v>0</v>
      </c>
      <c r="E79" s="160">
        <v>0</v>
      </c>
      <c r="F79" s="160">
        <v>0</v>
      </c>
      <c r="G79" s="160">
        <v>0</v>
      </c>
      <c r="H79" s="160">
        <v>0</v>
      </c>
    </row>
    <row r="80" spans="1:8">
      <c r="A80" s="28"/>
      <c r="B80" s="32" t="s">
        <v>419</v>
      </c>
      <c r="C80" s="160">
        <v>0</v>
      </c>
      <c r="D80" s="160">
        <v>0</v>
      </c>
      <c r="E80" s="160">
        <v>0</v>
      </c>
      <c r="F80" s="160">
        <v>0</v>
      </c>
      <c r="G80" s="160">
        <v>0</v>
      </c>
      <c r="H80" s="160">
        <v>0</v>
      </c>
    </row>
    <row r="81" spans="1:8">
      <c r="A81" s="28"/>
      <c r="B81" s="32" t="s">
        <v>420</v>
      </c>
      <c r="C81" s="160">
        <v>0</v>
      </c>
      <c r="D81" s="160">
        <v>0</v>
      </c>
      <c r="E81" s="160">
        <v>0</v>
      </c>
      <c r="F81" s="160">
        <v>0</v>
      </c>
      <c r="G81" s="160">
        <v>0</v>
      </c>
      <c r="H81" s="160">
        <v>0</v>
      </c>
    </row>
    <row r="82" spans="1:8">
      <c r="A82" s="43"/>
      <c r="B82" s="44"/>
      <c r="C82" s="25"/>
      <c r="D82" s="25"/>
      <c r="E82" s="25"/>
      <c r="F82" s="25"/>
      <c r="G82" s="25"/>
      <c r="H82" s="25"/>
    </row>
    <row r="83" spans="1:8">
      <c r="A83" s="309" t="s">
        <v>373</v>
      </c>
      <c r="B83" s="311"/>
      <c r="C83" s="184">
        <f t="shared" ref="C83:H83" si="2">SUM(C46,C9)</f>
        <v>235384800</v>
      </c>
      <c r="D83" s="184">
        <f t="shared" si="2"/>
        <v>55242135</v>
      </c>
      <c r="E83" s="184">
        <f t="shared" si="2"/>
        <v>290626935</v>
      </c>
      <c r="F83" s="184">
        <f t="shared" si="2"/>
        <v>281964063</v>
      </c>
      <c r="G83" s="184">
        <f t="shared" si="2"/>
        <v>281701998</v>
      </c>
      <c r="H83" s="184">
        <f t="shared" si="2"/>
        <v>8662872</v>
      </c>
    </row>
    <row r="84" spans="1:8" ht="15.75" thickBot="1">
      <c r="A84" s="45"/>
      <c r="B84" s="46"/>
      <c r="C84" s="27"/>
      <c r="D84" s="27"/>
      <c r="E84" s="27"/>
      <c r="F84" s="27"/>
      <c r="G84" s="27"/>
      <c r="H84" s="27"/>
    </row>
    <row r="99" spans="1:1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</row>
    <row r="100" spans="1:11">
      <c r="A100" s="107"/>
      <c r="B100" s="108" t="s">
        <v>439</v>
      </c>
      <c r="C100" s="107"/>
      <c r="D100" s="107"/>
      <c r="E100" s="225" t="s">
        <v>440</v>
      </c>
      <c r="F100" s="225"/>
      <c r="G100" s="225"/>
      <c r="H100" s="107"/>
      <c r="I100" s="107"/>
      <c r="J100" s="107"/>
      <c r="K100" s="107"/>
    </row>
    <row r="101" spans="1:11">
      <c r="A101" s="107"/>
      <c r="B101" s="109" t="s">
        <v>438</v>
      </c>
      <c r="C101" s="107"/>
      <c r="D101" s="107"/>
      <c r="E101" s="224" t="s">
        <v>441</v>
      </c>
      <c r="F101" s="224"/>
      <c r="G101" s="224"/>
      <c r="H101" s="107"/>
      <c r="I101" s="107"/>
      <c r="J101" s="107"/>
      <c r="K101" s="107"/>
    </row>
    <row r="102" spans="1:1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</row>
    <row r="103" spans="1:1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</row>
    <row r="104" spans="1:1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</row>
    <row r="105" spans="1:1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E15" sqref="E15"/>
    </sheetView>
  </sheetViews>
  <sheetFormatPr baseColWidth="10" defaultRowHeight="15"/>
  <cols>
    <col min="1" max="1" width="50" customWidth="1"/>
    <col min="2" max="2" width="12.85546875" bestFit="1" customWidth="1"/>
    <col min="3" max="3" width="12.42578125" customWidth="1"/>
    <col min="4" max="6" width="12.85546875" bestFit="1" customWidth="1"/>
    <col min="7" max="7" width="11.5703125" bestFit="1" customWidth="1"/>
  </cols>
  <sheetData>
    <row r="1" spans="1:9">
      <c r="A1" s="297" t="s">
        <v>437</v>
      </c>
      <c r="B1" s="298"/>
      <c r="C1" s="298"/>
      <c r="D1" s="298"/>
      <c r="E1" s="298"/>
      <c r="F1" s="298"/>
      <c r="G1" s="331"/>
    </row>
    <row r="2" spans="1:9">
      <c r="A2" s="291" t="s">
        <v>452</v>
      </c>
      <c r="B2" s="292"/>
      <c r="C2" s="292"/>
      <c r="D2" s="292"/>
      <c r="E2" s="292"/>
      <c r="F2" s="292"/>
      <c r="G2" s="332"/>
    </row>
    <row r="3" spans="1:9">
      <c r="A3" s="291" t="s">
        <v>422</v>
      </c>
      <c r="B3" s="292"/>
      <c r="C3" s="292"/>
      <c r="D3" s="292"/>
      <c r="E3" s="292"/>
      <c r="F3" s="292"/>
      <c r="G3" s="332"/>
    </row>
    <row r="4" spans="1:9">
      <c r="A4" s="291" t="s">
        <v>461</v>
      </c>
      <c r="B4" s="292"/>
      <c r="C4" s="292"/>
      <c r="D4" s="292"/>
      <c r="E4" s="292"/>
      <c r="F4" s="292"/>
      <c r="G4" s="332"/>
    </row>
    <row r="5" spans="1:9" ht="15.75" thickBot="1">
      <c r="A5" s="293" t="s">
        <v>0</v>
      </c>
      <c r="B5" s="294"/>
      <c r="C5" s="294"/>
      <c r="D5" s="294"/>
      <c r="E5" s="294"/>
      <c r="F5" s="294"/>
      <c r="G5" s="333"/>
    </row>
    <row r="6" spans="1:9" ht="15.75" thickBot="1">
      <c r="A6" s="271" t="s">
        <v>1</v>
      </c>
      <c r="B6" s="248" t="s">
        <v>294</v>
      </c>
      <c r="C6" s="249"/>
      <c r="D6" s="249"/>
      <c r="E6" s="249"/>
      <c r="F6" s="250"/>
      <c r="G6" s="242" t="s">
        <v>295</v>
      </c>
    </row>
    <row r="7" spans="1:9" ht="23.25" thickBot="1">
      <c r="A7" s="272"/>
      <c r="B7" s="71" t="s">
        <v>182</v>
      </c>
      <c r="C7" s="71" t="s">
        <v>296</v>
      </c>
      <c r="D7" s="71" t="s">
        <v>297</v>
      </c>
      <c r="E7" s="71" t="s">
        <v>423</v>
      </c>
      <c r="F7" s="71" t="s">
        <v>200</v>
      </c>
      <c r="G7" s="244"/>
    </row>
    <row r="8" spans="1:9" ht="16.5" customHeight="1">
      <c r="A8" s="51" t="s">
        <v>424</v>
      </c>
      <c r="B8" s="221">
        <f>B9</f>
        <v>100851588</v>
      </c>
      <c r="C8" s="221">
        <f t="shared" ref="C8:G8" si="0">C9</f>
        <v>8787712</v>
      </c>
      <c r="D8" s="221">
        <f t="shared" si="0"/>
        <v>109639300</v>
      </c>
      <c r="E8" s="221">
        <f t="shared" si="0"/>
        <v>106976428</v>
      </c>
      <c r="F8" s="221">
        <f t="shared" si="0"/>
        <v>106976428</v>
      </c>
      <c r="G8" s="221">
        <f t="shared" si="0"/>
        <v>2662872</v>
      </c>
    </row>
    <row r="9" spans="1:9">
      <c r="A9" s="47" t="s">
        <v>425</v>
      </c>
      <c r="B9" s="179">
        <v>100851588</v>
      </c>
      <c r="C9" s="220">
        <v>8787712</v>
      </c>
      <c r="D9" s="220">
        <v>109639300</v>
      </c>
      <c r="E9" s="220">
        <v>106976428</v>
      </c>
      <c r="F9" s="220">
        <v>106976428</v>
      </c>
      <c r="G9" s="220">
        <v>2662872</v>
      </c>
      <c r="I9" s="56"/>
    </row>
    <row r="10" spans="1:9">
      <c r="A10" s="47" t="s">
        <v>426</v>
      </c>
      <c r="B10" s="66">
        <v>0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</row>
    <row r="11" spans="1:9">
      <c r="A11" s="28" t="s">
        <v>427</v>
      </c>
      <c r="B11" s="66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9">
      <c r="A12" s="47" t="s">
        <v>428</v>
      </c>
      <c r="B12" s="66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9">
      <c r="A13" s="28" t="s">
        <v>429</v>
      </c>
      <c r="B13" s="66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9">
      <c r="A14" s="47" t="s">
        <v>430</v>
      </c>
      <c r="B14" s="66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9" ht="22.5">
      <c r="A15" s="47" t="s">
        <v>431</v>
      </c>
      <c r="B15" s="66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9">
      <c r="A16" s="48" t="s">
        <v>432</v>
      </c>
      <c r="B16" s="66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>
      <c r="A17" s="52" t="s">
        <v>433</v>
      </c>
      <c r="B17" s="66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>
      <c r="A18" s="47" t="s">
        <v>434</v>
      </c>
      <c r="B18" s="66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>
      <c r="A19" s="47"/>
      <c r="B19" s="156"/>
      <c r="C19" s="23"/>
      <c r="D19" s="23"/>
      <c r="E19" s="23"/>
      <c r="F19" s="23"/>
      <c r="G19" s="23"/>
    </row>
    <row r="20" spans="1:7">
      <c r="A20" s="51" t="s">
        <v>435</v>
      </c>
      <c r="B20" s="66"/>
      <c r="C20" s="160"/>
      <c r="D20" s="160"/>
      <c r="E20" s="160"/>
      <c r="F20" s="160"/>
      <c r="G20" s="160"/>
    </row>
    <row r="21" spans="1:7">
      <c r="A21" s="47" t="s">
        <v>425</v>
      </c>
      <c r="B21" s="158">
        <v>0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</row>
    <row r="22" spans="1:7">
      <c r="A22" s="47" t="s">
        <v>426</v>
      </c>
      <c r="B22" s="66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>
      <c r="A23" s="28" t="s">
        <v>427</v>
      </c>
      <c r="B23" s="66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>
      <c r="A24" s="47" t="s">
        <v>428</v>
      </c>
      <c r="B24" s="66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>
      <c r="A25" s="28" t="s">
        <v>429</v>
      </c>
      <c r="B25" s="66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>
      <c r="A26" s="47" t="s">
        <v>430</v>
      </c>
      <c r="B26" s="66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ht="22.5">
      <c r="A27" s="47" t="s">
        <v>431</v>
      </c>
      <c r="B27" s="66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>
      <c r="A28" s="48" t="s">
        <v>432</v>
      </c>
      <c r="B28" s="66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>
      <c r="A29" s="52" t="s">
        <v>433</v>
      </c>
      <c r="B29" s="66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</row>
    <row r="30" spans="1:7">
      <c r="A30" s="28" t="s">
        <v>434</v>
      </c>
      <c r="B30" s="66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>
      <c r="A31" s="51" t="s">
        <v>436</v>
      </c>
      <c r="B31" s="181">
        <f t="shared" ref="B31:G31" si="1">+B9</f>
        <v>100851588</v>
      </c>
      <c r="C31" s="181">
        <f t="shared" si="1"/>
        <v>8787712</v>
      </c>
      <c r="D31" s="181">
        <f t="shared" si="1"/>
        <v>109639300</v>
      </c>
      <c r="E31" s="181">
        <f t="shared" si="1"/>
        <v>106976428</v>
      </c>
      <c r="F31" s="181">
        <f t="shared" si="1"/>
        <v>106976428</v>
      </c>
      <c r="G31" s="181">
        <f t="shared" si="1"/>
        <v>2662872</v>
      </c>
    </row>
    <row r="32" spans="1:7" ht="15.75" thickBot="1">
      <c r="A32" s="49"/>
      <c r="B32" s="157"/>
      <c r="C32" s="2"/>
      <c r="D32" s="2"/>
      <c r="E32" s="2"/>
      <c r="F32" s="2"/>
      <c r="G32" s="2"/>
    </row>
    <row r="44" spans="1:7">
      <c r="A44" s="107"/>
      <c r="B44" s="107"/>
      <c r="C44" s="107"/>
      <c r="D44" s="107"/>
      <c r="E44" s="107"/>
      <c r="F44" s="107"/>
      <c r="G44" s="107"/>
    </row>
    <row r="45" spans="1:7">
      <c r="A45" s="107"/>
      <c r="B45" s="107"/>
      <c r="C45" s="107"/>
      <c r="D45" s="107"/>
      <c r="E45" s="107"/>
      <c r="F45" s="107"/>
      <c r="G45" s="107"/>
    </row>
    <row r="46" spans="1:7">
      <c r="A46" s="108" t="s">
        <v>439</v>
      </c>
      <c r="B46" s="107"/>
      <c r="C46" s="107"/>
      <c r="D46" s="225" t="s">
        <v>440</v>
      </c>
      <c r="E46" s="225"/>
      <c r="F46" s="225"/>
      <c r="G46" s="107"/>
    </row>
    <row r="47" spans="1:7">
      <c r="A47" s="109" t="s">
        <v>438</v>
      </c>
      <c r="B47" s="107"/>
      <c r="C47" s="107"/>
      <c r="D47" s="224" t="s">
        <v>441</v>
      </c>
      <c r="E47" s="224"/>
      <c r="F47" s="224"/>
      <c r="G47" s="107"/>
    </row>
    <row r="48" spans="1:7">
      <c r="A48" s="107"/>
      <c r="B48" s="107"/>
      <c r="C48" s="107"/>
      <c r="D48" s="107"/>
      <c r="E48" s="107"/>
      <c r="F48" s="107"/>
      <c r="G48" s="107"/>
    </row>
    <row r="49" spans="1:7">
      <c r="A49" s="107"/>
      <c r="B49" s="107"/>
      <c r="C49" s="107"/>
      <c r="D49" s="107"/>
      <c r="E49" s="107"/>
      <c r="F49" s="107"/>
      <c r="G49" s="107"/>
    </row>
    <row r="50" spans="1:7">
      <c r="A50" s="107"/>
      <c r="B50" s="107"/>
      <c r="C50" s="107"/>
      <c r="D50" s="107"/>
      <c r="E50" s="107"/>
      <c r="F50" s="107"/>
      <c r="G50" s="107"/>
    </row>
    <row r="51" spans="1:7">
      <c r="A51" s="107"/>
      <c r="B51" s="107"/>
      <c r="C51" s="107"/>
      <c r="D51" s="107"/>
      <c r="E51" s="107"/>
      <c r="F51" s="107"/>
      <c r="G51" s="107"/>
    </row>
    <row r="52" spans="1:7">
      <c r="A52" s="107"/>
      <c r="B52" s="107"/>
      <c r="C52" s="107"/>
      <c r="D52" s="107"/>
      <c r="E52" s="107"/>
      <c r="F52" s="107"/>
      <c r="G52" s="107"/>
    </row>
  </sheetData>
  <mergeCells count="10">
    <mergeCell ref="A1:G1"/>
    <mergeCell ref="A2:G2"/>
    <mergeCell ref="A3:G3"/>
    <mergeCell ref="A4:G4"/>
    <mergeCell ref="A5:G5"/>
    <mergeCell ref="D46:F46"/>
    <mergeCell ref="D47:F47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 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 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2020-01-14T21:18:58Z</cp:lastPrinted>
  <dcterms:created xsi:type="dcterms:W3CDTF">2017-01-05T23:17:09Z</dcterms:created>
  <dcterms:modified xsi:type="dcterms:W3CDTF">2020-01-23T16:19:09Z</dcterms:modified>
</cp:coreProperties>
</file>