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OFS\"/>
    </mc:Choice>
  </mc:AlternateContent>
  <bookViews>
    <workbookView xWindow="-120" yWindow="480" windowWidth="29040" windowHeight="15840" tabRatio="828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6" l="1"/>
  <c r="G50" i="6"/>
  <c r="G52" i="6"/>
  <c r="G68" i="5" l="1"/>
  <c r="I66" i="5"/>
  <c r="H66" i="5"/>
  <c r="H65" i="5"/>
  <c r="H68" i="5" s="1"/>
  <c r="H36" i="5"/>
  <c r="F36" i="5"/>
  <c r="F13" i="5"/>
  <c r="F16" i="5"/>
  <c r="E15" i="4"/>
  <c r="E10" i="4"/>
  <c r="I36" i="5" l="1"/>
  <c r="I65" i="5"/>
  <c r="I68" i="5" s="1"/>
  <c r="G17" i="6"/>
  <c r="H16" i="5"/>
  <c r="I16" i="5" s="1"/>
  <c r="H59" i="6" l="1"/>
  <c r="C14" i="4"/>
  <c r="C49" i="4" s="1"/>
  <c r="C54" i="4" s="1"/>
  <c r="E37" i="1" l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1" i="1"/>
  <c r="C17" i="4" l="1"/>
  <c r="G39" i="5" l="1"/>
  <c r="H41" i="5"/>
  <c r="I41" i="5" s="1"/>
  <c r="I39" i="5" s="1"/>
  <c r="E39" i="5"/>
  <c r="F41" i="5"/>
  <c r="H13" i="5"/>
  <c r="I13" i="5" s="1"/>
  <c r="F37" i="5"/>
  <c r="F19" i="5"/>
  <c r="F17" i="5" s="1"/>
  <c r="D37" i="5"/>
  <c r="E30" i="5"/>
  <c r="F30" i="5"/>
  <c r="G30" i="5"/>
  <c r="H30" i="5"/>
  <c r="I30" i="5"/>
  <c r="D30" i="5"/>
  <c r="G17" i="5"/>
  <c r="D17" i="5"/>
  <c r="H38" i="5"/>
  <c r="I38" i="5" s="1"/>
  <c r="H19" i="5"/>
  <c r="H17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I19" i="5"/>
  <c r="I17" i="5" s="1"/>
  <c r="F39" i="5"/>
  <c r="G43" i="5"/>
  <c r="G73" i="5" s="1"/>
  <c r="E17" i="5"/>
  <c r="E43" i="5" s="1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E15" i="6"/>
  <c r="E16" i="6"/>
  <c r="H16" i="6" s="1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E49" i="6"/>
  <c r="H49" i="6" s="1"/>
  <c r="H51" i="6"/>
  <c r="H52" i="6"/>
  <c r="E53" i="6"/>
  <c r="H53" i="6" s="1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7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<sst xmlns="http://schemas.openxmlformats.org/spreadsheetml/2006/main" count="635" uniqueCount="458">
  <si>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</si>
  <si>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</si>
  <si>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</si>
  <si>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</si>
  <si>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</si>
  <si>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</si>
  <si>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</si>
  <si>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</si>
  <si>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</si>
  <si>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</si>
  <si>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</si>
  <si>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</si>
  <si>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</si>
  <si>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</si>
  <si>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</si>
  <si>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</si>
  <si>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</si>
  <si>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</si>
  <si>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</si>
  <si>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</si>
  <si>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</si>
  <si>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</si>
  <si>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</si>
  <si>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</si>
  <si>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</si>
  <si>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</si>
  <si>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</si>
  <si>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</si>
  <si>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</si>
  <si>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</si>
  <si>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</si>
  <si>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</si>
  <si>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</si>
  <si>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</si>
  <si>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</si>
  <si>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</si>
  <si>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</si>
  <si>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</si>
  <si>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</si>
  <si>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</si>
  <si>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</si>
  <si>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</si>
  <si>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</si>
  <si>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</si>
  <si>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</si>
  <si>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</si>
  <si>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</si>
  <si>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</si>
  <si>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</si>
  <si>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</si>
  <si>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</si>
  <si>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</si>
  <si>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</si>
  <si>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</si>
  <si>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</si>
  <si>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</si>
  <si>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</si>
  <si>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</si>
  <si>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</si>
  <si>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</si>
  <si>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</si>
  <si>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</si>
  <si>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</si>
  <si>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</si>
  <si>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</si>
  <si>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</si>
  <si>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</si>
  <si>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</si>
  <si>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</si>
  <si>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</si>
  <si>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</si>
  <si>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</si>
  <si>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</si>
  <si>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</si>
  <si>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</si>
  <si>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</si>
  <si>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</si>
  <si>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</si>
  <si>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</si>
  <si>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</si>
  <si>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</si>
  <si>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</si>
  <si>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</si>
  <si>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</si>
  <si>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</si>
  <si>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</si>
  <si>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</si>
  <si>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</si>
  <si>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</si>
  <si>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</si>
  <si>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</si>
  <si>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</si>
  <si>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</si>
  <si>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</si>
  <si>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</si>
  <si>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</si>
  <si>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</si>
  <si>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</si>
  <si>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</si>
  <si>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</si>
  <si>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</si>
  <si>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</si>
  <si>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</si>
  <si>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</si>
  <si>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</si>
  <si>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</si>
  <si>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</si>
  <si>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</si>
  <si>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</si>
  <si>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</si>
  <si>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</si>
  <si>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</si>
  <si>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</si>
  <si>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</si>
  <si>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</si>
  <si>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</si>
  <si>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</si>
  <si>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</si>
  <si>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</si>
  <si>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</si>
  <si>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</si>
  <si>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</si>
  <si>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</si>
  <si>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</si>
  <si>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</si>
  <si>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</si>
  <si>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</si>
  <si>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</si>
  <si>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</si>
  <si>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</si>
  <si>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</si>
  <si>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</si>
  <si>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</si>
  <si>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</si>
  <si>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</si>
  <si>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</si>
  <si>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</si>
  <si>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</si>
  <si>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</si>
  <si>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</si>
  <si>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</si>
  <si>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</si>
  <si>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</si>
  <si>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</si>
  <si>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</si>
  <si>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</si>
  <si>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</si>
  <si>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</si>
  <si>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</si>
  <si>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</si>
  <si>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</si>
  <si>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</si>
  <si>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</si>
  <si>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</si>
  <si>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</si>
  <si>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</si>
  <si>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</si>
  <si>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</si>
  <si>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</si>
  <si>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</si>
  <si>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</si>
  <si>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</si>
  <si>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</si>
  <si>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</si>
  <si>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</si>
  <si>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</si>
  <si>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</si>
  <si>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</si>
  <si>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</si>
  <si>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</si>
  <si>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</si>
  <si>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</si>
  <si>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</si>
  <si>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</si>
  <si>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</si>
  <si>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</si>
  <si>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</si>
  <si>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</si>
  <si>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</si>
  <si>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</si>
  <si>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</si>
  <si>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</si>
  <si>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</si>
  <si>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</si>
  <si>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</si>
  <si>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</si>
  <si>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</si>
  <si>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</si>
  <si>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</si>
  <si>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</si>
  <si>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</si>
  <si>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</si>
  <si>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</si>
  <si>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</si>
  <si>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</si>
  <si>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</si>
  <si>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</si>
  <si>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</si>
  <si>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</si>
  <si>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</si>
  <si>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</si>
  <si>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</si>
  <si>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</si>
  <si>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</si>
  <si>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</si>
  <si>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</si>
  <si>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</si>
  <si>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</si>
  <si>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</si>
  <si>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</si>
  <si>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</si>
  <si>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</si>
  <si>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</si>
  <si>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</si>
  <si>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</si>
  <si>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</si>
  <si>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</si>
  <si>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</si>
  <si>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</si>
  <si>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</si>
  <si>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</si>
  <si>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</si>
  <si>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</si>
  <si>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</si>
  <si>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</si>
  <si>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</si>
  <si>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</si>
  <si>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</si>
  <si>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</si>
  <si>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</si>
  <si>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</si>
  <si>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</si>
  <si>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</si>
  <si>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</si>
  <si>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</si>
  <si>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</si>
  <si>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</si>
  <si>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</si>
  <si>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</si>
  <si>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</si>
  <si>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</si>
  <si>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</si>
  <si>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</si>
  <si>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</si>
  <si>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</si>
  <si>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</si>
  <si>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</si>
  <si>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</si>
  <si>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</si>
  <si>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</si>
  <si>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</si>
  <si>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</si>
  <si>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</si>
  <si>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</si>
  <si>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</si>
  <si>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</si>
  <si>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</si>
  <si>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</si>
  <si>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</si>
  <si>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</si>
  <si>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</si>
  <si>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</si>
  <si>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</si>
  <si>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</si>
  <si>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</si>
  <si>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</si>
  <si>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</si>
  <si>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</si>
  <si>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</si>
  <si>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</si>
  <si>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</si>
  <si>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</si>
  <si>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</si>
  <si>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</si>
  <si>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</si>
  <si>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</si>
  <si>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</si>
  <si>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</si>
  <si>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</si>
  <si>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</si>
  <si>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</si>
  <si>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</si>
  <si>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</si>
  <si>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</si>
  <si>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</si>
  <si>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</si>
  <si>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</si>
  <si>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</si>
  <si>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</si>
  <si>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</si>
  <si>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</si>
  <si>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</si>
  <si>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</si>
  <si>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</si>
  <si>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</si>
  <si>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</si>
  <si>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</si>
  <si>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</si>
  <si>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</si>
  <si>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</si>
  <si>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</si>
  <si>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</si>
  <si>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</si>
  <si>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</si>
  <si>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</si>
  <si>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</si>
  <si>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</si>
  <si>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</si>
  <si>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</si>
  <si>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</si>
  <si>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</si>
  <si>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</si>
  <si>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</si>
  <si>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</si>
  <si>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</si>
  <si>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</si>
  <si>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</si>
  <si>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</si>
  <si>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</si>
  <si>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</si>
  <si>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</si>
  <si>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</si>
  <si>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</si>
  <si>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</si>
  <si>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</si>
  <si>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</si>
  <si>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</si>
  <si>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</si>
  <si>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</si>
  <si>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</si>
  <si>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</si>
  <si>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</si>
  <si>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</si>
  <si>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</si>
  <si>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</si>
  <si>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</si>
  <si>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</si>
  <si>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</si>
  <si>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</si>
  <si>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</si>
  <si>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</si>
  <si>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</si>
  <si>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</si>
  <si>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</si>
  <si>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</si>
  <si>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</si>
  <si>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</si>
  <si>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</si>
  <si>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</si>
  <si>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</si>
  <si>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</si>
  <si>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</si>
  <si>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</si>
  <si>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</si>
  <si>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</si>
  <si>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</si>
  <si>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</si>
  <si>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</si>
  <si>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</si>
  <si>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</si>
  <si>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</si>
  <si>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</si>
  <si>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</si>
  <si>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</si>
  <si>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</si>
  <si>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</si>
  <si>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</si>
  <si>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</si>
  <si>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</si>
  <si>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</si>
  <si>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</si>
  <si>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</si>
  <si>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</si>
  <si>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</si>
  <si>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</si>
  <si>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</si>
  <si>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</si>
  <si>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</si>
  <si>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</si>
  <si>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</si>
  <si>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</si>
  <si>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</si>
  <si>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</si>
  <si>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</si>
  <si>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</si>
  <si>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</si>
  <si>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</si>
  <si>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</si>
  <si>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</si>
  <si>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</si>
  <si>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</si>
  <si>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</si>
  <si>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</si>
  <si>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</si>
  <si>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</si>
  <si>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</si>
  <si>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</si>
  <si>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</si>
  <si>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</si>
  <si>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</si>
  <si>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</si>
  <si>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</si>
  <si>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</si>
  <si>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</si>
  <si>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</si>
  <si>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</si>
  <si>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</si>
  <si>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</si>
  <si>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</si>
  <si>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</si>
  <si>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</si>
  <si>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</si>
  <si>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</si>
  <si>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</si>
  <si>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</si>
  <si>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</si>
  <si>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</si>
  <si>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</si>
  <si>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</si>
  <si>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</si>
  <si>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</si>
  <si>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</si>
  <si>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</si>
  <si>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</si>
  <si>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</si>
  <si>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</si>
  <si>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</si>
  <si>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</si>
  <si>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</si>
  <si>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</si>
  <si>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</si>
  <si>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</si>
  <si>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</si>
  <si>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</si>
  <si>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</si>
  <si>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</si>
  <si>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</si>
  <si>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</si>
  <si>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</si>
  <si>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</si>
  <si>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</si>
  <si>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</si>
  <si>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</si>
  <si>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</si>
  <si>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</si>
  <si>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</si>
  <si>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</si>
  <si>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</si>
  <si>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</si>
  <si>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</si>
  <si>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2018</t>
  </si>
  <si>
    <t>Saldo
al 31 de diciembre de 2018-1 (d)</t>
  </si>
  <si>
    <t>Monto pagado de la inversión al 30 de septiembre de 2019 (k)</t>
  </si>
  <si>
    <t>Monto pagado de la inversión actualizado al 30 de septiembre de 2019(l)</t>
  </si>
  <si>
    <t>Saldo pendiente por pagar de la inversión al 30 de septiembre de 2019 (m = g – l)</t>
  </si>
  <si>
    <t>Del 1 de enero al 31 de diciembre de 2019 (b)</t>
  </si>
  <si>
    <t>Al 31 de diciembre de 2018 y al 31 de diciembre de 2019</t>
  </si>
  <si>
    <t xml:space="preserve">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</si>
</sst>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2" fillId="2" borderId="2" xfId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181221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113828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90"/>
  <sheetViews>
    <sheetView view="pageBreakPreview" topLeftCell="A75" zoomScale="110" zoomScaleNormal="100" zoomScaleSheetLayoutView="110" workbookViewId="0">
      <selection activeCell="B50" sqref="B50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5" t="s">
        <v>369</v>
      </c>
      <c r="B1" s="156"/>
      <c r="C1" s="156"/>
      <c r="D1" s="156"/>
      <c r="E1" s="156"/>
      <c r="F1" s="157"/>
      <c r="G1" s="1"/>
      <c r="H1" s="1"/>
      <c r="I1" s="1"/>
    </row>
    <row r="2" spans="1:9" x14ac:dyDescent="0.25">
      <c r="A2" s="158" t="s">
        <v>0</v>
      </c>
      <c r="B2" s="159"/>
      <c r="C2" s="159"/>
      <c r="D2" s="159"/>
      <c r="E2" s="159"/>
      <c r="F2" s="160"/>
      <c r="G2" s="1"/>
      <c r="H2" s="1"/>
      <c r="I2" s="1"/>
    </row>
    <row r="3" spans="1:9" ht="19.5" customHeight="1" x14ac:dyDescent="0.25">
      <c r="A3" s="158" t="s">
        <v>456</v>
      </c>
      <c r="B3" s="159"/>
      <c r="C3" s="159"/>
      <c r="D3" s="159"/>
      <c r="E3" s="159"/>
      <c r="F3" s="160"/>
      <c r="G3" s="1"/>
      <c r="H3" s="1"/>
      <c r="I3" s="1"/>
    </row>
    <row r="4" spans="1:9" ht="18.75" customHeight="1" thickBot="1" x14ac:dyDescent="0.3">
      <c r="A4" s="161" t="s">
        <v>1</v>
      </c>
      <c r="B4" s="162"/>
      <c r="C4" s="162"/>
      <c r="D4" s="162"/>
      <c r="E4" s="162"/>
      <c r="F4" s="163"/>
      <c r="G4" s="1"/>
      <c r="H4" s="1"/>
      <c r="I4" s="1"/>
    </row>
    <row r="5" spans="1:9" ht="34.5" thickBot="1" x14ac:dyDescent="0.3">
      <c r="A5" s="2" t="s">
        <v>2</v>
      </c>
      <c r="B5" s="6" t="s">
        <v>457</v>
      </c>
      <c r="C5" s="3" t="s">
        <v>450</v>
      </c>
      <c r="D5" s="4" t="s">
        <v>2</v>
      </c>
      <c r="E5" s="6" t="str">
        <f>B5</f>
        <v xml:space="preserve">31 de diciembre de 2019 </v>
      </c>
      <c r="F5" s="6" t="str">
        <f>C5</f>
        <v>31 de diciembre de 2018</v>
      </c>
    </row>
    <row r="6" spans="1:9" s="11" customFormat="1" hidden="1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hidden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hidden="1" x14ac:dyDescent="0.25">
      <c r="A8" s="69" t="s">
        <v>7</v>
      </c>
      <c r="B8" s="121">
        <f>SUM(B9:B15)</f>
        <v>17618482</v>
      </c>
      <c r="C8" s="121">
        <f>SUM(C9:C15)</f>
        <v>11385026</v>
      </c>
      <c r="D8" s="104" t="s">
        <v>8</v>
      </c>
      <c r="E8" s="121">
        <f>SUM(E9:E17)</f>
        <v>9058648</v>
      </c>
      <c r="F8" s="121">
        <f>SUM(F9:F17)</f>
        <v>6405885</v>
      </c>
    </row>
    <row r="9" spans="1:9" s="11" customFormat="1" hidden="1" x14ac:dyDescent="0.25">
      <c r="A9" s="69" t="s">
        <v>370</v>
      </c>
      <c r="B9" s="121">
        <v>0</v>
      </c>
      <c r="C9" s="121">
        <v>0</v>
      </c>
      <c r="D9" s="104" t="s">
        <v>342</v>
      </c>
      <c r="E9" s="121">
        <v>0</v>
      </c>
      <c r="F9" s="121">
        <v>0</v>
      </c>
    </row>
    <row r="10" spans="1:9" s="11" customFormat="1" hidden="1" x14ac:dyDescent="0.25">
      <c r="A10" s="69" t="s">
        <v>371</v>
      </c>
      <c r="B10" s="121">
        <v>600128</v>
      </c>
      <c r="C10" s="121">
        <v>35469</v>
      </c>
      <c r="D10" s="104" t="s">
        <v>341</v>
      </c>
      <c r="E10" s="121">
        <v>3057287</v>
      </c>
      <c r="F10" s="121">
        <v>4126325</v>
      </c>
    </row>
    <row r="11" spans="1:9" s="11" customFormat="1" hidden="1" x14ac:dyDescent="0.25">
      <c r="A11" s="69" t="s">
        <v>372</v>
      </c>
      <c r="B11" s="121">
        <f>+'[1]BALANZA DICIEMBRE 2016'!$L$11</f>
        <v>0</v>
      </c>
      <c r="C11" s="121">
        <f>+'[1]BALANZA DICIEMBRE 2016'!$L$11</f>
        <v>0</v>
      </c>
      <c r="D11" s="104" t="s">
        <v>340</v>
      </c>
      <c r="E11" s="121">
        <v>3275440</v>
      </c>
      <c r="F11" s="121">
        <v>0</v>
      </c>
    </row>
    <row r="12" spans="1:9" s="11" customFormat="1" ht="14.25" hidden="1" customHeight="1" x14ac:dyDescent="0.25">
      <c r="A12" s="69" t="s">
        <v>373</v>
      </c>
      <c r="B12" s="121">
        <v>17018354</v>
      </c>
      <c r="C12" s="121">
        <v>11349557</v>
      </c>
      <c r="D12" s="104" t="s">
        <v>343</v>
      </c>
      <c r="E12" s="121">
        <v>0</v>
      </c>
      <c r="F12" s="121">
        <v>0</v>
      </c>
    </row>
    <row r="13" spans="1:9" s="11" customFormat="1" hidden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hidden="1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hidden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2725921</v>
      </c>
      <c r="F15" s="121">
        <v>2279560</v>
      </c>
    </row>
    <row r="16" spans="1:9" s="11" customFormat="1" hidden="1" x14ac:dyDescent="0.25">
      <c r="A16" s="69" t="s">
        <v>9</v>
      </c>
      <c r="B16" s="121">
        <f>SUM(B17:B23)</f>
        <v>0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hidden="1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hidden="1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hidden="1" x14ac:dyDescent="0.25">
      <c r="A19" s="69" t="s">
        <v>379</v>
      </c>
      <c r="B19" s="121">
        <v>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hidden="1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hidden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hidden="1" x14ac:dyDescent="0.25">
      <c r="A22" s="69" t="s">
        <v>382</v>
      </c>
      <c r="B22" s="121">
        <v>0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hidden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hidden="1" x14ac:dyDescent="0.25">
      <c r="A24" s="69" t="s">
        <v>12</v>
      </c>
      <c r="B24" s="121">
        <f>SUM(B25:B29)</f>
        <v>0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hidden="1" x14ac:dyDescent="0.25">
      <c r="A25" s="69" t="s">
        <v>384</v>
      </c>
      <c r="B25" s="121">
        <v>0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hidden="1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hidden="1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hidden="1" x14ac:dyDescent="0.25">
      <c r="A28" s="69" t="s">
        <v>387</v>
      </c>
      <c r="B28" s="121">
        <v>0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hidden="1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hidden="1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hidden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hidden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hidden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hidden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hidden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hidden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hidden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+E38+E39+E40</f>
        <v>5924912</v>
      </c>
      <c r="F37" s="121">
        <f>+F38+F39+F40</f>
        <v>4047915</v>
      </c>
    </row>
    <row r="38" spans="1:6" s="11" customFormat="1" ht="22.5" hidden="1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hidden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hidden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5924912</v>
      </c>
      <c r="F40" s="121">
        <v>4047915</v>
      </c>
    </row>
    <row r="41" spans="1:6" s="11" customFormat="1" hidden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hidden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hidden="1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hidden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hidden="1" customHeight="1" x14ac:dyDescent="0.25">
      <c r="A45" s="69"/>
      <c r="B45" s="121"/>
      <c r="C45" s="104"/>
      <c r="D45" s="104"/>
      <c r="E45" s="104"/>
      <c r="F45" s="104"/>
    </row>
    <row r="46" spans="1:6" s="11" customFormat="1" hidden="1" x14ac:dyDescent="0.25">
      <c r="A46" s="74" t="s">
        <v>22</v>
      </c>
      <c r="B46" s="122">
        <f>+B8+B16+B24+B30+B36+B37+B40</f>
        <v>17618482</v>
      </c>
      <c r="C46" s="122">
        <f>+C8+C16+C24+C30+C36+C37+C40</f>
        <v>11385026</v>
      </c>
      <c r="D46" s="106" t="s">
        <v>23</v>
      </c>
      <c r="E46" s="123">
        <f>+E8+E18+E22+E25+E26+E30+E37+E41</f>
        <v>14983560</v>
      </c>
      <c r="F46" s="123">
        <f>+F8+F18+F22+F25+F26+F30+F37+F41</f>
        <v>10453800</v>
      </c>
    </row>
    <row r="47" spans="1:6" s="11" customFormat="1" ht="8.1" hidden="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10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10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10" s="11" customFormat="1" x14ac:dyDescent="0.25">
      <c r="A51" s="69" t="s">
        <v>30</v>
      </c>
      <c r="B51" s="121">
        <v>74915271</v>
      </c>
      <c r="C51" s="125">
        <v>69529986</v>
      </c>
      <c r="D51" s="104" t="s">
        <v>31</v>
      </c>
      <c r="E51" s="121">
        <v>0</v>
      </c>
      <c r="F51" s="121">
        <v>0</v>
      </c>
    </row>
    <row r="52" spans="1:10" s="11" customFormat="1" x14ac:dyDescent="0.25">
      <c r="A52" s="69" t="s">
        <v>32</v>
      </c>
      <c r="B52" s="121">
        <v>27209765</v>
      </c>
      <c r="C52" s="125">
        <v>19917175</v>
      </c>
      <c r="D52" s="104" t="s">
        <v>33</v>
      </c>
      <c r="E52" s="121">
        <v>0</v>
      </c>
      <c r="F52" s="121">
        <v>0</v>
      </c>
    </row>
    <row r="53" spans="1:10" s="11" customFormat="1" ht="22.5" customHeight="1" x14ac:dyDescent="0.25">
      <c r="A53" s="69" t="s">
        <v>34</v>
      </c>
      <c r="B53" s="121">
        <v>91712</v>
      </c>
      <c r="C53" s="125">
        <v>26100</v>
      </c>
      <c r="D53" s="104" t="s">
        <v>35</v>
      </c>
      <c r="E53" s="121">
        <v>0</v>
      </c>
      <c r="F53" s="121">
        <v>0</v>
      </c>
    </row>
    <row r="54" spans="1:10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10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10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10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10" s="11" customFormat="1" x14ac:dyDescent="0.25">
      <c r="A58" s="69"/>
      <c r="B58" s="121"/>
      <c r="C58" s="104"/>
      <c r="D58" s="106" t="s">
        <v>42</v>
      </c>
      <c r="E58" s="122">
        <f>+E56+E46</f>
        <v>14983560</v>
      </c>
      <c r="F58" s="122">
        <f>+F56+F46</f>
        <v>10453800</v>
      </c>
    </row>
    <row r="59" spans="1:10" s="11" customFormat="1" x14ac:dyDescent="0.25">
      <c r="A59" s="74" t="s">
        <v>43</v>
      </c>
      <c r="B59" s="122">
        <f>SUM(B49:B57)</f>
        <v>102216748</v>
      </c>
      <c r="C59" s="122">
        <f>SUM(C49:C57)</f>
        <v>89473261</v>
      </c>
      <c r="D59" s="104"/>
      <c r="E59" s="121"/>
      <c r="F59" s="104"/>
    </row>
    <row r="60" spans="1:10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10" s="11" customFormat="1" x14ac:dyDescent="0.25">
      <c r="A61" s="74" t="s">
        <v>45</v>
      </c>
      <c r="B61" s="122">
        <f>+B46+B59</f>
        <v>119835230</v>
      </c>
      <c r="C61" s="122">
        <f>+C46+C59</f>
        <v>100858287</v>
      </c>
      <c r="D61" s="106"/>
      <c r="E61" s="121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2">
        <f>SUM(E63:E65)</f>
        <v>71090379</v>
      </c>
      <c r="F62" s="122">
        <f>SUM(F63:F65)</f>
        <v>71904693</v>
      </c>
    </row>
    <row r="63" spans="1:10" s="11" customFormat="1" x14ac:dyDescent="0.25">
      <c r="A63" s="69"/>
      <c r="B63" s="104"/>
      <c r="C63" s="104"/>
      <c r="D63" s="104" t="s">
        <v>47</v>
      </c>
      <c r="E63" s="121">
        <v>71090379</v>
      </c>
      <c r="F63" s="121">
        <v>71904693</v>
      </c>
      <c r="J63" s="126"/>
    </row>
    <row r="64" spans="1:10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33761291</v>
      </c>
      <c r="F67" s="122">
        <f>SUM(F68:F72)</f>
        <v>18499794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15188490</v>
      </c>
      <c r="F68" s="121">
        <v>12964972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18572801</v>
      </c>
      <c r="F69" s="121">
        <v>5534822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104851670</v>
      </c>
      <c r="F78" s="122">
        <f>+F62+F67+F74</f>
        <v>90404487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119835230</v>
      </c>
      <c r="F80" s="122">
        <f>+F78+F58</f>
        <v>100858287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2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78" t="str">
        <f>'FORMATO 1'!A1:F1</f>
        <v>ÓRGANO DE FISCALIZACIÓN SUPERIOR</v>
      </c>
      <c r="B1" s="179"/>
      <c r="C1" s="179"/>
      <c r="D1" s="179"/>
      <c r="E1" s="179"/>
      <c r="F1" s="179"/>
      <c r="G1" s="179"/>
      <c r="H1" s="179"/>
      <c r="I1" s="180"/>
    </row>
    <row r="2" spans="1:9" x14ac:dyDescent="0.25">
      <c r="A2" s="181" t="s">
        <v>61</v>
      </c>
      <c r="B2" s="182"/>
      <c r="C2" s="182"/>
      <c r="D2" s="182"/>
      <c r="E2" s="182"/>
      <c r="F2" s="182"/>
      <c r="G2" s="182"/>
      <c r="H2" s="182"/>
      <c r="I2" s="183"/>
    </row>
    <row r="3" spans="1:9" ht="21.75" customHeight="1" x14ac:dyDescent="0.25">
      <c r="A3" s="181" t="s">
        <v>455</v>
      </c>
      <c r="B3" s="182"/>
      <c r="C3" s="182"/>
      <c r="D3" s="182"/>
      <c r="E3" s="182"/>
      <c r="F3" s="182"/>
      <c r="G3" s="182"/>
      <c r="H3" s="182"/>
      <c r="I3" s="183"/>
    </row>
    <row r="4" spans="1:9" x14ac:dyDescent="0.25">
      <c r="A4" s="181" t="s">
        <v>1</v>
      </c>
      <c r="B4" s="182"/>
      <c r="C4" s="182"/>
      <c r="D4" s="182"/>
      <c r="E4" s="182"/>
      <c r="F4" s="182"/>
      <c r="G4" s="182"/>
      <c r="H4" s="182"/>
      <c r="I4" s="184"/>
    </row>
    <row r="5" spans="1:9" ht="39.200000000000003" customHeight="1" x14ac:dyDescent="0.25">
      <c r="A5" s="166" t="s">
        <v>62</v>
      </c>
      <c r="B5" s="166"/>
      <c r="C5" s="166" t="s">
        <v>451</v>
      </c>
      <c r="D5" s="166" t="s">
        <v>63</v>
      </c>
      <c r="E5" s="166" t="s">
        <v>64</v>
      </c>
      <c r="F5" s="166" t="s">
        <v>65</v>
      </c>
      <c r="G5" s="133" t="s">
        <v>66</v>
      </c>
      <c r="H5" s="166" t="s">
        <v>68</v>
      </c>
      <c r="I5" s="185" t="s">
        <v>69</v>
      </c>
    </row>
    <row r="6" spans="1:9" x14ac:dyDescent="0.25">
      <c r="A6" s="167"/>
      <c r="B6" s="167"/>
      <c r="C6" s="167"/>
      <c r="D6" s="167"/>
      <c r="E6" s="167"/>
      <c r="F6" s="167"/>
      <c r="G6" s="134" t="s">
        <v>67</v>
      </c>
      <c r="H6" s="167"/>
      <c r="I6" s="186"/>
    </row>
    <row r="7" spans="1:9" x14ac:dyDescent="0.25">
      <c r="A7" s="176"/>
      <c r="B7" s="177"/>
      <c r="C7" s="14"/>
      <c r="D7" s="14"/>
      <c r="E7" s="14"/>
      <c r="F7" s="14"/>
      <c r="G7" s="14"/>
      <c r="H7" s="14"/>
      <c r="I7" s="14"/>
    </row>
    <row r="8" spans="1:9" x14ac:dyDescent="0.25">
      <c r="A8" s="168" t="s">
        <v>70</v>
      </c>
      <c r="B8" s="169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68" t="s">
        <v>71</v>
      </c>
      <c r="B9" s="169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70" t="s">
        <v>427</v>
      </c>
      <c r="B10" s="171"/>
      <c r="C10" s="14"/>
      <c r="D10" s="14"/>
      <c r="E10" s="14"/>
      <c r="F10" s="14"/>
      <c r="G10" s="17"/>
      <c r="H10" s="14"/>
      <c r="I10" s="14"/>
    </row>
    <row r="11" spans="1:9" x14ac:dyDescent="0.25">
      <c r="A11" s="170" t="s">
        <v>428</v>
      </c>
      <c r="B11" s="171"/>
      <c r="C11" s="12"/>
      <c r="D11" s="12"/>
      <c r="E11" s="12"/>
      <c r="F11" s="12"/>
      <c r="G11" s="18"/>
      <c r="H11" s="12"/>
      <c r="I11" s="12"/>
    </row>
    <row r="12" spans="1:9" x14ac:dyDescent="0.25">
      <c r="A12" s="170" t="s">
        <v>429</v>
      </c>
      <c r="B12" s="171"/>
      <c r="C12" s="12"/>
      <c r="D12" s="12"/>
      <c r="E12" s="12"/>
      <c r="F12" s="12"/>
      <c r="G12" s="18"/>
      <c r="H12" s="12"/>
      <c r="I12" s="12"/>
    </row>
    <row r="13" spans="1:9" x14ac:dyDescent="0.25">
      <c r="A13" s="168" t="s">
        <v>72</v>
      </c>
      <c r="B13" s="169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70" t="s">
        <v>430</v>
      </c>
      <c r="B14" s="171"/>
      <c r="C14" s="14"/>
      <c r="D14" s="14"/>
      <c r="E14" s="14"/>
      <c r="F14" s="14"/>
      <c r="G14" s="14"/>
      <c r="H14" s="14"/>
      <c r="I14" s="14"/>
    </row>
    <row r="15" spans="1:9" x14ac:dyDescent="0.25">
      <c r="A15" s="170" t="s">
        <v>431</v>
      </c>
      <c r="B15" s="171"/>
      <c r="C15" s="12"/>
      <c r="D15" s="12"/>
      <c r="E15" s="12"/>
      <c r="F15" s="12"/>
      <c r="G15" s="12"/>
      <c r="H15" s="12"/>
      <c r="I15" s="12"/>
    </row>
    <row r="16" spans="1:9" x14ac:dyDescent="0.25">
      <c r="A16" s="170" t="s">
        <v>432</v>
      </c>
      <c r="B16" s="171"/>
      <c r="C16" s="12"/>
      <c r="D16" s="12"/>
      <c r="E16" s="12"/>
      <c r="F16" s="12"/>
      <c r="G16" s="12"/>
      <c r="H16" s="12"/>
      <c r="I16" s="12"/>
    </row>
    <row r="17" spans="1:9" x14ac:dyDescent="0.25">
      <c r="A17" s="168" t="s">
        <v>73</v>
      </c>
      <c r="B17" s="169"/>
      <c r="C17" s="18">
        <f>'FORMATO 1'!F46</f>
        <v>10453800</v>
      </c>
      <c r="D17" s="12"/>
      <c r="E17" s="12"/>
      <c r="F17" s="12"/>
      <c r="G17" s="18">
        <f>'FORMATO 1'!E46</f>
        <v>14983560</v>
      </c>
      <c r="H17" s="12"/>
      <c r="I17" s="12"/>
    </row>
    <row r="18" spans="1:9" x14ac:dyDescent="0.25">
      <c r="A18" s="170"/>
      <c r="B18" s="171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68" t="s">
        <v>74</v>
      </c>
      <c r="B19" s="169"/>
      <c r="C19" s="19">
        <f>C8+C17</f>
        <v>10453800</v>
      </c>
      <c r="D19" s="14"/>
      <c r="E19" s="14"/>
      <c r="F19" s="14"/>
      <c r="G19" s="19">
        <f>G8+G17</f>
        <v>14983560</v>
      </c>
      <c r="H19" s="14"/>
      <c r="I19" s="14"/>
    </row>
    <row r="20" spans="1:9" x14ac:dyDescent="0.25">
      <c r="A20" s="168"/>
      <c r="B20" s="169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68" t="s">
        <v>76</v>
      </c>
      <c r="B21" s="169"/>
      <c r="C21" s="14"/>
      <c r="D21" s="14"/>
      <c r="E21" s="14"/>
      <c r="F21" s="14"/>
      <c r="G21" s="14"/>
      <c r="H21" s="14"/>
      <c r="I21" s="14"/>
    </row>
    <row r="22" spans="1:9" x14ac:dyDescent="0.25">
      <c r="A22" s="170" t="s">
        <v>433</v>
      </c>
      <c r="B22" s="171"/>
      <c r="C22" s="16"/>
      <c r="D22" s="16"/>
      <c r="E22" s="16"/>
      <c r="F22" s="16"/>
      <c r="G22" s="16"/>
      <c r="H22" s="16"/>
      <c r="I22" s="16"/>
    </row>
    <row r="23" spans="1:9" x14ac:dyDescent="0.25">
      <c r="A23" s="170" t="s">
        <v>434</v>
      </c>
      <c r="B23" s="171"/>
      <c r="C23" s="16"/>
      <c r="D23" s="16"/>
      <c r="E23" s="16"/>
      <c r="F23" s="16"/>
      <c r="G23" s="16"/>
      <c r="H23" s="16"/>
      <c r="I23" s="16"/>
    </row>
    <row r="24" spans="1:9" x14ac:dyDescent="0.25">
      <c r="A24" s="170" t="s">
        <v>435</v>
      </c>
      <c r="B24" s="171"/>
      <c r="C24" s="16"/>
      <c r="D24" s="16"/>
      <c r="E24" s="16"/>
      <c r="F24" s="16"/>
      <c r="G24" s="16"/>
      <c r="H24" s="16"/>
      <c r="I24" s="16"/>
    </row>
    <row r="25" spans="1:9" x14ac:dyDescent="0.25">
      <c r="A25" s="174"/>
      <c r="B25" s="175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68" t="s">
        <v>75</v>
      </c>
      <c r="B26" s="169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70" t="s">
        <v>436</v>
      </c>
      <c r="B27" s="171"/>
      <c r="C27" s="16"/>
      <c r="D27" s="16"/>
      <c r="E27" s="16"/>
      <c r="F27" s="16"/>
      <c r="G27" s="16"/>
      <c r="H27" s="16"/>
      <c r="I27" s="16"/>
    </row>
    <row r="28" spans="1:9" x14ac:dyDescent="0.25">
      <c r="A28" s="170" t="s">
        <v>437</v>
      </c>
      <c r="B28" s="171"/>
      <c r="C28" s="16"/>
      <c r="D28" s="16"/>
      <c r="E28" s="16"/>
      <c r="F28" s="16"/>
      <c r="G28" s="16"/>
      <c r="H28" s="16"/>
      <c r="I28" s="16"/>
    </row>
    <row r="29" spans="1:9" x14ac:dyDescent="0.25">
      <c r="A29" s="170" t="s">
        <v>438</v>
      </c>
      <c r="B29" s="171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72"/>
      <c r="B30" s="173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5" customHeight="1" x14ac:dyDescent="0.25">
      <c r="A33" s="166" t="s">
        <v>77</v>
      </c>
      <c r="B33" s="166"/>
      <c r="C33" s="166" t="s">
        <v>402</v>
      </c>
      <c r="D33" s="166" t="s">
        <v>401</v>
      </c>
      <c r="E33" s="166" t="s">
        <v>403</v>
      </c>
      <c r="F33" s="166"/>
      <c r="G33" s="166" t="s">
        <v>78</v>
      </c>
      <c r="H33" s="166"/>
      <c r="I33" s="185" t="s">
        <v>400</v>
      </c>
    </row>
    <row r="34" spans="1:9" x14ac:dyDescent="0.25">
      <c r="A34" s="166"/>
      <c r="B34" s="166"/>
      <c r="C34" s="166"/>
      <c r="D34" s="166"/>
      <c r="E34" s="166"/>
      <c r="F34" s="166"/>
      <c r="G34" s="166"/>
      <c r="H34" s="166"/>
      <c r="I34" s="185"/>
    </row>
    <row r="35" spans="1:9" x14ac:dyDescent="0.25">
      <c r="A35" s="167"/>
      <c r="B35" s="167"/>
      <c r="C35" s="167"/>
      <c r="D35" s="167"/>
      <c r="E35" s="167"/>
      <c r="F35" s="167"/>
      <c r="G35" s="167"/>
      <c r="H35" s="167"/>
      <c r="I35" s="186"/>
    </row>
    <row r="36" spans="1:9" s="11" customFormat="1" ht="42.2" customHeight="1" x14ac:dyDescent="0.25">
      <c r="A36" s="168" t="s">
        <v>79</v>
      </c>
      <c r="B36" s="169"/>
      <c r="C36" s="12"/>
      <c r="D36" s="12"/>
      <c r="E36" s="191"/>
      <c r="F36" s="192"/>
      <c r="G36" s="187"/>
      <c r="H36" s="188"/>
      <c r="I36" s="12"/>
    </row>
    <row r="37" spans="1:9" s="11" customFormat="1" x14ac:dyDescent="0.25">
      <c r="A37" s="170" t="s">
        <v>439</v>
      </c>
      <c r="B37" s="171"/>
      <c r="C37" s="12"/>
      <c r="D37" s="12"/>
      <c r="E37" s="191"/>
      <c r="F37" s="192"/>
      <c r="G37" s="187"/>
      <c r="H37" s="188"/>
      <c r="I37" s="12"/>
    </row>
    <row r="38" spans="1:9" s="11" customFormat="1" x14ac:dyDescent="0.25">
      <c r="A38" s="170" t="s">
        <v>440</v>
      </c>
      <c r="B38" s="171"/>
      <c r="C38" s="12"/>
      <c r="D38" s="12"/>
      <c r="E38" s="191"/>
      <c r="F38" s="192"/>
      <c r="G38" s="187"/>
      <c r="H38" s="188"/>
      <c r="I38" s="12"/>
    </row>
    <row r="39" spans="1:9" s="11" customFormat="1" ht="15.75" thickBot="1" x14ac:dyDescent="0.3">
      <c r="A39" s="164" t="s">
        <v>441</v>
      </c>
      <c r="B39" s="165"/>
      <c r="C39" s="13"/>
      <c r="D39" s="13"/>
      <c r="E39" s="193"/>
      <c r="F39" s="194"/>
      <c r="G39" s="189"/>
      <c r="H39" s="190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78" t="str">
        <f>'FORMATO 2'!A1:I1</f>
        <v>ÓRGANO DE FISCALIZACIÓN SUPERIOR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ht="21.2" customHeight="1" x14ac:dyDescent="0.25">
      <c r="A2" s="181" t="s">
        <v>80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3.7" customHeight="1" x14ac:dyDescent="0.25">
      <c r="A3" s="181" t="s">
        <v>455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11.25" customHeight="1" x14ac:dyDescent="0.25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81.2" customHeight="1" x14ac:dyDescent="0.25">
      <c r="A5" s="135" t="s">
        <v>81</v>
      </c>
      <c r="B5" s="152" t="s">
        <v>82</v>
      </c>
      <c r="C5" s="152" t="s">
        <v>83</v>
      </c>
      <c r="D5" s="152" t="s">
        <v>84</v>
      </c>
      <c r="E5" s="152" t="s">
        <v>85</v>
      </c>
      <c r="F5" s="152" t="s">
        <v>86</v>
      </c>
      <c r="G5" s="152" t="s">
        <v>87</v>
      </c>
      <c r="H5" s="152" t="s">
        <v>88</v>
      </c>
      <c r="I5" s="152" t="s">
        <v>452</v>
      </c>
      <c r="J5" s="152" t="s">
        <v>453</v>
      </c>
      <c r="K5" s="136" t="s">
        <v>454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s="11" customFormat="1" ht="22.5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82"/>
  <sheetViews>
    <sheetView zoomScaleNormal="100" workbookViewId="0">
      <selection activeCell="A33" sqref="A33:B34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78" t="str">
        <f>'FORMATO 3'!A1:K1</f>
        <v>ÓRGANO DE FISCALIZACIÓN SUPERIOR</v>
      </c>
      <c r="B1" s="179"/>
      <c r="C1" s="179"/>
      <c r="D1" s="179"/>
      <c r="E1" s="180"/>
    </row>
    <row r="2" spans="1:5" x14ac:dyDescent="0.25">
      <c r="A2" s="214" t="s">
        <v>100</v>
      </c>
      <c r="B2" s="215"/>
      <c r="C2" s="215"/>
      <c r="D2" s="215"/>
      <c r="E2" s="216"/>
    </row>
    <row r="3" spans="1:5" x14ac:dyDescent="0.25">
      <c r="A3" s="214" t="s">
        <v>455</v>
      </c>
      <c r="B3" s="215"/>
      <c r="C3" s="215"/>
      <c r="D3" s="215"/>
      <c r="E3" s="216"/>
    </row>
    <row r="4" spans="1:5" ht="15.75" thickBot="1" x14ac:dyDescent="0.3">
      <c r="A4" s="217" t="s">
        <v>1</v>
      </c>
      <c r="B4" s="218"/>
      <c r="C4" s="218"/>
      <c r="D4" s="218"/>
      <c r="E4" s="219"/>
    </row>
    <row r="5" spans="1:5" x14ac:dyDescent="0.25">
      <c r="A5" s="232" t="s">
        <v>2</v>
      </c>
      <c r="B5" s="233"/>
      <c r="C5" s="137" t="s">
        <v>101</v>
      </c>
      <c r="D5" s="236" t="s">
        <v>103</v>
      </c>
      <c r="E5" s="137" t="s">
        <v>104</v>
      </c>
    </row>
    <row r="6" spans="1:5" ht="15.75" thickBot="1" x14ac:dyDescent="0.3">
      <c r="A6" s="234"/>
      <c r="B6" s="235"/>
      <c r="C6" s="132" t="s">
        <v>102</v>
      </c>
      <c r="D6" s="237"/>
      <c r="E6" s="132" t="s">
        <v>105</v>
      </c>
    </row>
    <row r="7" spans="1:5" x14ac:dyDescent="0.25">
      <c r="A7" s="212"/>
      <c r="B7" s="213"/>
      <c r="C7" s="21"/>
      <c r="D7" s="21"/>
      <c r="E7" s="21"/>
    </row>
    <row r="8" spans="1:5" x14ac:dyDescent="0.25">
      <c r="A8" s="168" t="s">
        <v>106</v>
      </c>
      <c r="B8" s="169"/>
      <c r="C8" s="22">
        <f>SUM(C9:C11)</f>
        <v>78885000</v>
      </c>
      <c r="D8" s="22">
        <f t="shared" ref="D8:E8" si="0">SUM(D9:D11)</f>
        <v>88660562</v>
      </c>
      <c r="E8" s="22">
        <f t="shared" si="0"/>
        <v>88660562</v>
      </c>
    </row>
    <row r="9" spans="1:5" x14ac:dyDescent="0.25">
      <c r="A9" s="170" t="s">
        <v>404</v>
      </c>
      <c r="B9" s="171"/>
      <c r="C9" s="23">
        <v>78885000</v>
      </c>
      <c r="D9" s="23">
        <v>87995375</v>
      </c>
      <c r="E9" s="23">
        <f>D9</f>
        <v>87995375</v>
      </c>
    </row>
    <row r="10" spans="1:5" x14ac:dyDescent="0.25">
      <c r="A10" s="170" t="s">
        <v>405</v>
      </c>
      <c r="B10" s="171"/>
      <c r="C10" s="146">
        <v>0</v>
      </c>
      <c r="D10" s="23">
        <v>665187</v>
      </c>
      <c r="E10" s="23">
        <f>D10</f>
        <v>665187</v>
      </c>
    </row>
    <row r="11" spans="1:5" x14ac:dyDescent="0.25">
      <c r="A11" s="170" t="s">
        <v>406</v>
      </c>
      <c r="B11" s="171"/>
      <c r="C11" s="146">
        <v>0</v>
      </c>
      <c r="D11" s="146">
        <v>0</v>
      </c>
      <c r="E11" s="146">
        <v>0</v>
      </c>
    </row>
    <row r="12" spans="1:5" x14ac:dyDescent="0.25">
      <c r="A12" s="170"/>
      <c r="B12" s="171"/>
      <c r="C12" s="21"/>
      <c r="D12" s="21"/>
      <c r="E12" s="21"/>
    </row>
    <row r="13" spans="1:5" x14ac:dyDescent="0.25">
      <c r="A13" s="168" t="s">
        <v>126</v>
      </c>
      <c r="B13" s="169"/>
      <c r="C13" s="22">
        <f>C14+C15</f>
        <v>78885000</v>
      </c>
      <c r="D13" s="22">
        <f t="shared" ref="D13:E13" si="1">D14+D15</f>
        <v>87031262</v>
      </c>
      <c r="E13" s="22">
        <f t="shared" si="1"/>
        <v>76689562</v>
      </c>
    </row>
    <row r="14" spans="1:5" x14ac:dyDescent="0.25">
      <c r="A14" s="170" t="s">
        <v>407</v>
      </c>
      <c r="B14" s="171"/>
      <c r="C14" s="23">
        <f>C9</f>
        <v>78885000</v>
      </c>
      <c r="D14" s="23">
        <v>86366075</v>
      </c>
      <c r="E14" s="23">
        <v>76024375</v>
      </c>
    </row>
    <row r="15" spans="1:5" x14ac:dyDescent="0.25">
      <c r="A15" s="170" t="s">
        <v>408</v>
      </c>
      <c r="B15" s="171"/>
      <c r="C15" s="21"/>
      <c r="D15" s="23">
        <v>665187</v>
      </c>
      <c r="E15" s="23">
        <f>D15</f>
        <v>665187</v>
      </c>
    </row>
    <row r="16" spans="1:5" x14ac:dyDescent="0.25">
      <c r="A16" s="170"/>
      <c r="B16" s="171"/>
      <c r="C16" s="21"/>
      <c r="D16" s="21"/>
      <c r="E16" s="21"/>
    </row>
    <row r="17" spans="1:7" x14ac:dyDescent="0.25">
      <c r="A17" s="168" t="s">
        <v>109</v>
      </c>
      <c r="B17" s="169"/>
      <c r="C17" s="24">
        <f>C18+C19</f>
        <v>0</v>
      </c>
      <c r="D17" s="119">
        <f t="shared" ref="D17:E17" si="2">D18+D19</f>
        <v>0</v>
      </c>
      <c r="E17" s="119">
        <f t="shared" si="2"/>
        <v>0</v>
      </c>
    </row>
    <row r="18" spans="1:7" x14ac:dyDescent="0.25">
      <c r="A18" s="170" t="s">
        <v>409</v>
      </c>
      <c r="B18" s="171"/>
      <c r="C18" s="25">
        <v>0</v>
      </c>
      <c r="D18" s="23">
        <v>0</v>
      </c>
      <c r="E18" s="23">
        <f>D18</f>
        <v>0</v>
      </c>
      <c r="F18" s="7"/>
    </row>
    <row r="19" spans="1:7" ht="26.1" customHeight="1" x14ac:dyDescent="0.25">
      <c r="A19" s="170" t="s">
        <v>446</v>
      </c>
      <c r="B19" s="171"/>
      <c r="C19" s="21"/>
      <c r="D19" s="23"/>
      <c r="E19" s="21"/>
    </row>
    <row r="20" spans="1:7" x14ac:dyDescent="0.25">
      <c r="A20" s="170"/>
      <c r="B20" s="171"/>
      <c r="C20" s="21"/>
      <c r="D20" s="23"/>
      <c r="E20" s="21"/>
    </row>
    <row r="21" spans="1:7" x14ac:dyDescent="0.25">
      <c r="A21" s="168" t="s">
        <v>112</v>
      </c>
      <c r="B21" s="169"/>
      <c r="C21" s="26">
        <f>C8-C13+C17</f>
        <v>0</v>
      </c>
      <c r="D21" s="147">
        <f t="shared" ref="D21:E21" si="3">D8-D13+D17</f>
        <v>1629300</v>
      </c>
      <c r="E21" s="22">
        <f t="shared" si="3"/>
        <v>11971000</v>
      </c>
    </row>
    <row r="22" spans="1:7" x14ac:dyDescent="0.25">
      <c r="A22" s="168" t="s">
        <v>113</v>
      </c>
      <c r="B22" s="169"/>
      <c r="C22" s="27">
        <f>C21-C11</f>
        <v>0</v>
      </c>
      <c r="D22" s="148">
        <f t="shared" ref="D22:E22" si="4">D21-D11</f>
        <v>1629300</v>
      </c>
      <c r="E22" s="28">
        <f t="shared" si="4"/>
        <v>11971000</v>
      </c>
    </row>
    <row r="23" spans="1:7" ht="15" customHeight="1" x14ac:dyDescent="0.25">
      <c r="A23" s="168" t="s">
        <v>114</v>
      </c>
      <c r="B23" s="169"/>
      <c r="C23" s="220">
        <f>C22-C17</f>
        <v>0</v>
      </c>
      <c r="D23" s="222">
        <f t="shared" ref="D23:E23" si="5">D22-D17</f>
        <v>1629300</v>
      </c>
      <c r="E23" s="210">
        <f t="shared" si="5"/>
        <v>11971000</v>
      </c>
    </row>
    <row r="24" spans="1:7" ht="21.75" customHeight="1" thickBot="1" x14ac:dyDescent="0.3">
      <c r="A24" s="206"/>
      <c r="B24" s="207"/>
      <c r="C24" s="221"/>
      <c r="D24" s="223"/>
      <c r="E24" s="211"/>
      <c r="F24" s="7"/>
      <c r="G24" s="7"/>
    </row>
    <row r="25" spans="1:7" ht="15.75" thickBot="1" x14ac:dyDescent="0.3">
      <c r="A25" s="238" t="s">
        <v>115</v>
      </c>
      <c r="B25" s="239"/>
      <c r="C25" s="138" t="s">
        <v>116</v>
      </c>
      <c r="D25" s="138" t="s">
        <v>103</v>
      </c>
      <c r="E25" s="138" t="s">
        <v>117</v>
      </c>
    </row>
    <row r="26" spans="1:7" x14ac:dyDescent="0.25">
      <c r="A26" s="212"/>
      <c r="B26" s="213"/>
      <c r="C26" s="21"/>
      <c r="D26" s="21"/>
      <c r="E26" s="21"/>
    </row>
    <row r="27" spans="1:7" x14ac:dyDescent="0.25">
      <c r="A27" s="168" t="s">
        <v>118</v>
      </c>
      <c r="B27" s="169"/>
      <c r="C27" s="24">
        <v>0</v>
      </c>
      <c r="D27" s="24">
        <v>0</v>
      </c>
      <c r="E27" s="24">
        <v>0</v>
      </c>
    </row>
    <row r="28" spans="1:7" x14ac:dyDescent="0.25">
      <c r="A28" s="170" t="s">
        <v>410</v>
      </c>
      <c r="B28" s="171"/>
      <c r="C28" s="25">
        <v>0</v>
      </c>
      <c r="D28" s="25">
        <v>0</v>
      </c>
      <c r="E28" s="25">
        <v>0</v>
      </c>
    </row>
    <row r="29" spans="1:7" x14ac:dyDescent="0.25">
      <c r="A29" s="170" t="s">
        <v>411</v>
      </c>
      <c r="B29" s="171"/>
      <c r="C29" s="25">
        <v>0</v>
      </c>
      <c r="D29" s="25">
        <v>0</v>
      </c>
      <c r="E29" s="25">
        <v>0</v>
      </c>
    </row>
    <row r="30" spans="1:7" x14ac:dyDescent="0.25">
      <c r="A30" s="170"/>
      <c r="B30" s="171"/>
      <c r="C30" s="21"/>
      <c r="D30" s="21"/>
      <c r="E30" s="21"/>
    </row>
    <row r="31" spans="1:7" x14ac:dyDescent="0.25">
      <c r="A31" s="168" t="s">
        <v>119</v>
      </c>
      <c r="B31" s="169"/>
      <c r="C31" s="24">
        <f>C23+C27</f>
        <v>0</v>
      </c>
      <c r="D31" s="119">
        <f t="shared" ref="D31:E31" si="6">D23+D27</f>
        <v>1629300</v>
      </c>
      <c r="E31" s="147">
        <f t="shared" si="6"/>
        <v>11971000</v>
      </c>
    </row>
    <row r="32" spans="1:7" ht="15.75" thickBot="1" x14ac:dyDescent="0.3">
      <c r="A32" s="164"/>
      <c r="B32" s="165"/>
      <c r="C32" s="29"/>
      <c r="D32" s="29"/>
      <c r="E32" s="29"/>
    </row>
    <row r="33" spans="1:5" x14ac:dyDescent="0.25">
      <c r="A33" s="232" t="s">
        <v>115</v>
      </c>
      <c r="B33" s="233"/>
      <c r="C33" s="236" t="s">
        <v>120</v>
      </c>
      <c r="D33" s="226" t="s">
        <v>103</v>
      </c>
      <c r="E33" s="139" t="s">
        <v>104</v>
      </c>
    </row>
    <row r="34" spans="1:5" ht="15.75" thickBot="1" x14ac:dyDescent="0.3">
      <c r="A34" s="234"/>
      <c r="B34" s="235"/>
      <c r="C34" s="237"/>
      <c r="D34" s="227"/>
      <c r="E34" s="140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08" t="s">
        <v>121</v>
      </c>
      <c r="B36" s="209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04" t="s">
        <v>412</v>
      </c>
      <c r="B37" s="205"/>
      <c r="C37" s="32">
        <v>0</v>
      </c>
      <c r="D37" s="32">
        <v>0</v>
      </c>
      <c r="E37" s="32">
        <v>0</v>
      </c>
    </row>
    <row r="38" spans="1:5" ht="24.75" customHeight="1" x14ac:dyDescent="0.25">
      <c r="A38" s="170" t="s">
        <v>445</v>
      </c>
      <c r="B38" s="171"/>
      <c r="C38" s="32">
        <v>0</v>
      </c>
      <c r="D38" s="32">
        <v>0</v>
      </c>
      <c r="E38" s="32">
        <v>0</v>
      </c>
    </row>
    <row r="39" spans="1:5" x14ac:dyDescent="0.25">
      <c r="A39" s="208" t="s">
        <v>122</v>
      </c>
      <c r="B39" s="209"/>
      <c r="C39" s="33">
        <v>0</v>
      </c>
      <c r="D39" s="33">
        <v>0</v>
      </c>
      <c r="E39" s="33">
        <v>0</v>
      </c>
    </row>
    <row r="40" spans="1:5" x14ac:dyDescent="0.25">
      <c r="A40" s="204" t="s">
        <v>413</v>
      </c>
      <c r="B40" s="205"/>
      <c r="C40" s="32">
        <v>0</v>
      </c>
      <c r="D40" s="32">
        <v>0</v>
      </c>
      <c r="E40" s="32">
        <v>0</v>
      </c>
    </row>
    <row r="41" spans="1:5" ht="19.5" customHeight="1" x14ac:dyDescent="0.25">
      <c r="A41" s="204" t="s">
        <v>414</v>
      </c>
      <c r="B41" s="205"/>
      <c r="C41" s="32">
        <v>0</v>
      </c>
      <c r="D41" s="32">
        <v>0</v>
      </c>
      <c r="E41" s="32">
        <v>0</v>
      </c>
    </row>
    <row r="42" spans="1:5" ht="24.2" customHeight="1" x14ac:dyDescent="0.25">
      <c r="A42" s="204"/>
      <c r="B42" s="205"/>
      <c r="C42" s="31"/>
      <c r="D42" s="31"/>
      <c r="E42" s="31"/>
    </row>
    <row r="43" spans="1:5" x14ac:dyDescent="0.25">
      <c r="A43" s="208" t="s">
        <v>123</v>
      </c>
      <c r="B43" s="209"/>
      <c r="C43" s="224">
        <f>C36+C39</f>
        <v>0</v>
      </c>
      <c r="D43" s="224">
        <f t="shared" ref="D43:E43" si="8">D36+D39</f>
        <v>0</v>
      </c>
      <c r="E43" s="224">
        <f t="shared" si="8"/>
        <v>0</v>
      </c>
    </row>
    <row r="44" spans="1:5" ht="24.2" customHeight="1" thickBot="1" x14ac:dyDescent="0.3">
      <c r="A44" s="228"/>
      <c r="B44" s="229"/>
      <c r="C44" s="225"/>
      <c r="D44" s="225"/>
      <c r="E44" s="225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32" t="s">
        <v>115</v>
      </c>
      <c r="B46" s="233"/>
      <c r="C46" s="139" t="s">
        <v>101</v>
      </c>
      <c r="D46" s="226" t="s">
        <v>103</v>
      </c>
      <c r="E46" s="139" t="s">
        <v>104</v>
      </c>
    </row>
    <row r="47" spans="1:5" ht="15.75" thickBot="1" x14ac:dyDescent="0.3">
      <c r="A47" s="234"/>
      <c r="B47" s="235"/>
      <c r="C47" s="140" t="s">
        <v>116</v>
      </c>
      <c r="D47" s="227"/>
      <c r="E47" s="140" t="s">
        <v>117</v>
      </c>
    </row>
    <row r="48" spans="1:5" x14ac:dyDescent="0.25">
      <c r="A48" s="230"/>
      <c r="B48" s="231"/>
      <c r="C48" s="5"/>
      <c r="D48" s="5"/>
      <c r="E48" s="5"/>
    </row>
    <row r="49" spans="1:5" x14ac:dyDescent="0.25">
      <c r="A49" s="204" t="s">
        <v>124</v>
      </c>
      <c r="B49" s="205"/>
      <c r="C49" s="23">
        <f>C14</f>
        <v>78885000</v>
      </c>
      <c r="D49" s="23">
        <f>D9</f>
        <v>87995375</v>
      </c>
      <c r="E49" s="23">
        <f>D49</f>
        <v>87995375</v>
      </c>
    </row>
    <row r="50" spans="1:5" ht="27.2" customHeight="1" x14ac:dyDescent="0.25">
      <c r="A50" s="170" t="s">
        <v>442</v>
      </c>
      <c r="B50" s="171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04" t="s">
        <v>419</v>
      </c>
      <c r="B51" s="205"/>
      <c r="C51" s="31"/>
      <c r="D51" s="31"/>
      <c r="E51" s="31"/>
    </row>
    <row r="52" spans="1:5" x14ac:dyDescent="0.25">
      <c r="A52" s="204" t="s">
        <v>413</v>
      </c>
      <c r="B52" s="205"/>
      <c r="C52" s="31"/>
      <c r="D52" s="31"/>
      <c r="E52" s="31"/>
    </row>
    <row r="53" spans="1:5" x14ac:dyDescent="0.25">
      <c r="A53" s="204"/>
      <c r="B53" s="205"/>
      <c r="C53" s="31"/>
      <c r="D53" s="31"/>
      <c r="E53" s="31"/>
    </row>
    <row r="54" spans="1:5" x14ac:dyDescent="0.25">
      <c r="A54" s="204" t="s">
        <v>108</v>
      </c>
      <c r="B54" s="205"/>
      <c r="C54" s="23">
        <f>C49</f>
        <v>78885000</v>
      </c>
      <c r="D54" s="23">
        <f>D14</f>
        <v>86366075</v>
      </c>
      <c r="E54" s="23">
        <f>E14</f>
        <v>76024375</v>
      </c>
    </row>
    <row r="55" spans="1:5" x14ac:dyDescent="0.25">
      <c r="A55" s="204"/>
      <c r="B55" s="205"/>
      <c r="C55" s="31"/>
      <c r="D55" s="31"/>
      <c r="E55" s="31"/>
    </row>
    <row r="56" spans="1:5" x14ac:dyDescent="0.25">
      <c r="A56" s="204" t="s">
        <v>110</v>
      </c>
      <c r="B56" s="205"/>
      <c r="C56" s="31"/>
      <c r="D56" s="31"/>
      <c r="E56" s="31"/>
    </row>
    <row r="57" spans="1:5" x14ac:dyDescent="0.25">
      <c r="A57" s="204"/>
      <c r="B57" s="205"/>
      <c r="C57" s="31"/>
      <c r="D57" s="31"/>
      <c r="E57" s="31"/>
    </row>
    <row r="58" spans="1:5" ht="29.85" customHeight="1" x14ac:dyDescent="0.25">
      <c r="A58" s="168" t="s">
        <v>444</v>
      </c>
      <c r="B58" s="169"/>
      <c r="C58" s="34">
        <f>C49+C50-C54+C56</f>
        <v>0</v>
      </c>
      <c r="D58" s="118">
        <f t="shared" ref="D58:E58" si="10">D49+D50-D54+D56</f>
        <v>1629300</v>
      </c>
      <c r="E58" s="149">
        <f t="shared" si="10"/>
        <v>11971000</v>
      </c>
    </row>
    <row r="59" spans="1:5" ht="18.75" customHeight="1" x14ac:dyDescent="0.25">
      <c r="A59" s="168" t="s">
        <v>443</v>
      </c>
      <c r="B59" s="169"/>
      <c r="C59" s="198">
        <f>C58-C50</f>
        <v>0</v>
      </c>
      <c r="D59" s="200">
        <f t="shared" ref="D59:E59" si="11">D58-D50</f>
        <v>1629300</v>
      </c>
      <c r="E59" s="202">
        <f t="shared" si="11"/>
        <v>11971000</v>
      </c>
    </row>
    <row r="60" spans="1:5" ht="18" customHeight="1" thickBot="1" x14ac:dyDescent="0.3">
      <c r="A60" s="206"/>
      <c r="B60" s="207"/>
      <c r="C60" s="199"/>
      <c r="D60" s="201"/>
      <c r="E60" s="203"/>
    </row>
    <row r="61" spans="1:5" x14ac:dyDescent="0.25">
      <c r="A61" s="232" t="s">
        <v>115</v>
      </c>
      <c r="B61" s="233"/>
      <c r="C61" s="236" t="s">
        <v>120</v>
      </c>
      <c r="D61" s="226" t="s">
        <v>103</v>
      </c>
      <c r="E61" s="139" t="s">
        <v>104</v>
      </c>
    </row>
    <row r="62" spans="1:5" ht="15.75" thickBot="1" x14ac:dyDescent="0.3">
      <c r="A62" s="234"/>
      <c r="B62" s="235"/>
      <c r="C62" s="237"/>
      <c r="D62" s="227"/>
      <c r="E62" s="140" t="s">
        <v>117</v>
      </c>
    </row>
    <row r="63" spans="1:5" x14ac:dyDescent="0.25">
      <c r="A63" s="230"/>
      <c r="B63" s="231"/>
      <c r="C63" s="5"/>
      <c r="D63" s="5"/>
      <c r="E63" s="5"/>
    </row>
    <row r="64" spans="1:5" x14ac:dyDescent="0.25">
      <c r="A64" s="204" t="s">
        <v>107</v>
      </c>
      <c r="B64" s="205"/>
      <c r="C64" s="32">
        <v>0</v>
      </c>
      <c r="D64" s="32">
        <v>0</v>
      </c>
      <c r="E64" s="32">
        <v>0</v>
      </c>
    </row>
    <row r="65" spans="1:5" ht="27.95" customHeight="1" x14ac:dyDescent="0.25">
      <c r="A65" s="170" t="s">
        <v>449</v>
      </c>
      <c r="B65" s="171"/>
      <c r="C65" s="32">
        <v>0</v>
      </c>
      <c r="D65" s="32">
        <v>0</v>
      </c>
      <c r="E65" s="32">
        <v>0</v>
      </c>
    </row>
    <row r="66" spans="1:5" x14ac:dyDescent="0.25">
      <c r="A66" s="204" t="s">
        <v>415</v>
      </c>
      <c r="B66" s="205"/>
      <c r="C66" s="32">
        <v>0</v>
      </c>
      <c r="D66" s="32">
        <v>0</v>
      </c>
      <c r="E66" s="32">
        <v>0</v>
      </c>
    </row>
    <row r="67" spans="1:5" x14ac:dyDescent="0.25">
      <c r="A67" s="204" t="s">
        <v>416</v>
      </c>
      <c r="B67" s="205"/>
      <c r="C67" s="32">
        <v>0</v>
      </c>
      <c r="D67" s="32">
        <v>0</v>
      </c>
      <c r="E67" s="32">
        <v>0</v>
      </c>
    </row>
    <row r="68" spans="1:5" x14ac:dyDescent="0.25">
      <c r="A68" s="204"/>
      <c r="B68" s="205"/>
      <c r="C68" s="31"/>
      <c r="D68" s="31"/>
      <c r="E68" s="31"/>
    </row>
    <row r="69" spans="1:5" x14ac:dyDescent="0.25">
      <c r="A69" s="204" t="s">
        <v>125</v>
      </c>
      <c r="B69" s="205"/>
      <c r="C69" s="32">
        <v>0</v>
      </c>
      <c r="D69" s="32">
        <v>0</v>
      </c>
      <c r="E69" s="32">
        <v>0</v>
      </c>
    </row>
    <row r="70" spans="1:5" x14ac:dyDescent="0.25">
      <c r="A70" s="204"/>
      <c r="B70" s="205"/>
      <c r="C70" s="31"/>
      <c r="D70" s="31"/>
      <c r="E70" s="31"/>
    </row>
    <row r="71" spans="1:5" x14ac:dyDescent="0.25">
      <c r="A71" s="204" t="s">
        <v>111</v>
      </c>
      <c r="B71" s="205"/>
      <c r="C71" s="32">
        <v>0</v>
      </c>
      <c r="D71" s="32">
        <v>0</v>
      </c>
      <c r="E71" s="32">
        <v>0</v>
      </c>
    </row>
    <row r="72" spans="1:5" x14ac:dyDescent="0.25">
      <c r="A72" s="204"/>
      <c r="B72" s="205"/>
      <c r="C72" s="31"/>
      <c r="D72" s="31"/>
      <c r="E72" s="31"/>
    </row>
    <row r="73" spans="1:5" ht="27.2" customHeight="1" x14ac:dyDescent="0.25">
      <c r="A73" s="168" t="s">
        <v>448</v>
      </c>
      <c r="B73" s="169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68" t="s">
        <v>447</v>
      </c>
      <c r="B74" s="169"/>
      <c r="C74" s="224">
        <f>C73-C65</f>
        <v>0</v>
      </c>
      <c r="D74" s="224">
        <f t="shared" ref="D74:E74" si="13">D73-D65</f>
        <v>0</v>
      </c>
      <c r="E74" s="224">
        <f t="shared" si="13"/>
        <v>0</v>
      </c>
    </row>
    <row r="75" spans="1:5" ht="15.75" thickBot="1" x14ac:dyDescent="0.3">
      <c r="A75" s="206"/>
      <c r="B75" s="207"/>
      <c r="C75" s="225"/>
      <c r="D75" s="225"/>
      <c r="E75" s="225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Normal="100" workbookViewId="0">
      <selection activeCell="C18" sqref="C18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78" t="str">
        <f>'FORMATO 4'!A1:E1</f>
        <v>ÓRGANO DE FISCALIZACIÓN SUPERIOR</v>
      </c>
      <c r="B1" s="179"/>
      <c r="C1" s="179"/>
      <c r="D1" s="179"/>
      <c r="E1" s="179"/>
      <c r="F1" s="179"/>
      <c r="G1" s="179"/>
      <c r="H1" s="179"/>
      <c r="I1" s="180"/>
    </row>
    <row r="2" spans="1:9" ht="18" customHeight="1" x14ac:dyDescent="0.25">
      <c r="A2" s="214" t="s">
        <v>127</v>
      </c>
      <c r="B2" s="215"/>
      <c r="C2" s="215"/>
      <c r="D2" s="215"/>
      <c r="E2" s="215"/>
      <c r="F2" s="215"/>
      <c r="G2" s="215"/>
      <c r="H2" s="215"/>
      <c r="I2" s="216"/>
    </row>
    <row r="3" spans="1:9" x14ac:dyDescent="0.25">
      <c r="A3" s="214" t="s">
        <v>455</v>
      </c>
      <c r="B3" s="215"/>
      <c r="C3" s="215"/>
      <c r="D3" s="215"/>
      <c r="E3" s="215"/>
      <c r="F3" s="215"/>
      <c r="G3" s="215"/>
      <c r="H3" s="215"/>
      <c r="I3" s="216"/>
    </row>
    <row r="4" spans="1:9" ht="15.75" thickBo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9"/>
    </row>
    <row r="5" spans="1:9" ht="15.75" thickBot="1" x14ac:dyDescent="0.3">
      <c r="A5" s="178"/>
      <c r="B5" s="179"/>
      <c r="C5" s="180"/>
      <c r="D5" s="262" t="s">
        <v>128</v>
      </c>
      <c r="E5" s="263"/>
      <c r="F5" s="263"/>
      <c r="G5" s="263"/>
      <c r="H5" s="264"/>
      <c r="I5" s="226" t="s">
        <v>129</v>
      </c>
    </row>
    <row r="6" spans="1:9" x14ac:dyDescent="0.25">
      <c r="A6" s="214" t="s">
        <v>115</v>
      </c>
      <c r="B6" s="215"/>
      <c r="C6" s="216"/>
      <c r="D6" s="226" t="s">
        <v>131</v>
      </c>
      <c r="E6" s="236" t="s">
        <v>132</v>
      </c>
      <c r="F6" s="226" t="s">
        <v>133</v>
      </c>
      <c r="G6" s="226" t="s">
        <v>103</v>
      </c>
      <c r="H6" s="226" t="s">
        <v>134</v>
      </c>
      <c r="I6" s="265"/>
    </row>
    <row r="7" spans="1:9" ht="15.75" thickBot="1" x14ac:dyDescent="0.3">
      <c r="A7" s="217" t="s">
        <v>130</v>
      </c>
      <c r="B7" s="218"/>
      <c r="C7" s="219"/>
      <c r="D7" s="227"/>
      <c r="E7" s="237"/>
      <c r="F7" s="227"/>
      <c r="G7" s="227"/>
      <c r="H7" s="227"/>
      <c r="I7" s="227"/>
    </row>
    <row r="8" spans="1:9" s="11" customFormat="1" x14ac:dyDescent="0.25">
      <c r="A8" s="266"/>
      <c r="B8" s="267"/>
      <c r="C8" s="268"/>
      <c r="D8" s="113"/>
      <c r="E8" s="113"/>
      <c r="F8" s="113"/>
      <c r="G8" s="113"/>
      <c r="H8" s="113"/>
      <c r="I8" s="113"/>
    </row>
    <row r="9" spans="1:9" s="11" customFormat="1" x14ac:dyDescent="0.25">
      <c r="A9" s="208" t="s">
        <v>135</v>
      </c>
      <c r="B9" s="242"/>
      <c r="C9" s="209"/>
      <c r="D9" s="113"/>
      <c r="E9" s="113"/>
      <c r="F9" s="113"/>
      <c r="G9" s="113"/>
      <c r="H9" s="113"/>
      <c r="I9" s="113"/>
    </row>
    <row r="10" spans="1:9" s="11" customFormat="1" x14ac:dyDescent="0.25">
      <c r="A10" s="258" t="s">
        <v>136</v>
      </c>
      <c r="B10" s="259"/>
      <c r="C10" s="260"/>
      <c r="D10" s="113"/>
      <c r="E10" s="113"/>
      <c r="F10" s="113"/>
      <c r="G10" s="113"/>
      <c r="H10" s="113"/>
      <c r="I10" s="113"/>
    </row>
    <row r="11" spans="1:9" s="11" customFormat="1" x14ac:dyDescent="0.25">
      <c r="A11" s="258" t="s">
        <v>137</v>
      </c>
      <c r="B11" s="259"/>
      <c r="C11" s="260"/>
      <c r="D11" s="113"/>
      <c r="E11" s="113"/>
      <c r="F11" s="113"/>
      <c r="G11" s="113"/>
      <c r="H11" s="113"/>
      <c r="I11" s="113"/>
    </row>
    <row r="12" spans="1:9" s="11" customFormat="1" x14ac:dyDescent="0.25">
      <c r="A12" s="258" t="s">
        <v>138</v>
      </c>
      <c r="B12" s="259"/>
      <c r="C12" s="260"/>
      <c r="D12" s="49"/>
      <c r="E12" s="113"/>
      <c r="F12" s="113"/>
      <c r="G12" s="113"/>
      <c r="H12" s="113"/>
      <c r="I12" s="113"/>
    </row>
    <row r="13" spans="1:9" s="11" customFormat="1" x14ac:dyDescent="0.25">
      <c r="A13" s="258" t="s">
        <v>139</v>
      </c>
      <c r="B13" s="259"/>
      <c r="C13" s="260"/>
      <c r="D13" s="118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x14ac:dyDescent="0.25">
      <c r="A14" s="258" t="s">
        <v>140</v>
      </c>
      <c r="B14" s="259"/>
      <c r="C14" s="260"/>
      <c r="D14" s="118">
        <v>1300000</v>
      </c>
      <c r="E14" s="52">
        <v>6496</v>
      </c>
      <c r="F14" s="43">
        <f>D14+E14</f>
        <v>1306496</v>
      </c>
      <c r="G14" s="52">
        <v>1306496</v>
      </c>
      <c r="H14" s="52">
        <f>G14</f>
        <v>1306496</v>
      </c>
      <c r="I14" s="43">
        <f>H14-D14</f>
        <v>6496</v>
      </c>
    </row>
    <row r="15" spans="1:9" s="11" customFormat="1" x14ac:dyDescent="0.25">
      <c r="A15" s="258" t="s">
        <v>141</v>
      </c>
      <c r="B15" s="259"/>
      <c r="C15" s="260"/>
      <c r="D15" s="118"/>
      <c r="E15" s="113"/>
      <c r="F15" s="43"/>
      <c r="G15" s="113"/>
      <c r="H15" s="52"/>
      <c r="I15" s="43"/>
    </row>
    <row r="16" spans="1:9" s="11" customFormat="1" x14ac:dyDescent="0.25">
      <c r="A16" s="258" t="s">
        <v>142</v>
      </c>
      <c r="B16" s="259"/>
      <c r="C16" s="260"/>
      <c r="D16" s="52">
        <v>5225000</v>
      </c>
      <c r="E16" s="52">
        <v>9103879</v>
      </c>
      <c r="F16" s="43">
        <f t="shared" ref="F16" si="0">D16+E16</f>
        <v>14328879</v>
      </c>
      <c r="G16" s="52">
        <v>14328879</v>
      </c>
      <c r="H16" s="52">
        <f t="shared" ref="H16" si="1">G16</f>
        <v>14328879</v>
      </c>
      <c r="I16" s="43">
        <f t="shared" ref="I16" si="2">H16-D16</f>
        <v>9103879</v>
      </c>
    </row>
    <row r="17" spans="1:9" s="11" customFormat="1" x14ac:dyDescent="0.25">
      <c r="A17" s="258" t="s">
        <v>143</v>
      </c>
      <c r="B17" s="259"/>
      <c r="C17" s="260"/>
      <c r="D17" s="257">
        <f>D19+D20+D21+D22+D23+D24+D25+D26+D27+D28+D29</f>
        <v>0</v>
      </c>
      <c r="E17" s="256">
        <f t="shared" ref="E17:I17" si="3">E19+E20+E21+E22+E23+E24+E25+E26+E27+E28+E29</f>
        <v>0</v>
      </c>
      <c r="F17" s="257">
        <f t="shared" si="3"/>
        <v>0</v>
      </c>
      <c r="G17" s="257">
        <f t="shared" si="3"/>
        <v>0</v>
      </c>
      <c r="H17" s="257">
        <f t="shared" si="3"/>
        <v>0</v>
      </c>
      <c r="I17" s="256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57"/>
      <c r="E18" s="256"/>
      <c r="F18" s="257"/>
      <c r="G18" s="257"/>
      <c r="H18" s="257"/>
      <c r="I18" s="256"/>
    </row>
    <row r="19" spans="1:9" s="11" customFormat="1" ht="15" customHeight="1" x14ac:dyDescent="0.25">
      <c r="A19" s="108"/>
      <c r="B19" s="240" t="s">
        <v>145</v>
      </c>
      <c r="C19" s="241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x14ac:dyDescent="0.25">
      <c r="A20" s="108"/>
      <c r="B20" s="240" t="s">
        <v>146</v>
      </c>
      <c r="C20" s="241"/>
      <c r="D20" s="113"/>
      <c r="E20" s="113"/>
      <c r="F20" s="113"/>
      <c r="G20" s="113"/>
      <c r="H20" s="113"/>
      <c r="I20" s="113"/>
    </row>
    <row r="21" spans="1:9" s="11" customFormat="1" x14ac:dyDescent="0.25">
      <c r="A21" s="108"/>
      <c r="B21" s="240" t="s">
        <v>147</v>
      </c>
      <c r="C21" s="241"/>
      <c r="D21" s="113"/>
      <c r="E21" s="113"/>
      <c r="F21" s="113"/>
      <c r="G21" s="113"/>
      <c r="H21" s="113"/>
      <c r="I21" s="113"/>
    </row>
    <row r="22" spans="1:9" s="11" customFormat="1" x14ac:dyDescent="0.25">
      <c r="A22" s="108"/>
      <c r="B22" s="240" t="s">
        <v>148</v>
      </c>
      <c r="C22" s="241"/>
      <c r="D22" s="113"/>
      <c r="E22" s="113"/>
      <c r="F22" s="113"/>
      <c r="G22" s="113"/>
      <c r="H22" s="113"/>
      <c r="I22" s="113"/>
    </row>
    <row r="23" spans="1:9" s="11" customFormat="1" x14ac:dyDescent="0.25">
      <c r="A23" s="108"/>
      <c r="B23" s="240" t="s">
        <v>149</v>
      </c>
      <c r="C23" s="241"/>
      <c r="D23" s="113"/>
      <c r="E23" s="113"/>
      <c r="F23" s="113"/>
      <c r="G23" s="113"/>
      <c r="H23" s="113"/>
      <c r="I23" s="113"/>
    </row>
    <row r="24" spans="1:9" s="11" customFormat="1" x14ac:dyDescent="0.25">
      <c r="A24" s="108"/>
      <c r="B24" s="240" t="s">
        <v>150</v>
      </c>
      <c r="C24" s="241"/>
      <c r="D24" s="113"/>
      <c r="E24" s="113"/>
      <c r="F24" s="113"/>
      <c r="G24" s="113"/>
      <c r="H24" s="113"/>
      <c r="I24" s="113"/>
    </row>
    <row r="25" spans="1:9" s="11" customFormat="1" x14ac:dyDescent="0.25">
      <c r="A25" s="108"/>
      <c r="B25" s="240" t="s">
        <v>151</v>
      </c>
      <c r="C25" s="241"/>
      <c r="D25" s="113"/>
      <c r="E25" s="113"/>
      <c r="F25" s="113"/>
      <c r="G25" s="113"/>
      <c r="H25" s="113"/>
      <c r="I25" s="113"/>
    </row>
    <row r="26" spans="1:9" s="11" customFormat="1" x14ac:dyDescent="0.25">
      <c r="A26" s="108"/>
      <c r="B26" s="240" t="s">
        <v>152</v>
      </c>
      <c r="C26" s="241"/>
      <c r="D26" s="113"/>
      <c r="E26" s="113"/>
      <c r="F26" s="113"/>
      <c r="G26" s="113"/>
      <c r="H26" s="113"/>
      <c r="I26" s="113"/>
    </row>
    <row r="27" spans="1:9" s="11" customFormat="1" x14ac:dyDescent="0.25">
      <c r="A27" s="108"/>
      <c r="B27" s="240" t="s">
        <v>153</v>
      </c>
      <c r="C27" s="241"/>
      <c r="D27" s="113"/>
      <c r="E27" s="113"/>
      <c r="F27" s="113"/>
      <c r="G27" s="113"/>
      <c r="H27" s="113"/>
      <c r="I27" s="113"/>
    </row>
    <row r="28" spans="1:9" s="11" customFormat="1" x14ac:dyDescent="0.25">
      <c r="A28" s="108"/>
      <c r="B28" s="240" t="s">
        <v>154</v>
      </c>
      <c r="C28" s="241"/>
      <c r="D28" s="113"/>
      <c r="E28" s="113"/>
      <c r="F28" s="113"/>
      <c r="G28" s="49"/>
      <c r="H28" s="50"/>
      <c r="I28" s="113"/>
    </row>
    <row r="29" spans="1:9" s="11" customFormat="1" ht="24.2" customHeight="1" thickBot="1" x14ac:dyDescent="0.3">
      <c r="A29" s="114"/>
      <c r="B29" s="251" t="s">
        <v>155</v>
      </c>
      <c r="C29" s="261"/>
      <c r="D29" s="46"/>
      <c r="E29" s="46"/>
      <c r="F29" s="46"/>
      <c r="G29" s="46"/>
      <c r="H29" s="46"/>
      <c r="I29" s="46"/>
    </row>
    <row r="30" spans="1:9" s="11" customFormat="1" x14ac:dyDescent="0.25">
      <c r="A30" s="204" t="s">
        <v>156</v>
      </c>
      <c r="B30" s="240"/>
      <c r="C30" s="241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40" t="s">
        <v>157</v>
      </c>
      <c r="C31" s="241"/>
      <c r="D31" s="113"/>
      <c r="E31" s="113"/>
      <c r="F31" s="113"/>
      <c r="G31" s="113"/>
      <c r="H31" s="113"/>
      <c r="I31" s="113"/>
    </row>
    <row r="32" spans="1:9" s="11" customFormat="1" x14ac:dyDescent="0.25">
      <c r="A32" s="108"/>
      <c r="B32" s="240" t="s">
        <v>158</v>
      </c>
      <c r="C32" s="241"/>
      <c r="D32" s="113"/>
      <c r="E32" s="113"/>
      <c r="F32" s="113"/>
      <c r="G32" s="113"/>
      <c r="H32" s="113"/>
      <c r="I32" s="113"/>
    </row>
    <row r="33" spans="1:9" s="11" customFormat="1" x14ac:dyDescent="0.25">
      <c r="A33" s="108"/>
      <c r="B33" s="240" t="s">
        <v>159</v>
      </c>
      <c r="C33" s="241"/>
      <c r="D33" s="113"/>
      <c r="E33" s="113"/>
      <c r="F33" s="113"/>
      <c r="G33" s="113"/>
      <c r="H33" s="113"/>
      <c r="I33" s="113"/>
    </row>
    <row r="34" spans="1:9" s="11" customFormat="1" x14ac:dyDescent="0.25">
      <c r="A34" s="108"/>
      <c r="B34" s="240" t="s">
        <v>160</v>
      </c>
      <c r="C34" s="241"/>
      <c r="D34" s="113"/>
      <c r="E34" s="113"/>
      <c r="F34" s="113"/>
      <c r="G34" s="113"/>
      <c r="H34" s="113"/>
      <c r="I34" s="113"/>
    </row>
    <row r="35" spans="1:9" s="11" customFormat="1" x14ac:dyDescent="0.25">
      <c r="A35" s="108"/>
      <c r="B35" s="240" t="s">
        <v>161</v>
      </c>
      <c r="C35" s="241"/>
      <c r="D35" s="113"/>
      <c r="E35" s="113"/>
      <c r="F35" s="113"/>
      <c r="G35" s="113"/>
      <c r="H35" s="113"/>
      <c r="I35" s="113"/>
    </row>
    <row r="36" spans="1:9" s="11" customFormat="1" x14ac:dyDescent="0.25">
      <c r="A36" s="204" t="s">
        <v>162</v>
      </c>
      <c r="B36" s="240"/>
      <c r="C36" s="241"/>
      <c r="D36" s="52">
        <v>72360000</v>
      </c>
      <c r="E36" s="43">
        <v>0</v>
      </c>
      <c r="F36" s="43">
        <f>D36+E36</f>
        <v>72360000</v>
      </c>
      <c r="G36" s="52">
        <v>72360000</v>
      </c>
      <c r="H36" s="43">
        <f>G36</f>
        <v>72360000</v>
      </c>
      <c r="I36" s="43">
        <f>H36-F36</f>
        <v>0</v>
      </c>
    </row>
    <row r="37" spans="1:9" s="11" customFormat="1" x14ac:dyDescent="0.25">
      <c r="A37" s="204" t="s">
        <v>163</v>
      </c>
      <c r="B37" s="240"/>
      <c r="C37" s="241"/>
      <c r="D37" s="118">
        <f>D38</f>
        <v>0</v>
      </c>
      <c r="E37" s="52">
        <f>E38</f>
        <v>0</v>
      </c>
      <c r="F37" s="118">
        <f t="shared" ref="F37:I37" si="5">F38</f>
        <v>0</v>
      </c>
      <c r="G37" s="118">
        <f t="shared" si="5"/>
        <v>0</v>
      </c>
      <c r="H37" s="118">
        <f t="shared" si="5"/>
        <v>0</v>
      </c>
      <c r="I37" s="118">
        <f t="shared" si="5"/>
        <v>0</v>
      </c>
    </row>
    <row r="38" spans="1:9" s="11" customFormat="1" x14ac:dyDescent="0.25">
      <c r="A38" s="108"/>
      <c r="B38" s="240" t="s">
        <v>164</v>
      </c>
      <c r="C38" s="241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04" t="s">
        <v>165</v>
      </c>
      <c r="B39" s="240"/>
      <c r="C39" s="241"/>
      <c r="D39" s="118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40" t="s">
        <v>166</v>
      </c>
      <c r="C40" s="241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40" t="s">
        <v>167</v>
      </c>
      <c r="C41" s="241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57">
        <f>D10+D11+D12+D13+D14+D15+D16+D17+D30+D36+D37+D39</f>
        <v>78885000</v>
      </c>
      <c r="E43" s="257">
        <f t="shared" ref="E43:H43" si="7">E10+E11+E12+E13+E14+E15+E16+E17+E30+E36+E37+E39</f>
        <v>9110375</v>
      </c>
      <c r="F43" s="257">
        <f t="shared" si="7"/>
        <v>87995375</v>
      </c>
      <c r="G43" s="257">
        <f t="shared" si="7"/>
        <v>87995375</v>
      </c>
      <c r="H43" s="257">
        <f t="shared" si="7"/>
        <v>87995375</v>
      </c>
      <c r="I43" s="257">
        <f t="shared" ref="I43" si="8">I10+I11+I12+I13+I14+I15+I16+I17+I30+I36+I37+I39</f>
        <v>9110375</v>
      </c>
    </row>
    <row r="44" spans="1:9" s="11" customFormat="1" x14ac:dyDescent="0.25">
      <c r="A44" s="129" t="s">
        <v>169</v>
      </c>
      <c r="B44" s="130"/>
      <c r="C44" s="131"/>
      <c r="D44" s="257"/>
      <c r="E44" s="257"/>
      <c r="F44" s="257"/>
      <c r="G44" s="257"/>
      <c r="H44" s="257"/>
      <c r="I44" s="257"/>
    </row>
    <row r="45" spans="1:9" s="11" customFormat="1" x14ac:dyDescent="0.25">
      <c r="A45" s="208" t="s">
        <v>170</v>
      </c>
      <c r="B45" s="242"/>
      <c r="C45" s="243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08" t="s">
        <v>171</v>
      </c>
      <c r="B47" s="242"/>
      <c r="C47" s="243"/>
      <c r="D47" s="113"/>
      <c r="E47" s="113"/>
      <c r="F47" s="113"/>
      <c r="G47" s="113"/>
      <c r="H47" s="113"/>
      <c r="I47" s="113"/>
    </row>
    <row r="48" spans="1:9" s="11" customFormat="1" x14ac:dyDescent="0.25">
      <c r="A48" s="204" t="s">
        <v>172</v>
      </c>
      <c r="B48" s="240"/>
      <c r="C48" s="241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46" t="s">
        <v>173</v>
      </c>
      <c r="C49" s="247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46" t="s">
        <v>176</v>
      </c>
      <c r="C52" s="247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46" t="s">
        <v>178</v>
      </c>
      <c r="C54" s="247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46" t="s">
        <v>179</v>
      </c>
      <c r="C55" s="247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51" t="s">
        <v>180</v>
      </c>
      <c r="C56" s="165"/>
      <c r="D56" s="46"/>
      <c r="E56" s="46"/>
      <c r="F56" s="46"/>
      <c r="G56" s="46"/>
      <c r="H56" s="46"/>
      <c r="I56" s="46"/>
    </row>
    <row r="57" spans="1:9" s="11" customFormat="1" x14ac:dyDescent="0.25">
      <c r="A57" s="204" t="s">
        <v>181</v>
      </c>
      <c r="B57" s="240"/>
      <c r="C57" s="241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46" t="s">
        <v>187</v>
      </c>
      <c r="C63" s="171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04" t="s">
        <v>189</v>
      </c>
      <c r="B65" s="240"/>
      <c r="C65" s="241"/>
      <c r="D65" s="34">
        <v>0</v>
      </c>
      <c r="E65" s="34">
        <v>0</v>
      </c>
      <c r="F65" s="34">
        <v>0</v>
      </c>
      <c r="G65" s="118">
        <v>663588</v>
      </c>
      <c r="H65" s="118">
        <f>G65</f>
        <v>663588</v>
      </c>
      <c r="I65" s="118">
        <f>H65-D65</f>
        <v>663588</v>
      </c>
    </row>
    <row r="66" spans="1:9" s="11" customFormat="1" x14ac:dyDescent="0.25">
      <c r="A66" s="204" t="s">
        <v>190</v>
      </c>
      <c r="B66" s="240"/>
      <c r="C66" s="241"/>
      <c r="D66" s="34">
        <v>0</v>
      </c>
      <c r="E66" s="34">
        <v>0</v>
      </c>
      <c r="F66" s="34">
        <v>0</v>
      </c>
      <c r="G66" s="118">
        <v>1384</v>
      </c>
      <c r="H66" s="34">
        <f>G66</f>
        <v>1384</v>
      </c>
      <c r="I66" s="118">
        <f>H66-D66</f>
        <v>1384</v>
      </c>
    </row>
    <row r="67" spans="1:9" s="11" customFormat="1" x14ac:dyDescent="0.25">
      <c r="A67" s="41"/>
      <c r="B67" s="244"/>
      <c r="C67" s="245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68" t="s">
        <v>191</v>
      </c>
      <c r="B68" s="254"/>
      <c r="C68" s="255"/>
      <c r="D68" s="34">
        <v>0</v>
      </c>
      <c r="E68" s="34">
        <v>0</v>
      </c>
      <c r="F68" s="34">
        <v>0</v>
      </c>
      <c r="G68" s="118">
        <f>G48+G57+G62+G65+G66</f>
        <v>664972</v>
      </c>
      <c r="H68" s="118">
        <f t="shared" ref="H68:I68" si="9">H48+H57+H62+H65+H66</f>
        <v>664972</v>
      </c>
      <c r="I68" s="118">
        <f t="shared" si="9"/>
        <v>664972</v>
      </c>
    </row>
    <row r="69" spans="1:9" s="11" customFormat="1" x14ac:dyDescent="0.25">
      <c r="A69" s="41"/>
      <c r="B69" s="244"/>
      <c r="C69" s="245"/>
      <c r="D69" s="40"/>
      <c r="E69" s="40"/>
      <c r="F69" s="40"/>
      <c r="G69" s="40"/>
      <c r="H69" s="40"/>
      <c r="I69" s="40"/>
    </row>
    <row r="70" spans="1:9" s="11" customFormat="1" x14ac:dyDescent="0.25">
      <c r="A70" s="208" t="s">
        <v>192</v>
      </c>
      <c r="B70" s="242"/>
      <c r="C70" s="24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04" t="s">
        <v>193</v>
      </c>
      <c r="B71" s="240"/>
      <c r="C71" s="241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44"/>
      <c r="C72" s="245"/>
      <c r="D72" s="113"/>
      <c r="E72" s="113"/>
      <c r="F72" s="113"/>
      <c r="G72" s="113"/>
      <c r="H72" s="113"/>
      <c r="I72" s="113"/>
    </row>
    <row r="73" spans="1:9" s="11" customFormat="1" x14ac:dyDescent="0.25">
      <c r="A73" s="208" t="s">
        <v>194</v>
      </c>
      <c r="B73" s="242"/>
      <c r="C73" s="243"/>
      <c r="D73" s="43">
        <f>D43+D68+D70</f>
        <v>78885000</v>
      </c>
      <c r="E73" s="43">
        <f t="shared" ref="E73:I73" si="10">E43+E68+E70</f>
        <v>9110375</v>
      </c>
      <c r="F73" s="43">
        <f t="shared" si="10"/>
        <v>87995375</v>
      </c>
      <c r="G73" s="43">
        <f t="shared" si="10"/>
        <v>88660347</v>
      </c>
      <c r="H73" s="43">
        <f t="shared" si="10"/>
        <v>88660347</v>
      </c>
      <c r="I73" s="118">
        <f t="shared" si="10"/>
        <v>9775347</v>
      </c>
    </row>
    <row r="74" spans="1:9" s="11" customFormat="1" x14ac:dyDescent="0.25">
      <c r="A74" s="41"/>
      <c r="B74" s="244"/>
      <c r="C74" s="245"/>
      <c r="D74" s="113"/>
      <c r="E74" s="113"/>
      <c r="F74" s="113"/>
      <c r="G74" s="113"/>
      <c r="H74" s="113"/>
      <c r="I74" s="113"/>
    </row>
    <row r="75" spans="1:9" s="11" customFormat="1" x14ac:dyDescent="0.25">
      <c r="A75" s="248" t="s">
        <v>195</v>
      </c>
      <c r="B75" s="249"/>
      <c r="C75" s="250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70" t="s">
        <v>196</v>
      </c>
      <c r="B76" s="246"/>
      <c r="C76" s="247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70" t="s">
        <v>197</v>
      </c>
      <c r="B77" s="246"/>
      <c r="C77" s="247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08" t="s">
        <v>198</v>
      </c>
      <c r="B78" s="242"/>
      <c r="C78" s="24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52"/>
      <c r="C79" s="253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opLeftCell="A151" zoomScaleNormal="100" workbookViewId="0">
      <selection activeCell="F13" sqref="F13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78" t="str">
        <f>'FORMATO 5'!A1:I1</f>
        <v>ÓRGANO DE FISCALIZACIÓN SUPERIOR</v>
      </c>
      <c r="B1" s="179"/>
      <c r="C1" s="179"/>
      <c r="D1" s="179"/>
      <c r="E1" s="179"/>
      <c r="F1" s="179"/>
      <c r="G1" s="179"/>
      <c r="H1" s="276"/>
    </row>
    <row r="2" spans="1:10" x14ac:dyDescent="0.25">
      <c r="A2" s="214" t="s">
        <v>199</v>
      </c>
      <c r="B2" s="215"/>
      <c r="C2" s="215"/>
      <c r="D2" s="215"/>
      <c r="E2" s="215"/>
      <c r="F2" s="215"/>
      <c r="G2" s="215"/>
      <c r="H2" s="277"/>
    </row>
    <row r="3" spans="1:10" x14ac:dyDescent="0.25">
      <c r="A3" s="214" t="s">
        <v>200</v>
      </c>
      <c r="B3" s="215"/>
      <c r="C3" s="215"/>
      <c r="D3" s="215"/>
      <c r="E3" s="215"/>
      <c r="F3" s="215"/>
      <c r="G3" s="215"/>
      <c r="H3" s="277"/>
    </row>
    <row r="4" spans="1:10" x14ac:dyDescent="0.25">
      <c r="A4" s="214" t="s">
        <v>455</v>
      </c>
      <c r="B4" s="215"/>
      <c r="C4" s="215"/>
      <c r="D4" s="215"/>
      <c r="E4" s="215"/>
      <c r="F4" s="215"/>
      <c r="G4" s="215"/>
      <c r="H4" s="277"/>
    </row>
    <row r="5" spans="1:10" ht="15.75" thickBot="1" x14ac:dyDescent="0.3">
      <c r="A5" s="217" t="s">
        <v>1</v>
      </c>
      <c r="B5" s="218"/>
      <c r="C5" s="218"/>
      <c r="D5" s="218"/>
      <c r="E5" s="218"/>
      <c r="F5" s="218"/>
      <c r="G5" s="218"/>
      <c r="H5" s="278"/>
    </row>
    <row r="6" spans="1:10" ht="15.75" thickBot="1" x14ac:dyDescent="0.3">
      <c r="A6" s="178" t="s">
        <v>2</v>
      </c>
      <c r="B6" s="180"/>
      <c r="C6" s="262" t="s">
        <v>201</v>
      </c>
      <c r="D6" s="263"/>
      <c r="E6" s="263"/>
      <c r="F6" s="263"/>
      <c r="G6" s="264"/>
      <c r="H6" s="236" t="s">
        <v>202</v>
      </c>
    </row>
    <row r="7" spans="1:10" ht="34.5" thickBot="1" x14ac:dyDescent="0.3">
      <c r="A7" s="217"/>
      <c r="B7" s="219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37"/>
    </row>
    <row r="8" spans="1:10" x14ac:dyDescent="0.25">
      <c r="A8" s="274" t="s">
        <v>205</v>
      </c>
      <c r="B8" s="275"/>
      <c r="C8" s="47">
        <f t="shared" ref="C8:H8" si="0">C9+C17+C27+C37+C47+C57+C61+C69+C73</f>
        <v>78885000</v>
      </c>
      <c r="D8" s="47">
        <f t="shared" si="0"/>
        <v>9775561</v>
      </c>
      <c r="E8" s="47">
        <f t="shared" si="0"/>
        <v>88660561</v>
      </c>
      <c r="F8" s="47">
        <f t="shared" si="0"/>
        <v>87031262</v>
      </c>
      <c r="G8" s="47">
        <f t="shared" si="0"/>
        <v>76689562</v>
      </c>
      <c r="H8" s="47">
        <f t="shared" si="0"/>
        <v>1629299</v>
      </c>
      <c r="J8" s="7"/>
    </row>
    <row r="9" spans="1:10" x14ac:dyDescent="0.25">
      <c r="A9" s="30" t="s">
        <v>206</v>
      </c>
      <c r="B9" s="21"/>
      <c r="C9" s="47">
        <f>SUM(C10:C16)</f>
        <v>62511844</v>
      </c>
      <c r="D9" s="47">
        <f t="shared" ref="D9:H9" si="1">SUM(D10:D16)</f>
        <v>358275</v>
      </c>
      <c r="E9" s="47">
        <f t="shared" si="1"/>
        <v>62870119</v>
      </c>
      <c r="F9" s="47">
        <f t="shared" si="1"/>
        <v>62870119</v>
      </c>
      <c r="G9" s="47">
        <f t="shared" si="1"/>
        <v>58861146</v>
      </c>
      <c r="H9" s="47">
        <f t="shared" si="1"/>
        <v>0</v>
      </c>
      <c r="J9" s="7"/>
    </row>
    <row r="10" spans="1:10" x14ac:dyDescent="0.25">
      <c r="A10" s="37"/>
      <c r="B10" s="21" t="s">
        <v>207</v>
      </c>
      <c r="C10" s="48">
        <v>14072602</v>
      </c>
      <c r="D10" s="49">
        <v>-35971</v>
      </c>
      <c r="E10" s="50">
        <v>14036631</v>
      </c>
      <c r="F10" s="49">
        <v>14036631</v>
      </c>
      <c r="G10" s="49">
        <v>14036631</v>
      </c>
      <c r="H10" s="50">
        <f>E10-F10</f>
        <v>0</v>
      </c>
      <c r="J10" s="7"/>
    </row>
    <row r="11" spans="1:10" x14ac:dyDescent="0.25">
      <c r="A11" s="37"/>
      <c r="B11" s="21" t="s">
        <v>208</v>
      </c>
      <c r="C11" s="48">
        <v>10444064</v>
      </c>
      <c r="D11" s="49">
        <v>-1060325</v>
      </c>
      <c r="E11" s="50">
        <v>9383739</v>
      </c>
      <c r="F11" s="49">
        <v>9383739</v>
      </c>
      <c r="G11" s="49">
        <v>9383739</v>
      </c>
      <c r="H11" s="50">
        <f t="shared" ref="H11:H56" si="2">E11-F11</f>
        <v>0</v>
      </c>
      <c r="J11" s="7"/>
    </row>
    <row r="12" spans="1:10" x14ac:dyDescent="0.25">
      <c r="A12" s="37"/>
      <c r="B12" s="21" t="s">
        <v>209</v>
      </c>
      <c r="C12" s="48">
        <v>14934830.199999999</v>
      </c>
      <c r="D12" s="49">
        <v>-809185.19999999925</v>
      </c>
      <c r="E12" s="50">
        <v>14125645</v>
      </c>
      <c r="F12" s="49">
        <v>14125645</v>
      </c>
      <c r="G12" s="49">
        <v>14125645</v>
      </c>
      <c r="H12" s="50">
        <f t="shared" si="2"/>
        <v>0</v>
      </c>
      <c r="J12" s="7"/>
    </row>
    <row r="13" spans="1:10" x14ac:dyDescent="0.25">
      <c r="A13" s="37"/>
      <c r="B13" s="21" t="s">
        <v>210</v>
      </c>
      <c r="C13" s="48">
        <v>4277293</v>
      </c>
      <c r="D13" s="49">
        <v>77994</v>
      </c>
      <c r="E13" s="50">
        <v>4355287</v>
      </c>
      <c r="F13" s="49">
        <v>4355287</v>
      </c>
      <c r="G13" s="49">
        <v>3745612</v>
      </c>
      <c r="H13" s="50">
        <f t="shared" si="2"/>
        <v>0</v>
      </c>
      <c r="J13" s="7"/>
    </row>
    <row r="14" spans="1:10" x14ac:dyDescent="0.25">
      <c r="A14" s="37"/>
      <c r="B14" s="21" t="s">
        <v>211</v>
      </c>
      <c r="C14" s="48">
        <v>18783054.800000001</v>
      </c>
      <c r="D14" s="49">
        <v>2185762.1999999993</v>
      </c>
      <c r="E14" s="50">
        <v>20968817</v>
      </c>
      <c r="F14" s="49">
        <v>20968817</v>
      </c>
      <c r="G14" s="49">
        <v>17569519</v>
      </c>
      <c r="H14" s="50">
        <f t="shared" si="2"/>
        <v>0</v>
      </c>
      <c r="J14" s="7"/>
    </row>
    <row r="15" spans="1:10" x14ac:dyDescent="0.25">
      <c r="A15" s="37"/>
      <c r="B15" s="21" t="s">
        <v>212</v>
      </c>
      <c r="C15" s="115">
        <v>0</v>
      </c>
      <c r="D15" s="115">
        <v>0</v>
      </c>
      <c r="E15" s="115">
        <f t="shared" ref="E15:E53" si="3">C15+D15</f>
        <v>0</v>
      </c>
      <c r="F15" s="115">
        <v>0</v>
      </c>
      <c r="G15" s="115">
        <v>0</v>
      </c>
      <c r="H15" s="49">
        <f t="shared" si="2"/>
        <v>0</v>
      </c>
      <c r="J15" s="7"/>
    </row>
    <row r="16" spans="1:10" x14ac:dyDescent="0.25">
      <c r="A16" s="37"/>
      <c r="B16" s="21" t="s">
        <v>213</v>
      </c>
      <c r="C16" s="115">
        <v>0</v>
      </c>
      <c r="D16" s="115">
        <v>0</v>
      </c>
      <c r="E16" s="115">
        <f t="shared" si="3"/>
        <v>0</v>
      </c>
      <c r="F16" s="115">
        <v>0</v>
      </c>
      <c r="G16" s="115">
        <v>0</v>
      </c>
      <c r="H16" s="115">
        <f t="shared" si="2"/>
        <v>0</v>
      </c>
      <c r="J16" s="7"/>
    </row>
    <row r="17" spans="1:10" x14ac:dyDescent="0.25">
      <c r="A17" s="30" t="s">
        <v>214</v>
      </c>
      <c r="B17" s="21"/>
      <c r="C17" s="51">
        <f>SUM(C18:C26)</f>
        <v>2395283</v>
      </c>
      <c r="D17" s="51">
        <f>SUM(D18:D26)</f>
        <v>263106</v>
      </c>
      <c r="E17" s="43">
        <f t="shared" si="3"/>
        <v>2658389</v>
      </c>
      <c r="F17" s="52">
        <f>SUM(F18:F26)</f>
        <v>2658389</v>
      </c>
      <c r="G17" s="52">
        <f>SUM(G18:G26)</f>
        <v>2658389</v>
      </c>
      <c r="H17" s="43">
        <f t="shared" si="2"/>
        <v>0</v>
      </c>
      <c r="J17" s="7"/>
    </row>
    <row r="18" spans="1:10" ht="22.5" x14ac:dyDescent="0.25">
      <c r="A18" s="37"/>
      <c r="B18" s="21" t="s">
        <v>215</v>
      </c>
      <c r="C18" s="48">
        <v>880658</v>
      </c>
      <c r="D18" s="49">
        <v>87268</v>
      </c>
      <c r="E18" s="50">
        <v>967926</v>
      </c>
      <c r="F18" s="49">
        <v>967926</v>
      </c>
      <c r="G18" s="49">
        <v>967926</v>
      </c>
      <c r="H18" s="115">
        <f t="shared" si="2"/>
        <v>0</v>
      </c>
      <c r="J18" s="7"/>
    </row>
    <row r="19" spans="1:10" x14ac:dyDescent="0.25">
      <c r="A19" s="37"/>
      <c r="B19" s="21" t="s">
        <v>216</v>
      </c>
      <c r="C19" s="48">
        <v>293782</v>
      </c>
      <c r="D19" s="49">
        <v>-145447</v>
      </c>
      <c r="E19" s="50">
        <v>148335</v>
      </c>
      <c r="F19" s="49">
        <v>148335</v>
      </c>
      <c r="G19" s="49">
        <v>148335</v>
      </c>
      <c r="H19" s="115">
        <f t="shared" si="2"/>
        <v>0</v>
      </c>
      <c r="J19" s="7"/>
    </row>
    <row r="20" spans="1:10" ht="22.5" x14ac:dyDescent="0.25">
      <c r="A20" s="37"/>
      <c r="B20" s="21" t="s">
        <v>217</v>
      </c>
      <c r="C20" s="48">
        <v>0</v>
      </c>
      <c r="D20" s="49">
        <v>0</v>
      </c>
      <c r="E20" s="115">
        <v>0</v>
      </c>
      <c r="F20" s="115">
        <v>0</v>
      </c>
      <c r="G20" s="49">
        <v>0</v>
      </c>
      <c r="H20" s="115">
        <f t="shared" si="2"/>
        <v>0</v>
      </c>
      <c r="J20" s="7"/>
    </row>
    <row r="21" spans="1:10" ht="22.5" x14ac:dyDescent="0.25">
      <c r="A21" s="37"/>
      <c r="B21" s="21" t="s">
        <v>218</v>
      </c>
      <c r="C21" s="48">
        <v>46500</v>
      </c>
      <c r="D21" s="49">
        <v>-27129</v>
      </c>
      <c r="E21" s="50">
        <v>19371</v>
      </c>
      <c r="F21" s="49">
        <v>19371</v>
      </c>
      <c r="G21" s="49">
        <v>19371</v>
      </c>
      <c r="H21" s="115">
        <f t="shared" si="2"/>
        <v>0</v>
      </c>
      <c r="J21" s="7"/>
    </row>
    <row r="22" spans="1:10" x14ac:dyDescent="0.25">
      <c r="A22" s="37"/>
      <c r="B22" s="21" t="s">
        <v>219</v>
      </c>
      <c r="C22" s="115">
        <v>4975</v>
      </c>
      <c r="D22" s="115">
        <v>445875</v>
      </c>
      <c r="E22" s="115">
        <v>450850</v>
      </c>
      <c r="F22" s="115">
        <v>450850</v>
      </c>
      <c r="G22" s="49">
        <v>450850</v>
      </c>
      <c r="H22" s="115">
        <f t="shared" si="2"/>
        <v>0</v>
      </c>
      <c r="J22" s="7"/>
    </row>
    <row r="23" spans="1:10" x14ac:dyDescent="0.25">
      <c r="A23" s="37"/>
      <c r="B23" s="21" t="s">
        <v>220</v>
      </c>
      <c r="C23" s="48">
        <v>869000</v>
      </c>
      <c r="D23" s="49">
        <v>-79915</v>
      </c>
      <c r="E23" s="50">
        <v>789085</v>
      </c>
      <c r="F23" s="49">
        <v>789085</v>
      </c>
      <c r="G23" s="49">
        <v>789085</v>
      </c>
      <c r="H23" s="115">
        <f t="shared" si="2"/>
        <v>0</v>
      </c>
      <c r="J23" s="7"/>
    </row>
    <row r="24" spans="1:10" ht="22.5" x14ac:dyDescent="0.25">
      <c r="A24" s="37"/>
      <c r="B24" s="21" t="s">
        <v>221</v>
      </c>
      <c r="C24" s="115">
        <v>235500</v>
      </c>
      <c r="D24" s="49">
        <v>-24437</v>
      </c>
      <c r="E24" s="50">
        <v>211063</v>
      </c>
      <c r="F24" s="49">
        <v>211063</v>
      </c>
      <c r="G24" s="49">
        <v>211063</v>
      </c>
      <c r="H24" s="49">
        <f t="shared" si="2"/>
        <v>0</v>
      </c>
      <c r="J24" s="7"/>
    </row>
    <row r="25" spans="1:10" x14ac:dyDescent="0.25">
      <c r="A25" s="37"/>
      <c r="B25" s="21" t="s">
        <v>222</v>
      </c>
      <c r="C25" s="115">
        <v>0</v>
      </c>
      <c r="D25" s="115">
        <v>0</v>
      </c>
      <c r="E25" s="115">
        <v>0</v>
      </c>
      <c r="F25" s="115">
        <v>0</v>
      </c>
      <c r="G25" s="49">
        <v>0</v>
      </c>
      <c r="H25" s="115">
        <f t="shared" si="2"/>
        <v>0</v>
      </c>
      <c r="J25" s="7"/>
    </row>
    <row r="26" spans="1:10" x14ac:dyDescent="0.25">
      <c r="A26" s="37"/>
      <c r="B26" s="21" t="s">
        <v>223</v>
      </c>
      <c r="C26" s="44">
        <v>64868</v>
      </c>
      <c r="D26" s="49">
        <v>6891</v>
      </c>
      <c r="E26" s="50">
        <v>71759</v>
      </c>
      <c r="F26" s="154">
        <v>71759</v>
      </c>
      <c r="G26" s="49">
        <v>71759</v>
      </c>
      <c r="H26" s="115">
        <f t="shared" si="2"/>
        <v>0</v>
      </c>
      <c r="J26" s="7"/>
    </row>
    <row r="27" spans="1:10" x14ac:dyDescent="0.25">
      <c r="A27" s="30" t="s">
        <v>224</v>
      </c>
      <c r="B27" s="21"/>
      <c r="C27" s="51">
        <f>SUM(C28:C36)</f>
        <v>6183287</v>
      </c>
      <c r="D27" s="51">
        <f>SUM(D28:D36)</f>
        <v>1153862</v>
      </c>
      <c r="E27" s="43">
        <f t="shared" si="3"/>
        <v>7337149</v>
      </c>
      <c r="F27" s="52">
        <f>SUM(F28:F36)</f>
        <v>7337149</v>
      </c>
      <c r="G27" s="52">
        <f>SUM(G28:G36)</f>
        <v>7213482</v>
      </c>
      <c r="H27" s="43">
        <f t="shared" si="2"/>
        <v>0</v>
      </c>
      <c r="J27" s="7"/>
    </row>
    <row r="28" spans="1:10" x14ac:dyDescent="0.25">
      <c r="A28" s="37"/>
      <c r="B28" s="21" t="s">
        <v>225</v>
      </c>
      <c r="C28" s="48">
        <v>761405</v>
      </c>
      <c r="D28" s="49">
        <v>-41467</v>
      </c>
      <c r="E28" s="50">
        <v>719938</v>
      </c>
      <c r="F28" s="49">
        <v>719938</v>
      </c>
      <c r="G28" s="49">
        <v>719938</v>
      </c>
      <c r="H28" s="115">
        <f t="shared" si="2"/>
        <v>0</v>
      </c>
      <c r="J28" s="7"/>
    </row>
    <row r="29" spans="1:10" x14ac:dyDescent="0.25">
      <c r="A29" s="37"/>
      <c r="B29" s="21" t="s">
        <v>226</v>
      </c>
      <c r="C29" s="48">
        <v>157732</v>
      </c>
      <c r="D29" s="49">
        <v>116361</v>
      </c>
      <c r="E29" s="50">
        <v>274093</v>
      </c>
      <c r="F29" s="49">
        <v>274093</v>
      </c>
      <c r="G29" s="49">
        <v>274093</v>
      </c>
      <c r="H29" s="115">
        <f t="shared" si="2"/>
        <v>0</v>
      </c>
      <c r="J29" s="7"/>
    </row>
    <row r="30" spans="1:10" ht="22.5" x14ac:dyDescent="0.25">
      <c r="A30" s="37"/>
      <c r="B30" s="21" t="s">
        <v>227</v>
      </c>
      <c r="C30" s="48">
        <v>3401270</v>
      </c>
      <c r="D30" s="49">
        <v>244367</v>
      </c>
      <c r="E30" s="50">
        <v>3645637</v>
      </c>
      <c r="F30" s="49">
        <v>3645637</v>
      </c>
      <c r="G30" s="49">
        <v>3645637</v>
      </c>
      <c r="H30" s="115">
        <f t="shared" si="2"/>
        <v>0</v>
      </c>
      <c r="J30" s="7"/>
    </row>
    <row r="31" spans="1:10" x14ac:dyDescent="0.25">
      <c r="A31" s="37"/>
      <c r="B31" s="21" t="s">
        <v>228</v>
      </c>
      <c r="C31" s="48">
        <v>533200</v>
      </c>
      <c r="D31" s="49">
        <v>-69928</v>
      </c>
      <c r="E31" s="50">
        <v>463272</v>
      </c>
      <c r="F31" s="49">
        <v>463272</v>
      </c>
      <c r="G31" s="49">
        <v>463272</v>
      </c>
      <c r="H31" s="115">
        <f t="shared" si="2"/>
        <v>0</v>
      </c>
      <c r="J31" s="7"/>
    </row>
    <row r="32" spans="1:10" ht="22.5" x14ac:dyDescent="0.25">
      <c r="A32" s="37"/>
      <c r="B32" s="21" t="s">
        <v>229</v>
      </c>
      <c r="C32" s="48">
        <v>441000</v>
      </c>
      <c r="D32" s="49">
        <v>346858</v>
      </c>
      <c r="E32" s="50">
        <v>787858</v>
      </c>
      <c r="F32" s="49">
        <v>787858</v>
      </c>
      <c r="G32" s="49">
        <v>664191</v>
      </c>
      <c r="H32" s="115">
        <f t="shared" si="2"/>
        <v>0</v>
      </c>
      <c r="J32" s="7"/>
    </row>
    <row r="33" spans="1:10" x14ac:dyDescent="0.25">
      <c r="A33" s="37"/>
      <c r="B33" s="21" t="s">
        <v>230</v>
      </c>
      <c r="C33" s="48">
        <v>96480</v>
      </c>
      <c r="D33" s="49">
        <v>-70474</v>
      </c>
      <c r="E33" s="50">
        <v>26006</v>
      </c>
      <c r="F33" s="49">
        <v>26006</v>
      </c>
      <c r="G33" s="49">
        <v>26006</v>
      </c>
      <c r="H33" s="115">
        <f t="shared" si="2"/>
        <v>0</v>
      </c>
      <c r="J33" s="7"/>
    </row>
    <row r="34" spans="1:10" x14ac:dyDescent="0.25">
      <c r="A34" s="37"/>
      <c r="B34" s="21" t="s">
        <v>231</v>
      </c>
      <c r="C34" s="48">
        <v>88500</v>
      </c>
      <c r="D34" s="49">
        <v>-18965</v>
      </c>
      <c r="E34" s="50">
        <v>69535</v>
      </c>
      <c r="F34" s="49">
        <v>69535</v>
      </c>
      <c r="G34" s="49">
        <v>69535</v>
      </c>
      <c r="H34" s="115">
        <f t="shared" si="2"/>
        <v>0</v>
      </c>
      <c r="J34" s="7"/>
    </row>
    <row r="35" spans="1:10" x14ac:dyDescent="0.25">
      <c r="A35" s="37"/>
      <c r="B35" s="21" t="s">
        <v>232</v>
      </c>
      <c r="C35" s="48">
        <v>653400</v>
      </c>
      <c r="D35" s="49">
        <v>-87010</v>
      </c>
      <c r="E35" s="50">
        <v>566390</v>
      </c>
      <c r="F35" s="49">
        <v>566390</v>
      </c>
      <c r="G35" s="49">
        <v>566390</v>
      </c>
      <c r="H35" s="50">
        <f t="shared" si="2"/>
        <v>0</v>
      </c>
      <c r="J35" s="7"/>
    </row>
    <row r="36" spans="1:10" ht="15.75" thickBot="1" x14ac:dyDescent="0.3">
      <c r="A36" s="55"/>
      <c r="B36" s="29" t="s">
        <v>233</v>
      </c>
      <c r="C36" s="116">
        <v>50300</v>
      </c>
      <c r="D36" s="98">
        <v>734120</v>
      </c>
      <c r="E36" s="99">
        <v>784420</v>
      </c>
      <c r="F36" s="98">
        <v>784420</v>
      </c>
      <c r="G36" s="98">
        <v>784420</v>
      </c>
      <c r="H36" s="116">
        <f t="shared" si="2"/>
        <v>0</v>
      </c>
      <c r="J36" s="7"/>
    </row>
    <row r="37" spans="1:10" ht="26.1" customHeight="1" x14ac:dyDescent="0.25">
      <c r="A37" s="170" t="s">
        <v>417</v>
      </c>
      <c r="B37" s="171"/>
      <c r="C37" s="51">
        <f>SUM(C38:C46)</f>
        <v>0</v>
      </c>
      <c r="D37" s="51">
        <f>SUM(D38:D46)</f>
        <v>0</v>
      </c>
      <c r="E37" s="43">
        <f t="shared" si="3"/>
        <v>0</v>
      </c>
      <c r="F37" s="52">
        <f>SUM(F38)</f>
        <v>0</v>
      </c>
      <c r="G37" s="52">
        <f>SUM(G38)</f>
        <v>0</v>
      </c>
      <c r="H37" s="43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48">
        <v>0</v>
      </c>
      <c r="D38" s="49">
        <v>0</v>
      </c>
      <c r="E38" s="50">
        <f t="shared" si="3"/>
        <v>0</v>
      </c>
      <c r="F38" s="49">
        <v>0</v>
      </c>
      <c r="G38" s="49">
        <f>F38</f>
        <v>0</v>
      </c>
      <c r="H38" s="50">
        <f t="shared" si="2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115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115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115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115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115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115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115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115">
        <v>0</v>
      </c>
      <c r="J46" s="7"/>
    </row>
    <row r="47" spans="1:10" ht="24.2" customHeight="1" x14ac:dyDescent="0.25">
      <c r="A47" s="170" t="s">
        <v>243</v>
      </c>
      <c r="B47" s="171"/>
      <c r="C47" s="51">
        <f>SUM(C48:C56)</f>
        <v>4294586</v>
      </c>
      <c r="D47" s="51">
        <f>SUM(D48:D56)</f>
        <v>3957931</v>
      </c>
      <c r="E47" s="43">
        <f t="shared" si="3"/>
        <v>8252517</v>
      </c>
      <c r="F47" s="52">
        <f>SUM(F48:F56)</f>
        <v>8252517</v>
      </c>
      <c r="G47" s="52">
        <f>SUM(G48:G56)</f>
        <v>5318897</v>
      </c>
      <c r="H47" s="118">
        <f t="shared" si="2"/>
        <v>0</v>
      </c>
      <c r="J47" s="7"/>
    </row>
    <row r="48" spans="1:10" x14ac:dyDescent="0.25">
      <c r="A48" s="37"/>
      <c r="B48" s="21" t="s">
        <v>244</v>
      </c>
      <c r="C48" s="48">
        <v>2194586</v>
      </c>
      <c r="D48" s="49">
        <v>4229357</v>
      </c>
      <c r="E48" s="50">
        <v>6423943</v>
      </c>
      <c r="F48" s="49">
        <v>6423943</v>
      </c>
      <c r="G48" s="49">
        <v>3490323</v>
      </c>
      <c r="H48" s="115">
        <f t="shared" si="2"/>
        <v>0</v>
      </c>
      <c r="J48" s="7"/>
    </row>
    <row r="49" spans="1:10" x14ac:dyDescent="0.25">
      <c r="A49" s="37"/>
      <c r="B49" s="21" t="s">
        <v>245</v>
      </c>
      <c r="C49" s="48">
        <v>0</v>
      </c>
      <c r="D49" s="49">
        <v>0</v>
      </c>
      <c r="E49" s="49">
        <f t="shared" si="3"/>
        <v>0</v>
      </c>
      <c r="F49" s="49">
        <v>0</v>
      </c>
      <c r="G49" s="49">
        <f t="shared" ref="G49:G52" si="4">F49</f>
        <v>0</v>
      </c>
      <c r="H49" s="115">
        <f t="shared" si="2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115">
        <v>0</v>
      </c>
      <c r="E50" s="115">
        <v>0</v>
      </c>
      <c r="F50" s="115">
        <v>0</v>
      </c>
      <c r="G50" s="49">
        <f t="shared" si="4"/>
        <v>0</v>
      </c>
      <c r="H50" s="115">
        <v>0</v>
      </c>
    </row>
    <row r="51" spans="1:10" x14ac:dyDescent="0.25">
      <c r="A51" s="37"/>
      <c r="B51" s="21" t="s">
        <v>247</v>
      </c>
      <c r="C51" s="48">
        <v>2000000</v>
      </c>
      <c r="D51" s="49">
        <v>-343138</v>
      </c>
      <c r="E51" s="49">
        <v>1656862</v>
      </c>
      <c r="F51" s="49">
        <v>1656862</v>
      </c>
      <c r="G51" s="49">
        <v>1656862</v>
      </c>
      <c r="H51" s="115">
        <f t="shared" si="2"/>
        <v>0</v>
      </c>
    </row>
    <row r="52" spans="1:10" x14ac:dyDescent="0.25">
      <c r="A52" s="37"/>
      <c r="B52" s="21" t="s">
        <v>248</v>
      </c>
      <c r="C52" s="117">
        <v>0</v>
      </c>
      <c r="D52" s="115">
        <v>0</v>
      </c>
      <c r="E52" s="115">
        <v>0</v>
      </c>
      <c r="F52" s="115">
        <v>0</v>
      </c>
      <c r="G52" s="49">
        <f t="shared" si="4"/>
        <v>0</v>
      </c>
      <c r="H52" s="115">
        <f t="shared" si="2"/>
        <v>0</v>
      </c>
    </row>
    <row r="53" spans="1:10" x14ac:dyDescent="0.25">
      <c r="A53" s="37"/>
      <c r="B53" s="21" t="s">
        <v>249</v>
      </c>
      <c r="C53" s="48">
        <v>0</v>
      </c>
      <c r="D53" s="49">
        <v>0</v>
      </c>
      <c r="E53" s="49">
        <f t="shared" si="3"/>
        <v>0</v>
      </c>
      <c r="F53" s="49"/>
      <c r="G53" s="49"/>
      <c r="H53" s="115">
        <f t="shared" si="2"/>
        <v>0</v>
      </c>
    </row>
    <row r="54" spans="1:10" x14ac:dyDescent="0.25">
      <c r="A54" s="37"/>
      <c r="B54" s="21" t="s">
        <v>250</v>
      </c>
      <c r="C54" s="117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f t="shared" si="2"/>
        <v>0</v>
      </c>
    </row>
    <row r="55" spans="1:10" x14ac:dyDescent="0.25">
      <c r="A55" s="37"/>
      <c r="B55" s="21" t="s">
        <v>251</v>
      </c>
      <c r="C55" s="48">
        <v>0</v>
      </c>
      <c r="D55" s="49">
        <v>80000</v>
      </c>
      <c r="E55" s="50">
        <v>80000</v>
      </c>
      <c r="F55" s="49">
        <v>80000</v>
      </c>
      <c r="G55" s="49">
        <v>80000</v>
      </c>
      <c r="H55" s="115">
        <f t="shared" si="2"/>
        <v>0</v>
      </c>
    </row>
    <row r="56" spans="1:10" x14ac:dyDescent="0.25">
      <c r="A56" s="37"/>
      <c r="B56" s="21" t="s">
        <v>252</v>
      </c>
      <c r="C56" s="48">
        <v>100000</v>
      </c>
      <c r="D56" s="49">
        <v>-8288</v>
      </c>
      <c r="E56" s="50">
        <v>91712</v>
      </c>
      <c r="F56" s="49">
        <v>91712</v>
      </c>
      <c r="G56" s="49">
        <v>91712</v>
      </c>
      <c r="H56" s="115">
        <f t="shared" si="2"/>
        <v>0</v>
      </c>
    </row>
    <row r="57" spans="1:10" x14ac:dyDescent="0.25">
      <c r="A57" s="30" t="s">
        <v>253</v>
      </c>
      <c r="B57" s="21"/>
      <c r="C57" s="51">
        <f>SUM(C58:C60)</f>
        <v>3500000</v>
      </c>
      <c r="D57" s="51">
        <f t="shared" ref="D57:H57" si="5">SUM(D58:D60)</f>
        <v>4042387</v>
      </c>
      <c r="E57" s="51">
        <f t="shared" si="5"/>
        <v>7542387</v>
      </c>
      <c r="F57" s="51">
        <f t="shared" si="5"/>
        <v>5913088</v>
      </c>
      <c r="G57" s="51">
        <f t="shared" si="5"/>
        <v>2637648</v>
      </c>
      <c r="H57" s="51">
        <f t="shared" si="5"/>
        <v>1629299</v>
      </c>
    </row>
    <row r="58" spans="1:10" x14ac:dyDescent="0.25">
      <c r="A58" s="37"/>
      <c r="B58" s="21" t="s">
        <v>254</v>
      </c>
      <c r="C58" s="48"/>
      <c r="D58" s="49"/>
      <c r="E58" s="50"/>
      <c r="F58" s="49"/>
      <c r="G58" s="49"/>
      <c r="H58" s="50"/>
    </row>
    <row r="59" spans="1:10" x14ac:dyDescent="0.25">
      <c r="A59" s="37"/>
      <c r="B59" s="21" t="s">
        <v>255</v>
      </c>
      <c r="C59" s="48">
        <v>3500000</v>
      </c>
      <c r="D59" s="49">
        <v>4042387</v>
      </c>
      <c r="E59" s="115">
        <v>7542387</v>
      </c>
      <c r="F59" s="115">
        <v>5913088</v>
      </c>
      <c r="G59" s="115">
        <v>2637648</v>
      </c>
      <c r="H59" s="115">
        <f t="shared" ref="H59" si="6">E59-F59</f>
        <v>1629299</v>
      </c>
    </row>
    <row r="60" spans="1:10" ht="15.75" thickBot="1" x14ac:dyDescent="0.3">
      <c r="A60" s="55"/>
      <c r="B60" s="29" t="s">
        <v>256</v>
      </c>
      <c r="C60" s="100"/>
      <c r="D60" s="98"/>
      <c r="E60" s="99"/>
      <c r="F60" s="98"/>
      <c r="G60" s="98"/>
      <c r="H60" s="99"/>
    </row>
    <row r="61" spans="1:10" ht="23.25" customHeight="1" x14ac:dyDescent="0.25">
      <c r="A61" s="170" t="s">
        <v>257</v>
      </c>
      <c r="B61" s="171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72"/>
      <c r="B81" s="273"/>
      <c r="C81" s="56"/>
      <c r="D81" s="57"/>
      <c r="E81" s="57"/>
      <c r="F81" s="57"/>
      <c r="G81" s="57"/>
      <c r="H81" s="57"/>
    </row>
    <row r="82" spans="1:8" x14ac:dyDescent="0.25">
      <c r="A82" s="274"/>
      <c r="B82" s="275"/>
      <c r="C82" s="58"/>
      <c r="D82" s="58"/>
      <c r="E82" s="58"/>
      <c r="F82" s="58"/>
      <c r="G82" s="58"/>
      <c r="H82" s="58"/>
    </row>
    <row r="83" spans="1:8" x14ac:dyDescent="0.25">
      <c r="A83" s="248" t="s">
        <v>276</v>
      </c>
      <c r="B83" s="271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04" t="s">
        <v>206</v>
      </c>
      <c r="B84" s="205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69" t="s">
        <v>214</v>
      </c>
      <c r="B92" s="270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04" t="s">
        <v>224</v>
      </c>
      <c r="B102" s="205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70" t="s">
        <v>420</v>
      </c>
      <c r="B112" s="171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70" t="s">
        <v>243</v>
      </c>
      <c r="B122" s="171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04" t="s">
        <v>253</v>
      </c>
      <c r="B132" s="205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70" t="s">
        <v>257</v>
      </c>
      <c r="B136" s="171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04" t="s">
        <v>264</v>
      </c>
      <c r="B144" s="205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04" t="s">
        <v>268</v>
      </c>
      <c r="B148" s="205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08" t="s">
        <v>277</v>
      </c>
      <c r="B157" s="209"/>
      <c r="C157" s="51">
        <f t="shared" ref="C157:H157" si="7">C8+C82</f>
        <v>78885000</v>
      </c>
      <c r="D157" s="51">
        <f t="shared" si="7"/>
        <v>9775561</v>
      </c>
      <c r="E157" s="51">
        <f t="shared" si="7"/>
        <v>88660561</v>
      </c>
      <c r="F157" s="51">
        <f t="shared" si="7"/>
        <v>87031262</v>
      </c>
      <c r="G157" s="51">
        <f t="shared" si="7"/>
        <v>76689562</v>
      </c>
      <c r="H157" s="150">
        <f t="shared" si="7"/>
        <v>1629299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7" t="str">
        <f>'FORMATO 6A'!A1:H1</f>
        <v>ÓRGANO DE FISCALIZACIÓN SUPERIOR</v>
      </c>
      <c r="B1" s="288"/>
      <c r="C1" s="288"/>
      <c r="D1" s="288"/>
      <c r="E1" s="288"/>
      <c r="F1" s="288"/>
      <c r="G1" s="289"/>
    </row>
    <row r="2" spans="1:7" x14ac:dyDescent="0.25">
      <c r="A2" s="181" t="s">
        <v>199</v>
      </c>
      <c r="B2" s="182"/>
      <c r="C2" s="182"/>
      <c r="D2" s="182"/>
      <c r="E2" s="182"/>
      <c r="F2" s="182"/>
      <c r="G2" s="183"/>
    </row>
    <row r="3" spans="1:7" x14ac:dyDescent="0.25">
      <c r="A3" s="181" t="s">
        <v>278</v>
      </c>
      <c r="B3" s="182"/>
      <c r="C3" s="182"/>
      <c r="D3" s="182"/>
      <c r="E3" s="182"/>
      <c r="F3" s="182"/>
      <c r="G3" s="183"/>
    </row>
    <row r="4" spans="1:7" x14ac:dyDescent="0.25">
      <c r="A4" s="181" t="s">
        <v>455</v>
      </c>
      <c r="B4" s="182"/>
      <c r="C4" s="182"/>
      <c r="D4" s="182"/>
      <c r="E4" s="182"/>
      <c r="F4" s="182"/>
      <c r="G4" s="183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36" t="s">
        <v>2</v>
      </c>
      <c r="B6" s="284" t="s">
        <v>201</v>
      </c>
      <c r="C6" s="285"/>
      <c r="D6" s="285"/>
      <c r="E6" s="285"/>
      <c r="F6" s="286"/>
      <c r="G6" s="236" t="s">
        <v>202</v>
      </c>
    </row>
    <row r="7" spans="1:7" ht="45.75" thickBot="1" x14ac:dyDescent="0.3">
      <c r="A7" s="237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37"/>
    </row>
    <row r="8" spans="1:7" x14ac:dyDescent="0.25">
      <c r="A8" s="68" t="s">
        <v>279</v>
      </c>
      <c r="B8" s="280">
        <f>B10</f>
        <v>78885000</v>
      </c>
      <c r="C8" s="280">
        <f t="shared" ref="C8:G8" si="0">C10</f>
        <v>9775561</v>
      </c>
      <c r="D8" s="280">
        <f t="shared" si="0"/>
        <v>88660561</v>
      </c>
      <c r="E8" s="280">
        <f t="shared" si="0"/>
        <v>87031262</v>
      </c>
      <c r="F8" s="280">
        <f t="shared" si="0"/>
        <v>76689562</v>
      </c>
      <c r="G8" s="282">
        <f t="shared" si="0"/>
        <v>1629299</v>
      </c>
    </row>
    <row r="9" spans="1:7" x14ac:dyDescent="0.25">
      <c r="A9" s="68" t="s">
        <v>422</v>
      </c>
      <c r="B9" s="281"/>
      <c r="C9" s="281"/>
      <c r="D9" s="281"/>
      <c r="E9" s="281"/>
      <c r="F9" s="281"/>
      <c r="G9" s="283"/>
    </row>
    <row r="10" spans="1:7" ht="20.45" customHeight="1" x14ac:dyDescent="0.25">
      <c r="A10" s="69" t="s">
        <v>421</v>
      </c>
      <c r="B10" s="70">
        <f>'FORMATO 6A'!C157</f>
        <v>78885000</v>
      </c>
      <c r="C10" s="70">
        <f>'FORMATO 6A'!D157</f>
        <v>9775561</v>
      </c>
      <c r="D10" s="70">
        <f>B10+C10</f>
        <v>88660561</v>
      </c>
      <c r="E10" s="70">
        <f>'FORMATO 6A'!F157</f>
        <v>87031262</v>
      </c>
      <c r="F10" s="70">
        <f>'FORMATO 6A'!G157</f>
        <v>76689562</v>
      </c>
      <c r="G10" s="148">
        <f>D10-E10</f>
        <v>1629299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79">
        <v>0</v>
      </c>
      <c r="C14" s="279">
        <v>0</v>
      </c>
      <c r="D14" s="279">
        <v>0</v>
      </c>
      <c r="E14" s="279">
        <v>0</v>
      </c>
      <c r="F14" s="279">
        <v>0</v>
      </c>
      <c r="G14" s="279">
        <v>0</v>
      </c>
    </row>
    <row r="15" spans="1:7" x14ac:dyDescent="0.25">
      <c r="A15" s="74" t="s">
        <v>289</v>
      </c>
      <c r="B15" s="279"/>
      <c r="C15" s="279"/>
      <c r="D15" s="279"/>
      <c r="E15" s="279"/>
      <c r="F15" s="279"/>
      <c r="G15" s="279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78885000</v>
      </c>
      <c r="C25" s="77">
        <f t="shared" si="1"/>
        <v>9775561</v>
      </c>
      <c r="D25" s="77">
        <f t="shared" si="1"/>
        <v>88660561</v>
      </c>
      <c r="E25" s="77">
        <f t="shared" si="1"/>
        <v>87031262</v>
      </c>
      <c r="F25" s="77">
        <f t="shared" si="1"/>
        <v>76689562</v>
      </c>
      <c r="G25" s="147">
        <f t="shared" si="1"/>
        <v>1629299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workbookViewId="0">
      <selection activeCell="B17" sqref="B1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78" t="str">
        <f>'FORMATO 6B'!A1:G1</f>
        <v>ÓRGANO DE FISCALIZACIÓN SUPERIOR</v>
      </c>
      <c r="B1" s="179"/>
      <c r="C1" s="179"/>
      <c r="D1" s="179"/>
      <c r="E1" s="179"/>
      <c r="F1" s="179"/>
      <c r="G1" s="179"/>
      <c r="H1" s="276"/>
    </row>
    <row r="2" spans="1:8" x14ac:dyDescent="0.25">
      <c r="A2" s="214" t="s">
        <v>199</v>
      </c>
      <c r="B2" s="215"/>
      <c r="C2" s="215"/>
      <c r="D2" s="215"/>
      <c r="E2" s="215"/>
      <c r="F2" s="215"/>
      <c r="G2" s="215"/>
      <c r="H2" s="277"/>
    </row>
    <row r="3" spans="1:8" x14ac:dyDescent="0.25">
      <c r="A3" s="214" t="s">
        <v>290</v>
      </c>
      <c r="B3" s="215"/>
      <c r="C3" s="215"/>
      <c r="D3" s="215"/>
      <c r="E3" s="215"/>
      <c r="F3" s="215"/>
      <c r="G3" s="215"/>
      <c r="H3" s="277"/>
    </row>
    <row r="4" spans="1:8" x14ac:dyDescent="0.25">
      <c r="A4" s="214" t="s">
        <v>455</v>
      </c>
      <c r="B4" s="215"/>
      <c r="C4" s="215"/>
      <c r="D4" s="215"/>
      <c r="E4" s="215"/>
      <c r="F4" s="215"/>
      <c r="G4" s="215"/>
      <c r="H4" s="277"/>
    </row>
    <row r="5" spans="1:8" ht="15.75" thickBot="1" x14ac:dyDescent="0.3">
      <c r="A5" s="217" t="s">
        <v>1</v>
      </c>
      <c r="B5" s="218"/>
      <c r="C5" s="218"/>
      <c r="D5" s="218"/>
      <c r="E5" s="218"/>
      <c r="F5" s="218"/>
      <c r="G5" s="218"/>
      <c r="H5" s="278"/>
    </row>
    <row r="6" spans="1:8" ht="15.75" thickBot="1" x14ac:dyDescent="0.3">
      <c r="A6" s="178" t="s">
        <v>2</v>
      </c>
      <c r="B6" s="180"/>
      <c r="C6" s="285" t="s">
        <v>201</v>
      </c>
      <c r="D6" s="285"/>
      <c r="E6" s="285"/>
      <c r="F6" s="285"/>
      <c r="G6" s="286"/>
      <c r="H6" s="236" t="s">
        <v>202</v>
      </c>
    </row>
    <row r="7" spans="1:8" ht="23.25" thickBot="1" x14ac:dyDescent="0.3">
      <c r="A7" s="217"/>
      <c r="B7" s="219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37"/>
    </row>
    <row r="8" spans="1:8" ht="15" customHeight="1" x14ac:dyDescent="0.25">
      <c r="A8" s="293"/>
      <c r="B8" s="294"/>
      <c r="C8" s="71"/>
      <c r="D8" s="71"/>
      <c r="E8" s="71"/>
      <c r="F8" s="71"/>
      <c r="G8" s="71"/>
      <c r="H8" s="71"/>
    </row>
    <row r="9" spans="1:8" ht="16.7" customHeight="1" x14ac:dyDescent="0.25">
      <c r="A9" s="168" t="s">
        <v>291</v>
      </c>
      <c r="B9" s="169"/>
      <c r="C9" s="77">
        <f>C10</f>
        <v>78885000</v>
      </c>
      <c r="D9" s="77">
        <f t="shared" ref="D9:H9" si="0">D10</f>
        <v>9775561</v>
      </c>
      <c r="E9" s="77">
        <f t="shared" si="0"/>
        <v>88660561</v>
      </c>
      <c r="F9" s="77">
        <f t="shared" si="0"/>
        <v>87031262</v>
      </c>
      <c r="G9" s="77">
        <f t="shared" si="0"/>
        <v>76689562</v>
      </c>
      <c r="H9" s="147">
        <f t="shared" si="0"/>
        <v>1629299</v>
      </c>
    </row>
    <row r="10" spans="1:8" ht="15" customHeight="1" x14ac:dyDescent="0.25">
      <c r="A10" s="208" t="s">
        <v>292</v>
      </c>
      <c r="B10" s="209"/>
      <c r="C10" s="43">
        <f>C11</f>
        <v>78885000</v>
      </c>
      <c r="D10" s="43">
        <f t="shared" ref="D10:H10" si="1">D11</f>
        <v>9775561</v>
      </c>
      <c r="E10" s="43">
        <f t="shared" si="1"/>
        <v>88660561</v>
      </c>
      <c r="F10" s="43">
        <f t="shared" si="1"/>
        <v>87031262</v>
      </c>
      <c r="G10" s="43">
        <f t="shared" si="1"/>
        <v>76689562</v>
      </c>
      <c r="H10" s="118">
        <f t="shared" si="1"/>
        <v>1629299</v>
      </c>
    </row>
    <row r="11" spans="1:8" ht="15" customHeight="1" x14ac:dyDescent="0.25">
      <c r="A11" s="63"/>
      <c r="B11" s="64" t="s">
        <v>293</v>
      </c>
      <c r="C11" s="49">
        <f>'FORMATO 6B'!B10</f>
        <v>78885000</v>
      </c>
      <c r="D11" s="49">
        <f>'FORMATO 6B'!C10</f>
        <v>9775561</v>
      </c>
      <c r="E11" s="49">
        <f>'FORMATO 6B'!D10</f>
        <v>88660561</v>
      </c>
      <c r="F11" s="49">
        <f>'FORMATO 6B'!E10</f>
        <v>87031262</v>
      </c>
      <c r="G11" s="49">
        <f>'FORMATO 6B'!F10</f>
        <v>76689562</v>
      </c>
      <c r="H11" s="115">
        <f>'FORMATO 6B'!G10</f>
        <v>1629299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08" t="s">
        <v>301</v>
      </c>
      <c r="B20" s="209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5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68" t="s">
        <v>309</v>
      </c>
      <c r="B29" s="169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5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68" t="s">
        <v>319</v>
      </c>
      <c r="B40" s="169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08" t="s">
        <v>324</v>
      </c>
      <c r="B46" s="209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08" t="s">
        <v>292</v>
      </c>
      <c r="B47" s="209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08" t="s">
        <v>301</v>
      </c>
      <c r="B57" s="209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68" t="s">
        <v>309</v>
      </c>
      <c r="B66" s="169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68" t="s">
        <v>319</v>
      </c>
      <c r="B77" s="169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08" t="s">
        <v>277</v>
      </c>
      <c r="B83" s="209"/>
      <c r="C83" s="43">
        <f>C9+C46</f>
        <v>78885000</v>
      </c>
      <c r="D83" s="43">
        <f t="shared" ref="D83:H83" si="2">D9+D46</f>
        <v>9775561</v>
      </c>
      <c r="E83" s="43">
        <f t="shared" si="2"/>
        <v>88660561</v>
      </c>
      <c r="F83" s="43">
        <f t="shared" si="2"/>
        <v>87031262</v>
      </c>
      <c r="G83" s="43">
        <f t="shared" si="2"/>
        <v>76689562</v>
      </c>
      <c r="H83" s="43">
        <f t="shared" si="2"/>
        <v>1629299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10" workbookViewId="0">
      <selection activeCell="C38" sqref="C38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78" t="str">
        <f>'FORMATO 6C'!A1:H1</f>
        <v>ÓRGANO DE FISCALIZACIÓN SUPERIOR</v>
      </c>
      <c r="B1" s="179"/>
      <c r="C1" s="179"/>
      <c r="D1" s="179"/>
      <c r="E1" s="179"/>
      <c r="F1" s="179"/>
      <c r="G1" s="276"/>
    </row>
    <row r="2" spans="1:7" x14ac:dyDescent="0.25">
      <c r="A2" s="214" t="s">
        <v>199</v>
      </c>
      <c r="B2" s="215"/>
      <c r="C2" s="215"/>
      <c r="D2" s="215"/>
      <c r="E2" s="215"/>
      <c r="F2" s="215"/>
      <c r="G2" s="277"/>
    </row>
    <row r="3" spans="1:7" x14ac:dyDescent="0.25">
      <c r="A3" s="214" t="s">
        <v>325</v>
      </c>
      <c r="B3" s="215"/>
      <c r="C3" s="215"/>
      <c r="D3" s="215"/>
      <c r="E3" s="215"/>
      <c r="F3" s="215"/>
      <c r="G3" s="277"/>
    </row>
    <row r="4" spans="1:7" x14ac:dyDescent="0.25">
      <c r="A4" s="214" t="s">
        <v>455</v>
      </c>
      <c r="B4" s="215"/>
      <c r="C4" s="215"/>
      <c r="D4" s="215"/>
      <c r="E4" s="215"/>
      <c r="F4" s="215"/>
      <c r="G4" s="277"/>
    </row>
    <row r="5" spans="1:7" ht="15.75" thickBot="1" x14ac:dyDescent="0.3">
      <c r="A5" s="217" t="s">
        <v>1</v>
      </c>
      <c r="B5" s="218"/>
      <c r="C5" s="218"/>
      <c r="D5" s="218"/>
      <c r="E5" s="218"/>
      <c r="F5" s="218"/>
      <c r="G5" s="278"/>
    </row>
    <row r="6" spans="1:7" ht="15.75" thickBot="1" x14ac:dyDescent="0.3">
      <c r="A6" s="226" t="s">
        <v>2</v>
      </c>
      <c r="B6" s="284" t="s">
        <v>201</v>
      </c>
      <c r="C6" s="285"/>
      <c r="D6" s="285"/>
      <c r="E6" s="285"/>
      <c r="F6" s="286"/>
      <c r="G6" s="236" t="s">
        <v>202</v>
      </c>
    </row>
    <row r="7" spans="1:7" ht="23.25" thickBot="1" x14ac:dyDescent="0.3">
      <c r="A7" s="227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37"/>
    </row>
    <row r="8" spans="1:7" s="11" customFormat="1" x14ac:dyDescent="0.25">
      <c r="A8" s="85" t="s">
        <v>327</v>
      </c>
      <c r="B8" s="86">
        <f>B9+B10+B11+B14+B15+B18</f>
        <v>62511844</v>
      </c>
      <c r="C8" s="86">
        <f t="shared" ref="C8:G8" si="0">C9+C10+C11+C14+C15+C18</f>
        <v>358275</v>
      </c>
      <c r="D8" s="86">
        <f t="shared" si="0"/>
        <v>62870119</v>
      </c>
      <c r="E8" s="86">
        <f t="shared" si="0"/>
        <v>62870119</v>
      </c>
      <c r="F8" s="86">
        <f t="shared" si="0"/>
        <v>58861146</v>
      </c>
      <c r="G8" s="151">
        <f t="shared" si="0"/>
        <v>0</v>
      </c>
    </row>
    <row r="9" spans="1:7" s="11" customFormat="1" x14ac:dyDescent="0.25">
      <c r="A9" s="87" t="s">
        <v>328</v>
      </c>
      <c r="B9" s="88">
        <f>'FORMATO 6A'!C9</f>
        <v>62511844</v>
      </c>
      <c r="C9" s="145">
        <f>'FORMATO 6A'!D9</f>
        <v>358275</v>
      </c>
      <c r="D9" s="89">
        <f>B9+C9</f>
        <v>62870119</v>
      </c>
      <c r="E9" s="89">
        <f>'FORMATO 6A'!F9</f>
        <v>62870119</v>
      </c>
      <c r="F9" s="89">
        <f>'FORMATO 6A'!G9</f>
        <v>58861146</v>
      </c>
      <c r="G9" s="119">
        <f>D9-E9</f>
        <v>0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62511844</v>
      </c>
      <c r="C31" s="86">
        <f t="shared" ref="C31:G31" si="1">C8+C20</f>
        <v>358275</v>
      </c>
      <c r="D31" s="86">
        <f t="shared" si="1"/>
        <v>62870119</v>
      </c>
      <c r="E31" s="86">
        <f t="shared" si="1"/>
        <v>62870119</v>
      </c>
      <c r="F31" s="86">
        <f t="shared" si="1"/>
        <v>58861146</v>
      </c>
      <c r="G31" s="86">
        <f t="shared" si="1"/>
        <v>0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2019-07-13T02:18:06Z</cp:lastPrinted>
  <dcterms:created xsi:type="dcterms:W3CDTF">2017-01-05T23:17:09Z</dcterms:created>
  <dcterms:modified xsi:type="dcterms:W3CDTF">2020-01-23T16:00:09Z</dcterms:modified>
</cp:coreProperties>
</file>