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REPSS\"/>
    </mc:Choice>
  </mc:AlternateContent>
  <bookViews>
    <workbookView xWindow="-120" yWindow="-120" windowWidth="29040" windowHeight="15840" firstSheet="1" activeTab="1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9" r:id="rId5"/>
    <sheet name="FORMATO 6A" sheetId="10" r:id="rId6"/>
    <sheet name="FORMATO 6B" sheetId="5" r:id="rId7"/>
    <sheet name="FORMATO 6C" sheetId="11" r:id="rId8"/>
    <sheet name="FORMATO 6D" sheetId="12" r:id="rId9"/>
  </sheets>
  <externalReferences>
    <externalReference r:id="rId10"/>
    <externalReference r:id="rId11"/>
  </externalReferences>
  <definedNames>
    <definedName name="_xlnm.Print_Area" localSheetId="0">'FORMATO 1'!$A$1:$H$90</definedName>
    <definedName name="_xlnm.Print_Area" localSheetId="3">'FORMATO 4'!$B$2:$F$91</definedName>
    <definedName name="_xlnm.Print_Area" localSheetId="4">'FORMATO 5'!$B$2:$H$86</definedName>
    <definedName name="_xlnm.Print_Area" localSheetId="5">'FORMATO 6A'!$B$2:$I$166</definedName>
    <definedName name="_xlnm.Print_Area" localSheetId="6">'FORMATO 6B'!$B$2:$H$36</definedName>
    <definedName name="_xlnm.Print_Area" localSheetId="7">'FORMATO 6C'!$A$2:$G$93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2" l="1"/>
  <c r="H31" i="12" s="1"/>
  <c r="E30" i="12"/>
  <c r="H29" i="12"/>
  <c r="E29" i="12"/>
  <c r="G28" i="12"/>
  <c r="F28" i="12"/>
  <c r="D28" i="12"/>
  <c r="C28" i="12"/>
  <c r="H27" i="12"/>
  <c r="E27" i="12"/>
  <c r="E26" i="12"/>
  <c r="E25" i="12"/>
  <c r="H25" i="12" s="1"/>
  <c r="G24" i="12"/>
  <c r="F24" i="12"/>
  <c r="F21" i="12" s="1"/>
  <c r="D24" i="12"/>
  <c r="C24" i="12"/>
  <c r="C21" i="12" s="1"/>
  <c r="E23" i="12"/>
  <c r="H23" i="12" s="1"/>
  <c r="E22" i="12"/>
  <c r="H22" i="12" s="1"/>
  <c r="D21" i="12"/>
  <c r="E19" i="12"/>
  <c r="H19" i="12" s="1"/>
  <c r="H18" i="12"/>
  <c r="E18" i="12"/>
  <c r="E17" i="12"/>
  <c r="H17" i="12" s="1"/>
  <c r="G16" i="12"/>
  <c r="F16" i="12"/>
  <c r="E16" i="12"/>
  <c r="H16" i="12" s="1"/>
  <c r="D16" i="12"/>
  <c r="C16" i="12"/>
  <c r="E15" i="12"/>
  <c r="H15" i="12" s="1"/>
  <c r="H14" i="12"/>
  <c r="E14" i="12"/>
  <c r="E13" i="12"/>
  <c r="H13" i="12" s="1"/>
  <c r="G12" i="12"/>
  <c r="F12" i="12"/>
  <c r="E12" i="12"/>
  <c r="H12" i="12" s="1"/>
  <c r="D12" i="12"/>
  <c r="D9" i="12" s="1"/>
  <c r="C12" i="12"/>
  <c r="E11" i="12"/>
  <c r="H10" i="12"/>
  <c r="E10" i="12"/>
  <c r="G9" i="12"/>
  <c r="F9" i="12"/>
  <c r="C9" i="12"/>
  <c r="C32" i="12" s="1"/>
  <c r="C26" i="4"/>
  <c r="D26" i="4"/>
  <c r="E26" i="4"/>
  <c r="C24" i="4"/>
  <c r="D24" i="4"/>
  <c r="E24" i="4"/>
  <c r="D16" i="4"/>
  <c r="D9" i="4"/>
  <c r="H56" i="9"/>
  <c r="H57" i="9"/>
  <c r="H17" i="9"/>
  <c r="G17" i="9"/>
  <c r="H27" i="9"/>
  <c r="H14" i="9"/>
  <c r="E24" i="12" l="1"/>
  <c r="E21" i="12" s="1"/>
  <c r="G21" i="12"/>
  <c r="G32" i="12" s="1"/>
  <c r="E28" i="12"/>
  <c r="H28" i="12" s="1"/>
  <c r="D32" i="12"/>
  <c r="E9" i="12"/>
  <c r="H9" i="12" s="1"/>
  <c r="F32" i="12"/>
  <c r="H11" i="12"/>
  <c r="H26" i="12"/>
  <c r="H30" i="12"/>
  <c r="B25" i="11"/>
  <c r="B22" i="11"/>
  <c r="B11" i="11"/>
  <c r="G20" i="5"/>
  <c r="F20" i="5"/>
  <c r="D20" i="5"/>
  <c r="C21" i="5"/>
  <c r="C20" i="5"/>
  <c r="G91" i="10"/>
  <c r="G10" i="10"/>
  <c r="G11" i="10"/>
  <c r="F10" i="5" s="1"/>
  <c r="F9" i="5" s="1"/>
  <c r="D11" i="10"/>
  <c r="D10" i="10" s="1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2" i="10"/>
  <c r="F92" i="10"/>
  <c r="G92" i="10"/>
  <c r="H92" i="10"/>
  <c r="E93" i="10"/>
  <c r="F93" i="10"/>
  <c r="G93" i="10"/>
  <c r="H93" i="10"/>
  <c r="E95" i="10"/>
  <c r="F95" i="10"/>
  <c r="G95" i="10"/>
  <c r="H95" i="10"/>
  <c r="I95" i="10"/>
  <c r="E96" i="10"/>
  <c r="F96" i="10"/>
  <c r="G96" i="10"/>
  <c r="H96" i="10"/>
  <c r="I96" i="10"/>
  <c r="E97" i="10"/>
  <c r="F97" i="10"/>
  <c r="G97" i="10"/>
  <c r="H97" i="10"/>
  <c r="I97" i="10"/>
  <c r="E98" i="10"/>
  <c r="F98" i="10"/>
  <c r="G98" i="10"/>
  <c r="H98" i="10"/>
  <c r="I98" i="10"/>
  <c r="E99" i="10"/>
  <c r="F99" i="10"/>
  <c r="G99" i="10"/>
  <c r="H99" i="10"/>
  <c r="I99" i="10"/>
  <c r="E100" i="10"/>
  <c r="F100" i="10"/>
  <c r="G100" i="10"/>
  <c r="H100" i="10"/>
  <c r="I100" i="10"/>
  <c r="E101" i="10"/>
  <c r="F101" i="10"/>
  <c r="G101" i="10"/>
  <c r="H101" i="10"/>
  <c r="I101" i="10"/>
  <c r="E102" i="10"/>
  <c r="F102" i="10"/>
  <c r="G102" i="10"/>
  <c r="H102" i="10"/>
  <c r="I102" i="10"/>
  <c r="E103" i="10"/>
  <c r="F103" i="10"/>
  <c r="G103" i="10"/>
  <c r="H103" i="10"/>
  <c r="I103" i="10"/>
  <c r="E105" i="10"/>
  <c r="F105" i="10"/>
  <c r="G105" i="10"/>
  <c r="H105" i="10"/>
  <c r="I105" i="10"/>
  <c r="E106" i="10"/>
  <c r="F106" i="10"/>
  <c r="G106" i="10"/>
  <c r="H106" i="10"/>
  <c r="I106" i="10"/>
  <c r="E107" i="10"/>
  <c r="F107" i="10"/>
  <c r="G107" i="10"/>
  <c r="H107" i="10"/>
  <c r="I107" i="10"/>
  <c r="E108" i="10"/>
  <c r="F108" i="10"/>
  <c r="G108" i="10"/>
  <c r="H108" i="10"/>
  <c r="I108" i="10"/>
  <c r="E109" i="10"/>
  <c r="F109" i="10"/>
  <c r="G109" i="10"/>
  <c r="H109" i="10"/>
  <c r="I109" i="10"/>
  <c r="E110" i="10"/>
  <c r="F110" i="10"/>
  <c r="G110" i="10"/>
  <c r="H110" i="10"/>
  <c r="I110" i="10"/>
  <c r="E111" i="10"/>
  <c r="F111" i="10"/>
  <c r="G111" i="10"/>
  <c r="H111" i="10"/>
  <c r="I111" i="10"/>
  <c r="E112" i="10"/>
  <c r="F112" i="10"/>
  <c r="G112" i="10"/>
  <c r="H112" i="10"/>
  <c r="I112" i="10"/>
  <c r="E113" i="10"/>
  <c r="F113" i="10"/>
  <c r="G113" i="10"/>
  <c r="H113" i="10"/>
  <c r="I113" i="10"/>
  <c r="E115" i="10"/>
  <c r="F115" i="10"/>
  <c r="G115" i="10"/>
  <c r="H115" i="10"/>
  <c r="I115" i="10"/>
  <c r="E116" i="10"/>
  <c r="F116" i="10"/>
  <c r="G116" i="10"/>
  <c r="H116" i="10"/>
  <c r="I116" i="10"/>
  <c r="E117" i="10"/>
  <c r="F117" i="10"/>
  <c r="G117" i="10"/>
  <c r="H117" i="10"/>
  <c r="I117" i="10"/>
  <c r="E118" i="10"/>
  <c r="F118" i="10"/>
  <c r="G118" i="10"/>
  <c r="H118" i="10"/>
  <c r="I118" i="10"/>
  <c r="E119" i="10"/>
  <c r="F119" i="10"/>
  <c r="G119" i="10"/>
  <c r="H119" i="10"/>
  <c r="I119" i="10"/>
  <c r="E120" i="10"/>
  <c r="F120" i="10"/>
  <c r="G120" i="10"/>
  <c r="H120" i="10"/>
  <c r="I120" i="10"/>
  <c r="E121" i="10"/>
  <c r="F121" i="10"/>
  <c r="G121" i="10"/>
  <c r="H121" i="10"/>
  <c r="I121" i="10"/>
  <c r="E122" i="10"/>
  <c r="F122" i="10"/>
  <c r="G122" i="10"/>
  <c r="H122" i="10"/>
  <c r="I122" i="10"/>
  <c r="E123" i="10"/>
  <c r="F123" i="10"/>
  <c r="G123" i="10"/>
  <c r="H123" i="10"/>
  <c r="I123" i="10"/>
  <c r="E125" i="10"/>
  <c r="F125" i="10"/>
  <c r="G125" i="10"/>
  <c r="H125" i="10"/>
  <c r="I125" i="10"/>
  <c r="E126" i="10"/>
  <c r="F126" i="10"/>
  <c r="G126" i="10"/>
  <c r="H126" i="10"/>
  <c r="I126" i="10"/>
  <c r="E127" i="10"/>
  <c r="F127" i="10"/>
  <c r="G127" i="10"/>
  <c r="H127" i="10"/>
  <c r="I127" i="10"/>
  <c r="E128" i="10"/>
  <c r="F128" i="10"/>
  <c r="G128" i="10"/>
  <c r="H128" i="10"/>
  <c r="I128" i="10"/>
  <c r="E129" i="10"/>
  <c r="F129" i="10"/>
  <c r="G129" i="10"/>
  <c r="H129" i="10"/>
  <c r="I129" i="10"/>
  <c r="E130" i="10"/>
  <c r="F130" i="10"/>
  <c r="G130" i="10"/>
  <c r="H130" i="10"/>
  <c r="I130" i="10"/>
  <c r="E131" i="10"/>
  <c r="F131" i="10"/>
  <c r="G131" i="10"/>
  <c r="H131" i="10"/>
  <c r="I131" i="10"/>
  <c r="E132" i="10"/>
  <c r="F132" i="10"/>
  <c r="G132" i="10"/>
  <c r="H132" i="10"/>
  <c r="I132" i="10"/>
  <c r="E133" i="10"/>
  <c r="F133" i="10"/>
  <c r="G133" i="10"/>
  <c r="H133" i="10"/>
  <c r="I133" i="10"/>
  <c r="D126" i="10"/>
  <c r="D127" i="10"/>
  <c r="D128" i="10"/>
  <c r="D129" i="10"/>
  <c r="D130" i="10"/>
  <c r="D131" i="10"/>
  <c r="D132" i="10"/>
  <c r="D133" i="10"/>
  <c r="D125" i="10"/>
  <c r="D116" i="10"/>
  <c r="D117" i="10"/>
  <c r="D118" i="10"/>
  <c r="D119" i="10"/>
  <c r="D120" i="10"/>
  <c r="D121" i="10"/>
  <c r="D122" i="10"/>
  <c r="D123" i="10"/>
  <c r="D115" i="10"/>
  <c r="D106" i="10"/>
  <c r="D107" i="10"/>
  <c r="D108" i="10"/>
  <c r="D109" i="10"/>
  <c r="D110" i="10"/>
  <c r="D111" i="10"/>
  <c r="D112" i="10"/>
  <c r="D113" i="10"/>
  <c r="D105" i="10"/>
  <c r="D96" i="10"/>
  <c r="D97" i="10"/>
  <c r="D98" i="10"/>
  <c r="D99" i="10"/>
  <c r="D100" i="10"/>
  <c r="D101" i="10"/>
  <c r="D102" i="10"/>
  <c r="D103" i="10"/>
  <c r="D95" i="10"/>
  <c r="D88" i="10"/>
  <c r="D89" i="10"/>
  <c r="D90" i="10"/>
  <c r="D91" i="10"/>
  <c r="D92" i="10"/>
  <c r="D93" i="10"/>
  <c r="D87" i="10"/>
  <c r="E16" i="10"/>
  <c r="F16" i="10" s="1"/>
  <c r="H16" i="10"/>
  <c r="H11" i="10" s="1"/>
  <c r="C72" i="4"/>
  <c r="E35" i="4"/>
  <c r="C35" i="4"/>
  <c r="D35" i="4"/>
  <c r="D15" i="4"/>
  <c r="E15" i="4" s="1"/>
  <c r="D10" i="4"/>
  <c r="D54" i="4" s="1"/>
  <c r="D11" i="4"/>
  <c r="D72" i="4" s="1"/>
  <c r="C9" i="4"/>
  <c r="C16" i="4"/>
  <c r="C78" i="4" s="1"/>
  <c r="C82" i="4" s="1"/>
  <c r="C84" i="4" s="1"/>
  <c r="C10" i="4"/>
  <c r="C54" i="4" s="1"/>
  <c r="C64" i="4" s="1"/>
  <c r="C66" i="4" s="1"/>
  <c r="C67" i="9"/>
  <c r="D56" i="9"/>
  <c r="D67" i="9" s="1"/>
  <c r="D57" i="9"/>
  <c r="E57" i="9" s="1"/>
  <c r="C57" i="9"/>
  <c r="G18" i="9"/>
  <c r="H18" i="9" s="1"/>
  <c r="F18" i="9"/>
  <c r="D27" i="9"/>
  <c r="G27" i="9" s="1"/>
  <c r="G14" i="9"/>
  <c r="E14" i="9"/>
  <c r="D14" i="9"/>
  <c r="F14" i="9" s="1"/>
  <c r="C17" i="9"/>
  <c r="C42" i="9" s="1"/>
  <c r="C72" i="9" s="1"/>
  <c r="C18" i="9"/>
  <c r="E17" i="2"/>
  <c r="E19" i="2" s="1"/>
  <c r="D17" i="2"/>
  <c r="F19" i="2"/>
  <c r="D19" i="2"/>
  <c r="C17" i="2"/>
  <c r="C19" i="2"/>
  <c r="J81" i="1"/>
  <c r="F70" i="1"/>
  <c r="F68" i="1" s="1"/>
  <c r="F69" i="1"/>
  <c r="F65" i="1"/>
  <c r="F63" i="1"/>
  <c r="F79" i="1" s="1"/>
  <c r="F16" i="1"/>
  <c r="F14" i="1"/>
  <c r="F11" i="1"/>
  <c r="F10" i="1"/>
  <c r="C55" i="1"/>
  <c r="C54" i="1"/>
  <c r="C53" i="1"/>
  <c r="C11" i="1"/>
  <c r="C9" i="1"/>
  <c r="C47" i="1" s="1"/>
  <c r="C62" i="1" s="1"/>
  <c r="F18" i="1"/>
  <c r="D60" i="1"/>
  <c r="D11" i="1"/>
  <c r="D9" i="1" s="1"/>
  <c r="D47" i="1" s="1"/>
  <c r="D62" i="1" s="1"/>
  <c r="G17" i="2"/>
  <c r="G19" i="2" s="1"/>
  <c r="F9" i="1"/>
  <c r="F47" i="1" s="1"/>
  <c r="F59" i="1" s="1"/>
  <c r="F81" i="1" s="1"/>
  <c r="C60" i="1"/>
  <c r="H21" i="12" l="1"/>
  <c r="E32" i="12"/>
  <c r="H24" i="12"/>
  <c r="H32" i="12"/>
  <c r="H114" i="10"/>
  <c r="I89" i="10"/>
  <c r="H91" i="10"/>
  <c r="H86" i="10" s="1"/>
  <c r="E11" i="10"/>
  <c r="E10" i="10" s="1"/>
  <c r="H10" i="10"/>
  <c r="G10" i="5"/>
  <c r="F11" i="10"/>
  <c r="F10" i="10" s="1"/>
  <c r="F91" i="10"/>
  <c r="F86" i="10" s="1"/>
  <c r="I16" i="10"/>
  <c r="I11" i="10" s="1"/>
  <c r="D64" i="4"/>
  <c r="D66" i="4" s="1"/>
  <c r="E56" i="9"/>
  <c r="E67" i="9" s="1"/>
  <c r="F57" i="9"/>
  <c r="F56" i="9" s="1"/>
  <c r="F67" i="9" s="1"/>
  <c r="G57" i="9"/>
  <c r="E60" i="4"/>
  <c r="C14" i="4"/>
  <c r="C22" i="4" s="1"/>
  <c r="F124" i="10"/>
  <c r="E124" i="10"/>
  <c r="E114" i="10"/>
  <c r="E27" i="9"/>
  <c r="E10" i="4"/>
  <c r="D60" i="4"/>
  <c r="D86" i="10"/>
  <c r="D94" i="10"/>
  <c r="D104" i="10"/>
  <c r="I124" i="10"/>
  <c r="G114" i="10"/>
  <c r="E104" i="10"/>
  <c r="G86" i="10"/>
  <c r="E91" i="10"/>
  <c r="E86" i="10" s="1"/>
  <c r="H124" i="10"/>
  <c r="I114" i="10"/>
  <c r="F27" i="9"/>
  <c r="F17" i="9" s="1"/>
  <c r="F42" i="9" s="1"/>
  <c r="F72" i="9" s="1"/>
  <c r="I104" i="10"/>
  <c r="H94" i="10"/>
  <c r="I94" i="10"/>
  <c r="E94" i="10"/>
  <c r="F94" i="10"/>
  <c r="I93" i="10"/>
  <c r="I92" i="10"/>
  <c r="I90" i="10"/>
  <c r="I88" i="10"/>
  <c r="I87" i="10"/>
  <c r="F21" i="5"/>
  <c r="F19" i="5" s="1"/>
  <c r="E25" i="11"/>
  <c r="E22" i="11" s="1"/>
  <c r="E11" i="11" s="1"/>
  <c r="G124" i="10"/>
  <c r="F114" i="10"/>
  <c r="F85" i="10" s="1"/>
  <c r="F160" i="10" s="1"/>
  <c r="D17" i="9"/>
  <c r="D42" i="9" s="1"/>
  <c r="D72" i="9" s="1"/>
  <c r="E11" i="4"/>
  <c r="E72" i="4" s="1"/>
  <c r="D114" i="10"/>
  <c r="D124" i="10"/>
  <c r="H104" i="10"/>
  <c r="F104" i="10"/>
  <c r="G104" i="10"/>
  <c r="G94" i="10"/>
  <c r="G85" i="10" s="1"/>
  <c r="G160" i="10" s="1"/>
  <c r="C19" i="5"/>
  <c r="B62" i="11" s="1"/>
  <c r="C29" i="5"/>
  <c r="E20" i="5"/>
  <c r="I10" i="10" l="1"/>
  <c r="H85" i="10"/>
  <c r="H160" i="10" s="1"/>
  <c r="I86" i="10"/>
  <c r="I85" i="10" s="1"/>
  <c r="D10" i="5"/>
  <c r="E10" i="5" s="1"/>
  <c r="I91" i="10"/>
  <c r="E85" i="10"/>
  <c r="E160" i="10" s="1"/>
  <c r="D85" i="10"/>
  <c r="D160" i="10" s="1"/>
  <c r="G21" i="5"/>
  <c r="G19" i="5" s="1"/>
  <c r="F62" i="11" s="1"/>
  <c r="F59" i="11" s="1"/>
  <c r="F48" i="11" s="1"/>
  <c r="G9" i="5"/>
  <c r="F25" i="11"/>
  <c r="F22" i="11" s="1"/>
  <c r="F11" i="11" s="1"/>
  <c r="C25" i="11"/>
  <c r="D21" i="5"/>
  <c r="G56" i="9"/>
  <c r="G42" i="9"/>
  <c r="E54" i="4"/>
  <c r="E64" i="4" s="1"/>
  <c r="E66" i="4" s="1"/>
  <c r="E9" i="4"/>
  <c r="F29" i="5"/>
  <c r="E62" i="11"/>
  <c r="E59" i="11" s="1"/>
  <c r="E48" i="11" s="1"/>
  <c r="E85" i="11" s="1"/>
  <c r="E17" i="9"/>
  <c r="E42" i="9" s="1"/>
  <c r="E72" i="9" s="1"/>
  <c r="H20" i="5"/>
  <c r="B59" i="11"/>
  <c r="B48" i="11" s="1"/>
  <c r="B85" i="11" s="1"/>
  <c r="D9" i="5" l="1"/>
  <c r="I160" i="10"/>
  <c r="F85" i="11"/>
  <c r="D19" i="5"/>
  <c r="C62" i="11" s="1"/>
  <c r="E21" i="5"/>
  <c r="H42" i="9"/>
  <c r="D25" i="11"/>
  <c r="C22" i="11"/>
  <c r="C11" i="11" s="1"/>
  <c r="D29" i="5"/>
  <c r="G29" i="5"/>
  <c r="G67" i="9"/>
  <c r="G72" i="9" s="1"/>
  <c r="H67" i="9"/>
  <c r="H10" i="5"/>
  <c r="H9" i="5" s="1"/>
  <c r="E9" i="5"/>
  <c r="C59" i="11" l="1"/>
  <c r="C48" i="11" s="1"/>
  <c r="C85" i="11" s="1"/>
  <c r="D62" i="11"/>
  <c r="G25" i="11"/>
  <c r="G22" i="11" s="1"/>
  <c r="G11" i="11" s="1"/>
  <c r="D22" i="11"/>
  <c r="D11" i="11" s="1"/>
  <c r="H21" i="5"/>
  <c r="H19" i="5" s="1"/>
  <c r="H29" i="5" s="1"/>
  <c r="E19" i="5"/>
  <c r="E29" i="5" s="1"/>
  <c r="H72" i="9"/>
  <c r="G62" i="11" l="1"/>
  <c r="G59" i="11" s="1"/>
  <c r="G48" i="11" s="1"/>
  <c r="G85" i="11" s="1"/>
  <c r="D59" i="11"/>
  <c r="D48" i="11" s="1"/>
  <c r="D85" i="11" s="1"/>
  <c r="E16" i="4" l="1"/>
  <c r="D78" i="4"/>
  <c r="D82" i="4" s="1"/>
  <c r="D84" i="4" s="1"/>
  <c r="D14" i="4"/>
  <c r="D22" i="4" s="1"/>
  <c r="E78" i="4" l="1"/>
  <c r="E82" i="4" s="1"/>
  <c r="E84" i="4" s="1"/>
  <c r="E14" i="4"/>
  <c r="E22" i="4" s="1"/>
</calcChain>
</file>

<file path=xl/sharedStrings.xml><?xml version="1.0" encoding="utf-8"?>
<sst xmlns="http://schemas.openxmlformats.org/spreadsheetml/2006/main" count="698" uniqueCount="459">
  <si>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</si>
  <si>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</si>
  <si>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</si>
  <si>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</si>
  <si>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</si>
  <si>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</si>
  <si>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</si>
  <si>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</si>
  <si>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</si>
  <si>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</si>
  <si>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</si>
  <si>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</si>
  <si>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</si>
  <si>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</si>
  <si>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</si>
  <si>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</si>
  <si>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</si>
  <si>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</si>
  <si>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</si>
  <si>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</si>
  <si>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</si>
  <si>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</si>
  <si>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</si>
  <si>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</si>
  <si>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</si>
  <si>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</si>
  <si>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</si>
  <si>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</si>
  <si>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</si>
  <si>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</si>
  <si>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</si>
  <si>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</si>
  <si>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</si>
  <si>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</si>
  <si>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</si>
  <si>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</si>
  <si>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</si>
  <si>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</si>
  <si>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</si>
  <si>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</si>
  <si>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</si>
  <si>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</si>
  <si>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</si>
  <si>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</si>
  <si>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</si>
  <si>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</si>
  <si>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</si>
  <si>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</si>
  <si>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</si>
  <si>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</si>
  <si>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</si>
  <si>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</si>
  <si>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</si>
  <si>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</si>
  <si>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</si>
  <si>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</si>
  <si>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</si>
  <si>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</si>
  <si>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</si>
  <si>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</si>
  <si>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</si>
  <si>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</si>
  <si>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</si>
  <si>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</si>
  <si>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</si>
  <si>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</si>
  <si>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</si>
  <si>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</si>
  <si>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</si>
  <si>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</si>
  <si>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</si>
  <si>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</si>
  <si>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</si>
  <si>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</si>
  <si>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</si>
  <si>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</si>
  <si>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</si>
  <si>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</si>
  <si>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</si>
  <si>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</si>
  <si>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</si>
  <si>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</si>
  <si>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</si>
  <si>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</si>
  <si>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</si>
  <si>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</si>
  <si>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</si>
  <si>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</si>
  <si>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</si>
  <si>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</si>
  <si>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</si>
  <si>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</si>
  <si>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</si>
  <si>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</si>
  <si>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</si>
  <si>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</si>
  <si>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</si>
  <si>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</si>
  <si>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</si>
  <si>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</si>
  <si>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</si>
  <si>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</si>
  <si>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</si>
  <si>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</si>
  <si>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</si>
  <si>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</si>
  <si>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</si>
  <si>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</si>
  <si>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</si>
  <si>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</si>
  <si>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</si>
  <si>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</si>
  <si>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</si>
  <si>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</si>
  <si>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</si>
  <si>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</si>
  <si>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</si>
  <si>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</si>
  <si>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</si>
  <si>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</si>
  <si>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Régimen Estatal de Protección Social en Salud en Tlaxcala (a)</t>
  </si>
  <si>
    <t>2019 (d)</t>
  </si>
  <si>
    <t>31 de diciembre de 2018 (e)</t>
  </si>
  <si>
    <t xml:space="preserve">C.P. GIOVANNA DY AGUILAR MEZA	</t>
  </si>
  <si>
    <t>ENCARGADA DE LA DIRECCIÓN GENERAL Y SUBDIRECTORA DE ADMINISTRACIÓN Y FINANCIAMIENTO</t>
  </si>
  <si>
    <t>JEFE DE DEPARTAMENTO DE CONTABILIDAD Y TESORERÍA</t>
  </si>
  <si>
    <t>Informe Analítico de la Deuda Pública y Otros Pasivos - LDF</t>
  </si>
  <si>
    <t>Denominación de la Deuda Pública y Otros Pasivos</t>
  </si>
  <si>
    <t>Saldo al 31 de diciembre de 2018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</si>
  <si>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</si>
  <si>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</si>
  <si>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</si>
  <si>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</si>
  <si>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</si>
  <si>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</si>
  <si>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</si>
  <si>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</si>
  <si>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</si>
  <si>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</si>
  <si>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</si>
  <si>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</si>
  <si>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</si>
  <si>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</si>
  <si>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</si>
  <si>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</si>
  <si>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</si>
  <si>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</si>
  <si>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</si>
  <si>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</si>
  <si>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</si>
  <si>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</si>
  <si>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</si>
  <si>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</si>
  <si>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</si>
  <si>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</si>
  <si>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</si>
  <si>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</si>
  <si>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</si>
  <si>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</si>
  <si>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</si>
  <si>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</si>
  <si>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</si>
  <si>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</si>
  <si>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</si>
  <si>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</si>
  <si>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</si>
  <si>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</si>
  <si>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</si>
  <si>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</si>
  <si>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</si>
  <si>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</si>
  <si>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</si>
  <si>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</si>
  <si>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</si>
  <si>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</si>
  <si>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</si>
  <si>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</si>
  <si>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</si>
  <si>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</si>
  <si>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</si>
  <si>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</si>
  <si>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</si>
  <si>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</si>
  <si>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</si>
  <si>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</si>
  <si>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</si>
  <si>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</si>
  <si>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</si>
  <si>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</si>
  <si>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</si>
  <si>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</si>
  <si>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</si>
  <si>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</si>
  <si>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</si>
  <si>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</si>
  <si>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</si>
  <si>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</si>
  <si>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</si>
  <si>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</si>
  <si>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</si>
  <si>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</si>
  <si>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</si>
  <si>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</si>
  <si>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</si>
  <si>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</si>
  <si>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</si>
  <si>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</si>
  <si>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</si>
  <si>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</si>
  <si>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</si>
  <si>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</si>
  <si>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</si>
  <si>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</si>
  <si>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</si>
  <si>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</si>
  <si>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</si>
  <si>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</si>
  <si>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</si>
  <si>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</si>
  <si>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</si>
  <si>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</si>
  <si>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</si>
  <si>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</si>
  <si>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</si>
  <si>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</si>
  <si>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</si>
  <si>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</si>
  <si>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</si>
  <si>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</si>
  <si>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</si>
  <si>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</si>
  <si>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</si>
  <si>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</si>
  <si>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</si>
  <si>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</si>
  <si>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</si>
  <si>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</si>
  <si>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</si>
  <si>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</si>
  <si>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</si>
  <si>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</si>
  <si>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</si>
  <si>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</si>
  <si>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</si>
  <si>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</si>
  <si>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</si>
  <si>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</si>
  <si>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</si>
  <si>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</si>
  <si>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OPD REPSS</t>
  </si>
  <si>
    <t>II. Gasto Etiquetado     (II=A+B+C+D+E+F+G+H)</t>
  </si>
  <si>
    <t>OPD SALUD DE TLAXCALA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</si>
  <si>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</si>
  <si>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</si>
  <si>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</si>
  <si>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</si>
  <si>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</si>
  <si>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</si>
  <si>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</si>
  <si>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</si>
  <si>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</si>
  <si>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</si>
  <si>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</si>
  <si>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</si>
  <si>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</si>
  <si>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</si>
  <si>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</si>
  <si>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</si>
  <si>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</si>
  <si>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</si>
  <si>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</si>
  <si>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</si>
  <si>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</si>
  <si>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</si>
  <si>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</si>
  <si>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</si>
  <si>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</si>
  <si>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</si>
  <si>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</si>
  <si>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</si>
  <si>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</si>
  <si>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</si>
  <si>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</si>
  <si>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</si>
  <si>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</si>
  <si>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</si>
  <si>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</si>
  <si>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</si>
  <si>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</si>
  <si>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</si>
  <si>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Datos Informativos</t>
  </si>
  <si>
    <t>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</si>
  <si>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</si>
  <si>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</si>
  <si>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</si>
  <si>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</si>
  <si>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</si>
  <si>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</si>
  <si>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</si>
  <si>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</si>
  <si>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</si>
  <si>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</si>
  <si>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</si>
  <si>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</si>
  <si>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</si>
  <si>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</si>
  <si>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</si>
  <si>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</si>
  <si>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</si>
  <si>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</si>
  <si>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</si>
  <si>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</si>
  <si>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</si>
  <si>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</si>
  <si>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</si>
  <si>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</si>
  <si>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</si>
  <si>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</si>
  <si>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</si>
  <si>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</si>
  <si>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</si>
  <si>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</si>
  <si>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</si>
  <si>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</si>
  <si>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</si>
  <si>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</si>
  <si>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</si>
  <si>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</si>
  <si>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</si>
  <si>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</si>
  <si>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</si>
  <si>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</si>
  <si>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</si>
  <si>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</si>
  <si>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</si>
  <si>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</si>
  <si>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</si>
  <si>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</si>
  <si>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</si>
  <si>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</si>
  <si>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</si>
  <si>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</si>
  <si>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</si>
  <si>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</si>
  <si>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</si>
  <si>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</si>
  <si>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</si>
  <si>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</si>
  <si>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</si>
  <si>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</si>
  <si>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</si>
  <si>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</si>
  <si>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</si>
  <si>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</si>
  <si>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</si>
  <si>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</si>
  <si>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</si>
  <si>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</si>
  <si>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</si>
  <si>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</si>
  <si>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</si>
  <si>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</si>
  <si>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</si>
  <si>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</si>
  <si>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</si>
  <si>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</si>
  <si>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</si>
  <si>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</si>
  <si>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</si>
  <si>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</si>
  <si>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</si>
  <si>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</si>
  <si>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</si>
  <si>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</si>
  <si>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</si>
  <si>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</si>
  <si>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</si>
  <si>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</si>
  <si>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</si>
  <si>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</si>
  <si>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</si>
  <si>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</si>
  <si>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</si>
  <si>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</si>
  <si>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</si>
  <si>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</si>
  <si>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</si>
  <si>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</si>
  <si>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</si>
  <si>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</si>
  <si>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</si>
  <si>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</si>
  <si>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</si>
  <si>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</si>
  <si>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</si>
  <si>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</si>
  <si>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</si>
  <si>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</si>
  <si>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</si>
  <si>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</si>
  <si>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</si>
  <si>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</si>
  <si>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</si>
  <si>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</si>
  <si>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</si>
  <si>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</si>
  <si>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</si>
  <si>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</si>
  <si>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</si>
  <si>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</si>
  <si>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</si>
  <si>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</si>
  <si>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</si>
  <si>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</si>
  <si>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</si>
  <si>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</si>
  <si>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</si>
  <si>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</si>
  <si>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</si>
  <si>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</si>
  <si>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</si>
  <si>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</si>
  <si>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</si>
  <si>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</si>
  <si>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</si>
  <si>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</si>
  <si>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</si>
  <si>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</si>
  <si>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</si>
  <si>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</si>
  <si>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</si>
  <si>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</si>
  <si>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Clasificación por Objeto del Gasto (Capítulo y Concepto) </t>
  </si>
  <si>
    <t>Del 1 de Enero  al 31 de Diciembre de 2019 (b)</t>
  </si>
  <si>
    <t>LA. HIRAM FLORES HERNÁNDEZ</t>
  </si>
  <si>
    <t>Del 1 de Enero al 31 de Diciembre de 2019 (b)</t>
  </si>
  <si>
    <t>Monto pagado de la inversión al 31 de diciembre de 2019</t>
  </si>
  <si>
    <t>Monto pagado de la inversión actualizado al 31 de diciembre de 2019</t>
  </si>
  <si>
    <t>Saldo pendiente por pagar de la inversión al 31 de diciembre de 2019</t>
  </si>
  <si>
    <t>o</t>
  </si>
  <si>
    <t>se consideran los pasivos mas el retención solo del 3%</t>
  </si>
  <si>
    <t>se consideran los pasivos mas el retención solo del 3%, mas el recurso no ejercido presupuestal</t>
  </si>
  <si>
    <t>LA. HIRAM FLORES HERNANDEZ</t>
  </si>
  <si>
    <t>Del 1 de Enero al 30 de Diciembre de 2019 (b)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</si>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</sst>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indent="4"/>
    </xf>
    <xf numFmtId="164" fontId="8" fillId="0" borderId="4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justify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 indent="2"/>
    </xf>
    <xf numFmtId="164" fontId="9" fillId="0" borderId="4" xfId="0" applyNumberFormat="1" applyFont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justify" vertical="center"/>
    </xf>
    <xf numFmtId="164" fontId="11" fillId="0" borderId="3" xfId="0" applyNumberFormat="1" applyFont="1" applyBorder="1" applyAlignment="1">
      <alignment horizontal="justify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justify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left" vertical="center" wrapText="1" indent="5"/>
    </xf>
    <xf numFmtId="164" fontId="6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 indent="5"/>
    </xf>
    <xf numFmtId="164" fontId="6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justify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164" fontId="6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3"/>
    </xf>
    <xf numFmtId="164" fontId="1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 indent="3"/>
    </xf>
    <xf numFmtId="164" fontId="6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wrapText="1" indent="3"/>
    </xf>
    <xf numFmtId="164" fontId="6" fillId="0" borderId="12" xfId="0" applyNumberFormat="1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justify" vertical="center"/>
    </xf>
    <xf numFmtId="0" fontId="7" fillId="0" borderId="0" xfId="0" applyFont="1" applyAlignment="1">
      <alignment vertical="top"/>
    </xf>
    <xf numFmtId="0" fontId="7" fillId="0" borderId="0" xfId="0" applyFont="1"/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/>
    <xf numFmtId="0" fontId="6" fillId="0" borderId="14" xfId="0" applyFont="1" applyBorder="1" applyAlignment="1">
      <alignment horizontal="left" vertical="center" indent="3"/>
    </xf>
    <xf numFmtId="164" fontId="7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6" fillId="0" borderId="0" xfId="0" applyNumberFormat="1" applyFont="1"/>
    <xf numFmtId="0" fontId="7" fillId="0" borderId="0" xfId="0" applyFont="1" applyAlignment="1"/>
    <xf numFmtId="43" fontId="6" fillId="0" borderId="0" xfId="1" applyFont="1"/>
    <xf numFmtId="164" fontId="4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U%20APIZACO%203/Documents/2020/CUENTA%20PUBLICA/ARCHIVO%20GENERAL/REPSS%20-TRADICIONAL-%20FORMU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U%20APIZACO%203/Documents/2020/CUENTA%20PUBLICA/ARCHIVO%20GENERAL/ESTADOS%20VINCULADOS%20AR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H16">
            <v>7342515</v>
          </cell>
        </row>
        <row r="22">
          <cell r="H22">
            <v>10641240</v>
          </cell>
        </row>
        <row r="25">
          <cell r="H25">
            <v>504743</v>
          </cell>
        </row>
        <row r="26">
          <cell r="H26">
            <v>-6193250</v>
          </cell>
        </row>
        <row r="35">
          <cell r="H35">
            <v>12295248</v>
          </cell>
        </row>
        <row r="39">
          <cell r="H39">
            <v>0</v>
          </cell>
        </row>
        <row r="40">
          <cell r="H40">
            <v>3361218</v>
          </cell>
        </row>
        <row r="41">
          <cell r="H41">
            <v>2901319</v>
          </cell>
        </row>
        <row r="42">
          <cell r="H42">
            <v>1062023</v>
          </cell>
        </row>
        <row r="54">
          <cell r="H54">
            <v>85355</v>
          </cell>
        </row>
        <row r="55">
          <cell r="H55">
            <v>6506921</v>
          </cell>
        </row>
        <row r="76">
          <cell r="H76">
            <v>1131623296</v>
          </cell>
        </row>
        <row r="89">
          <cell r="H89">
            <v>1133245378</v>
          </cell>
        </row>
      </sheetData>
      <sheetData sheetId="8"/>
      <sheetData sheetId="9"/>
      <sheetData sheetId="10"/>
      <sheetData sheetId="11"/>
      <sheetData sheetId="12">
        <row r="43">
          <cell r="H43">
            <v>494</v>
          </cell>
        </row>
        <row r="45">
          <cell r="E45">
            <v>1139896279</v>
          </cell>
          <cell r="F45">
            <v>1144520290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9">
          <cell r="D19">
            <v>221544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5">
          <cell r="G15">
            <v>315909000</v>
          </cell>
          <cell r="R15">
            <v>316265642</v>
          </cell>
        </row>
        <row r="17">
          <cell r="I17">
            <v>356642</v>
          </cell>
        </row>
        <row r="20">
          <cell r="G20">
            <v>0</v>
          </cell>
          <cell r="I20">
            <v>802798208</v>
          </cell>
          <cell r="R20">
            <v>802798208</v>
          </cell>
        </row>
        <row r="24">
          <cell r="R24">
            <v>12559446</v>
          </cell>
        </row>
        <row r="28">
          <cell r="I28">
            <v>12559446</v>
          </cell>
        </row>
      </sheetData>
      <sheetData sheetId="43">
        <row r="108">
          <cell r="Y108">
            <v>1131605835.8399999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 EA"/>
      <sheetName val="A) ESF"/>
      <sheetName val="PT_ESF_ECSF"/>
      <sheetName val="D) ECSF"/>
      <sheetName val="F) EAA"/>
      <sheetName val="G) EADP"/>
      <sheetName val="C) EVHP"/>
      <sheetName val="EVHP"/>
      <sheetName val="E) EFE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1"/>
      <sheetName val="BInmu"/>
      <sheetName val="Rel Cta Banc"/>
      <sheetName val="ingresos"/>
      <sheetName val="Egresos"/>
      <sheetName val="Hoja1"/>
    </sheetNames>
    <sheetDataSet>
      <sheetData sheetId="0"/>
      <sheetData sheetId="1">
        <row r="18">
          <cell r="E18">
            <v>4013487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D13">
            <v>302756659</v>
          </cell>
          <cell r="E13">
            <v>776354539</v>
          </cell>
          <cell r="G13">
            <v>1079099817</v>
          </cell>
          <cell r="H13">
            <v>1075038290</v>
          </cell>
        </row>
        <row r="14">
          <cell r="D14">
            <v>13152341</v>
          </cell>
          <cell r="E14">
            <v>39359757</v>
          </cell>
          <cell r="G14">
            <v>52506020</v>
          </cell>
          <cell r="H14">
            <v>50083466</v>
          </cell>
        </row>
      </sheetData>
      <sheetData sheetId="1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>
            <v>0</v>
          </cell>
          <cell r="E12">
            <v>28544973</v>
          </cell>
          <cell r="F12">
            <v>28544973</v>
          </cell>
          <cell r="G12">
            <v>28544973</v>
          </cell>
          <cell r="H12">
            <v>28544973</v>
          </cell>
        </row>
        <row r="13">
          <cell r="D13">
            <v>0</v>
          </cell>
          <cell r="E13">
            <v>3809687</v>
          </cell>
          <cell r="F13">
            <v>3809687</v>
          </cell>
          <cell r="G13">
            <v>3809687</v>
          </cell>
          <cell r="H13">
            <v>3809687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2609564</v>
          </cell>
          <cell r="F15">
            <v>2609564</v>
          </cell>
          <cell r="G15">
            <v>2609313</v>
          </cell>
          <cell r="H15">
            <v>2609313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D19">
            <v>2367033</v>
          </cell>
          <cell r="E19">
            <v>10577217</v>
          </cell>
          <cell r="F19">
            <v>12944250</v>
          </cell>
          <cell r="G19">
            <v>12944250</v>
          </cell>
          <cell r="H19">
            <v>12944250</v>
          </cell>
          <cell r="I19">
            <v>0</v>
          </cell>
        </row>
        <row r="20">
          <cell r="D20">
            <v>160888</v>
          </cell>
          <cell r="E20">
            <v>15478491</v>
          </cell>
          <cell r="F20">
            <v>15639379</v>
          </cell>
          <cell r="G20">
            <v>15639379</v>
          </cell>
          <cell r="H20">
            <v>15639379</v>
          </cell>
          <cell r="I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>
            <v>15000</v>
          </cell>
          <cell r="E22">
            <v>51146</v>
          </cell>
          <cell r="F22">
            <v>66146</v>
          </cell>
          <cell r="G22">
            <v>66146</v>
          </cell>
          <cell r="H22">
            <v>66146</v>
          </cell>
          <cell r="I22">
            <v>0</v>
          </cell>
        </row>
        <row r="23">
          <cell r="D23">
            <v>0</v>
          </cell>
          <cell r="E23">
            <v>167808766</v>
          </cell>
          <cell r="F23">
            <v>167808766</v>
          </cell>
          <cell r="G23">
            <v>167808766</v>
          </cell>
          <cell r="H23">
            <v>167808766</v>
          </cell>
          <cell r="I23">
            <v>0</v>
          </cell>
        </row>
        <row r="24">
          <cell r="D24">
            <v>1500000</v>
          </cell>
          <cell r="E24">
            <v>-269842</v>
          </cell>
          <cell r="F24">
            <v>1230158</v>
          </cell>
          <cell r="G24">
            <v>1230158</v>
          </cell>
          <cell r="H24">
            <v>1230158</v>
          </cell>
          <cell r="I24">
            <v>0</v>
          </cell>
        </row>
        <row r="25">
          <cell r="D25">
            <v>0</v>
          </cell>
          <cell r="E25">
            <v>425483</v>
          </cell>
          <cell r="F25">
            <v>425483</v>
          </cell>
          <cell r="G25">
            <v>425483</v>
          </cell>
          <cell r="H25">
            <v>425483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80000</v>
          </cell>
          <cell r="E27">
            <v>149036</v>
          </cell>
          <cell r="F27">
            <v>229036</v>
          </cell>
          <cell r="G27">
            <v>229036</v>
          </cell>
          <cell r="H27">
            <v>229036</v>
          </cell>
          <cell r="I27">
            <v>0</v>
          </cell>
        </row>
        <row r="29">
          <cell r="D29">
            <v>639768</v>
          </cell>
          <cell r="E29">
            <v>102971</v>
          </cell>
          <cell r="F29">
            <v>742739</v>
          </cell>
          <cell r="G29">
            <v>742739</v>
          </cell>
          <cell r="H29">
            <v>693540</v>
          </cell>
          <cell r="I29">
            <v>0</v>
          </cell>
        </row>
        <row r="30">
          <cell r="D30">
            <v>2031034</v>
          </cell>
          <cell r="E30">
            <v>278631</v>
          </cell>
          <cell r="F30">
            <v>2309665</v>
          </cell>
          <cell r="G30">
            <v>2309665</v>
          </cell>
          <cell r="H30">
            <v>2309665</v>
          </cell>
          <cell r="I30">
            <v>0</v>
          </cell>
        </row>
        <row r="31">
          <cell r="D31">
            <v>1226418</v>
          </cell>
          <cell r="E31">
            <v>32155111</v>
          </cell>
          <cell r="F31">
            <v>33381529</v>
          </cell>
          <cell r="G31">
            <v>33364591</v>
          </cell>
          <cell r="H31">
            <v>30052573</v>
          </cell>
          <cell r="I31">
            <v>16938</v>
          </cell>
        </row>
        <row r="32">
          <cell r="D32">
            <v>229742</v>
          </cell>
          <cell r="E32">
            <v>58650</v>
          </cell>
          <cell r="F32">
            <v>288392</v>
          </cell>
          <cell r="G32">
            <v>288392</v>
          </cell>
          <cell r="H32">
            <v>288392</v>
          </cell>
          <cell r="I32">
            <v>0</v>
          </cell>
        </row>
        <row r="33">
          <cell r="D33">
            <v>1568024</v>
          </cell>
          <cell r="E33">
            <v>18288826</v>
          </cell>
          <cell r="F33">
            <v>19856850</v>
          </cell>
          <cell r="G33">
            <v>19856850</v>
          </cell>
          <cell r="H33">
            <v>19856850</v>
          </cell>
          <cell r="I33">
            <v>0</v>
          </cell>
        </row>
        <row r="34">
          <cell r="D34">
            <v>5520</v>
          </cell>
          <cell r="E34">
            <v>4769414</v>
          </cell>
          <cell r="F34">
            <v>4774934</v>
          </cell>
          <cell r="G34">
            <v>4774934</v>
          </cell>
          <cell r="H34">
            <v>4774934</v>
          </cell>
          <cell r="I34">
            <v>0</v>
          </cell>
        </row>
        <row r="35">
          <cell r="D35">
            <v>1735924</v>
          </cell>
          <cell r="E35">
            <v>-1653989</v>
          </cell>
          <cell r="F35">
            <v>81935</v>
          </cell>
          <cell r="G35">
            <v>81935</v>
          </cell>
          <cell r="H35">
            <v>81935</v>
          </cell>
          <cell r="I35">
            <v>0</v>
          </cell>
        </row>
        <row r="36">
          <cell r="D36">
            <v>40007</v>
          </cell>
          <cell r="E36">
            <v>-40007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D37">
            <v>1289983</v>
          </cell>
          <cell r="E37">
            <v>-208007</v>
          </cell>
          <cell r="F37">
            <v>1081976</v>
          </cell>
          <cell r="G37">
            <v>1081976</v>
          </cell>
          <cell r="H37">
            <v>860432</v>
          </cell>
          <cell r="I37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302756659</v>
          </cell>
          <cell r="E41">
            <v>532587837</v>
          </cell>
          <cell r="F41">
            <v>835344496</v>
          </cell>
          <cell r="G41">
            <v>835344226</v>
          </cell>
          <cell r="H41">
            <v>832442906</v>
          </cell>
          <cell r="I41">
            <v>270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50">
          <cell r="D50">
            <v>203000</v>
          </cell>
          <cell r="E50">
            <v>224667</v>
          </cell>
          <cell r="F50">
            <v>427667</v>
          </cell>
          <cell r="G50">
            <v>427667</v>
          </cell>
          <cell r="H50">
            <v>427667</v>
          </cell>
          <cell r="I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60000</v>
          </cell>
          <cell r="E55">
            <v>-34329</v>
          </cell>
          <cell r="F55">
            <v>25671</v>
          </cell>
          <cell r="G55">
            <v>25671</v>
          </cell>
          <cell r="H55">
            <v>25671</v>
          </cell>
          <cell r="I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0"/>
  <sheetViews>
    <sheetView zoomScaleNormal="100" workbookViewId="0">
      <pane ySplit="6" topLeftCell="A58" activePane="bottomLeft" state="frozen"/>
      <selection pane="bottomLeft" activeCell="L22" sqref="L22"/>
    </sheetView>
  </sheetViews>
  <sheetFormatPr baseColWidth="10" defaultRowHeight="12.75" x14ac:dyDescent="0.2"/>
  <cols>
    <col min="1" max="1" width="3.140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2" style="1" customWidth="1"/>
    <col min="9" max="16384" width="11.42578125" style="1"/>
  </cols>
  <sheetData>
    <row r="1" spans="2:7" ht="13.5" thickBot="1" x14ac:dyDescent="0.25"/>
    <row r="2" spans="2:7" x14ac:dyDescent="0.2">
      <c r="B2" s="173" t="s">
        <v>120</v>
      </c>
      <c r="C2" s="174"/>
      <c r="D2" s="174"/>
      <c r="E2" s="174"/>
      <c r="F2" s="174"/>
      <c r="G2" s="175"/>
    </row>
    <row r="3" spans="2:7" x14ac:dyDescent="0.2">
      <c r="B3" s="176" t="s">
        <v>0</v>
      </c>
      <c r="C3" s="177"/>
      <c r="D3" s="177"/>
      <c r="E3" s="177"/>
      <c r="F3" s="177"/>
      <c r="G3" s="178"/>
    </row>
    <row r="4" spans="2:7" x14ac:dyDescent="0.2">
      <c r="B4" s="176" t="s">
        <v>433</v>
      </c>
      <c r="C4" s="177"/>
      <c r="D4" s="177"/>
      <c r="E4" s="177"/>
      <c r="F4" s="177"/>
      <c r="G4" s="178"/>
    </row>
    <row r="5" spans="2:7" ht="13.5" thickBot="1" x14ac:dyDescent="0.25">
      <c r="B5" s="179" t="s">
        <v>1</v>
      </c>
      <c r="C5" s="180"/>
      <c r="D5" s="180"/>
      <c r="E5" s="180"/>
      <c r="F5" s="180"/>
      <c r="G5" s="181"/>
    </row>
    <row r="6" spans="2:7" ht="26.25" thickBot="1" x14ac:dyDescent="0.25">
      <c r="B6" s="3" t="s">
        <v>2</v>
      </c>
      <c r="C6" s="4" t="s">
        <v>121</v>
      </c>
      <c r="D6" s="4" t="s">
        <v>122</v>
      </c>
      <c r="E6" s="5" t="s">
        <v>2</v>
      </c>
      <c r="F6" s="4" t="s">
        <v>121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+C11</f>
        <v>7342515</v>
      </c>
      <c r="D9" s="9">
        <f>+D11</f>
        <v>4013487</v>
      </c>
      <c r="E9" s="11" t="s">
        <v>8</v>
      </c>
      <c r="F9" s="9">
        <f>SUM(F10:F18)</f>
        <v>7325054</v>
      </c>
      <c r="G9" s="9">
        <v>2701043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f>+'[1]BALANZA '!$H$39</f>
        <v>0</v>
      </c>
      <c r="G10" s="9">
        <v>0</v>
      </c>
    </row>
    <row r="11" spans="2:7" x14ac:dyDescent="0.2">
      <c r="B11" s="12" t="s">
        <v>11</v>
      </c>
      <c r="C11" s="9">
        <f>+'[1]BALANZA '!$H$16</f>
        <v>7342515</v>
      </c>
      <c r="D11" s="9">
        <f>+'[2]A) ESF'!$E$18</f>
        <v>4013487</v>
      </c>
      <c r="E11" s="13" t="s">
        <v>12</v>
      </c>
      <c r="F11" s="9">
        <f>+'[1]BALANZA '!$H$40</f>
        <v>3361218</v>
      </c>
      <c r="G11" s="9">
        <v>1458715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f>+'[1]BALANZA '!$H$41</f>
        <v>2901319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f>+'[1]BALANZA '!$H$42</f>
        <v>1062023</v>
      </c>
      <c r="G16" s="9">
        <v>1242328</v>
      </c>
    </row>
    <row r="17" spans="2:7" x14ac:dyDescent="0.2">
      <c r="B17" s="10" t="s">
        <v>23</v>
      </c>
      <c r="C17" s="9">
        <v>0</v>
      </c>
      <c r="D17" s="9">
        <v>2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f>+'[1]BG-E-D '!$H$43</f>
        <v>494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v>0</v>
      </c>
      <c r="G19" s="9">
        <v>0</v>
      </c>
    </row>
    <row r="20" spans="2:7" x14ac:dyDescent="0.2">
      <c r="B20" s="12" t="s">
        <v>29</v>
      </c>
      <c r="C20" s="9">
        <v>0</v>
      </c>
      <c r="D20" s="9">
        <v>2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v>0</v>
      </c>
      <c r="G23" s="9"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v>0</v>
      </c>
      <c r="D25" s="9"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0</v>
      </c>
      <c r="G27" s="9"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v>0</v>
      </c>
      <c r="D31" s="9">
        <v>0</v>
      </c>
      <c r="E31" s="11" t="s">
        <v>52</v>
      </c>
      <c r="F31" s="9">
        <v>0</v>
      </c>
      <c r="G31" s="9"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v>0</v>
      </c>
      <c r="D38" s="9">
        <v>0</v>
      </c>
      <c r="E38" s="11" t="s">
        <v>66</v>
      </c>
      <c r="F38" s="9">
        <v>0</v>
      </c>
      <c r="G38" s="9"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v>0</v>
      </c>
      <c r="D41" s="9"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v>0</v>
      </c>
      <c r="G42" s="9"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>
        <v>0</v>
      </c>
      <c r="G46" s="9"/>
    </row>
    <row r="47" spans="2:7" x14ac:dyDescent="0.2">
      <c r="B47" s="6" t="s">
        <v>81</v>
      </c>
      <c r="C47" s="9">
        <f>+C41+C38+C37+C31+C25+C17+C9</f>
        <v>7342515</v>
      </c>
      <c r="D47" s="9">
        <f>+D41+D38+D37+D31+D25+D17+D9</f>
        <v>4013489</v>
      </c>
      <c r="E47" s="8" t="s">
        <v>82</v>
      </c>
      <c r="F47" s="9">
        <f>+F42+F38+F31+F27+F26+F19+F9</f>
        <v>7325054</v>
      </c>
      <c r="G47" s="9">
        <v>2701043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f>+'[1]BALANZA '!$H$22</f>
        <v>10641240</v>
      </c>
      <c r="D53" s="9">
        <v>10188102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f>+'[1]BALANZA '!$H$25</f>
        <v>504743</v>
      </c>
      <c r="D54" s="9">
        <v>504742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20">
        <f>+'[1]BALANZA '!$H$26</f>
        <v>-6193250</v>
      </c>
      <c r="D55" s="20">
        <v>-4100371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>
        <v>0</v>
      </c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v>0</v>
      </c>
      <c r="G57" s="9"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+F57+F47</f>
        <v>7325054</v>
      </c>
      <c r="G59" s="9">
        <v>2701043</v>
      </c>
    </row>
    <row r="60" spans="2:7" ht="25.5" x14ac:dyDescent="0.2">
      <c r="B60" s="6" t="s">
        <v>102</v>
      </c>
      <c r="C60" s="9">
        <f>SUM(C50:C59)</f>
        <v>4952733</v>
      </c>
      <c r="D60" s="9">
        <f>SUM(D50:D59)</f>
        <v>6592473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+C47+C60</f>
        <v>12295248</v>
      </c>
      <c r="D62" s="9">
        <f>+D47+D60</f>
        <v>10605962</v>
      </c>
      <c r="E62" s="8"/>
      <c r="F62" s="9"/>
      <c r="G62" s="9">
        <v>0</v>
      </c>
    </row>
    <row r="63" spans="2:7" x14ac:dyDescent="0.2">
      <c r="B63" s="10"/>
      <c r="C63" s="9"/>
      <c r="D63" s="9"/>
      <c r="E63" s="8" t="s">
        <v>105</v>
      </c>
      <c r="F63" s="9">
        <f>SUM(F64:F66)</f>
        <v>85355</v>
      </c>
      <c r="G63" s="9">
        <v>335683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f>+'[1]BALANZA '!$H$54</f>
        <v>85355</v>
      </c>
      <c r="G65" s="9">
        <v>335683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4884839</v>
      </c>
      <c r="G68" s="9">
        <v>7569236</v>
      </c>
    </row>
    <row r="69" spans="2:7" x14ac:dyDescent="0.2">
      <c r="B69" s="10"/>
      <c r="C69" s="9"/>
      <c r="D69" s="9"/>
      <c r="E69" s="11" t="s">
        <v>110</v>
      </c>
      <c r="F69" s="9">
        <f>+'[1]BALANZA '!$H$76-'[1]BALANZA '!$H$89</f>
        <v>-1622082</v>
      </c>
      <c r="G69" s="9">
        <v>3010132</v>
      </c>
    </row>
    <row r="70" spans="2:7" x14ac:dyDescent="0.2">
      <c r="B70" s="10"/>
      <c r="C70" s="9"/>
      <c r="D70" s="9"/>
      <c r="E70" s="11" t="s">
        <v>111</v>
      </c>
      <c r="F70" s="9">
        <f>+'[1]BALANZA '!$H$55</f>
        <v>6506921</v>
      </c>
      <c r="G70" s="9">
        <v>4559104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v>0</v>
      </c>
      <c r="G75" s="9"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>
        <v>0</v>
      </c>
      <c r="G78" s="9"/>
    </row>
    <row r="79" spans="2:7" x14ac:dyDescent="0.2">
      <c r="B79" s="10"/>
      <c r="C79" s="9"/>
      <c r="D79" s="9"/>
      <c r="E79" s="8" t="s">
        <v>118</v>
      </c>
      <c r="F79" s="9">
        <f>+F63+F68+F75</f>
        <v>4970194</v>
      </c>
      <c r="G79" s="9">
        <v>7904919</v>
      </c>
    </row>
    <row r="80" spans="2:7" x14ac:dyDescent="0.2">
      <c r="B80" s="10"/>
      <c r="C80" s="9"/>
      <c r="D80" s="9"/>
      <c r="E80" s="11"/>
      <c r="F80" s="9"/>
      <c r="G80" s="9"/>
    </row>
    <row r="81" spans="2:10" x14ac:dyDescent="0.2">
      <c r="B81" s="10"/>
      <c r="C81" s="9"/>
      <c r="D81" s="9"/>
      <c r="E81" s="8" t="s">
        <v>119</v>
      </c>
      <c r="F81" s="9">
        <f>+F59+F79</f>
        <v>12295248</v>
      </c>
      <c r="G81" s="9">
        <v>10605962</v>
      </c>
      <c r="J81" s="154">
        <f>+'[1]BALANZA '!$H$35</f>
        <v>12295248</v>
      </c>
    </row>
    <row r="82" spans="2:10" ht="13.5" thickBot="1" x14ac:dyDescent="0.25">
      <c r="B82" s="16"/>
      <c r="C82" s="17"/>
      <c r="D82" s="17"/>
      <c r="E82" s="18"/>
      <c r="F82" s="19"/>
      <c r="G82" s="19"/>
    </row>
    <row r="88" spans="2:10" x14ac:dyDescent="0.2">
      <c r="B88" s="182" t="s">
        <v>123</v>
      </c>
      <c r="C88" s="182"/>
      <c r="D88" s="182"/>
      <c r="E88" s="183" t="s">
        <v>434</v>
      </c>
      <c r="F88" s="183"/>
      <c r="G88" s="27"/>
    </row>
    <row r="89" spans="2:10" x14ac:dyDescent="0.2">
      <c r="B89" s="172" t="s">
        <v>124</v>
      </c>
      <c r="C89" s="172"/>
      <c r="D89" s="172"/>
      <c r="E89" s="183" t="s">
        <v>125</v>
      </c>
      <c r="F89" s="183"/>
      <c r="G89" s="27"/>
    </row>
    <row r="90" spans="2:10" x14ac:dyDescent="0.2">
      <c r="F90" s="27"/>
    </row>
  </sheetData>
  <mergeCells count="8">
    <mergeCell ref="B89:D89"/>
    <mergeCell ref="B2:G2"/>
    <mergeCell ref="B3:G3"/>
    <mergeCell ref="B4:G4"/>
    <mergeCell ref="B5:G5"/>
    <mergeCell ref="B88:D88"/>
    <mergeCell ref="E88:F88"/>
    <mergeCell ref="E89:F89"/>
  </mergeCells>
  <pageMargins left="0.6692913385826772" right="0.70866141732283472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E49" sqref="E49"/>
    </sheetView>
  </sheetViews>
  <sheetFormatPr baseColWidth="10" defaultRowHeight="12.75" x14ac:dyDescent="0.2"/>
  <cols>
    <col min="1" max="1" width="5" style="28" customWidth="1"/>
    <col min="2" max="2" width="43" style="28" customWidth="1"/>
    <col min="3" max="3" width="12.85546875" style="28" customWidth="1"/>
    <col min="4" max="4" width="13.28515625" style="28" customWidth="1"/>
    <col min="5" max="5" width="15" style="28" customWidth="1"/>
    <col min="6" max="6" width="16.5703125" style="28" customWidth="1"/>
    <col min="7" max="7" width="13.42578125" style="28" customWidth="1"/>
    <col min="8" max="8" width="14" style="28" customWidth="1"/>
    <col min="9" max="9" width="15" style="28" customWidth="1"/>
    <col min="10" max="16384" width="11.42578125" style="28"/>
  </cols>
  <sheetData>
    <row r="1" spans="2:9" ht="13.5" thickBot="1" x14ac:dyDescent="0.25"/>
    <row r="2" spans="2:9" ht="13.5" thickBot="1" x14ac:dyDescent="0.25">
      <c r="B2" s="184" t="s">
        <v>120</v>
      </c>
      <c r="C2" s="185"/>
      <c r="D2" s="185"/>
      <c r="E2" s="185"/>
      <c r="F2" s="185"/>
      <c r="G2" s="185"/>
      <c r="H2" s="185"/>
      <c r="I2" s="186"/>
    </row>
    <row r="3" spans="2:9" ht="13.5" thickBot="1" x14ac:dyDescent="0.25">
      <c r="B3" s="187" t="s">
        <v>126</v>
      </c>
      <c r="C3" s="188"/>
      <c r="D3" s="188"/>
      <c r="E3" s="188"/>
      <c r="F3" s="188"/>
      <c r="G3" s="188"/>
      <c r="H3" s="188"/>
      <c r="I3" s="189"/>
    </row>
    <row r="4" spans="2:9" ht="13.5" thickBot="1" x14ac:dyDescent="0.25">
      <c r="B4" s="187" t="s">
        <v>435</v>
      </c>
      <c r="C4" s="188"/>
      <c r="D4" s="188"/>
      <c r="E4" s="188"/>
      <c r="F4" s="188"/>
      <c r="G4" s="188"/>
      <c r="H4" s="188"/>
      <c r="I4" s="189"/>
    </row>
    <row r="5" spans="2:9" ht="13.5" thickBot="1" x14ac:dyDescent="0.25">
      <c r="B5" s="187" t="s">
        <v>1</v>
      </c>
      <c r="C5" s="188"/>
      <c r="D5" s="188"/>
      <c r="E5" s="188"/>
      <c r="F5" s="188"/>
      <c r="G5" s="188"/>
      <c r="H5" s="188"/>
      <c r="I5" s="189"/>
    </row>
    <row r="6" spans="2:9" ht="76.5" x14ac:dyDescent="0.2">
      <c r="B6" s="29" t="s">
        <v>127</v>
      </c>
      <c r="C6" s="29" t="s">
        <v>128</v>
      </c>
      <c r="D6" s="29" t="s">
        <v>129</v>
      </c>
      <c r="E6" s="29" t="s">
        <v>130</v>
      </c>
      <c r="F6" s="29" t="s">
        <v>131</v>
      </c>
      <c r="G6" s="29" t="s">
        <v>132</v>
      </c>
      <c r="H6" s="29" t="s">
        <v>133</v>
      </c>
      <c r="I6" s="29" t="s">
        <v>134</v>
      </c>
    </row>
    <row r="7" spans="2:9" ht="13.5" thickBot="1" x14ac:dyDescent="0.25">
      <c r="B7" s="30" t="s">
        <v>135</v>
      </c>
      <c r="C7" s="30" t="s">
        <v>136</v>
      </c>
      <c r="D7" s="30" t="s">
        <v>137</v>
      </c>
      <c r="E7" s="30" t="s">
        <v>138</v>
      </c>
      <c r="F7" s="30" t="s">
        <v>139</v>
      </c>
      <c r="G7" s="30" t="s">
        <v>140</v>
      </c>
      <c r="H7" s="30" t="s">
        <v>141</v>
      </c>
      <c r="I7" s="30" t="s">
        <v>142</v>
      </c>
    </row>
    <row r="8" spans="2:9" ht="12.75" customHeight="1" x14ac:dyDescent="0.2">
      <c r="B8" s="31" t="s">
        <v>143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</row>
    <row r="9" spans="2:9" ht="12.75" customHeight="1" x14ac:dyDescent="0.2">
      <c r="B9" s="31" t="s">
        <v>144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2:9" x14ac:dyDescent="0.2">
      <c r="B10" s="33" t="s">
        <v>145</v>
      </c>
      <c r="C10" s="32">
        <v>0</v>
      </c>
      <c r="D10" s="32">
        <v>0</v>
      </c>
      <c r="E10" s="32">
        <v>0</v>
      </c>
      <c r="F10" s="32">
        <v>0</v>
      </c>
      <c r="G10" s="34">
        <v>0</v>
      </c>
      <c r="H10" s="32">
        <v>0</v>
      </c>
      <c r="I10" s="32">
        <v>0</v>
      </c>
    </row>
    <row r="11" spans="2:9" x14ac:dyDescent="0.2">
      <c r="B11" s="33" t="s">
        <v>146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</row>
    <row r="12" spans="2:9" x14ac:dyDescent="0.2">
      <c r="B12" s="33" t="s">
        <v>147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</row>
    <row r="13" spans="2:9" ht="12.75" customHeight="1" x14ac:dyDescent="0.2">
      <c r="B13" s="31" t="s">
        <v>148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</row>
    <row r="14" spans="2:9" x14ac:dyDescent="0.2">
      <c r="B14" s="33" t="s">
        <v>149</v>
      </c>
      <c r="C14" s="32">
        <v>0</v>
      </c>
      <c r="D14" s="32">
        <v>0</v>
      </c>
      <c r="E14" s="32">
        <v>0</v>
      </c>
      <c r="F14" s="32">
        <v>0</v>
      </c>
      <c r="G14" s="34">
        <v>0</v>
      </c>
      <c r="H14" s="32">
        <v>0</v>
      </c>
      <c r="I14" s="32">
        <v>0</v>
      </c>
    </row>
    <row r="15" spans="2:9" x14ac:dyDescent="0.2">
      <c r="B15" s="33" t="s">
        <v>150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</row>
    <row r="16" spans="2:9" x14ac:dyDescent="0.2">
      <c r="B16" s="33" t="s">
        <v>151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</row>
    <row r="17" spans="2:9" x14ac:dyDescent="0.2">
      <c r="B17" s="31" t="s">
        <v>152</v>
      </c>
      <c r="C17" s="32">
        <f>+'FORMATO 1'!G59</f>
        <v>2701043</v>
      </c>
      <c r="D17" s="35">
        <f>+'[1]BG-E-D '!$F$45</f>
        <v>1144520290</v>
      </c>
      <c r="E17" s="35">
        <f>+'[1]BG-E-D '!$E$45</f>
        <v>1139896279</v>
      </c>
      <c r="F17" s="35">
        <v>0</v>
      </c>
      <c r="G17" s="35">
        <f>+C17+D17-E17+F17</f>
        <v>7325054</v>
      </c>
      <c r="H17" s="35">
        <v>0</v>
      </c>
      <c r="I17" s="35">
        <v>0</v>
      </c>
    </row>
    <row r="18" spans="2:9" x14ac:dyDescent="0.2">
      <c r="B18" s="36"/>
      <c r="C18" s="34"/>
      <c r="D18" s="34"/>
      <c r="E18" s="34"/>
      <c r="F18" s="34"/>
      <c r="G18" s="34"/>
      <c r="H18" s="34"/>
      <c r="I18" s="34"/>
    </row>
    <row r="19" spans="2:9" ht="12.75" customHeight="1" x14ac:dyDescent="0.2">
      <c r="B19" s="37" t="s">
        <v>153</v>
      </c>
      <c r="C19" s="32">
        <f>+C17</f>
        <v>2701043</v>
      </c>
      <c r="D19" s="32">
        <f>+D17</f>
        <v>1144520290</v>
      </c>
      <c r="E19" s="32">
        <f>+E17</f>
        <v>1139896279</v>
      </c>
      <c r="F19" s="32">
        <f>+F17</f>
        <v>0</v>
      </c>
      <c r="G19" s="32">
        <f>+G17</f>
        <v>7325054</v>
      </c>
      <c r="H19" s="32">
        <v>0</v>
      </c>
      <c r="I19" s="32">
        <v>0</v>
      </c>
    </row>
    <row r="20" spans="2:9" x14ac:dyDescent="0.2">
      <c r="B20" s="31"/>
      <c r="C20" s="32"/>
      <c r="D20" s="32"/>
      <c r="E20" s="32"/>
      <c r="F20" s="32"/>
      <c r="G20" s="32"/>
      <c r="H20" s="32"/>
      <c r="I20" s="32"/>
    </row>
    <row r="21" spans="2:9" ht="12.75" customHeight="1" x14ac:dyDescent="0.2">
      <c r="B21" s="31" t="s">
        <v>154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</row>
    <row r="22" spans="2:9" ht="12.75" customHeight="1" x14ac:dyDescent="0.2">
      <c r="B22" s="36" t="s">
        <v>155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</row>
    <row r="23" spans="2:9" ht="12.75" customHeight="1" x14ac:dyDescent="0.2">
      <c r="B23" s="36" t="s">
        <v>156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2:9" ht="12.75" customHeight="1" x14ac:dyDescent="0.2">
      <c r="B24" s="36" t="s">
        <v>157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2:9" x14ac:dyDescent="0.2">
      <c r="B25" s="38"/>
      <c r="C25" s="39"/>
      <c r="D25" s="39"/>
      <c r="E25" s="39"/>
      <c r="F25" s="39"/>
      <c r="G25" s="39"/>
      <c r="H25" s="39"/>
      <c r="I25" s="39"/>
    </row>
    <row r="26" spans="2:9" ht="25.5" x14ac:dyDescent="0.2">
      <c r="B26" s="37" t="s">
        <v>158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</row>
    <row r="27" spans="2:9" ht="12.75" customHeight="1" x14ac:dyDescent="0.2">
      <c r="B27" s="36" t="s">
        <v>159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</row>
    <row r="28" spans="2:9" ht="12.75" customHeight="1" x14ac:dyDescent="0.2">
      <c r="B28" s="36" t="s">
        <v>160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</row>
    <row r="29" spans="2:9" ht="12.75" customHeight="1" x14ac:dyDescent="0.2">
      <c r="B29" s="36" t="s">
        <v>161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</row>
    <row r="30" spans="2:9" ht="13.5" thickBot="1" x14ac:dyDescent="0.25">
      <c r="B30" s="40"/>
      <c r="C30" s="41"/>
      <c r="D30" s="41"/>
      <c r="E30" s="41"/>
      <c r="F30" s="41"/>
      <c r="G30" s="41"/>
      <c r="H30" s="41"/>
      <c r="I30" s="41"/>
    </row>
    <row r="31" spans="2:9" ht="18.75" customHeight="1" x14ac:dyDescent="0.2">
      <c r="B31" s="190" t="s">
        <v>162</v>
      </c>
      <c r="C31" s="190"/>
      <c r="D31" s="190"/>
      <c r="E31" s="190"/>
      <c r="F31" s="190"/>
      <c r="G31" s="190"/>
      <c r="H31" s="190"/>
      <c r="I31" s="190"/>
    </row>
    <row r="32" spans="2:9" x14ac:dyDescent="0.2">
      <c r="B32" s="42" t="s">
        <v>163</v>
      </c>
      <c r="C32" s="43"/>
      <c r="D32" s="44"/>
      <c r="E32" s="44"/>
      <c r="F32" s="44"/>
      <c r="G32" s="44"/>
      <c r="H32" s="44"/>
      <c r="I32" s="44"/>
    </row>
    <row r="33" spans="2:9" ht="13.5" thickBot="1" x14ac:dyDescent="0.25">
      <c r="B33" s="45"/>
      <c r="C33" s="43"/>
      <c r="D33" s="43"/>
      <c r="E33" s="43"/>
      <c r="F33" s="43"/>
      <c r="G33" s="43"/>
      <c r="H33" s="43"/>
      <c r="I33" s="43"/>
    </row>
    <row r="34" spans="2:9" ht="38.25" customHeight="1" x14ac:dyDescent="0.2">
      <c r="B34" s="191" t="s">
        <v>164</v>
      </c>
      <c r="C34" s="191" t="s">
        <v>165</v>
      </c>
      <c r="D34" s="191" t="s">
        <v>166</v>
      </c>
      <c r="E34" s="46" t="s">
        <v>167</v>
      </c>
      <c r="F34" s="191" t="s">
        <v>168</v>
      </c>
      <c r="G34" s="46" t="s">
        <v>169</v>
      </c>
      <c r="H34" s="43"/>
      <c r="I34" s="43"/>
    </row>
    <row r="35" spans="2:9" ht="15.75" customHeight="1" thickBot="1" x14ac:dyDescent="0.25">
      <c r="B35" s="192"/>
      <c r="C35" s="192"/>
      <c r="D35" s="192"/>
      <c r="E35" s="47" t="s">
        <v>170</v>
      </c>
      <c r="F35" s="192"/>
      <c r="G35" s="47" t="s">
        <v>171</v>
      </c>
      <c r="H35" s="43"/>
      <c r="I35" s="43"/>
    </row>
    <row r="36" spans="2:9" x14ac:dyDescent="0.2">
      <c r="B36" s="48" t="s">
        <v>172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43"/>
      <c r="I36" s="43"/>
    </row>
    <row r="37" spans="2:9" x14ac:dyDescent="0.2">
      <c r="B37" s="36" t="s">
        <v>173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43"/>
      <c r="I37" s="43"/>
    </row>
    <row r="38" spans="2:9" x14ac:dyDescent="0.2">
      <c r="B38" s="36" t="s">
        <v>174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43"/>
      <c r="I38" s="43"/>
    </row>
    <row r="39" spans="2:9" ht="13.5" thickBot="1" x14ac:dyDescent="0.25">
      <c r="B39" s="49" t="s">
        <v>175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43"/>
      <c r="I39" s="43"/>
    </row>
    <row r="44" spans="2:9" x14ac:dyDescent="0.2">
      <c r="B44" s="182" t="s">
        <v>123</v>
      </c>
      <c r="C44" s="182"/>
      <c r="D44" s="182"/>
      <c r="E44" s="182"/>
      <c r="F44" s="183" t="s">
        <v>434</v>
      </c>
      <c r="G44" s="183"/>
      <c r="H44" s="183"/>
      <c r="I44" s="183"/>
    </row>
    <row r="45" spans="2:9" x14ac:dyDescent="0.2">
      <c r="B45" s="183" t="s">
        <v>124</v>
      </c>
      <c r="C45" s="183"/>
      <c r="D45" s="183"/>
      <c r="E45" s="183"/>
      <c r="F45" s="183" t="s">
        <v>125</v>
      </c>
      <c r="G45" s="183"/>
      <c r="H45" s="183"/>
      <c r="I45" s="183"/>
    </row>
  </sheetData>
  <mergeCells count="13">
    <mergeCell ref="B44:E44"/>
    <mergeCell ref="F44:I44"/>
    <mergeCell ref="B45:E45"/>
    <mergeCell ref="F45:I45"/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workbookViewId="0">
      <selection activeCell="H25" sqref="H25:K2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4" t="s">
        <v>120</v>
      </c>
      <c r="C2" s="185"/>
      <c r="D2" s="185"/>
      <c r="E2" s="185"/>
      <c r="F2" s="185"/>
      <c r="G2" s="185"/>
      <c r="H2" s="185"/>
      <c r="I2" s="185"/>
      <c r="J2" s="185"/>
      <c r="K2" s="185"/>
      <c r="L2" s="186"/>
    </row>
    <row r="3" spans="2:12" ht="15.75" thickBot="1" x14ac:dyDescent="0.3">
      <c r="B3" s="187" t="s">
        <v>176</v>
      </c>
      <c r="C3" s="188"/>
      <c r="D3" s="188"/>
      <c r="E3" s="188"/>
      <c r="F3" s="188"/>
      <c r="G3" s="188"/>
      <c r="H3" s="188"/>
      <c r="I3" s="188"/>
      <c r="J3" s="188"/>
      <c r="K3" s="188"/>
      <c r="L3" s="189"/>
    </row>
    <row r="4" spans="2:12" ht="15.75" thickBot="1" x14ac:dyDescent="0.3">
      <c r="B4" s="187" t="s">
        <v>435</v>
      </c>
      <c r="C4" s="188"/>
      <c r="D4" s="188"/>
      <c r="E4" s="188"/>
      <c r="F4" s="188"/>
      <c r="G4" s="188"/>
      <c r="H4" s="188"/>
      <c r="I4" s="188"/>
      <c r="J4" s="188"/>
      <c r="K4" s="188"/>
      <c r="L4" s="189"/>
    </row>
    <row r="5" spans="2:12" ht="15.75" thickBot="1" x14ac:dyDescent="0.3">
      <c r="B5" s="187" t="s">
        <v>1</v>
      </c>
      <c r="C5" s="188"/>
      <c r="D5" s="188"/>
      <c r="E5" s="188"/>
      <c r="F5" s="188"/>
      <c r="G5" s="188"/>
      <c r="H5" s="188"/>
      <c r="I5" s="188"/>
      <c r="J5" s="188"/>
      <c r="K5" s="188"/>
      <c r="L5" s="189"/>
    </row>
    <row r="6" spans="2:12" ht="102" x14ac:dyDescent="0.25">
      <c r="B6" s="51" t="s">
        <v>177</v>
      </c>
      <c r="C6" s="52" t="s">
        <v>178</v>
      </c>
      <c r="D6" s="52" t="s">
        <v>179</v>
      </c>
      <c r="E6" s="52" t="s">
        <v>180</v>
      </c>
      <c r="F6" s="52" t="s">
        <v>181</v>
      </c>
      <c r="G6" s="52" t="s">
        <v>182</v>
      </c>
      <c r="H6" s="52" t="s">
        <v>183</v>
      </c>
      <c r="I6" s="52" t="s">
        <v>184</v>
      </c>
      <c r="J6" s="52" t="s">
        <v>436</v>
      </c>
      <c r="K6" s="52" t="s">
        <v>437</v>
      </c>
      <c r="L6" s="52" t="s">
        <v>438</v>
      </c>
    </row>
    <row r="7" spans="2:12" ht="15.75" thickBot="1" x14ac:dyDescent="0.3">
      <c r="B7" s="30" t="s">
        <v>135</v>
      </c>
      <c r="C7" s="30" t="s">
        <v>136</v>
      </c>
      <c r="D7" s="30" t="s">
        <v>137</v>
      </c>
      <c r="E7" s="30" t="s">
        <v>138</v>
      </c>
      <c r="F7" s="30" t="s">
        <v>139</v>
      </c>
      <c r="G7" s="30" t="s">
        <v>185</v>
      </c>
      <c r="H7" s="30" t="s">
        <v>141</v>
      </c>
      <c r="I7" s="30" t="s">
        <v>142</v>
      </c>
      <c r="J7" s="30" t="s">
        <v>186</v>
      </c>
      <c r="K7" s="30" t="s">
        <v>187</v>
      </c>
      <c r="L7" s="30" t="s">
        <v>188</v>
      </c>
    </row>
    <row r="8" spans="2:12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2:12" ht="25.5" x14ac:dyDescent="0.25">
      <c r="B9" s="55" t="s">
        <v>189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</row>
    <row r="10" spans="2:12" x14ac:dyDescent="0.25">
      <c r="B10" s="56" t="s">
        <v>190</v>
      </c>
      <c r="C10" s="34"/>
      <c r="D10" s="34"/>
      <c r="E10" s="34"/>
      <c r="F10" s="34"/>
      <c r="G10" s="34"/>
      <c r="H10" s="34"/>
      <c r="I10" s="34"/>
      <c r="J10" s="34"/>
      <c r="K10" s="34"/>
      <c r="L10" s="34">
        <v>0</v>
      </c>
    </row>
    <row r="11" spans="2:12" x14ac:dyDescent="0.25">
      <c r="B11" s="56" t="s">
        <v>191</v>
      </c>
      <c r="C11" s="34"/>
      <c r="D11" s="34"/>
      <c r="E11" s="34"/>
      <c r="F11" s="34"/>
      <c r="G11" s="34"/>
      <c r="H11" s="34"/>
      <c r="I11" s="34"/>
      <c r="J11" s="34"/>
      <c r="K11" s="34"/>
      <c r="L11" s="34">
        <v>0</v>
      </c>
    </row>
    <row r="12" spans="2:12" x14ac:dyDescent="0.25">
      <c r="B12" s="56" t="s">
        <v>192</v>
      </c>
      <c r="C12" s="34"/>
      <c r="D12" s="34"/>
      <c r="E12" s="34"/>
      <c r="F12" s="34"/>
      <c r="G12" s="34"/>
      <c r="H12" s="34"/>
      <c r="I12" s="34"/>
      <c r="J12" s="34"/>
      <c r="K12" s="34"/>
      <c r="L12" s="34">
        <v>0</v>
      </c>
    </row>
    <row r="13" spans="2:12" x14ac:dyDescent="0.25">
      <c r="B13" s="56" t="s">
        <v>193</v>
      </c>
      <c r="C13" s="34"/>
      <c r="D13" s="34"/>
      <c r="E13" s="34"/>
      <c r="F13" s="34"/>
      <c r="G13" s="34"/>
      <c r="H13" s="34"/>
      <c r="I13" s="34"/>
      <c r="J13" s="34"/>
      <c r="K13" s="34"/>
      <c r="L13" s="34">
        <v>0</v>
      </c>
    </row>
    <row r="14" spans="2:12" x14ac:dyDescent="0.25">
      <c r="B14" s="57"/>
      <c r="C14" s="34"/>
      <c r="D14" s="34"/>
      <c r="E14" s="34"/>
      <c r="F14" s="34"/>
      <c r="G14" s="34"/>
      <c r="H14" s="34"/>
      <c r="I14" s="34"/>
      <c r="J14" s="34"/>
      <c r="K14" s="34"/>
      <c r="L14" s="34">
        <v>0</v>
      </c>
    </row>
    <row r="15" spans="2:12" x14ac:dyDescent="0.25">
      <c r="B15" s="55" t="s">
        <v>194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</row>
    <row r="16" spans="2:12" x14ac:dyDescent="0.25">
      <c r="B16" s="56" t="s">
        <v>195</v>
      </c>
      <c r="C16" s="34"/>
      <c r="D16" s="34"/>
      <c r="E16" s="34"/>
      <c r="F16" s="34"/>
      <c r="G16" s="34"/>
      <c r="H16" s="34"/>
      <c r="I16" s="34"/>
      <c r="J16" s="34"/>
      <c r="K16" s="34"/>
      <c r="L16" s="34">
        <v>0</v>
      </c>
    </row>
    <row r="17" spans="2:12" x14ac:dyDescent="0.25">
      <c r="B17" s="56" t="s">
        <v>196</v>
      </c>
      <c r="C17" s="34"/>
      <c r="D17" s="34"/>
      <c r="E17" s="34"/>
      <c r="F17" s="34"/>
      <c r="G17" s="34"/>
      <c r="H17" s="34"/>
      <c r="I17" s="34"/>
      <c r="J17" s="34"/>
      <c r="K17" s="34"/>
      <c r="L17" s="34">
        <v>0</v>
      </c>
    </row>
    <row r="18" spans="2:12" x14ac:dyDescent="0.25">
      <c r="B18" s="56" t="s">
        <v>197</v>
      </c>
      <c r="C18" s="34"/>
      <c r="D18" s="34"/>
      <c r="E18" s="34"/>
      <c r="F18" s="34"/>
      <c r="G18" s="34"/>
      <c r="H18" s="34"/>
      <c r="I18" s="34"/>
      <c r="J18" s="34"/>
      <c r="K18" s="34"/>
      <c r="L18" s="34">
        <v>0</v>
      </c>
    </row>
    <row r="19" spans="2:12" x14ac:dyDescent="0.25">
      <c r="B19" s="56" t="s">
        <v>198</v>
      </c>
      <c r="C19" s="34"/>
      <c r="D19" s="34"/>
      <c r="E19" s="34"/>
      <c r="F19" s="34"/>
      <c r="G19" s="34"/>
      <c r="H19" s="34"/>
      <c r="I19" s="34"/>
      <c r="J19" s="34"/>
      <c r="K19" s="34"/>
      <c r="L19" s="34">
        <v>0</v>
      </c>
    </row>
    <row r="20" spans="2:12" x14ac:dyDescent="0.25">
      <c r="B20" s="57"/>
      <c r="C20" s="34"/>
      <c r="D20" s="34"/>
      <c r="E20" s="34"/>
      <c r="F20" s="34"/>
      <c r="G20" s="34"/>
      <c r="H20" s="34"/>
      <c r="I20" s="34"/>
      <c r="J20" s="34"/>
      <c r="K20" s="34"/>
      <c r="L20" s="34">
        <v>0</v>
      </c>
    </row>
    <row r="21" spans="2:12" ht="38.25" x14ac:dyDescent="0.25">
      <c r="B21" s="55" t="s">
        <v>199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</row>
    <row r="22" spans="2:12" ht="15.75" thickBot="1" x14ac:dyDescent="0.3"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5" spans="2:12" x14ac:dyDescent="0.25">
      <c r="B25" s="182" t="s">
        <v>123</v>
      </c>
      <c r="C25" s="182"/>
      <c r="D25" s="182"/>
      <c r="E25" s="182"/>
      <c r="F25" s="155"/>
      <c r="G25" s="155"/>
      <c r="H25" s="183" t="s">
        <v>434</v>
      </c>
      <c r="I25" s="183"/>
      <c r="J25" s="183"/>
      <c r="K25" s="183"/>
    </row>
    <row r="26" spans="2:12" x14ac:dyDescent="0.25">
      <c r="B26" s="183" t="s">
        <v>124</v>
      </c>
      <c r="C26" s="183"/>
      <c r="D26" s="183"/>
      <c r="E26" s="183"/>
      <c r="F26" s="155"/>
      <c r="G26" s="155"/>
      <c r="H26" s="183" t="s">
        <v>125</v>
      </c>
      <c r="I26" s="183"/>
      <c r="J26" s="183"/>
      <c r="K26" s="183"/>
    </row>
  </sheetData>
  <mergeCells count="8">
    <mergeCell ref="B26:E26"/>
    <mergeCell ref="H25:K25"/>
    <mergeCell ref="H26:K26"/>
    <mergeCell ref="B2:L2"/>
    <mergeCell ref="B3:L3"/>
    <mergeCell ref="B4:L4"/>
    <mergeCell ref="B5:L5"/>
    <mergeCell ref="B25:E2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1"/>
  <sheetViews>
    <sheetView zoomScaleNormal="100" workbookViewId="0">
      <pane ySplit="8" topLeftCell="A45" activePane="bottomLeft" state="frozen"/>
      <selection pane="bottomLeft" activeCell="I87" sqref="I8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6" width="2.5703125" style="1" customWidth="1"/>
    <col min="7" max="7" width="11.42578125" style="1"/>
    <col min="8" max="8" width="14.140625" style="1" bestFit="1" customWidth="1"/>
    <col min="9" max="9" width="11.85546875" style="1" bestFit="1" customWidth="1"/>
    <col min="10" max="16384" width="11.42578125" style="1"/>
  </cols>
  <sheetData>
    <row r="1" spans="2:9" ht="13.5" thickBot="1" x14ac:dyDescent="0.25"/>
    <row r="2" spans="2:9" x14ac:dyDescent="0.2">
      <c r="B2" s="173" t="s">
        <v>120</v>
      </c>
      <c r="C2" s="174"/>
      <c r="D2" s="174"/>
      <c r="E2" s="175"/>
    </row>
    <row r="3" spans="2:9" x14ac:dyDescent="0.2">
      <c r="B3" s="194" t="s">
        <v>200</v>
      </c>
      <c r="C3" s="195"/>
      <c r="D3" s="195"/>
      <c r="E3" s="196"/>
    </row>
    <row r="4" spans="2:9" x14ac:dyDescent="0.2">
      <c r="B4" s="194" t="s">
        <v>435</v>
      </c>
      <c r="C4" s="195"/>
      <c r="D4" s="195"/>
      <c r="E4" s="196"/>
    </row>
    <row r="5" spans="2:9" ht="13.5" thickBot="1" x14ac:dyDescent="0.25">
      <c r="B5" s="197" t="s">
        <v>1</v>
      </c>
      <c r="C5" s="198"/>
      <c r="D5" s="198"/>
      <c r="E5" s="199"/>
    </row>
    <row r="6" spans="2:9" ht="13.5" thickBot="1" x14ac:dyDescent="0.25">
      <c r="B6" s="60"/>
      <c r="C6" s="60"/>
      <c r="D6" s="60"/>
      <c r="E6" s="60"/>
    </row>
    <row r="7" spans="2:9" x14ac:dyDescent="0.2">
      <c r="B7" s="214" t="s">
        <v>2</v>
      </c>
      <c r="C7" s="24" t="s">
        <v>201</v>
      </c>
      <c r="D7" s="206" t="s">
        <v>202</v>
      </c>
      <c r="E7" s="24" t="s">
        <v>203</v>
      </c>
    </row>
    <row r="8" spans="2:9" ht="13.5" thickBot="1" x14ac:dyDescent="0.25">
      <c r="B8" s="215"/>
      <c r="C8" s="25" t="s">
        <v>204</v>
      </c>
      <c r="D8" s="207"/>
      <c r="E8" s="25" t="s">
        <v>205</v>
      </c>
    </row>
    <row r="9" spans="2:9" x14ac:dyDescent="0.2">
      <c r="B9" s="61" t="s">
        <v>206</v>
      </c>
      <c r="C9" s="62">
        <f>+C10+C11+C12</f>
        <v>315909000</v>
      </c>
      <c r="D9" s="62">
        <f>+D10+D11+D12</f>
        <v>1131623296</v>
      </c>
      <c r="E9" s="62">
        <f>+E10+E11+E12</f>
        <v>1131623296</v>
      </c>
    </row>
    <row r="10" spans="2:9" x14ac:dyDescent="0.2">
      <c r="B10" s="63" t="s">
        <v>207</v>
      </c>
      <c r="C10" s="64">
        <f>+'[1]PTO ING'!$G$15</f>
        <v>315909000</v>
      </c>
      <c r="D10" s="64">
        <f>+'[1]PTO ING'!$R$15+'[1]PTO ING'!$R$24</f>
        <v>328825088</v>
      </c>
      <c r="E10" s="64">
        <f>+D10</f>
        <v>328825088</v>
      </c>
      <c r="H10" s="74"/>
    </row>
    <row r="11" spans="2:9" x14ac:dyDescent="0.2">
      <c r="B11" s="63" t="s">
        <v>208</v>
      </c>
      <c r="C11" s="64">
        <v>0</v>
      </c>
      <c r="D11" s="64">
        <f>+'[1]PTO ING'!$R$20</f>
        <v>802798208</v>
      </c>
      <c r="E11" s="64">
        <f>+D11</f>
        <v>802798208</v>
      </c>
    </row>
    <row r="12" spans="2:9" x14ac:dyDescent="0.2">
      <c r="B12" s="63" t="s">
        <v>209</v>
      </c>
      <c r="C12" s="64">
        <v>0</v>
      </c>
      <c r="D12" s="64">
        <v>0</v>
      </c>
      <c r="E12" s="64">
        <v>0</v>
      </c>
    </row>
    <row r="13" spans="2:9" ht="5.25" customHeight="1" x14ac:dyDescent="0.2">
      <c r="B13" s="61"/>
      <c r="C13" s="64"/>
      <c r="D13" s="64"/>
      <c r="E13" s="64"/>
    </row>
    <row r="14" spans="2:9" ht="15" x14ac:dyDescent="0.2">
      <c r="B14" s="61" t="s">
        <v>210</v>
      </c>
      <c r="C14" s="62">
        <f>+C15+C16</f>
        <v>315909000</v>
      </c>
      <c r="D14" s="62">
        <f>+D15+D16</f>
        <v>1131605836.8399999</v>
      </c>
      <c r="E14" s="62">
        <f>+E15+E16</f>
        <v>1125121755.8399999</v>
      </c>
    </row>
    <row r="15" spans="2:9" x14ac:dyDescent="0.2">
      <c r="B15" s="63" t="s">
        <v>211</v>
      </c>
      <c r="C15" s="64">
        <v>0</v>
      </c>
      <c r="D15" s="64">
        <f>+'[1]PTO ING'!$I$17</f>
        <v>356642</v>
      </c>
      <c r="E15" s="64">
        <f>+D15</f>
        <v>356642</v>
      </c>
    </row>
    <row r="16" spans="2:9" x14ac:dyDescent="0.2">
      <c r="B16" s="63" t="s">
        <v>212</v>
      </c>
      <c r="C16" s="64">
        <f>+C10</f>
        <v>315909000</v>
      </c>
      <c r="D16" s="64">
        <f>+'[1]PTO EG '!$Y$108-D15+1</f>
        <v>1131249194.8399999</v>
      </c>
      <c r="E16" s="64">
        <f>+D16-'[1]BALANZA '!$H$40-'[1]BALANZA '!$H$41-[1]F.A.TER!$D$19</f>
        <v>1124765113.8399999</v>
      </c>
      <c r="H16" s="156" t="s">
        <v>440</v>
      </c>
      <c r="I16" s="74"/>
    </row>
    <row r="17" spans="2:8" x14ac:dyDescent="0.2">
      <c r="B17" s="65"/>
      <c r="C17" s="64"/>
      <c r="D17" s="64"/>
      <c r="E17" s="64"/>
    </row>
    <row r="18" spans="2:8" x14ac:dyDescent="0.2">
      <c r="B18" s="61" t="s">
        <v>213</v>
      </c>
      <c r="C18" s="66">
        <v>0</v>
      </c>
      <c r="D18" s="62">
        <v>0</v>
      </c>
      <c r="E18" s="62">
        <v>0</v>
      </c>
    </row>
    <row r="19" spans="2:8" x14ac:dyDescent="0.2">
      <c r="B19" s="63" t="s">
        <v>214</v>
      </c>
      <c r="C19" s="66">
        <v>0</v>
      </c>
      <c r="D19" s="64">
        <v>0</v>
      </c>
      <c r="E19" s="64">
        <v>0</v>
      </c>
    </row>
    <row r="20" spans="2:8" x14ac:dyDescent="0.2">
      <c r="B20" s="63" t="s">
        <v>215</v>
      </c>
      <c r="C20" s="66">
        <v>0</v>
      </c>
      <c r="D20" s="64">
        <v>0</v>
      </c>
      <c r="E20" s="64">
        <v>0</v>
      </c>
    </row>
    <row r="21" spans="2:8" ht="5.25" customHeight="1" x14ac:dyDescent="0.2">
      <c r="B21" s="65"/>
      <c r="C21" s="64"/>
      <c r="D21" s="64"/>
      <c r="E21" s="64"/>
    </row>
    <row r="22" spans="2:8" x14ac:dyDescent="0.2">
      <c r="B22" s="61" t="s">
        <v>216</v>
      </c>
      <c r="C22" s="62">
        <f>+C9-C14+C18</f>
        <v>0</v>
      </c>
      <c r="D22" s="62">
        <f>+D9-D14+D18</f>
        <v>17459.160000085831</v>
      </c>
      <c r="E22" s="62">
        <f>+E9-E14+E18</f>
        <v>6501540.1600000858</v>
      </c>
    </row>
    <row r="23" spans="2:8" x14ac:dyDescent="0.2">
      <c r="B23" s="61"/>
      <c r="C23" s="64"/>
      <c r="D23" s="65"/>
      <c r="E23" s="65"/>
    </row>
    <row r="24" spans="2:8" x14ac:dyDescent="0.2">
      <c r="B24" s="61" t="s">
        <v>217</v>
      </c>
      <c r="C24" s="61">
        <f t="shared" ref="C24:D24" si="0">+C22-C12</f>
        <v>0</v>
      </c>
      <c r="D24" s="61">
        <f t="shared" si="0"/>
        <v>17459.160000085831</v>
      </c>
      <c r="E24" s="61">
        <f>+E22-E12</f>
        <v>6501540.1600000858</v>
      </c>
    </row>
    <row r="25" spans="2:8" x14ac:dyDescent="0.2">
      <c r="B25" s="61"/>
      <c r="C25" s="64"/>
      <c r="D25" s="65"/>
      <c r="E25" s="65"/>
    </row>
    <row r="26" spans="2:8" ht="25.5" x14ac:dyDescent="0.2">
      <c r="B26" s="61" t="s">
        <v>218</v>
      </c>
      <c r="C26" s="62">
        <f t="shared" ref="C26:D26" si="1">+C24-C18</f>
        <v>0</v>
      </c>
      <c r="D26" s="62">
        <f t="shared" si="1"/>
        <v>17459.160000085831</v>
      </c>
      <c r="E26" s="62">
        <f>+E24-E18</f>
        <v>6501540.1600000858</v>
      </c>
      <c r="H26" s="156" t="s">
        <v>441</v>
      </c>
    </row>
    <row r="27" spans="2:8" ht="13.5" thickBot="1" x14ac:dyDescent="0.25">
      <c r="B27" s="67"/>
      <c r="C27" s="68"/>
      <c r="D27" s="68"/>
      <c r="E27" s="68"/>
    </row>
    <row r="28" spans="2:8" ht="8.25" customHeight="1" thickBot="1" x14ac:dyDescent="0.25">
      <c r="B28" s="216"/>
      <c r="C28" s="216"/>
      <c r="D28" s="216"/>
      <c r="E28" s="216"/>
    </row>
    <row r="29" spans="2:8" ht="13.5" thickBot="1" x14ac:dyDescent="0.25">
      <c r="B29" s="69" t="s">
        <v>219</v>
      </c>
      <c r="C29" s="70" t="s">
        <v>220</v>
      </c>
      <c r="D29" s="70" t="s">
        <v>202</v>
      </c>
      <c r="E29" s="70" t="s">
        <v>221</v>
      </c>
    </row>
    <row r="30" spans="2:8" ht="8.25" customHeight="1" x14ac:dyDescent="0.2">
      <c r="B30" s="71"/>
      <c r="C30" s="64"/>
      <c r="D30" s="64"/>
      <c r="E30" s="64"/>
    </row>
    <row r="31" spans="2:8" x14ac:dyDescent="0.2">
      <c r="B31" s="61" t="s">
        <v>222</v>
      </c>
      <c r="C31" s="62">
        <v>0</v>
      </c>
      <c r="D31" s="61">
        <v>0</v>
      </c>
      <c r="E31" s="61">
        <v>0</v>
      </c>
    </row>
    <row r="32" spans="2:8" x14ac:dyDescent="0.2">
      <c r="B32" s="63" t="s">
        <v>223</v>
      </c>
      <c r="C32" s="64">
        <v>0</v>
      </c>
      <c r="D32" s="65">
        <v>0</v>
      </c>
      <c r="E32" s="65">
        <v>0</v>
      </c>
    </row>
    <row r="33" spans="2:5" x14ac:dyDescent="0.2">
      <c r="B33" s="63" t="s">
        <v>224</v>
      </c>
      <c r="C33" s="64">
        <v>0</v>
      </c>
      <c r="D33" s="65">
        <v>0</v>
      </c>
      <c r="E33" s="65">
        <v>0</v>
      </c>
    </row>
    <row r="34" spans="2:5" ht="3.75" customHeight="1" x14ac:dyDescent="0.2">
      <c r="B34" s="61"/>
      <c r="C34" s="64"/>
      <c r="D34" s="64"/>
      <c r="E34" s="64"/>
    </row>
    <row r="35" spans="2:5" x14ac:dyDescent="0.2">
      <c r="B35" s="61" t="s">
        <v>225</v>
      </c>
      <c r="C35" s="62">
        <f>+C26-C31</f>
        <v>0</v>
      </c>
      <c r="D35" s="62">
        <f>+D26-D31</f>
        <v>17459.160000085831</v>
      </c>
      <c r="E35" s="62">
        <f>+E26-E31</f>
        <v>6501540.1600000858</v>
      </c>
    </row>
    <row r="36" spans="2:5" ht="13.5" thickBot="1" x14ac:dyDescent="0.25">
      <c r="B36" s="72"/>
      <c r="C36" s="73"/>
      <c r="D36" s="73"/>
      <c r="E36" s="73"/>
    </row>
    <row r="37" spans="2:5" ht="9" customHeight="1" thickBot="1" x14ac:dyDescent="0.25">
      <c r="B37" s="74"/>
      <c r="C37" s="74"/>
      <c r="D37" s="74"/>
      <c r="E37" s="74"/>
    </row>
    <row r="38" spans="2:5" x14ac:dyDescent="0.2">
      <c r="B38" s="208" t="s">
        <v>219</v>
      </c>
      <c r="C38" s="210" t="s">
        <v>226</v>
      </c>
      <c r="D38" s="212" t="s">
        <v>202</v>
      </c>
      <c r="E38" s="75" t="s">
        <v>203</v>
      </c>
    </row>
    <row r="39" spans="2:5" ht="13.5" thickBot="1" x14ac:dyDescent="0.25">
      <c r="B39" s="209"/>
      <c r="C39" s="211"/>
      <c r="D39" s="213"/>
      <c r="E39" s="76" t="s">
        <v>221</v>
      </c>
    </row>
    <row r="40" spans="2:5" ht="7.5" customHeight="1" x14ac:dyDescent="0.2">
      <c r="B40" s="77"/>
      <c r="C40" s="78"/>
      <c r="D40" s="78"/>
      <c r="E40" s="78"/>
    </row>
    <row r="41" spans="2:5" x14ac:dyDescent="0.2">
      <c r="B41" s="79" t="s">
        <v>227</v>
      </c>
      <c r="C41" s="80">
        <v>0</v>
      </c>
      <c r="D41" s="80">
        <v>0</v>
      </c>
      <c r="E41" s="80">
        <v>0</v>
      </c>
    </row>
    <row r="42" spans="2:5" x14ac:dyDescent="0.2">
      <c r="B42" s="81" t="s">
        <v>228</v>
      </c>
      <c r="C42" s="78">
        <v>0</v>
      </c>
      <c r="D42" s="82">
        <v>0</v>
      </c>
      <c r="E42" s="82">
        <v>0</v>
      </c>
    </row>
    <row r="43" spans="2:5" x14ac:dyDescent="0.2">
      <c r="B43" s="81" t="s">
        <v>229</v>
      </c>
      <c r="C43" s="78">
        <v>0</v>
      </c>
      <c r="D43" s="82">
        <v>0</v>
      </c>
      <c r="E43" s="82">
        <v>0</v>
      </c>
    </row>
    <row r="44" spans="2:5" x14ac:dyDescent="0.2">
      <c r="B44" s="79" t="s">
        <v>230</v>
      </c>
      <c r="C44" s="80">
        <v>0</v>
      </c>
      <c r="D44" s="80">
        <v>0</v>
      </c>
      <c r="E44" s="80">
        <v>0</v>
      </c>
    </row>
    <row r="45" spans="2:5" x14ac:dyDescent="0.2">
      <c r="B45" s="81" t="s">
        <v>231</v>
      </c>
      <c r="C45" s="78">
        <v>0</v>
      </c>
      <c r="D45" s="82">
        <v>0</v>
      </c>
      <c r="E45" s="82">
        <v>0</v>
      </c>
    </row>
    <row r="46" spans="2:5" x14ac:dyDescent="0.2">
      <c r="B46" s="81" t="s">
        <v>232</v>
      </c>
      <c r="C46" s="78">
        <v>0</v>
      </c>
      <c r="D46" s="82">
        <v>0</v>
      </c>
      <c r="E46" s="82">
        <v>0</v>
      </c>
    </row>
    <row r="47" spans="2:5" ht="6" customHeight="1" x14ac:dyDescent="0.2">
      <c r="B47" s="79"/>
      <c r="C47" s="78"/>
      <c r="D47" s="78"/>
      <c r="E47" s="78"/>
    </row>
    <row r="48" spans="2:5" x14ac:dyDescent="0.2">
      <c r="B48" s="79" t="s">
        <v>233</v>
      </c>
      <c r="C48" s="80">
        <v>0</v>
      </c>
      <c r="D48" s="79">
        <v>0</v>
      </c>
      <c r="E48" s="79">
        <v>0</v>
      </c>
    </row>
    <row r="49" spans="2:8" ht="13.5" thickBot="1" x14ac:dyDescent="0.25">
      <c r="B49" s="83"/>
      <c r="C49" s="84"/>
      <c r="D49" s="83"/>
      <c r="E49" s="83"/>
    </row>
    <row r="50" spans="2:8" ht="9" customHeight="1" thickBot="1" x14ac:dyDescent="0.25">
      <c r="B50" s="74"/>
      <c r="C50" s="74"/>
      <c r="D50" s="74"/>
      <c r="E50" s="74"/>
    </row>
    <row r="51" spans="2:8" x14ac:dyDescent="0.2">
      <c r="B51" s="208" t="s">
        <v>219</v>
      </c>
      <c r="C51" s="75" t="s">
        <v>201</v>
      </c>
      <c r="D51" s="212" t="s">
        <v>202</v>
      </c>
      <c r="E51" s="75" t="s">
        <v>203</v>
      </c>
    </row>
    <row r="52" spans="2:8" ht="13.5" thickBot="1" x14ac:dyDescent="0.25">
      <c r="B52" s="209"/>
      <c r="C52" s="76" t="s">
        <v>220</v>
      </c>
      <c r="D52" s="213"/>
      <c r="E52" s="76" t="s">
        <v>221</v>
      </c>
    </row>
    <row r="53" spans="2:8" ht="7.5" customHeight="1" x14ac:dyDescent="0.2">
      <c r="B53" s="77"/>
      <c r="C53" s="78"/>
      <c r="D53" s="78"/>
      <c r="E53" s="78"/>
    </row>
    <row r="54" spans="2:8" x14ac:dyDescent="0.2">
      <c r="B54" s="82" t="s">
        <v>234</v>
      </c>
      <c r="C54" s="78">
        <f>+C10</f>
        <v>315909000</v>
      </c>
      <c r="D54" s="82">
        <f>+D10</f>
        <v>328825088</v>
      </c>
      <c r="E54" s="82">
        <f>+E10</f>
        <v>328825088</v>
      </c>
      <c r="H54" s="74"/>
    </row>
    <row r="55" spans="2:8" ht="5.25" customHeight="1" x14ac:dyDescent="0.2">
      <c r="B55" s="82"/>
      <c r="C55" s="78"/>
      <c r="D55" s="82"/>
      <c r="E55" s="82"/>
    </row>
    <row r="56" spans="2:8" x14ac:dyDescent="0.2">
      <c r="B56" s="85" t="s">
        <v>235</v>
      </c>
      <c r="C56" s="78">
        <v>0</v>
      </c>
      <c r="D56" s="82">
        <v>0</v>
      </c>
      <c r="E56" s="82">
        <v>0</v>
      </c>
    </row>
    <row r="57" spans="2:8" x14ac:dyDescent="0.2">
      <c r="B57" s="81" t="s">
        <v>228</v>
      </c>
      <c r="C57" s="78">
        <v>0</v>
      </c>
      <c r="D57" s="82">
        <v>0</v>
      </c>
      <c r="E57" s="82">
        <v>0</v>
      </c>
    </row>
    <row r="58" spans="2:8" x14ac:dyDescent="0.2">
      <c r="B58" s="81" t="s">
        <v>231</v>
      </c>
      <c r="C58" s="78">
        <v>0</v>
      </c>
      <c r="D58" s="82">
        <v>0</v>
      </c>
      <c r="E58" s="82">
        <v>0</v>
      </c>
    </row>
    <row r="59" spans="2:8" ht="5.25" customHeight="1" x14ac:dyDescent="0.2">
      <c r="B59" s="86"/>
      <c r="C59" s="78"/>
      <c r="D59" s="82"/>
      <c r="E59" s="82"/>
    </row>
    <row r="60" spans="2:8" x14ac:dyDescent="0.2">
      <c r="B60" s="86" t="s">
        <v>211</v>
      </c>
      <c r="C60" s="78">
        <v>0</v>
      </c>
      <c r="D60" s="78">
        <f>+D15</f>
        <v>356642</v>
      </c>
      <c r="E60" s="78">
        <f>+E15</f>
        <v>356642</v>
      </c>
    </row>
    <row r="61" spans="2:8" x14ac:dyDescent="0.2">
      <c r="B61" s="86"/>
      <c r="C61" s="78"/>
      <c r="D61" s="78"/>
      <c r="E61" s="78"/>
    </row>
    <row r="62" spans="2:8" x14ac:dyDescent="0.2">
      <c r="B62" s="86" t="s">
        <v>214</v>
      </c>
      <c r="C62" s="87">
        <v>0</v>
      </c>
      <c r="D62" s="78">
        <v>0</v>
      </c>
      <c r="E62" s="78">
        <v>0</v>
      </c>
    </row>
    <row r="63" spans="2:8" ht="8.25" customHeight="1" x14ac:dyDescent="0.2">
      <c r="B63" s="86"/>
      <c r="C63" s="78"/>
      <c r="D63" s="78"/>
      <c r="E63" s="78"/>
    </row>
    <row r="64" spans="2:8" x14ac:dyDescent="0.2">
      <c r="B64" s="88" t="s">
        <v>236</v>
      </c>
      <c r="C64" s="80">
        <f>+C54+C56-C60+C62</f>
        <v>315909000</v>
      </c>
      <c r="D64" s="80">
        <f>+D54+D56-D60+D62</f>
        <v>328468446</v>
      </c>
      <c r="E64" s="80">
        <f>+E54+E56-E60+E62</f>
        <v>328468446</v>
      </c>
    </row>
    <row r="65" spans="2:9" ht="6" customHeight="1" x14ac:dyDescent="0.2">
      <c r="B65" s="88"/>
      <c r="C65" s="80"/>
      <c r="D65" s="79"/>
      <c r="E65" s="79"/>
    </row>
    <row r="66" spans="2:9" ht="25.5" x14ac:dyDescent="0.2">
      <c r="B66" s="89" t="s">
        <v>237</v>
      </c>
      <c r="C66" s="80">
        <f>+C64-C56</f>
        <v>315909000</v>
      </c>
      <c r="D66" s="80">
        <f>+D64-D56</f>
        <v>328468446</v>
      </c>
      <c r="E66" s="80">
        <f>+E64-E56</f>
        <v>328468446</v>
      </c>
    </row>
    <row r="67" spans="2:9" ht="6" customHeight="1" thickBot="1" x14ac:dyDescent="0.25">
      <c r="B67" s="83"/>
      <c r="C67" s="84"/>
      <c r="D67" s="83"/>
      <c r="E67" s="83"/>
    </row>
    <row r="68" spans="2:9" ht="10.5" customHeight="1" thickBot="1" x14ac:dyDescent="0.25">
      <c r="B68" s="74"/>
      <c r="C68" s="74"/>
      <c r="D68" s="74"/>
      <c r="E68" s="74"/>
    </row>
    <row r="69" spans="2:9" x14ac:dyDescent="0.2">
      <c r="B69" s="208" t="s">
        <v>219</v>
      </c>
      <c r="C69" s="210" t="s">
        <v>226</v>
      </c>
      <c r="D69" s="212" t="s">
        <v>202</v>
      </c>
      <c r="E69" s="75" t="s">
        <v>203</v>
      </c>
    </row>
    <row r="70" spans="2:9" ht="13.5" thickBot="1" x14ac:dyDescent="0.25">
      <c r="B70" s="209"/>
      <c r="C70" s="211"/>
      <c r="D70" s="213"/>
      <c r="E70" s="76" t="s">
        <v>221</v>
      </c>
    </row>
    <row r="71" spans="2:9" x14ac:dyDescent="0.2">
      <c r="B71" s="77"/>
      <c r="C71" s="78"/>
      <c r="D71" s="78"/>
      <c r="E71" s="78"/>
    </row>
    <row r="72" spans="2:9" x14ac:dyDescent="0.2">
      <c r="B72" s="82" t="s">
        <v>208</v>
      </c>
      <c r="C72" s="78">
        <f>+C11</f>
        <v>0</v>
      </c>
      <c r="D72" s="78">
        <f>+D11</f>
        <v>802798208</v>
      </c>
      <c r="E72" s="78">
        <f>+E11</f>
        <v>802798208</v>
      </c>
    </row>
    <row r="73" spans="2:9" ht="5.25" customHeight="1" x14ac:dyDescent="0.2">
      <c r="B73" s="82"/>
      <c r="C73" s="78"/>
      <c r="D73" s="82"/>
      <c r="E73" s="82"/>
    </row>
    <row r="74" spans="2:9" ht="25.5" x14ac:dyDescent="0.2">
      <c r="B74" s="90" t="s">
        <v>238</v>
      </c>
      <c r="C74" s="78">
        <v>0</v>
      </c>
      <c r="D74" s="82">
        <v>0</v>
      </c>
      <c r="E74" s="82">
        <v>0</v>
      </c>
    </row>
    <row r="75" spans="2:9" x14ac:dyDescent="0.2">
      <c r="B75" s="81" t="s">
        <v>229</v>
      </c>
      <c r="C75" s="78">
        <v>0</v>
      </c>
      <c r="D75" s="82">
        <v>0</v>
      </c>
      <c r="E75" s="82">
        <v>0</v>
      </c>
    </row>
    <row r="76" spans="2:9" x14ac:dyDescent="0.2">
      <c r="B76" s="81" t="s">
        <v>232</v>
      </c>
      <c r="C76" s="78">
        <v>0</v>
      </c>
      <c r="D76" s="82">
        <v>0</v>
      </c>
      <c r="E76" s="82">
        <v>0</v>
      </c>
    </row>
    <row r="77" spans="2:9" ht="8.25" customHeight="1" x14ac:dyDescent="0.2">
      <c r="B77" s="86"/>
      <c r="C77" s="78"/>
      <c r="D77" s="82"/>
      <c r="E77" s="82"/>
    </row>
    <row r="78" spans="2:9" x14ac:dyDescent="0.2">
      <c r="B78" s="86" t="s">
        <v>239</v>
      </c>
      <c r="C78" s="78">
        <f>+C16</f>
        <v>315909000</v>
      </c>
      <c r="D78" s="78">
        <f>+D16</f>
        <v>1131249194.8399999</v>
      </c>
      <c r="E78" s="78">
        <f>+E16</f>
        <v>1124765113.8399999</v>
      </c>
      <c r="H78" s="74"/>
      <c r="I78" s="74"/>
    </row>
    <row r="79" spans="2:9" ht="6.75" customHeight="1" x14ac:dyDescent="0.2">
      <c r="B79" s="86"/>
      <c r="C79" s="78"/>
      <c r="D79" s="78"/>
      <c r="E79" s="78"/>
    </row>
    <row r="80" spans="2:9" x14ac:dyDescent="0.2">
      <c r="B80" s="86" t="s">
        <v>215</v>
      </c>
      <c r="C80" s="87">
        <v>0</v>
      </c>
      <c r="D80" s="78">
        <v>0</v>
      </c>
      <c r="E80" s="78">
        <v>0</v>
      </c>
    </row>
    <row r="81" spans="2:10" x14ac:dyDescent="0.2">
      <c r="B81" s="86"/>
      <c r="C81" s="78"/>
      <c r="D81" s="78"/>
      <c r="E81" s="78"/>
    </row>
    <row r="82" spans="2:10" x14ac:dyDescent="0.2">
      <c r="B82" s="88" t="s">
        <v>240</v>
      </c>
      <c r="C82" s="157">
        <f>+C72+C74-C78+C80</f>
        <v>-315909000</v>
      </c>
      <c r="D82" s="157">
        <f>+D72+D74-D78+D80</f>
        <v>-328450986.83999991</v>
      </c>
      <c r="E82" s="157">
        <f>+E72+E74-E78+E80</f>
        <v>-321966905.83999991</v>
      </c>
      <c r="H82" s="74"/>
      <c r="J82" s="74"/>
    </row>
    <row r="83" spans="2:10" x14ac:dyDescent="0.2">
      <c r="B83" s="88"/>
      <c r="C83" s="80"/>
      <c r="D83" s="79"/>
      <c r="E83" s="79"/>
    </row>
    <row r="84" spans="2:10" ht="25.5" x14ac:dyDescent="0.2">
      <c r="B84" s="89" t="s">
        <v>241</v>
      </c>
      <c r="C84" s="80">
        <f>+C82-C74</f>
        <v>-315909000</v>
      </c>
      <c r="D84" s="80">
        <f>+D82-D74</f>
        <v>-328450986.83999991</v>
      </c>
      <c r="E84" s="80">
        <f>+E82-E74</f>
        <v>-321966905.83999991</v>
      </c>
      <c r="H84" s="74"/>
    </row>
    <row r="85" spans="2:10" ht="4.5" customHeight="1" thickBot="1" x14ac:dyDescent="0.25">
      <c r="B85" s="83"/>
      <c r="C85" s="84"/>
      <c r="D85" s="83"/>
      <c r="E85" s="83"/>
    </row>
    <row r="88" spans="2:10" x14ac:dyDescent="0.2">
      <c r="D88" s="22"/>
      <c r="E88" s="22"/>
    </row>
    <row r="89" spans="2:10" x14ac:dyDescent="0.2">
      <c r="D89" s="91"/>
      <c r="E89" s="91"/>
    </row>
    <row r="90" spans="2:10" x14ac:dyDescent="0.2">
      <c r="B90" s="26" t="s">
        <v>123</v>
      </c>
      <c r="C90" s="183" t="s">
        <v>434</v>
      </c>
      <c r="D90" s="183"/>
      <c r="E90" s="183"/>
      <c r="F90" s="183"/>
    </row>
    <row r="91" spans="2:10" ht="25.5" x14ac:dyDescent="0.2">
      <c r="B91" s="21" t="s">
        <v>124</v>
      </c>
      <c r="C91" s="193" t="s">
        <v>125</v>
      </c>
      <c r="D91" s="193"/>
      <c r="E91" s="193"/>
      <c r="F91" s="193"/>
    </row>
  </sheetData>
  <mergeCells count="17">
    <mergeCell ref="D51:D52"/>
    <mergeCell ref="B2:E2"/>
    <mergeCell ref="B3:E3"/>
    <mergeCell ref="B4:E4"/>
    <mergeCell ref="B5:E5"/>
    <mergeCell ref="B7:B8"/>
    <mergeCell ref="D7:D8"/>
    <mergeCell ref="B28:E28"/>
    <mergeCell ref="B38:B39"/>
    <mergeCell ref="C38:C39"/>
    <mergeCell ref="D38:D39"/>
    <mergeCell ref="B51:B52"/>
    <mergeCell ref="B69:B70"/>
    <mergeCell ref="C69:C70"/>
    <mergeCell ref="D69:D70"/>
    <mergeCell ref="C90:F90"/>
    <mergeCell ref="C91:F91"/>
  </mergeCells>
  <pageMargins left="0.7" right="0.7" top="0.32" bottom="0.35" header="0.28000000000000003" footer="0.3"/>
  <pageSetup scale="7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6"/>
  <sheetViews>
    <sheetView zoomScaleNormal="100" workbookViewId="0">
      <pane ySplit="8" topLeftCell="A57" activePane="bottomLeft" state="frozen"/>
      <selection pane="bottomLeft" activeCell="I75" sqref="I7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11" customWidth="1"/>
    <col min="4" max="4" width="18" style="1" customWidth="1"/>
    <col min="5" max="5" width="14.7109375" style="111" customWidth="1"/>
    <col min="6" max="6" width="13.85546875" style="1" customWidth="1"/>
    <col min="7" max="7" width="14.85546875" style="1" customWidth="1"/>
    <col min="8" max="8" width="13.7109375" style="111" customWidth="1"/>
    <col min="9" max="16384" width="11" style="1"/>
  </cols>
  <sheetData>
    <row r="1" spans="2:10" ht="13.5" thickBot="1" x14ac:dyDescent="0.25"/>
    <row r="2" spans="2:10" x14ac:dyDescent="0.2">
      <c r="B2" s="173" t="s">
        <v>120</v>
      </c>
      <c r="C2" s="174"/>
      <c r="D2" s="174"/>
      <c r="E2" s="174"/>
      <c r="F2" s="174"/>
      <c r="G2" s="174"/>
      <c r="H2" s="175"/>
    </row>
    <row r="3" spans="2:10" x14ac:dyDescent="0.2">
      <c r="B3" s="194" t="s">
        <v>291</v>
      </c>
      <c r="C3" s="195"/>
      <c r="D3" s="195"/>
      <c r="E3" s="195"/>
      <c r="F3" s="195"/>
      <c r="G3" s="195"/>
      <c r="H3" s="196"/>
    </row>
    <row r="4" spans="2:10" x14ac:dyDescent="0.2">
      <c r="B4" s="194" t="s">
        <v>435</v>
      </c>
      <c r="C4" s="195"/>
      <c r="D4" s="195"/>
      <c r="E4" s="195"/>
      <c r="F4" s="195"/>
      <c r="G4" s="195"/>
      <c r="H4" s="196"/>
    </row>
    <row r="5" spans="2:10" ht="13.5" thickBot="1" x14ac:dyDescent="0.25">
      <c r="B5" s="197" t="s">
        <v>1</v>
      </c>
      <c r="C5" s="198"/>
      <c r="D5" s="198"/>
      <c r="E5" s="198"/>
      <c r="F5" s="198"/>
      <c r="G5" s="198"/>
      <c r="H5" s="199"/>
    </row>
    <row r="6" spans="2:10" ht="13.5" thickBot="1" x14ac:dyDescent="0.25">
      <c r="B6" s="23"/>
      <c r="C6" s="200" t="s">
        <v>292</v>
      </c>
      <c r="D6" s="201"/>
      <c r="E6" s="201"/>
      <c r="F6" s="201"/>
      <c r="G6" s="202"/>
      <c r="H6" s="203" t="s">
        <v>293</v>
      </c>
    </row>
    <row r="7" spans="2:10" x14ac:dyDescent="0.2">
      <c r="B7" s="112" t="s">
        <v>219</v>
      </c>
      <c r="C7" s="203" t="s">
        <v>294</v>
      </c>
      <c r="D7" s="206" t="s">
        <v>246</v>
      </c>
      <c r="E7" s="203" t="s">
        <v>247</v>
      </c>
      <c r="F7" s="203" t="s">
        <v>202</v>
      </c>
      <c r="G7" s="203" t="s">
        <v>295</v>
      </c>
      <c r="H7" s="204"/>
    </row>
    <row r="8" spans="2:10" ht="13.5" thickBot="1" x14ac:dyDescent="0.25">
      <c r="B8" s="113" t="s">
        <v>135</v>
      </c>
      <c r="C8" s="205"/>
      <c r="D8" s="207"/>
      <c r="E8" s="205"/>
      <c r="F8" s="205"/>
      <c r="G8" s="205"/>
      <c r="H8" s="205"/>
    </row>
    <row r="9" spans="2:10" x14ac:dyDescent="0.2">
      <c r="B9" s="79" t="s">
        <v>296</v>
      </c>
      <c r="C9" s="96"/>
      <c r="D9" s="114"/>
      <c r="E9" s="96"/>
      <c r="F9" s="114"/>
      <c r="G9" s="114"/>
      <c r="H9" s="96"/>
    </row>
    <row r="10" spans="2:10" x14ac:dyDescent="0.2">
      <c r="B10" s="86" t="s">
        <v>297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</row>
    <row r="11" spans="2:10" x14ac:dyDescent="0.2">
      <c r="B11" s="86" t="s">
        <v>298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</row>
    <row r="12" spans="2:10" x14ac:dyDescent="0.2">
      <c r="B12" s="86" t="s">
        <v>299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</row>
    <row r="13" spans="2:10" x14ac:dyDescent="0.2">
      <c r="B13" s="86" t="s">
        <v>300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</row>
    <row r="14" spans="2:10" x14ac:dyDescent="0.2">
      <c r="B14" s="86" t="s">
        <v>301</v>
      </c>
      <c r="C14" s="96">
        <v>0</v>
      </c>
      <c r="D14" s="96">
        <f>+'[1]PTO ING'!$I$28</f>
        <v>12559446</v>
      </c>
      <c r="E14" s="96">
        <f>+D14</f>
        <v>12559446</v>
      </c>
      <c r="F14" s="96">
        <f>+D14</f>
        <v>12559446</v>
      </c>
      <c r="G14" s="96">
        <f>+D14</f>
        <v>12559446</v>
      </c>
      <c r="H14" s="96">
        <f>+D14</f>
        <v>12559446</v>
      </c>
      <c r="J14" s="1" t="s">
        <v>439</v>
      </c>
    </row>
    <row r="15" spans="2:10" x14ac:dyDescent="0.2">
      <c r="B15" s="86" t="s">
        <v>302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</row>
    <row r="16" spans="2:10" x14ac:dyDescent="0.2">
      <c r="B16" s="86" t="s">
        <v>303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</row>
    <row r="17" spans="2:8" ht="25.5" x14ac:dyDescent="0.2">
      <c r="B17" s="90" t="s">
        <v>304</v>
      </c>
      <c r="C17" s="96">
        <f t="shared" ref="C17:H17" si="0">SUM(C18:C28)</f>
        <v>315909000</v>
      </c>
      <c r="D17" s="96">
        <f t="shared" si="0"/>
        <v>356642</v>
      </c>
      <c r="E17" s="96">
        <f t="shared" si="0"/>
        <v>316265642</v>
      </c>
      <c r="F17" s="96">
        <f t="shared" si="0"/>
        <v>316265642</v>
      </c>
      <c r="G17" s="96">
        <f t="shared" si="0"/>
        <v>316265642</v>
      </c>
      <c r="H17" s="160">
        <f t="shared" si="0"/>
        <v>356642</v>
      </c>
    </row>
    <row r="18" spans="2:8" x14ac:dyDescent="0.2">
      <c r="B18" s="115" t="s">
        <v>305</v>
      </c>
      <c r="C18" s="96">
        <f>+'[1]PTO ING'!$G$15</f>
        <v>315909000</v>
      </c>
      <c r="D18" s="96">
        <v>0</v>
      </c>
      <c r="E18" s="96">
        <v>315909000</v>
      </c>
      <c r="F18" s="96">
        <f>+E18</f>
        <v>315909000</v>
      </c>
      <c r="G18" s="96">
        <f>+E18</f>
        <v>315909000</v>
      </c>
      <c r="H18" s="116">
        <f>+G18-E18</f>
        <v>0</v>
      </c>
    </row>
    <row r="19" spans="2:8" x14ac:dyDescent="0.2">
      <c r="B19" s="115" t="s">
        <v>306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</row>
    <row r="20" spans="2:8" x14ac:dyDescent="0.2">
      <c r="B20" s="115" t="s">
        <v>307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</row>
    <row r="21" spans="2:8" x14ac:dyDescent="0.2">
      <c r="B21" s="115" t="s">
        <v>308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</row>
    <row r="22" spans="2:8" x14ac:dyDescent="0.2">
      <c r="B22" s="115" t="s">
        <v>309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</row>
    <row r="23" spans="2:8" ht="25.5" x14ac:dyDescent="0.2">
      <c r="B23" s="117" t="s">
        <v>310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</row>
    <row r="24" spans="2:8" ht="25.5" x14ac:dyDescent="0.2">
      <c r="B24" s="117" t="s">
        <v>311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</row>
    <row r="25" spans="2:8" x14ac:dyDescent="0.2">
      <c r="B25" s="115" t="s">
        <v>312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</row>
    <row r="26" spans="2:8" x14ac:dyDescent="0.2">
      <c r="B26" s="115" t="s">
        <v>313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</row>
    <row r="27" spans="2:8" x14ac:dyDescent="0.2">
      <c r="B27" s="115" t="s">
        <v>314</v>
      </c>
      <c r="C27" s="96">
        <v>0</v>
      </c>
      <c r="D27" s="96">
        <f>+'[1]PTO ING'!$I$17</f>
        <v>356642</v>
      </c>
      <c r="E27" s="96">
        <f>+D27</f>
        <v>356642</v>
      </c>
      <c r="F27" s="96">
        <f>+D27</f>
        <v>356642</v>
      </c>
      <c r="G27" s="96">
        <f>+D27</f>
        <v>356642</v>
      </c>
      <c r="H27" s="96">
        <f>+D27</f>
        <v>356642</v>
      </c>
    </row>
    <row r="28" spans="2:8" ht="25.5" x14ac:dyDescent="0.2">
      <c r="B28" s="117" t="s">
        <v>315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</row>
    <row r="29" spans="2:8" ht="25.5" x14ac:dyDescent="0.2">
      <c r="B29" s="90" t="s">
        <v>316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</row>
    <row r="30" spans="2:8" x14ac:dyDescent="0.2">
      <c r="B30" s="115" t="s">
        <v>317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</row>
    <row r="31" spans="2:8" x14ac:dyDescent="0.2">
      <c r="B31" s="115" t="s">
        <v>318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</row>
    <row r="32" spans="2:8" x14ac:dyDescent="0.2">
      <c r="B32" s="115" t="s">
        <v>319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</row>
    <row r="33" spans="2:8" ht="25.5" x14ac:dyDescent="0.2">
      <c r="B33" s="117" t="s">
        <v>320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</row>
    <row r="34" spans="2:8" x14ac:dyDescent="0.2">
      <c r="B34" s="115" t="s">
        <v>321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</row>
    <row r="35" spans="2:8" x14ac:dyDescent="0.2">
      <c r="B35" s="86" t="s">
        <v>322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</row>
    <row r="36" spans="2:8" x14ac:dyDescent="0.2">
      <c r="B36" s="86" t="s">
        <v>323</v>
      </c>
      <c r="C36" s="96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</row>
    <row r="37" spans="2:8" x14ac:dyDescent="0.2">
      <c r="B37" s="115" t="s">
        <v>324</v>
      </c>
      <c r="C37" s="96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</row>
    <row r="38" spans="2:8" x14ac:dyDescent="0.2">
      <c r="B38" s="86" t="s">
        <v>325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</row>
    <row r="39" spans="2:8" x14ac:dyDescent="0.2">
      <c r="B39" s="115" t="s">
        <v>326</v>
      </c>
      <c r="C39" s="96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</row>
    <row r="40" spans="2:8" x14ac:dyDescent="0.2">
      <c r="B40" s="115" t="s">
        <v>327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  <c r="H40" s="96">
        <v>0</v>
      </c>
    </row>
    <row r="41" spans="2:8" ht="8.25" customHeight="1" x14ac:dyDescent="0.2">
      <c r="B41" s="118"/>
      <c r="C41" s="96"/>
      <c r="D41" s="96"/>
      <c r="E41" s="96"/>
      <c r="F41" s="114"/>
      <c r="G41" s="114"/>
      <c r="H41" s="96"/>
    </row>
    <row r="42" spans="2:8" ht="25.5" x14ac:dyDescent="0.2">
      <c r="B42" s="61" t="s">
        <v>328</v>
      </c>
      <c r="C42" s="119">
        <f t="shared" ref="C42:H42" si="1">+C10+C11+C12+C13+C14+C15+C16+C17+C29+C35+C36+C38</f>
        <v>315909000</v>
      </c>
      <c r="D42" s="119">
        <f t="shared" si="1"/>
        <v>12916088</v>
      </c>
      <c r="E42" s="119">
        <f t="shared" si="1"/>
        <v>328825088</v>
      </c>
      <c r="F42" s="119">
        <f t="shared" si="1"/>
        <v>328825088</v>
      </c>
      <c r="G42" s="119">
        <f t="shared" si="1"/>
        <v>328825088</v>
      </c>
      <c r="H42" s="119">
        <f t="shared" si="1"/>
        <v>12916088</v>
      </c>
    </row>
    <row r="43" spans="2:8" ht="7.5" customHeight="1" x14ac:dyDescent="0.2">
      <c r="B43" s="82"/>
      <c r="C43" s="96"/>
      <c r="D43" s="82"/>
      <c r="E43" s="120"/>
      <c r="F43" s="82"/>
      <c r="G43" s="82"/>
      <c r="H43" s="120"/>
    </row>
    <row r="44" spans="2:8" ht="25.5" x14ac:dyDescent="0.2">
      <c r="B44" s="61" t="s">
        <v>329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96">
        <v>0</v>
      </c>
    </row>
    <row r="45" spans="2:8" ht="5.25" customHeight="1" x14ac:dyDescent="0.2">
      <c r="B45" s="120"/>
      <c r="C45" s="96"/>
      <c r="D45" s="122"/>
      <c r="E45" s="96"/>
      <c r="F45" s="122"/>
      <c r="G45" s="122"/>
      <c r="H45" s="96"/>
    </row>
    <row r="46" spans="2:8" x14ac:dyDescent="0.2">
      <c r="B46" s="123" t="s">
        <v>330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</row>
    <row r="47" spans="2:8" x14ac:dyDescent="0.2">
      <c r="B47" s="124" t="s">
        <v>331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</row>
    <row r="48" spans="2:8" ht="25.5" x14ac:dyDescent="0.2">
      <c r="B48" s="125" t="s">
        <v>332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</row>
    <row r="49" spans="2:8" ht="25.5" x14ac:dyDescent="0.2">
      <c r="B49" s="117" t="s">
        <v>333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</row>
    <row r="50" spans="2:8" ht="25.5" x14ac:dyDescent="0.2">
      <c r="B50" s="117" t="s">
        <v>334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</row>
    <row r="51" spans="2:8" ht="38.25" x14ac:dyDescent="0.2">
      <c r="B51" s="117" t="s">
        <v>335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</row>
    <row r="52" spans="2:8" x14ac:dyDescent="0.2">
      <c r="B52" s="117" t="s">
        <v>336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</row>
    <row r="53" spans="2:8" ht="25.5" x14ac:dyDescent="0.2">
      <c r="B53" s="117" t="s">
        <v>337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</row>
    <row r="54" spans="2:8" ht="25.5" x14ac:dyDescent="0.2">
      <c r="B54" s="117" t="s">
        <v>338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</row>
    <row r="55" spans="2:8" ht="25.5" x14ac:dyDescent="0.2">
      <c r="B55" s="117" t="s">
        <v>339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</row>
    <row r="56" spans="2:8" x14ac:dyDescent="0.2">
      <c r="B56" s="90" t="s">
        <v>340</v>
      </c>
      <c r="C56" s="96">
        <v>0</v>
      </c>
      <c r="D56" s="96">
        <f>SUM(D57:D60)</f>
        <v>802798208</v>
      </c>
      <c r="E56" s="96">
        <f>SUM(E57:E60)</f>
        <v>802798208</v>
      </c>
      <c r="F56" s="96">
        <f>SUM(F57:F60)</f>
        <v>802798208</v>
      </c>
      <c r="G56" s="96">
        <f>SUM(G57:G60)</f>
        <v>802798208</v>
      </c>
      <c r="H56" s="160">
        <f>SUM(H57:H60)</f>
        <v>802798208</v>
      </c>
    </row>
    <row r="57" spans="2:8" x14ac:dyDescent="0.2">
      <c r="B57" s="117" t="s">
        <v>341</v>
      </c>
      <c r="C57" s="96">
        <f>+'[1]PTO ING'!$G$20</f>
        <v>0</v>
      </c>
      <c r="D57" s="96">
        <f>+'[1]PTO ING'!$I$20</f>
        <v>802798208</v>
      </c>
      <c r="E57" s="96">
        <f>+D57+C57</f>
        <v>802798208</v>
      </c>
      <c r="F57" s="96">
        <f>+E57</f>
        <v>802798208</v>
      </c>
      <c r="G57" s="96">
        <f>+E57</f>
        <v>802798208</v>
      </c>
      <c r="H57" s="96">
        <f>+D57</f>
        <v>802798208</v>
      </c>
    </row>
    <row r="58" spans="2:8" x14ac:dyDescent="0.2">
      <c r="B58" s="117" t="s">
        <v>342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</row>
    <row r="59" spans="2:8" x14ac:dyDescent="0.2">
      <c r="B59" s="117" t="s">
        <v>343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</row>
    <row r="60" spans="2:8" x14ac:dyDescent="0.2">
      <c r="B60" s="117" t="s">
        <v>344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</row>
    <row r="61" spans="2:8" x14ac:dyDescent="0.2">
      <c r="B61" s="90" t="s">
        <v>345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</row>
    <row r="62" spans="2:8" ht="25.5" x14ac:dyDescent="0.2">
      <c r="B62" s="117" t="s">
        <v>346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</row>
    <row r="63" spans="2:8" x14ac:dyDescent="0.2">
      <c r="B63" s="117" t="s">
        <v>347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</row>
    <row r="64" spans="2:8" ht="38.25" x14ac:dyDescent="0.2">
      <c r="B64" s="90" t="s">
        <v>348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</row>
    <row r="65" spans="2:8" x14ac:dyDescent="0.2">
      <c r="B65" s="126" t="s">
        <v>349</v>
      </c>
      <c r="C65" s="127">
        <v>0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</row>
    <row r="66" spans="2:8" x14ac:dyDescent="0.2">
      <c r="B66" s="118"/>
      <c r="C66" s="96"/>
      <c r="D66" s="96"/>
      <c r="E66" s="96"/>
      <c r="F66" s="122"/>
      <c r="G66" s="122"/>
      <c r="H66" s="96"/>
    </row>
    <row r="67" spans="2:8" ht="25.5" x14ac:dyDescent="0.2">
      <c r="B67" s="61" t="s">
        <v>350</v>
      </c>
      <c r="C67" s="119">
        <f t="shared" ref="C67:H67" si="2">+C47+C56+C61+C64+C65</f>
        <v>0</v>
      </c>
      <c r="D67" s="119">
        <f t="shared" si="2"/>
        <v>802798208</v>
      </c>
      <c r="E67" s="119">
        <f t="shared" si="2"/>
        <v>802798208</v>
      </c>
      <c r="F67" s="119">
        <f t="shared" si="2"/>
        <v>802798208</v>
      </c>
      <c r="G67" s="119">
        <f t="shared" si="2"/>
        <v>802798208</v>
      </c>
      <c r="H67" s="119">
        <f t="shared" si="2"/>
        <v>802798208</v>
      </c>
    </row>
    <row r="68" spans="2:8" x14ac:dyDescent="0.2">
      <c r="B68" s="128"/>
      <c r="C68" s="96"/>
      <c r="D68" s="122"/>
      <c r="E68" s="96"/>
      <c r="F68" s="122"/>
      <c r="G68" s="122"/>
      <c r="H68" s="96"/>
    </row>
    <row r="69" spans="2:8" ht="25.5" x14ac:dyDescent="0.2">
      <c r="B69" s="61" t="s">
        <v>351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</row>
    <row r="70" spans="2:8" x14ac:dyDescent="0.2">
      <c r="B70" s="128" t="s">
        <v>352</v>
      </c>
      <c r="C70" s="96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</row>
    <row r="71" spans="2:8" x14ac:dyDescent="0.2">
      <c r="B71" s="128"/>
      <c r="C71" s="96"/>
      <c r="D71" s="114"/>
      <c r="E71" s="96"/>
      <c r="F71" s="114"/>
      <c r="G71" s="114"/>
      <c r="H71" s="96"/>
    </row>
    <row r="72" spans="2:8" x14ac:dyDescent="0.2">
      <c r="B72" s="61" t="s">
        <v>353</v>
      </c>
      <c r="C72" s="119">
        <f t="shared" ref="C72:H72" si="3">+C42+C67+C69</f>
        <v>315909000</v>
      </c>
      <c r="D72" s="119">
        <f t="shared" si="3"/>
        <v>815714296</v>
      </c>
      <c r="E72" s="119">
        <f t="shared" si="3"/>
        <v>1131623296</v>
      </c>
      <c r="F72" s="119">
        <f t="shared" si="3"/>
        <v>1131623296</v>
      </c>
      <c r="G72" s="119">
        <f t="shared" si="3"/>
        <v>1131623296</v>
      </c>
      <c r="H72" s="119">
        <f t="shared" si="3"/>
        <v>815714296</v>
      </c>
    </row>
    <row r="73" spans="2:8" x14ac:dyDescent="0.2">
      <c r="B73" s="128"/>
      <c r="C73" s="96"/>
      <c r="D73" s="114"/>
      <c r="E73" s="96"/>
      <c r="F73" s="114"/>
      <c r="G73" s="114"/>
      <c r="H73" s="96"/>
    </row>
    <row r="74" spans="2:8" x14ac:dyDescent="0.2">
      <c r="B74" s="61" t="s">
        <v>290</v>
      </c>
      <c r="C74" s="96"/>
      <c r="D74" s="114"/>
      <c r="E74" s="96"/>
      <c r="F74" s="114"/>
      <c r="G74" s="114"/>
      <c r="H74" s="96"/>
    </row>
    <row r="75" spans="2:8" ht="25.5" x14ac:dyDescent="0.2">
      <c r="B75" s="128" t="s">
        <v>354</v>
      </c>
      <c r="C75" s="96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</row>
    <row r="76" spans="2:8" ht="25.5" x14ac:dyDescent="0.2">
      <c r="B76" s="128" t="s">
        <v>355</v>
      </c>
      <c r="C76" s="96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</row>
    <row r="77" spans="2:8" ht="25.5" x14ac:dyDescent="0.2">
      <c r="B77" s="61" t="s">
        <v>356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</row>
    <row r="78" spans="2:8" ht="13.5" thickBot="1" x14ac:dyDescent="0.25">
      <c r="B78" s="129"/>
      <c r="C78" s="130"/>
      <c r="D78" s="131"/>
      <c r="E78" s="130"/>
      <c r="F78" s="131"/>
      <c r="G78" s="131"/>
      <c r="H78" s="130"/>
    </row>
    <row r="84" spans="2:8" x14ac:dyDescent="0.2">
      <c r="B84" s="182" t="s">
        <v>123</v>
      </c>
      <c r="C84" s="182"/>
      <c r="E84" s="183" t="s">
        <v>434</v>
      </c>
      <c r="F84" s="183"/>
      <c r="G84" s="183"/>
      <c r="H84" s="183"/>
    </row>
    <row r="85" spans="2:8" ht="12.75" customHeight="1" x14ac:dyDescent="0.2">
      <c r="B85" s="172" t="s">
        <v>124</v>
      </c>
      <c r="C85" s="172"/>
      <c r="D85" s="152"/>
      <c r="E85" s="193" t="s">
        <v>125</v>
      </c>
      <c r="F85" s="193"/>
      <c r="G85" s="193"/>
      <c r="H85" s="193"/>
    </row>
    <row r="86" spans="2:8" x14ac:dyDescent="0.2">
      <c r="B86" s="172"/>
      <c r="C86" s="172"/>
      <c r="D86" s="153"/>
    </row>
  </sheetData>
  <mergeCells count="15">
    <mergeCell ref="E84:H84"/>
    <mergeCell ref="E85:H85"/>
    <mergeCell ref="B2:H2"/>
    <mergeCell ref="B3:H3"/>
    <mergeCell ref="B4:H4"/>
    <mergeCell ref="B5:H5"/>
    <mergeCell ref="C6:G6"/>
    <mergeCell ref="B84:C84"/>
    <mergeCell ref="B85:C8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8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6"/>
  <sheetViews>
    <sheetView zoomScale="110" zoomScaleNormal="110" workbookViewId="0">
      <pane ySplit="9" topLeftCell="A145" activePane="bottomLeft" state="frozen"/>
      <selection pane="bottomLeft" activeCell="A163" sqref="A163:XFD163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73" t="s">
        <v>120</v>
      </c>
      <c r="C2" s="174"/>
      <c r="D2" s="174"/>
      <c r="E2" s="174"/>
      <c r="F2" s="174"/>
      <c r="G2" s="174"/>
      <c r="H2" s="174"/>
      <c r="I2" s="217"/>
    </row>
    <row r="3" spans="2:9" x14ac:dyDescent="0.2">
      <c r="B3" s="194" t="s">
        <v>242</v>
      </c>
      <c r="C3" s="195"/>
      <c r="D3" s="195"/>
      <c r="E3" s="195"/>
      <c r="F3" s="195"/>
      <c r="G3" s="195"/>
      <c r="H3" s="195"/>
      <c r="I3" s="218"/>
    </row>
    <row r="4" spans="2:9" x14ac:dyDescent="0.2">
      <c r="B4" s="194" t="s">
        <v>432</v>
      </c>
      <c r="C4" s="195"/>
      <c r="D4" s="195"/>
      <c r="E4" s="195"/>
      <c r="F4" s="195"/>
      <c r="G4" s="195"/>
      <c r="H4" s="195"/>
      <c r="I4" s="218"/>
    </row>
    <row r="5" spans="2:9" x14ac:dyDescent="0.2">
      <c r="B5" s="194" t="s">
        <v>443</v>
      </c>
      <c r="C5" s="195"/>
      <c r="D5" s="195"/>
      <c r="E5" s="195"/>
      <c r="F5" s="195"/>
      <c r="G5" s="195"/>
      <c r="H5" s="195"/>
      <c r="I5" s="218"/>
    </row>
    <row r="6" spans="2:9" ht="13.5" thickBot="1" x14ac:dyDescent="0.25">
      <c r="B6" s="197" t="s">
        <v>1</v>
      </c>
      <c r="C6" s="198"/>
      <c r="D6" s="198"/>
      <c r="E6" s="198"/>
      <c r="F6" s="198"/>
      <c r="G6" s="198"/>
      <c r="H6" s="198"/>
      <c r="I6" s="219"/>
    </row>
    <row r="7" spans="2:9" ht="15.75" customHeight="1" x14ac:dyDescent="0.2">
      <c r="B7" s="173" t="s">
        <v>2</v>
      </c>
      <c r="C7" s="175"/>
      <c r="D7" s="173" t="s">
        <v>244</v>
      </c>
      <c r="E7" s="174"/>
      <c r="F7" s="174"/>
      <c r="G7" s="174"/>
      <c r="H7" s="175"/>
      <c r="I7" s="203" t="s">
        <v>245</v>
      </c>
    </row>
    <row r="8" spans="2:9" ht="15" customHeight="1" thickBot="1" x14ac:dyDescent="0.25">
      <c r="B8" s="194"/>
      <c r="C8" s="196"/>
      <c r="D8" s="197"/>
      <c r="E8" s="198"/>
      <c r="F8" s="198"/>
      <c r="G8" s="198"/>
      <c r="H8" s="199"/>
      <c r="I8" s="204"/>
    </row>
    <row r="9" spans="2:9" ht="26.25" thickBot="1" x14ac:dyDescent="0.25">
      <c r="B9" s="197"/>
      <c r="C9" s="199"/>
      <c r="D9" s="151" t="s">
        <v>204</v>
      </c>
      <c r="E9" s="25" t="s">
        <v>246</v>
      </c>
      <c r="F9" s="151" t="s">
        <v>255</v>
      </c>
      <c r="G9" s="151" t="s">
        <v>202</v>
      </c>
      <c r="H9" s="151" t="s">
        <v>205</v>
      </c>
      <c r="I9" s="205"/>
    </row>
    <row r="10" spans="2:9" x14ac:dyDescent="0.2">
      <c r="B10" s="150" t="s">
        <v>431</v>
      </c>
      <c r="C10" s="149"/>
      <c r="D10" s="123">
        <f>+D11+D19+D29+D39+D49+D59+D63+D72+D76</f>
        <v>0</v>
      </c>
      <c r="E10" s="158">
        <f>+E11+E19+E29+E39+E49+E59+E63+E72+E76</f>
        <v>356893</v>
      </c>
      <c r="F10" s="158">
        <f>+F11+F19+F29+F39+F49+F59+F63+F72+F76</f>
        <v>356893</v>
      </c>
      <c r="G10" s="158">
        <f>+G11+G19+G29+G39+G49+G59+G63+G72+G76</f>
        <v>356642</v>
      </c>
      <c r="H10" s="158">
        <f>+H11+H19+H29+H39+H49+H59+H63+H72+H76</f>
        <v>356642</v>
      </c>
      <c r="I10" s="123">
        <f>+E10-H10</f>
        <v>251</v>
      </c>
    </row>
    <row r="11" spans="2:9" x14ac:dyDescent="0.2">
      <c r="B11" s="140" t="s">
        <v>429</v>
      </c>
      <c r="C11" s="139"/>
      <c r="D11" s="120">
        <f t="shared" ref="D11:I11" si="0">SUM(D12:D18)</f>
        <v>0</v>
      </c>
      <c r="E11" s="159">
        <f t="shared" si="0"/>
        <v>356893</v>
      </c>
      <c r="F11" s="159">
        <f t="shared" si="0"/>
        <v>356893</v>
      </c>
      <c r="G11" s="159">
        <f t="shared" si="0"/>
        <v>356642</v>
      </c>
      <c r="H11" s="159">
        <f t="shared" si="0"/>
        <v>356642</v>
      </c>
      <c r="I11" s="159">
        <f t="shared" si="0"/>
        <v>251</v>
      </c>
    </row>
    <row r="12" spans="2:9" x14ac:dyDescent="0.2">
      <c r="B12" s="142" t="s">
        <v>428</v>
      </c>
      <c r="C12" s="141"/>
      <c r="D12" s="120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</row>
    <row r="13" spans="2:9" x14ac:dyDescent="0.2">
      <c r="B13" s="142" t="s">
        <v>427</v>
      </c>
      <c r="C13" s="141"/>
      <c r="D13" s="120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</row>
    <row r="14" spans="2:9" x14ac:dyDescent="0.2">
      <c r="B14" s="142" t="s">
        <v>426</v>
      </c>
      <c r="C14" s="141"/>
      <c r="D14" s="120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</row>
    <row r="15" spans="2:9" x14ac:dyDescent="0.2">
      <c r="B15" s="142" t="s">
        <v>425</v>
      </c>
      <c r="C15" s="141"/>
      <c r="D15" s="120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</row>
    <row r="16" spans="2:9" x14ac:dyDescent="0.2">
      <c r="B16" s="142" t="s">
        <v>424</v>
      </c>
      <c r="C16" s="141"/>
      <c r="D16" s="120">
        <v>0</v>
      </c>
      <c r="E16" s="96">
        <f>+'[1]PTO ING'!$I$17+251</f>
        <v>356893</v>
      </c>
      <c r="F16" s="96">
        <f>+E16</f>
        <v>356893</v>
      </c>
      <c r="G16" s="160">
        <v>356642</v>
      </c>
      <c r="H16" s="96">
        <f>+G16</f>
        <v>356642</v>
      </c>
      <c r="I16" s="96">
        <f>+F16-H16</f>
        <v>251</v>
      </c>
    </row>
    <row r="17" spans="2:9" x14ac:dyDescent="0.2">
      <c r="B17" s="142" t="s">
        <v>423</v>
      </c>
      <c r="C17" s="141"/>
      <c r="D17" s="120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</row>
    <row r="18" spans="2:9" x14ac:dyDescent="0.2">
      <c r="B18" s="142" t="s">
        <v>422</v>
      </c>
      <c r="C18" s="141"/>
      <c r="D18" s="120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</row>
    <row r="19" spans="2:9" x14ac:dyDescent="0.2">
      <c r="B19" s="140" t="s">
        <v>421</v>
      </c>
      <c r="C19" s="139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</row>
    <row r="20" spans="2:9" x14ac:dyDescent="0.2">
      <c r="B20" s="142" t="s">
        <v>420</v>
      </c>
      <c r="C20" s="141"/>
      <c r="D20" s="120">
        <v>0</v>
      </c>
      <c r="E20" s="96">
        <v>0</v>
      </c>
      <c r="F20" s="120">
        <v>0</v>
      </c>
      <c r="G20" s="96">
        <v>0</v>
      </c>
      <c r="H20" s="96">
        <v>0</v>
      </c>
      <c r="I20" s="96">
        <v>0</v>
      </c>
    </row>
    <row r="21" spans="2:9" x14ac:dyDescent="0.2">
      <c r="B21" s="142" t="s">
        <v>419</v>
      </c>
      <c r="C21" s="141"/>
      <c r="D21" s="120">
        <v>0</v>
      </c>
      <c r="E21" s="96">
        <v>0</v>
      </c>
      <c r="F21" s="120">
        <v>0</v>
      </c>
      <c r="G21" s="96">
        <v>0</v>
      </c>
      <c r="H21" s="96">
        <v>0</v>
      </c>
      <c r="I21" s="96">
        <v>0</v>
      </c>
    </row>
    <row r="22" spans="2:9" x14ac:dyDescent="0.2">
      <c r="B22" s="142" t="s">
        <v>418</v>
      </c>
      <c r="C22" s="141"/>
      <c r="D22" s="120">
        <v>0</v>
      </c>
      <c r="E22" s="96">
        <v>0</v>
      </c>
      <c r="F22" s="120">
        <v>0</v>
      </c>
      <c r="G22" s="96">
        <v>0</v>
      </c>
      <c r="H22" s="96">
        <v>0</v>
      </c>
      <c r="I22" s="96">
        <v>0</v>
      </c>
    </row>
    <row r="23" spans="2:9" x14ac:dyDescent="0.2">
      <c r="B23" s="142" t="s">
        <v>417</v>
      </c>
      <c r="C23" s="141"/>
      <c r="D23" s="120">
        <v>0</v>
      </c>
      <c r="E23" s="96">
        <v>0</v>
      </c>
      <c r="F23" s="120">
        <v>0</v>
      </c>
      <c r="G23" s="96">
        <v>0</v>
      </c>
      <c r="H23" s="96">
        <v>0</v>
      </c>
      <c r="I23" s="96">
        <v>0</v>
      </c>
    </row>
    <row r="24" spans="2:9" x14ac:dyDescent="0.2">
      <c r="B24" s="142" t="s">
        <v>416</v>
      </c>
      <c r="C24" s="141"/>
      <c r="D24" s="120">
        <v>0</v>
      </c>
      <c r="E24" s="96">
        <v>0</v>
      </c>
      <c r="F24" s="120">
        <v>0</v>
      </c>
      <c r="G24" s="96">
        <v>0</v>
      </c>
      <c r="H24" s="96">
        <v>0</v>
      </c>
      <c r="I24" s="96">
        <v>0</v>
      </c>
    </row>
    <row r="25" spans="2:9" x14ac:dyDescent="0.2">
      <c r="B25" s="142" t="s">
        <v>415</v>
      </c>
      <c r="C25" s="141"/>
      <c r="D25" s="120">
        <v>0</v>
      </c>
      <c r="E25" s="96">
        <v>0</v>
      </c>
      <c r="F25" s="120">
        <v>0</v>
      </c>
      <c r="G25" s="96">
        <v>0</v>
      </c>
      <c r="H25" s="96">
        <v>0</v>
      </c>
      <c r="I25" s="96">
        <v>0</v>
      </c>
    </row>
    <row r="26" spans="2:9" x14ac:dyDescent="0.2">
      <c r="B26" s="142" t="s">
        <v>414</v>
      </c>
      <c r="C26" s="141"/>
      <c r="D26" s="120">
        <v>0</v>
      </c>
      <c r="E26" s="96">
        <v>0</v>
      </c>
      <c r="F26" s="120">
        <v>0</v>
      </c>
      <c r="G26" s="96">
        <v>0</v>
      </c>
      <c r="H26" s="96">
        <v>0</v>
      </c>
      <c r="I26" s="96">
        <v>0</v>
      </c>
    </row>
    <row r="27" spans="2:9" x14ac:dyDescent="0.2">
      <c r="B27" s="142" t="s">
        <v>413</v>
      </c>
      <c r="C27" s="141"/>
      <c r="D27" s="120">
        <v>0</v>
      </c>
      <c r="E27" s="96">
        <v>0</v>
      </c>
      <c r="F27" s="120">
        <v>0</v>
      </c>
      <c r="G27" s="96">
        <v>0</v>
      </c>
      <c r="H27" s="96">
        <v>0</v>
      </c>
      <c r="I27" s="96">
        <v>0</v>
      </c>
    </row>
    <row r="28" spans="2:9" x14ac:dyDescent="0.2">
      <c r="B28" s="142" t="s">
        <v>412</v>
      </c>
      <c r="C28" s="141"/>
      <c r="D28" s="120">
        <v>0</v>
      </c>
      <c r="E28" s="96">
        <v>0</v>
      </c>
      <c r="F28" s="120">
        <v>0</v>
      </c>
      <c r="G28" s="96">
        <v>0</v>
      </c>
      <c r="H28" s="96">
        <v>0</v>
      </c>
      <c r="I28" s="96">
        <v>0</v>
      </c>
    </row>
    <row r="29" spans="2:9" x14ac:dyDescent="0.2">
      <c r="B29" s="140" t="s">
        <v>411</v>
      </c>
      <c r="C29" s="139"/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</row>
    <row r="30" spans="2:9" x14ac:dyDescent="0.2">
      <c r="B30" s="142" t="s">
        <v>410</v>
      </c>
      <c r="C30" s="141"/>
      <c r="D30" s="120">
        <v>0</v>
      </c>
      <c r="E30" s="96">
        <v>0</v>
      </c>
      <c r="F30" s="120">
        <v>0</v>
      </c>
      <c r="G30" s="96">
        <v>0</v>
      </c>
      <c r="H30" s="96">
        <v>0</v>
      </c>
      <c r="I30" s="96">
        <v>0</v>
      </c>
    </row>
    <row r="31" spans="2:9" x14ac:dyDescent="0.2">
      <c r="B31" s="142" t="s">
        <v>409</v>
      </c>
      <c r="C31" s="141"/>
      <c r="D31" s="120">
        <v>0</v>
      </c>
      <c r="E31" s="96">
        <v>0</v>
      </c>
      <c r="F31" s="120">
        <v>0</v>
      </c>
      <c r="G31" s="96">
        <v>0</v>
      </c>
      <c r="H31" s="96">
        <v>0</v>
      </c>
      <c r="I31" s="96">
        <v>0</v>
      </c>
    </row>
    <row r="32" spans="2:9" x14ac:dyDescent="0.2">
      <c r="B32" s="142" t="s">
        <v>408</v>
      </c>
      <c r="C32" s="141"/>
      <c r="D32" s="120">
        <v>0</v>
      </c>
      <c r="E32" s="96">
        <v>0</v>
      </c>
      <c r="F32" s="120">
        <v>0</v>
      </c>
      <c r="G32" s="96">
        <v>0</v>
      </c>
      <c r="H32" s="96">
        <v>0</v>
      </c>
      <c r="I32" s="96">
        <v>0</v>
      </c>
    </row>
    <row r="33" spans="2:9" x14ac:dyDescent="0.2">
      <c r="B33" s="142" t="s">
        <v>407</v>
      </c>
      <c r="C33" s="141"/>
      <c r="D33" s="120">
        <v>0</v>
      </c>
      <c r="E33" s="96">
        <v>0</v>
      </c>
      <c r="F33" s="120">
        <v>0</v>
      </c>
      <c r="G33" s="96">
        <v>0</v>
      </c>
      <c r="H33" s="96">
        <v>0</v>
      </c>
      <c r="I33" s="96">
        <v>0</v>
      </c>
    </row>
    <row r="34" spans="2:9" x14ac:dyDescent="0.2">
      <c r="B34" s="142" t="s">
        <v>406</v>
      </c>
      <c r="C34" s="141"/>
      <c r="D34" s="120">
        <v>0</v>
      </c>
      <c r="E34" s="96">
        <v>0</v>
      </c>
      <c r="F34" s="120">
        <v>0</v>
      </c>
      <c r="G34" s="96">
        <v>0</v>
      </c>
      <c r="H34" s="96">
        <v>0</v>
      </c>
      <c r="I34" s="96">
        <v>0</v>
      </c>
    </row>
    <row r="35" spans="2:9" x14ac:dyDescent="0.2">
      <c r="B35" s="142" t="s">
        <v>405</v>
      </c>
      <c r="C35" s="141"/>
      <c r="D35" s="120">
        <v>0</v>
      </c>
      <c r="E35" s="96">
        <v>0</v>
      </c>
      <c r="F35" s="120">
        <v>0</v>
      </c>
      <c r="G35" s="96">
        <v>0</v>
      </c>
      <c r="H35" s="96">
        <v>0</v>
      </c>
      <c r="I35" s="96">
        <v>0</v>
      </c>
    </row>
    <row r="36" spans="2:9" x14ac:dyDescent="0.2">
      <c r="B36" s="142" t="s">
        <v>404</v>
      </c>
      <c r="C36" s="141"/>
      <c r="D36" s="120">
        <v>0</v>
      </c>
      <c r="E36" s="96">
        <v>0</v>
      </c>
      <c r="F36" s="120">
        <v>0</v>
      </c>
      <c r="G36" s="96">
        <v>0</v>
      </c>
      <c r="H36" s="96">
        <v>0</v>
      </c>
      <c r="I36" s="96">
        <v>0</v>
      </c>
    </row>
    <row r="37" spans="2:9" x14ac:dyDescent="0.2">
      <c r="B37" s="142" t="s">
        <v>403</v>
      </c>
      <c r="C37" s="141"/>
      <c r="D37" s="120">
        <v>0</v>
      </c>
      <c r="E37" s="96">
        <v>0</v>
      </c>
      <c r="F37" s="120">
        <v>0</v>
      </c>
      <c r="G37" s="96">
        <v>0</v>
      </c>
      <c r="H37" s="96">
        <v>0</v>
      </c>
      <c r="I37" s="96">
        <v>0</v>
      </c>
    </row>
    <row r="38" spans="2:9" x14ac:dyDescent="0.2">
      <c r="B38" s="142" t="s">
        <v>402</v>
      </c>
      <c r="C38" s="141"/>
      <c r="D38" s="120">
        <v>0</v>
      </c>
      <c r="E38" s="96">
        <v>0</v>
      </c>
      <c r="F38" s="120">
        <v>0</v>
      </c>
      <c r="G38" s="96">
        <v>0</v>
      </c>
      <c r="H38" s="96">
        <v>0</v>
      </c>
      <c r="I38" s="96">
        <v>0</v>
      </c>
    </row>
    <row r="39" spans="2:9" ht="25.5" customHeight="1" x14ac:dyDescent="0.2">
      <c r="B39" s="220" t="s">
        <v>401</v>
      </c>
      <c r="C39" s="221"/>
      <c r="D39" s="120">
        <v>0</v>
      </c>
      <c r="E39" s="120">
        <v>0</v>
      </c>
      <c r="F39" s="120">
        <v>0</v>
      </c>
      <c r="G39" s="120">
        <v>0</v>
      </c>
      <c r="H39" s="120">
        <v>0</v>
      </c>
      <c r="I39" s="120">
        <v>0</v>
      </c>
    </row>
    <row r="40" spans="2:9" x14ac:dyDescent="0.2">
      <c r="B40" s="142" t="s">
        <v>400</v>
      </c>
      <c r="C40" s="141"/>
      <c r="D40" s="120">
        <v>0</v>
      </c>
      <c r="E40" s="96">
        <v>0</v>
      </c>
      <c r="F40" s="120">
        <v>0</v>
      </c>
      <c r="G40" s="96">
        <v>0</v>
      </c>
      <c r="H40" s="96">
        <v>0</v>
      </c>
      <c r="I40" s="96">
        <v>0</v>
      </c>
    </row>
    <row r="41" spans="2:9" x14ac:dyDescent="0.2">
      <c r="B41" s="142" t="s">
        <v>399</v>
      </c>
      <c r="C41" s="141"/>
      <c r="D41" s="120">
        <v>0</v>
      </c>
      <c r="E41" s="96">
        <v>0</v>
      </c>
      <c r="F41" s="120">
        <v>0</v>
      </c>
      <c r="G41" s="96">
        <v>0</v>
      </c>
      <c r="H41" s="96">
        <v>0</v>
      </c>
      <c r="I41" s="96">
        <v>0</v>
      </c>
    </row>
    <row r="42" spans="2:9" x14ac:dyDescent="0.2">
      <c r="B42" s="142" t="s">
        <v>398</v>
      </c>
      <c r="C42" s="141"/>
      <c r="D42" s="120">
        <v>0</v>
      </c>
      <c r="E42" s="96">
        <v>0</v>
      </c>
      <c r="F42" s="120">
        <v>0</v>
      </c>
      <c r="G42" s="96">
        <v>0</v>
      </c>
      <c r="H42" s="96">
        <v>0</v>
      </c>
      <c r="I42" s="96">
        <v>0</v>
      </c>
    </row>
    <row r="43" spans="2:9" x14ac:dyDescent="0.2">
      <c r="B43" s="142" t="s">
        <v>397</v>
      </c>
      <c r="C43" s="141"/>
      <c r="D43" s="120">
        <v>0</v>
      </c>
      <c r="E43" s="96">
        <v>0</v>
      </c>
      <c r="F43" s="120">
        <v>0</v>
      </c>
      <c r="G43" s="96">
        <v>0</v>
      </c>
      <c r="H43" s="96">
        <v>0</v>
      </c>
      <c r="I43" s="96">
        <v>0</v>
      </c>
    </row>
    <row r="44" spans="2:9" x14ac:dyDescent="0.2">
      <c r="B44" s="142" t="s">
        <v>396</v>
      </c>
      <c r="C44" s="141"/>
      <c r="D44" s="120">
        <v>0</v>
      </c>
      <c r="E44" s="96">
        <v>0</v>
      </c>
      <c r="F44" s="120">
        <v>0</v>
      </c>
      <c r="G44" s="96">
        <v>0</v>
      </c>
      <c r="H44" s="96">
        <v>0</v>
      </c>
      <c r="I44" s="96">
        <v>0</v>
      </c>
    </row>
    <row r="45" spans="2:9" x14ac:dyDescent="0.2">
      <c r="B45" s="142" t="s">
        <v>395</v>
      </c>
      <c r="C45" s="141"/>
      <c r="D45" s="120">
        <v>0</v>
      </c>
      <c r="E45" s="96">
        <v>0</v>
      </c>
      <c r="F45" s="120">
        <v>0</v>
      </c>
      <c r="G45" s="96">
        <v>0</v>
      </c>
      <c r="H45" s="96">
        <v>0</v>
      </c>
      <c r="I45" s="96">
        <v>0</v>
      </c>
    </row>
    <row r="46" spans="2:9" x14ac:dyDescent="0.2">
      <c r="B46" s="142" t="s">
        <v>394</v>
      </c>
      <c r="C46" s="141"/>
      <c r="D46" s="120">
        <v>0</v>
      </c>
      <c r="E46" s="96">
        <v>0</v>
      </c>
      <c r="F46" s="120">
        <v>0</v>
      </c>
      <c r="G46" s="96">
        <v>0</v>
      </c>
      <c r="H46" s="96">
        <v>0</v>
      </c>
      <c r="I46" s="96">
        <v>0</v>
      </c>
    </row>
    <row r="47" spans="2:9" x14ac:dyDescent="0.2">
      <c r="B47" s="142" t="s">
        <v>393</v>
      </c>
      <c r="C47" s="141"/>
      <c r="D47" s="120">
        <v>0</v>
      </c>
      <c r="E47" s="96">
        <v>0</v>
      </c>
      <c r="F47" s="120">
        <v>0</v>
      </c>
      <c r="G47" s="96">
        <v>0</v>
      </c>
      <c r="H47" s="96">
        <v>0</v>
      </c>
      <c r="I47" s="96">
        <v>0</v>
      </c>
    </row>
    <row r="48" spans="2:9" x14ac:dyDescent="0.2">
      <c r="B48" s="142" t="s">
        <v>392</v>
      </c>
      <c r="C48" s="141"/>
      <c r="D48" s="120">
        <v>0</v>
      </c>
      <c r="E48" s="96">
        <v>0</v>
      </c>
      <c r="F48" s="120">
        <v>0</v>
      </c>
      <c r="G48" s="96">
        <v>0</v>
      </c>
      <c r="H48" s="96">
        <v>0</v>
      </c>
      <c r="I48" s="96">
        <v>0</v>
      </c>
    </row>
    <row r="49" spans="2:9" ht="12.75" customHeight="1" x14ac:dyDescent="0.2">
      <c r="B49" s="220" t="s">
        <v>391</v>
      </c>
      <c r="C49" s="221"/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</row>
    <row r="50" spans="2:9" x14ac:dyDescent="0.2">
      <c r="B50" s="142" t="s">
        <v>390</v>
      </c>
      <c r="C50" s="141"/>
      <c r="D50" s="120">
        <v>0</v>
      </c>
      <c r="E50" s="96">
        <v>0</v>
      </c>
      <c r="F50" s="120">
        <v>0</v>
      </c>
      <c r="G50" s="96">
        <v>0</v>
      </c>
      <c r="H50" s="96">
        <v>0</v>
      </c>
      <c r="I50" s="96">
        <v>0</v>
      </c>
    </row>
    <row r="51" spans="2:9" x14ac:dyDescent="0.2">
      <c r="B51" s="142" t="s">
        <v>389</v>
      </c>
      <c r="C51" s="141"/>
      <c r="D51" s="120">
        <v>0</v>
      </c>
      <c r="E51" s="96">
        <v>0</v>
      </c>
      <c r="F51" s="120">
        <v>0</v>
      </c>
      <c r="G51" s="96">
        <v>0</v>
      </c>
      <c r="H51" s="96">
        <v>0</v>
      </c>
      <c r="I51" s="96">
        <v>0</v>
      </c>
    </row>
    <row r="52" spans="2:9" x14ac:dyDescent="0.2">
      <c r="B52" s="142" t="s">
        <v>388</v>
      </c>
      <c r="C52" s="141"/>
      <c r="D52" s="120">
        <v>0</v>
      </c>
      <c r="E52" s="96">
        <v>0</v>
      </c>
      <c r="F52" s="120">
        <v>0</v>
      </c>
      <c r="G52" s="96">
        <v>0</v>
      </c>
      <c r="H52" s="96">
        <v>0</v>
      </c>
      <c r="I52" s="96">
        <v>0</v>
      </c>
    </row>
    <row r="53" spans="2:9" x14ac:dyDescent="0.2">
      <c r="B53" s="142" t="s">
        <v>387</v>
      </c>
      <c r="C53" s="141"/>
      <c r="D53" s="120">
        <v>0</v>
      </c>
      <c r="E53" s="96">
        <v>0</v>
      </c>
      <c r="F53" s="120">
        <v>0</v>
      </c>
      <c r="G53" s="96">
        <v>0</v>
      </c>
      <c r="H53" s="96">
        <v>0</v>
      </c>
      <c r="I53" s="96">
        <v>0</v>
      </c>
    </row>
    <row r="54" spans="2:9" x14ac:dyDescent="0.2">
      <c r="B54" s="142" t="s">
        <v>386</v>
      </c>
      <c r="C54" s="141"/>
      <c r="D54" s="120">
        <v>0</v>
      </c>
      <c r="E54" s="96">
        <v>0</v>
      </c>
      <c r="F54" s="120">
        <v>0</v>
      </c>
      <c r="G54" s="96">
        <v>0</v>
      </c>
      <c r="H54" s="96">
        <v>0</v>
      </c>
      <c r="I54" s="96">
        <v>0</v>
      </c>
    </row>
    <row r="55" spans="2:9" x14ac:dyDescent="0.2">
      <c r="B55" s="142" t="s">
        <v>385</v>
      </c>
      <c r="C55" s="141"/>
      <c r="D55" s="120">
        <v>0</v>
      </c>
      <c r="E55" s="96">
        <v>0</v>
      </c>
      <c r="F55" s="120">
        <v>0</v>
      </c>
      <c r="G55" s="96">
        <v>0</v>
      </c>
      <c r="H55" s="96">
        <v>0</v>
      </c>
      <c r="I55" s="96">
        <v>0</v>
      </c>
    </row>
    <row r="56" spans="2:9" x14ac:dyDescent="0.2">
      <c r="B56" s="142" t="s">
        <v>384</v>
      </c>
      <c r="C56" s="141"/>
      <c r="D56" s="120">
        <v>0</v>
      </c>
      <c r="E56" s="96">
        <v>0</v>
      </c>
      <c r="F56" s="120">
        <v>0</v>
      </c>
      <c r="G56" s="96">
        <v>0</v>
      </c>
      <c r="H56" s="96">
        <v>0</v>
      </c>
      <c r="I56" s="96">
        <v>0</v>
      </c>
    </row>
    <row r="57" spans="2:9" x14ac:dyDescent="0.2">
      <c r="B57" s="142" t="s">
        <v>383</v>
      </c>
      <c r="C57" s="141"/>
      <c r="D57" s="120">
        <v>0</v>
      </c>
      <c r="E57" s="96">
        <v>0</v>
      </c>
      <c r="F57" s="120">
        <v>0</v>
      </c>
      <c r="G57" s="96">
        <v>0</v>
      </c>
      <c r="H57" s="96">
        <v>0</v>
      </c>
      <c r="I57" s="96">
        <v>0</v>
      </c>
    </row>
    <row r="58" spans="2:9" x14ac:dyDescent="0.2">
      <c r="B58" s="142" t="s">
        <v>382</v>
      </c>
      <c r="C58" s="141"/>
      <c r="D58" s="120">
        <v>0</v>
      </c>
      <c r="E58" s="96">
        <v>0</v>
      </c>
      <c r="F58" s="120">
        <v>0</v>
      </c>
      <c r="G58" s="96">
        <v>0</v>
      </c>
      <c r="H58" s="96">
        <v>0</v>
      </c>
      <c r="I58" s="96">
        <v>0</v>
      </c>
    </row>
    <row r="59" spans="2:9" x14ac:dyDescent="0.2">
      <c r="B59" s="140" t="s">
        <v>381</v>
      </c>
      <c r="C59" s="139"/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96">
        <v>0</v>
      </c>
    </row>
    <row r="60" spans="2:9" x14ac:dyDescent="0.2">
      <c r="B60" s="142" t="s">
        <v>380</v>
      </c>
      <c r="C60" s="141"/>
      <c r="D60" s="120">
        <v>0</v>
      </c>
      <c r="E60" s="96">
        <v>0</v>
      </c>
      <c r="F60" s="120">
        <v>0</v>
      </c>
      <c r="G60" s="96">
        <v>0</v>
      </c>
      <c r="H60" s="96">
        <v>0</v>
      </c>
      <c r="I60" s="96">
        <v>0</v>
      </c>
    </row>
    <row r="61" spans="2:9" x14ac:dyDescent="0.2">
      <c r="B61" s="142" t="s">
        <v>379</v>
      </c>
      <c r="C61" s="141"/>
      <c r="D61" s="120">
        <v>0</v>
      </c>
      <c r="E61" s="96">
        <v>0</v>
      </c>
      <c r="F61" s="120">
        <v>0</v>
      </c>
      <c r="G61" s="96">
        <v>0</v>
      </c>
      <c r="H61" s="96">
        <v>0</v>
      </c>
      <c r="I61" s="96">
        <v>0</v>
      </c>
    </row>
    <row r="62" spans="2:9" x14ac:dyDescent="0.2">
      <c r="B62" s="142" t="s">
        <v>378</v>
      </c>
      <c r="C62" s="141"/>
      <c r="D62" s="120">
        <v>0</v>
      </c>
      <c r="E62" s="96">
        <v>0</v>
      </c>
      <c r="F62" s="120">
        <v>0</v>
      </c>
      <c r="G62" s="96">
        <v>0</v>
      </c>
      <c r="H62" s="96">
        <v>0</v>
      </c>
      <c r="I62" s="96">
        <v>0</v>
      </c>
    </row>
    <row r="63" spans="2:9" ht="12.75" customHeight="1" x14ac:dyDescent="0.2">
      <c r="B63" s="220" t="s">
        <v>377</v>
      </c>
      <c r="C63" s="221"/>
      <c r="D63" s="120">
        <v>0</v>
      </c>
      <c r="E63" s="120">
        <v>0</v>
      </c>
      <c r="F63" s="120">
        <v>0</v>
      </c>
      <c r="G63" s="120">
        <v>0</v>
      </c>
      <c r="H63" s="120">
        <v>0</v>
      </c>
      <c r="I63" s="96">
        <v>0</v>
      </c>
    </row>
    <row r="64" spans="2:9" x14ac:dyDescent="0.2">
      <c r="B64" s="142" t="s">
        <v>376</v>
      </c>
      <c r="C64" s="141"/>
      <c r="D64" s="120">
        <v>0</v>
      </c>
      <c r="E64" s="96">
        <v>0</v>
      </c>
      <c r="F64" s="120">
        <v>0</v>
      </c>
      <c r="G64" s="96">
        <v>0</v>
      </c>
      <c r="H64" s="96">
        <v>0</v>
      </c>
      <c r="I64" s="96">
        <v>0</v>
      </c>
    </row>
    <row r="65" spans="2:9" x14ac:dyDescent="0.2">
      <c r="B65" s="142" t="s">
        <v>375</v>
      </c>
      <c r="C65" s="141"/>
      <c r="D65" s="120">
        <v>0</v>
      </c>
      <c r="E65" s="96">
        <v>0</v>
      </c>
      <c r="F65" s="120">
        <v>0</v>
      </c>
      <c r="G65" s="96">
        <v>0</v>
      </c>
      <c r="H65" s="96">
        <v>0</v>
      </c>
      <c r="I65" s="96">
        <v>0</v>
      </c>
    </row>
    <row r="66" spans="2:9" x14ac:dyDescent="0.2">
      <c r="B66" s="142" t="s">
        <v>374</v>
      </c>
      <c r="C66" s="141"/>
      <c r="D66" s="120">
        <v>0</v>
      </c>
      <c r="E66" s="96">
        <v>0</v>
      </c>
      <c r="F66" s="120">
        <v>0</v>
      </c>
      <c r="G66" s="96">
        <v>0</v>
      </c>
      <c r="H66" s="96">
        <v>0</v>
      </c>
      <c r="I66" s="96">
        <v>0</v>
      </c>
    </row>
    <row r="67" spans="2:9" x14ac:dyDescent="0.2">
      <c r="B67" s="142" t="s">
        <v>373</v>
      </c>
      <c r="C67" s="141"/>
      <c r="D67" s="120">
        <v>0</v>
      </c>
      <c r="E67" s="96">
        <v>0</v>
      </c>
      <c r="F67" s="120">
        <v>0</v>
      </c>
      <c r="G67" s="96">
        <v>0</v>
      </c>
      <c r="H67" s="96">
        <v>0</v>
      </c>
      <c r="I67" s="96">
        <v>0</v>
      </c>
    </row>
    <row r="68" spans="2:9" x14ac:dyDescent="0.2">
      <c r="B68" s="142" t="s">
        <v>372</v>
      </c>
      <c r="C68" s="141"/>
      <c r="D68" s="120">
        <v>0</v>
      </c>
      <c r="E68" s="96">
        <v>0</v>
      </c>
      <c r="F68" s="120">
        <v>0</v>
      </c>
      <c r="G68" s="96">
        <v>0</v>
      </c>
      <c r="H68" s="96">
        <v>0</v>
      </c>
      <c r="I68" s="96">
        <v>0</v>
      </c>
    </row>
    <row r="69" spans="2:9" x14ac:dyDescent="0.2">
      <c r="B69" s="142" t="s">
        <v>371</v>
      </c>
      <c r="C69" s="141"/>
      <c r="D69" s="120">
        <v>0</v>
      </c>
      <c r="E69" s="96">
        <v>0</v>
      </c>
      <c r="F69" s="120">
        <v>0</v>
      </c>
      <c r="G69" s="96">
        <v>0</v>
      </c>
      <c r="H69" s="96">
        <v>0</v>
      </c>
      <c r="I69" s="96">
        <v>0</v>
      </c>
    </row>
    <row r="70" spans="2:9" x14ac:dyDescent="0.2">
      <c r="B70" s="142" t="s">
        <v>370</v>
      </c>
      <c r="C70" s="141"/>
      <c r="D70" s="120">
        <v>0</v>
      </c>
      <c r="E70" s="96">
        <v>0</v>
      </c>
      <c r="F70" s="120">
        <v>0</v>
      </c>
      <c r="G70" s="96">
        <v>0</v>
      </c>
      <c r="H70" s="96">
        <v>0</v>
      </c>
      <c r="I70" s="96">
        <v>0</v>
      </c>
    </row>
    <row r="71" spans="2:9" x14ac:dyDescent="0.2">
      <c r="B71" s="142" t="s">
        <v>369</v>
      </c>
      <c r="C71" s="141"/>
      <c r="D71" s="120">
        <v>0</v>
      </c>
      <c r="E71" s="96">
        <v>0</v>
      </c>
      <c r="F71" s="120">
        <v>0</v>
      </c>
      <c r="G71" s="96">
        <v>0</v>
      </c>
      <c r="H71" s="96">
        <v>0</v>
      </c>
      <c r="I71" s="96">
        <v>0</v>
      </c>
    </row>
    <row r="72" spans="2:9" x14ac:dyDescent="0.2">
      <c r="B72" s="140" t="s">
        <v>368</v>
      </c>
      <c r="C72" s="139"/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96">
        <v>0</v>
      </c>
    </row>
    <row r="73" spans="2:9" x14ac:dyDescent="0.2">
      <c r="B73" s="142" t="s">
        <v>367</v>
      </c>
      <c r="C73" s="141"/>
      <c r="D73" s="120">
        <v>0</v>
      </c>
      <c r="E73" s="96">
        <v>0</v>
      </c>
      <c r="F73" s="120">
        <v>0</v>
      </c>
      <c r="G73" s="96">
        <v>0</v>
      </c>
      <c r="H73" s="96">
        <v>0</v>
      </c>
      <c r="I73" s="96">
        <v>0</v>
      </c>
    </row>
    <row r="74" spans="2:9" x14ac:dyDescent="0.2">
      <c r="B74" s="142" t="s">
        <v>366</v>
      </c>
      <c r="C74" s="141"/>
      <c r="D74" s="120">
        <v>0</v>
      </c>
      <c r="E74" s="96">
        <v>0</v>
      </c>
      <c r="F74" s="120">
        <v>0</v>
      </c>
      <c r="G74" s="96">
        <v>0</v>
      </c>
      <c r="H74" s="96">
        <v>0</v>
      </c>
      <c r="I74" s="96">
        <v>0</v>
      </c>
    </row>
    <row r="75" spans="2:9" x14ac:dyDescent="0.2">
      <c r="B75" s="142" t="s">
        <v>365</v>
      </c>
      <c r="C75" s="141"/>
      <c r="D75" s="120">
        <v>0</v>
      </c>
      <c r="E75" s="96">
        <v>0</v>
      </c>
      <c r="F75" s="120">
        <v>0</v>
      </c>
      <c r="G75" s="96">
        <v>0</v>
      </c>
      <c r="H75" s="96">
        <v>0</v>
      </c>
      <c r="I75" s="96">
        <v>0</v>
      </c>
    </row>
    <row r="76" spans="2:9" x14ac:dyDescent="0.2">
      <c r="B76" s="140" t="s">
        <v>364</v>
      </c>
      <c r="C76" s="139"/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96">
        <v>0</v>
      </c>
    </row>
    <row r="77" spans="2:9" x14ac:dyDescent="0.2">
      <c r="B77" s="142" t="s">
        <v>363</v>
      </c>
      <c r="C77" s="141"/>
      <c r="D77" s="120">
        <v>0</v>
      </c>
      <c r="E77" s="96">
        <v>0</v>
      </c>
      <c r="F77" s="120">
        <v>0</v>
      </c>
      <c r="G77" s="96">
        <v>0</v>
      </c>
      <c r="H77" s="96">
        <v>0</v>
      </c>
      <c r="I77" s="96">
        <v>0</v>
      </c>
    </row>
    <row r="78" spans="2:9" x14ac:dyDescent="0.2">
      <c r="B78" s="142" t="s">
        <v>362</v>
      </c>
      <c r="C78" s="141"/>
      <c r="D78" s="120">
        <v>0</v>
      </c>
      <c r="E78" s="96">
        <v>0</v>
      </c>
      <c r="F78" s="120">
        <v>0</v>
      </c>
      <c r="G78" s="96">
        <v>0</v>
      </c>
      <c r="H78" s="96">
        <v>0</v>
      </c>
      <c r="I78" s="96">
        <v>0</v>
      </c>
    </row>
    <row r="79" spans="2:9" x14ac:dyDescent="0.2">
      <c r="B79" s="142" t="s">
        <v>361</v>
      </c>
      <c r="C79" s="141"/>
      <c r="D79" s="120">
        <v>0</v>
      </c>
      <c r="E79" s="96">
        <v>0</v>
      </c>
      <c r="F79" s="120">
        <v>0</v>
      </c>
      <c r="G79" s="96">
        <v>0</v>
      </c>
      <c r="H79" s="96">
        <v>0</v>
      </c>
      <c r="I79" s="96">
        <v>0</v>
      </c>
    </row>
    <row r="80" spans="2:9" x14ac:dyDescent="0.2">
      <c r="B80" s="142" t="s">
        <v>360</v>
      </c>
      <c r="C80" s="141"/>
      <c r="D80" s="120">
        <v>0</v>
      </c>
      <c r="E80" s="96">
        <v>0</v>
      </c>
      <c r="F80" s="120">
        <v>0</v>
      </c>
      <c r="G80" s="96">
        <v>0</v>
      </c>
      <c r="H80" s="96">
        <v>0</v>
      </c>
      <c r="I80" s="96">
        <v>0</v>
      </c>
    </row>
    <row r="81" spans="2:9" x14ac:dyDescent="0.2">
      <c r="B81" s="142" t="s">
        <v>359</v>
      </c>
      <c r="C81" s="141"/>
      <c r="D81" s="120">
        <v>0</v>
      </c>
      <c r="E81" s="96">
        <v>0</v>
      </c>
      <c r="F81" s="120">
        <v>0</v>
      </c>
      <c r="G81" s="96">
        <v>0</v>
      </c>
      <c r="H81" s="96">
        <v>0</v>
      </c>
      <c r="I81" s="96">
        <v>0</v>
      </c>
    </row>
    <row r="82" spans="2:9" x14ac:dyDescent="0.2">
      <c r="B82" s="142" t="s">
        <v>358</v>
      </c>
      <c r="C82" s="141"/>
      <c r="D82" s="120">
        <v>0</v>
      </c>
      <c r="E82" s="96">
        <v>0</v>
      </c>
      <c r="F82" s="120">
        <v>0</v>
      </c>
      <c r="G82" s="96">
        <v>0</v>
      </c>
      <c r="H82" s="96">
        <v>0</v>
      </c>
      <c r="I82" s="96">
        <v>0</v>
      </c>
    </row>
    <row r="83" spans="2:9" x14ac:dyDescent="0.2">
      <c r="B83" s="142" t="s">
        <v>357</v>
      </c>
      <c r="C83" s="141"/>
      <c r="D83" s="120">
        <v>0</v>
      </c>
      <c r="E83" s="96">
        <v>0</v>
      </c>
      <c r="F83" s="120">
        <v>0</v>
      </c>
      <c r="G83" s="96">
        <v>0</v>
      </c>
      <c r="H83" s="96">
        <v>0</v>
      </c>
      <c r="I83" s="96">
        <v>0</v>
      </c>
    </row>
    <row r="84" spans="2:9" x14ac:dyDescent="0.2">
      <c r="B84" s="148"/>
      <c r="C84" s="147"/>
      <c r="D84" s="146"/>
      <c r="E84" s="127"/>
      <c r="F84" s="127"/>
      <c r="G84" s="127"/>
      <c r="H84" s="127"/>
      <c r="I84" s="127"/>
    </row>
    <row r="85" spans="2:9" x14ac:dyDescent="0.2">
      <c r="B85" s="145" t="s">
        <v>430</v>
      </c>
      <c r="C85" s="144"/>
      <c r="D85" s="143">
        <f t="shared" ref="D85:I85" si="1">+D86+D94+D104+D114+D124+D134+D138+D147+D151</f>
        <v>315909000</v>
      </c>
      <c r="E85" s="161">
        <f t="shared" si="1"/>
        <v>815357403</v>
      </c>
      <c r="F85" s="161">
        <f t="shared" si="1"/>
        <v>1131266403</v>
      </c>
      <c r="G85" s="161">
        <f t="shared" si="1"/>
        <v>1131249195</v>
      </c>
      <c r="H85" s="161">
        <f t="shared" si="1"/>
        <v>1124765114</v>
      </c>
      <c r="I85" s="161">
        <f t="shared" si="1"/>
        <v>17208</v>
      </c>
    </row>
    <row r="86" spans="2:9" x14ac:dyDescent="0.2">
      <c r="B86" s="140" t="s">
        <v>429</v>
      </c>
      <c r="C86" s="139"/>
      <c r="D86" s="120">
        <f>SUM(D87:D93)</f>
        <v>0</v>
      </c>
      <c r="E86" s="159">
        <f>SUM(E87:E93)</f>
        <v>34607331</v>
      </c>
      <c r="F86" s="159">
        <f>SUM(F87:F93)</f>
        <v>34607331</v>
      </c>
      <c r="G86" s="159">
        <f>SUM(G87:G93)</f>
        <v>34607331</v>
      </c>
      <c r="H86" s="159">
        <f>SUM(H87:H93)</f>
        <v>34607331</v>
      </c>
      <c r="I86" s="159">
        <f>+F86-H86</f>
        <v>0</v>
      </c>
    </row>
    <row r="87" spans="2:9" x14ac:dyDescent="0.2">
      <c r="B87" s="142" t="s">
        <v>428</v>
      </c>
      <c r="C87" s="141"/>
      <c r="D87" s="120">
        <f>+[2]COG!D11</f>
        <v>0</v>
      </c>
      <c r="E87" s="159">
        <f>+[2]COG!E11</f>
        <v>0</v>
      </c>
      <c r="F87" s="159">
        <f>+[2]COG!F11</f>
        <v>0</v>
      </c>
      <c r="G87" s="159">
        <f>+[2]COG!G11</f>
        <v>0</v>
      </c>
      <c r="H87" s="159">
        <f>+[2]COG!H11</f>
        <v>0</v>
      </c>
      <c r="I87" s="159">
        <f t="shared" ref="I87:I93" si="2">+F87-H87</f>
        <v>0</v>
      </c>
    </row>
    <row r="88" spans="2:9" x14ac:dyDescent="0.2">
      <c r="B88" s="142" t="s">
        <v>427</v>
      </c>
      <c r="C88" s="141"/>
      <c r="D88" s="159">
        <f>+[2]COG!D12</f>
        <v>0</v>
      </c>
      <c r="E88" s="159">
        <f>+[2]COG!E12</f>
        <v>28544973</v>
      </c>
      <c r="F88" s="159">
        <f>+[2]COG!F12</f>
        <v>28544973</v>
      </c>
      <c r="G88" s="159">
        <f>+[2]COG!G12</f>
        <v>28544973</v>
      </c>
      <c r="H88" s="159">
        <f>+[2]COG!H12</f>
        <v>28544973</v>
      </c>
      <c r="I88" s="159">
        <f t="shared" si="2"/>
        <v>0</v>
      </c>
    </row>
    <row r="89" spans="2:9" x14ac:dyDescent="0.2">
      <c r="B89" s="142" t="s">
        <v>426</v>
      </c>
      <c r="C89" s="141"/>
      <c r="D89" s="159">
        <f>+[2]COG!D13</f>
        <v>0</v>
      </c>
      <c r="E89" s="159">
        <f>+[2]COG!E13</f>
        <v>3809687</v>
      </c>
      <c r="F89" s="159">
        <f>+[2]COG!F13</f>
        <v>3809687</v>
      </c>
      <c r="G89" s="159">
        <f>+[2]COG!G13</f>
        <v>3809687</v>
      </c>
      <c r="H89" s="159">
        <f>+[2]COG!H13</f>
        <v>3809687</v>
      </c>
      <c r="I89" s="159">
        <f t="shared" si="2"/>
        <v>0</v>
      </c>
    </row>
    <row r="90" spans="2:9" x14ac:dyDescent="0.2">
      <c r="B90" s="142" t="s">
        <v>425</v>
      </c>
      <c r="C90" s="141"/>
      <c r="D90" s="159">
        <f>+[2]COG!D14</f>
        <v>0</v>
      </c>
      <c r="E90" s="159">
        <f>+[2]COG!E14</f>
        <v>0</v>
      </c>
      <c r="F90" s="159">
        <f>+[2]COG!F14</f>
        <v>0</v>
      </c>
      <c r="G90" s="159">
        <f>+[2]COG!G14</f>
        <v>0</v>
      </c>
      <c r="H90" s="159">
        <f>+[2]COG!H14</f>
        <v>0</v>
      </c>
      <c r="I90" s="159">
        <f t="shared" si="2"/>
        <v>0</v>
      </c>
    </row>
    <row r="91" spans="2:9" x14ac:dyDescent="0.2">
      <c r="B91" s="142" t="s">
        <v>424</v>
      </c>
      <c r="C91" s="141"/>
      <c r="D91" s="159">
        <f>+[2]COG!D15</f>
        <v>0</v>
      </c>
      <c r="E91" s="159">
        <f>+[2]COG!E15-E16</f>
        <v>2252671</v>
      </c>
      <c r="F91" s="159">
        <f>+[2]COG!F15-F16</f>
        <v>2252671</v>
      </c>
      <c r="G91" s="159">
        <f>+[2]COG!G15-G16</f>
        <v>2252671</v>
      </c>
      <c r="H91" s="159">
        <f>+[2]COG!H15-H16</f>
        <v>2252671</v>
      </c>
      <c r="I91" s="159">
        <f t="shared" si="2"/>
        <v>0</v>
      </c>
    </row>
    <row r="92" spans="2:9" x14ac:dyDescent="0.2">
      <c r="B92" s="142" t="s">
        <v>423</v>
      </c>
      <c r="C92" s="141"/>
      <c r="D92" s="159">
        <f>+[2]COG!D16</f>
        <v>0</v>
      </c>
      <c r="E92" s="159">
        <f>+[2]COG!E16</f>
        <v>0</v>
      </c>
      <c r="F92" s="159">
        <f>+[2]COG!F16</f>
        <v>0</v>
      </c>
      <c r="G92" s="159">
        <f>+[2]COG!G16</f>
        <v>0</v>
      </c>
      <c r="H92" s="159">
        <f>+[2]COG!H16</f>
        <v>0</v>
      </c>
      <c r="I92" s="159">
        <f t="shared" si="2"/>
        <v>0</v>
      </c>
    </row>
    <row r="93" spans="2:9" x14ac:dyDescent="0.2">
      <c r="B93" s="142" t="s">
        <v>422</v>
      </c>
      <c r="C93" s="141"/>
      <c r="D93" s="159">
        <f>+[2]COG!D17</f>
        <v>0</v>
      </c>
      <c r="E93" s="159">
        <f>+[2]COG!E17</f>
        <v>0</v>
      </c>
      <c r="F93" s="159">
        <f>+[2]COG!F17</f>
        <v>0</v>
      </c>
      <c r="G93" s="159">
        <f>+[2]COG!G17</f>
        <v>0</v>
      </c>
      <c r="H93" s="159">
        <f>+[2]COG!H17</f>
        <v>0</v>
      </c>
      <c r="I93" s="159">
        <f t="shared" si="2"/>
        <v>0</v>
      </c>
    </row>
    <row r="94" spans="2:9" x14ac:dyDescent="0.2">
      <c r="B94" s="140" t="s">
        <v>421</v>
      </c>
      <c r="C94" s="139"/>
      <c r="D94" s="120">
        <f t="shared" ref="D94:I94" si="3">SUM(D95:D103)</f>
        <v>4122921</v>
      </c>
      <c r="E94" s="159">
        <f t="shared" si="3"/>
        <v>194220297</v>
      </c>
      <c r="F94" s="159">
        <f t="shared" si="3"/>
        <v>198343218</v>
      </c>
      <c r="G94" s="159">
        <f t="shared" si="3"/>
        <v>198343218</v>
      </c>
      <c r="H94" s="159">
        <f t="shared" si="3"/>
        <v>198343218</v>
      </c>
      <c r="I94" s="159">
        <f t="shared" si="3"/>
        <v>0</v>
      </c>
    </row>
    <row r="95" spans="2:9" x14ac:dyDescent="0.2">
      <c r="B95" s="142" t="s">
        <v>420</v>
      </c>
      <c r="C95" s="141"/>
      <c r="D95" s="120">
        <f>+[2]COG!D19</f>
        <v>2367033</v>
      </c>
      <c r="E95" s="159">
        <f>+[2]COG!E19</f>
        <v>10577217</v>
      </c>
      <c r="F95" s="159">
        <f>+[2]COG!F19</f>
        <v>12944250</v>
      </c>
      <c r="G95" s="159">
        <f>+[2]COG!G19</f>
        <v>12944250</v>
      </c>
      <c r="H95" s="159">
        <f>+[2]COG!H19</f>
        <v>12944250</v>
      </c>
      <c r="I95" s="159">
        <f>+[2]COG!I19</f>
        <v>0</v>
      </c>
    </row>
    <row r="96" spans="2:9" x14ac:dyDescent="0.2">
      <c r="B96" s="142" t="s">
        <v>419</v>
      </c>
      <c r="C96" s="141"/>
      <c r="D96" s="159">
        <f>+[2]COG!D20</f>
        <v>160888</v>
      </c>
      <c r="E96" s="159">
        <f>+[2]COG!E20</f>
        <v>15478491</v>
      </c>
      <c r="F96" s="159">
        <f>+[2]COG!F20</f>
        <v>15639379</v>
      </c>
      <c r="G96" s="159">
        <f>+[2]COG!G20</f>
        <v>15639379</v>
      </c>
      <c r="H96" s="159">
        <f>+[2]COG!H20</f>
        <v>15639379</v>
      </c>
      <c r="I96" s="159">
        <f>+[2]COG!I20</f>
        <v>0</v>
      </c>
    </row>
    <row r="97" spans="2:9" x14ac:dyDescent="0.2">
      <c r="B97" s="142" t="s">
        <v>418</v>
      </c>
      <c r="C97" s="141"/>
      <c r="D97" s="159">
        <f>+[2]COG!D21</f>
        <v>0</v>
      </c>
      <c r="E97" s="159">
        <f>+[2]COG!E21</f>
        <v>0</v>
      </c>
      <c r="F97" s="159">
        <f>+[2]COG!F21</f>
        <v>0</v>
      </c>
      <c r="G97" s="159">
        <f>+[2]COG!G21</f>
        <v>0</v>
      </c>
      <c r="H97" s="159">
        <f>+[2]COG!H21</f>
        <v>0</v>
      </c>
      <c r="I97" s="159">
        <f>+[2]COG!I21</f>
        <v>0</v>
      </c>
    </row>
    <row r="98" spans="2:9" x14ac:dyDescent="0.2">
      <c r="B98" s="142" t="s">
        <v>417</v>
      </c>
      <c r="C98" s="141"/>
      <c r="D98" s="159">
        <f>+[2]COG!D22</f>
        <v>15000</v>
      </c>
      <c r="E98" s="159">
        <f>+[2]COG!E22</f>
        <v>51146</v>
      </c>
      <c r="F98" s="159">
        <f>+[2]COG!F22</f>
        <v>66146</v>
      </c>
      <c r="G98" s="159">
        <f>+[2]COG!G22</f>
        <v>66146</v>
      </c>
      <c r="H98" s="159">
        <f>+[2]COG!H22</f>
        <v>66146</v>
      </c>
      <c r="I98" s="159">
        <f>+[2]COG!I22</f>
        <v>0</v>
      </c>
    </row>
    <row r="99" spans="2:9" x14ac:dyDescent="0.2">
      <c r="B99" s="142" t="s">
        <v>416</v>
      </c>
      <c r="C99" s="141"/>
      <c r="D99" s="159">
        <f>+[2]COG!D23</f>
        <v>0</v>
      </c>
      <c r="E99" s="159">
        <f>+[2]COG!E23</f>
        <v>167808766</v>
      </c>
      <c r="F99" s="159">
        <f>+[2]COG!F23</f>
        <v>167808766</v>
      </c>
      <c r="G99" s="159">
        <f>+[2]COG!G23</f>
        <v>167808766</v>
      </c>
      <c r="H99" s="159">
        <f>+[2]COG!H23</f>
        <v>167808766</v>
      </c>
      <c r="I99" s="159">
        <f>+[2]COG!I23</f>
        <v>0</v>
      </c>
    </row>
    <row r="100" spans="2:9" x14ac:dyDescent="0.2">
      <c r="B100" s="142" t="s">
        <v>415</v>
      </c>
      <c r="C100" s="141"/>
      <c r="D100" s="159">
        <f>+[2]COG!D24</f>
        <v>1500000</v>
      </c>
      <c r="E100" s="159">
        <f>+[2]COG!E24</f>
        <v>-269842</v>
      </c>
      <c r="F100" s="159">
        <f>+[2]COG!F24</f>
        <v>1230158</v>
      </c>
      <c r="G100" s="159">
        <f>+[2]COG!G24</f>
        <v>1230158</v>
      </c>
      <c r="H100" s="159">
        <f>+[2]COG!H24</f>
        <v>1230158</v>
      </c>
      <c r="I100" s="159">
        <f>+[2]COG!I24</f>
        <v>0</v>
      </c>
    </row>
    <row r="101" spans="2:9" x14ac:dyDescent="0.2">
      <c r="B101" s="142" t="s">
        <v>414</v>
      </c>
      <c r="C101" s="141"/>
      <c r="D101" s="159">
        <f>+[2]COG!D25</f>
        <v>0</v>
      </c>
      <c r="E101" s="159">
        <f>+[2]COG!E25</f>
        <v>425483</v>
      </c>
      <c r="F101" s="159">
        <f>+[2]COG!F25</f>
        <v>425483</v>
      </c>
      <c r="G101" s="159">
        <f>+[2]COG!G25</f>
        <v>425483</v>
      </c>
      <c r="H101" s="159">
        <f>+[2]COG!H25</f>
        <v>425483</v>
      </c>
      <c r="I101" s="159">
        <f>+[2]COG!I25</f>
        <v>0</v>
      </c>
    </row>
    <row r="102" spans="2:9" x14ac:dyDescent="0.2">
      <c r="B102" s="142" t="s">
        <v>413</v>
      </c>
      <c r="C102" s="141"/>
      <c r="D102" s="159">
        <f>+[2]COG!D26</f>
        <v>0</v>
      </c>
      <c r="E102" s="159">
        <f>+[2]COG!E26</f>
        <v>0</v>
      </c>
      <c r="F102" s="159">
        <f>+[2]COG!F26</f>
        <v>0</v>
      </c>
      <c r="G102" s="159">
        <f>+[2]COG!G26</f>
        <v>0</v>
      </c>
      <c r="H102" s="159">
        <f>+[2]COG!H26</f>
        <v>0</v>
      </c>
      <c r="I102" s="159">
        <f>+[2]COG!I26</f>
        <v>0</v>
      </c>
    </row>
    <row r="103" spans="2:9" x14ac:dyDescent="0.2">
      <c r="B103" s="142" t="s">
        <v>412</v>
      </c>
      <c r="C103" s="141"/>
      <c r="D103" s="159">
        <f>+[2]COG!D27</f>
        <v>80000</v>
      </c>
      <c r="E103" s="159">
        <f>+[2]COG!E27</f>
        <v>149036</v>
      </c>
      <c r="F103" s="159">
        <f>+[2]COG!F27</f>
        <v>229036</v>
      </c>
      <c r="G103" s="159">
        <f>+[2]COG!G27</f>
        <v>229036</v>
      </c>
      <c r="H103" s="159">
        <f>+[2]COG!H27</f>
        <v>229036</v>
      </c>
      <c r="I103" s="159">
        <f>+[2]COG!I27</f>
        <v>0</v>
      </c>
    </row>
    <row r="104" spans="2:9" x14ac:dyDescent="0.2">
      <c r="B104" s="140" t="s">
        <v>411</v>
      </c>
      <c r="C104" s="139"/>
      <c r="D104" s="120">
        <f t="shared" ref="D104:I104" si="4">SUM(D105:D113)</f>
        <v>8766420</v>
      </c>
      <c r="E104" s="159">
        <f t="shared" si="4"/>
        <v>53751600</v>
      </c>
      <c r="F104" s="159">
        <f t="shared" si="4"/>
        <v>62518020</v>
      </c>
      <c r="G104" s="159">
        <f t="shared" si="4"/>
        <v>62501082</v>
      </c>
      <c r="H104" s="159">
        <f t="shared" si="4"/>
        <v>58918321</v>
      </c>
      <c r="I104" s="159">
        <f t="shared" si="4"/>
        <v>16938</v>
      </c>
    </row>
    <row r="105" spans="2:9" x14ac:dyDescent="0.2">
      <c r="B105" s="142" t="s">
        <v>410</v>
      </c>
      <c r="C105" s="141"/>
      <c r="D105" s="120">
        <f>+[2]COG!D29</f>
        <v>639768</v>
      </c>
      <c r="E105" s="159">
        <f>+[2]COG!E29</f>
        <v>102971</v>
      </c>
      <c r="F105" s="159">
        <f>+[2]COG!F29</f>
        <v>742739</v>
      </c>
      <c r="G105" s="159">
        <f>+[2]COG!G29</f>
        <v>742739</v>
      </c>
      <c r="H105" s="159">
        <f>+[2]COG!H29</f>
        <v>693540</v>
      </c>
      <c r="I105" s="159">
        <f>+[2]COG!I29</f>
        <v>0</v>
      </c>
    </row>
    <row r="106" spans="2:9" x14ac:dyDescent="0.2">
      <c r="B106" s="142" t="s">
        <v>409</v>
      </c>
      <c r="C106" s="141"/>
      <c r="D106" s="159">
        <f>+[2]COG!D30</f>
        <v>2031034</v>
      </c>
      <c r="E106" s="159">
        <f>+[2]COG!E30</f>
        <v>278631</v>
      </c>
      <c r="F106" s="159">
        <f>+[2]COG!F30</f>
        <v>2309665</v>
      </c>
      <c r="G106" s="159">
        <f>+[2]COG!G30</f>
        <v>2309665</v>
      </c>
      <c r="H106" s="159">
        <f>+[2]COG!H30</f>
        <v>2309665</v>
      </c>
      <c r="I106" s="159">
        <f>+[2]COG!I30</f>
        <v>0</v>
      </c>
    </row>
    <row r="107" spans="2:9" x14ac:dyDescent="0.2">
      <c r="B107" s="142" t="s">
        <v>408</v>
      </c>
      <c r="C107" s="141"/>
      <c r="D107" s="159">
        <f>+[2]COG!D31</f>
        <v>1226418</v>
      </c>
      <c r="E107" s="159">
        <f>+[2]COG!E31</f>
        <v>32155111</v>
      </c>
      <c r="F107" s="159">
        <f>+[2]COG!F31</f>
        <v>33381529</v>
      </c>
      <c r="G107" s="159">
        <f>+[2]COG!G31</f>
        <v>33364591</v>
      </c>
      <c r="H107" s="159">
        <f>+[2]COG!H31</f>
        <v>30052573</v>
      </c>
      <c r="I107" s="159">
        <f>+[2]COG!I31</f>
        <v>16938</v>
      </c>
    </row>
    <row r="108" spans="2:9" x14ac:dyDescent="0.2">
      <c r="B108" s="142" t="s">
        <v>407</v>
      </c>
      <c r="C108" s="141"/>
      <c r="D108" s="159">
        <f>+[2]COG!D32</f>
        <v>229742</v>
      </c>
      <c r="E108" s="159">
        <f>+[2]COG!E32</f>
        <v>58650</v>
      </c>
      <c r="F108" s="159">
        <f>+[2]COG!F32</f>
        <v>288392</v>
      </c>
      <c r="G108" s="159">
        <f>+[2]COG!G32</f>
        <v>288392</v>
      </c>
      <c r="H108" s="159">
        <f>+[2]COG!H32</f>
        <v>288392</v>
      </c>
      <c r="I108" s="159">
        <f>+[2]COG!I32</f>
        <v>0</v>
      </c>
    </row>
    <row r="109" spans="2:9" x14ac:dyDescent="0.2">
      <c r="B109" s="142" t="s">
        <v>406</v>
      </c>
      <c r="C109" s="141"/>
      <c r="D109" s="159">
        <f>+[2]COG!D33</f>
        <v>1568024</v>
      </c>
      <c r="E109" s="159">
        <f>+[2]COG!E33</f>
        <v>18288826</v>
      </c>
      <c r="F109" s="159">
        <f>+[2]COG!F33</f>
        <v>19856850</v>
      </c>
      <c r="G109" s="159">
        <f>+[2]COG!G33</f>
        <v>19856850</v>
      </c>
      <c r="H109" s="159">
        <f>+[2]COG!H33</f>
        <v>19856850</v>
      </c>
      <c r="I109" s="159">
        <f>+[2]COG!I33</f>
        <v>0</v>
      </c>
    </row>
    <row r="110" spans="2:9" x14ac:dyDescent="0.2">
      <c r="B110" s="142" t="s">
        <v>405</v>
      </c>
      <c r="C110" s="141"/>
      <c r="D110" s="159">
        <f>+[2]COG!D34</f>
        <v>5520</v>
      </c>
      <c r="E110" s="159">
        <f>+[2]COG!E34</f>
        <v>4769414</v>
      </c>
      <c r="F110" s="159">
        <f>+[2]COG!F34</f>
        <v>4774934</v>
      </c>
      <c r="G110" s="159">
        <f>+[2]COG!G34</f>
        <v>4774934</v>
      </c>
      <c r="H110" s="159">
        <f>+[2]COG!H34</f>
        <v>4774934</v>
      </c>
      <c r="I110" s="159">
        <f>+[2]COG!I34</f>
        <v>0</v>
      </c>
    </row>
    <row r="111" spans="2:9" x14ac:dyDescent="0.2">
      <c r="B111" s="142" t="s">
        <v>404</v>
      </c>
      <c r="C111" s="141"/>
      <c r="D111" s="159">
        <f>+[2]COG!D35</f>
        <v>1735924</v>
      </c>
      <c r="E111" s="159">
        <f>+[2]COG!E35</f>
        <v>-1653989</v>
      </c>
      <c r="F111" s="159">
        <f>+[2]COG!F35</f>
        <v>81935</v>
      </c>
      <c r="G111" s="159">
        <f>+[2]COG!G35</f>
        <v>81935</v>
      </c>
      <c r="H111" s="159">
        <f>+[2]COG!H35</f>
        <v>81935</v>
      </c>
      <c r="I111" s="159">
        <f>+[2]COG!I35</f>
        <v>0</v>
      </c>
    </row>
    <row r="112" spans="2:9" x14ac:dyDescent="0.2">
      <c r="B112" s="142" t="s">
        <v>403</v>
      </c>
      <c r="C112" s="141"/>
      <c r="D112" s="159">
        <f>+[2]COG!D36</f>
        <v>40007</v>
      </c>
      <c r="E112" s="159">
        <f>+[2]COG!E36</f>
        <v>-40007</v>
      </c>
      <c r="F112" s="159">
        <f>+[2]COG!F36</f>
        <v>0</v>
      </c>
      <c r="G112" s="159">
        <f>+[2]COG!G36</f>
        <v>0</v>
      </c>
      <c r="H112" s="159">
        <f>+[2]COG!H36</f>
        <v>0</v>
      </c>
      <c r="I112" s="159">
        <f>+[2]COG!I36</f>
        <v>0</v>
      </c>
    </row>
    <row r="113" spans="2:9" x14ac:dyDescent="0.2">
      <c r="B113" s="142" t="s">
        <v>402</v>
      </c>
      <c r="C113" s="141"/>
      <c r="D113" s="159">
        <f>+[2]COG!D37</f>
        <v>1289983</v>
      </c>
      <c r="E113" s="159">
        <f>+[2]COG!E37</f>
        <v>-208007</v>
      </c>
      <c r="F113" s="159">
        <f>+[2]COG!F37</f>
        <v>1081976</v>
      </c>
      <c r="G113" s="159">
        <f>+[2]COG!G37</f>
        <v>1081976</v>
      </c>
      <c r="H113" s="159">
        <f>+[2]COG!H37</f>
        <v>860432</v>
      </c>
      <c r="I113" s="159">
        <f>+[2]COG!I37</f>
        <v>0</v>
      </c>
    </row>
    <row r="114" spans="2:9" ht="25.5" customHeight="1" x14ac:dyDescent="0.2">
      <c r="B114" s="220" t="s">
        <v>401</v>
      </c>
      <c r="C114" s="221"/>
      <c r="D114" s="120">
        <f t="shared" ref="D114:I114" si="5">SUM(D115:D123)</f>
        <v>302756659</v>
      </c>
      <c r="E114" s="159">
        <f t="shared" si="5"/>
        <v>532587837</v>
      </c>
      <c r="F114" s="159">
        <f t="shared" si="5"/>
        <v>835344496</v>
      </c>
      <c r="G114" s="159">
        <f t="shared" si="5"/>
        <v>835344226</v>
      </c>
      <c r="H114" s="159">
        <f t="shared" si="5"/>
        <v>832442906</v>
      </c>
      <c r="I114" s="159">
        <f t="shared" si="5"/>
        <v>270</v>
      </c>
    </row>
    <row r="115" spans="2:9" x14ac:dyDescent="0.2">
      <c r="B115" s="142" t="s">
        <v>400</v>
      </c>
      <c r="C115" s="141"/>
      <c r="D115" s="120">
        <f>+[2]COG!D40</f>
        <v>0</v>
      </c>
      <c r="E115" s="159">
        <f>+[2]COG!E40</f>
        <v>0</v>
      </c>
      <c r="F115" s="159">
        <f>+[2]COG!F40</f>
        <v>0</v>
      </c>
      <c r="G115" s="159">
        <f>+[2]COG!G40</f>
        <v>0</v>
      </c>
      <c r="H115" s="159">
        <f>+[2]COG!H40</f>
        <v>0</v>
      </c>
      <c r="I115" s="159">
        <f>+[2]COG!I40</f>
        <v>0</v>
      </c>
    </row>
    <row r="116" spans="2:9" x14ac:dyDescent="0.2">
      <c r="B116" s="142" t="s">
        <v>399</v>
      </c>
      <c r="C116" s="141"/>
      <c r="D116" s="159">
        <f>+[2]COG!D41</f>
        <v>302756659</v>
      </c>
      <c r="E116" s="159">
        <f>+[2]COG!E41</f>
        <v>532587837</v>
      </c>
      <c r="F116" s="159">
        <f>+[2]COG!F41</f>
        <v>835344496</v>
      </c>
      <c r="G116" s="159">
        <f>+[2]COG!G41</f>
        <v>835344226</v>
      </c>
      <c r="H116" s="159">
        <f>+[2]COG!H41</f>
        <v>832442906</v>
      </c>
      <c r="I116" s="159">
        <f>+[2]COG!I41</f>
        <v>270</v>
      </c>
    </row>
    <row r="117" spans="2:9" x14ac:dyDescent="0.2">
      <c r="B117" s="142" t="s">
        <v>398</v>
      </c>
      <c r="C117" s="141"/>
      <c r="D117" s="159">
        <f>+[2]COG!D42</f>
        <v>0</v>
      </c>
      <c r="E117" s="159">
        <f>+[2]COG!E42</f>
        <v>0</v>
      </c>
      <c r="F117" s="159">
        <f>+[2]COG!F42</f>
        <v>0</v>
      </c>
      <c r="G117" s="159">
        <f>+[2]COG!G42</f>
        <v>0</v>
      </c>
      <c r="H117" s="159">
        <f>+[2]COG!H42</f>
        <v>0</v>
      </c>
      <c r="I117" s="159">
        <f>+[2]COG!I42</f>
        <v>0</v>
      </c>
    </row>
    <row r="118" spans="2:9" x14ac:dyDescent="0.2">
      <c r="B118" s="142" t="s">
        <v>397</v>
      </c>
      <c r="C118" s="141"/>
      <c r="D118" s="159">
        <f>+[2]COG!D43</f>
        <v>0</v>
      </c>
      <c r="E118" s="159">
        <f>+[2]COG!E43</f>
        <v>0</v>
      </c>
      <c r="F118" s="159">
        <f>+[2]COG!F43</f>
        <v>0</v>
      </c>
      <c r="G118" s="159">
        <f>+[2]COG!G43</f>
        <v>0</v>
      </c>
      <c r="H118" s="159">
        <f>+[2]COG!H43</f>
        <v>0</v>
      </c>
      <c r="I118" s="159">
        <f>+[2]COG!I43</f>
        <v>0</v>
      </c>
    </row>
    <row r="119" spans="2:9" x14ac:dyDescent="0.2">
      <c r="B119" s="142" t="s">
        <v>396</v>
      </c>
      <c r="C119" s="141"/>
      <c r="D119" s="159">
        <f>+[2]COG!D44</f>
        <v>0</v>
      </c>
      <c r="E119" s="159">
        <f>+[2]COG!E44</f>
        <v>0</v>
      </c>
      <c r="F119" s="159">
        <f>+[2]COG!F44</f>
        <v>0</v>
      </c>
      <c r="G119" s="159">
        <f>+[2]COG!G44</f>
        <v>0</v>
      </c>
      <c r="H119" s="159">
        <f>+[2]COG!H44</f>
        <v>0</v>
      </c>
      <c r="I119" s="159">
        <f>+[2]COG!I44</f>
        <v>0</v>
      </c>
    </row>
    <row r="120" spans="2:9" x14ac:dyDescent="0.2">
      <c r="B120" s="142" t="s">
        <v>395</v>
      </c>
      <c r="C120" s="141"/>
      <c r="D120" s="159">
        <f>+[2]COG!D45</f>
        <v>0</v>
      </c>
      <c r="E120" s="159">
        <f>+[2]COG!E45</f>
        <v>0</v>
      </c>
      <c r="F120" s="159">
        <f>+[2]COG!F45</f>
        <v>0</v>
      </c>
      <c r="G120" s="159">
        <f>+[2]COG!G45</f>
        <v>0</v>
      </c>
      <c r="H120" s="159">
        <f>+[2]COG!H45</f>
        <v>0</v>
      </c>
      <c r="I120" s="159">
        <f>+[2]COG!I45</f>
        <v>0</v>
      </c>
    </row>
    <row r="121" spans="2:9" x14ac:dyDescent="0.2">
      <c r="B121" s="142" t="s">
        <v>394</v>
      </c>
      <c r="C121" s="141"/>
      <c r="D121" s="159">
        <f>+[2]COG!D46</f>
        <v>0</v>
      </c>
      <c r="E121" s="159">
        <f>+[2]COG!E46</f>
        <v>0</v>
      </c>
      <c r="F121" s="159">
        <f>+[2]COG!F46</f>
        <v>0</v>
      </c>
      <c r="G121" s="159">
        <f>+[2]COG!G46</f>
        <v>0</v>
      </c>
      <c r="H121" s="159">
        <f>+[2]COG!H46</f>
        <v>0</v>
      </c>
      <c r="I121" s="159">
        <f>+[2]COG!I46</f>
        <v>0</v>
      </c>
    </row>
    <row r="122" spans="2:9" x14ac:dyDescent="0.2">
      <c r="B122" s="142" t="s">
        <v>393</v>
      </c>
      <c r="C122" s="141"/>
      <c r="D122" s="159">
        <f>+[2]COG!D47</f>
        <v>0</v>
      </c>
      <c r="E122" s="159">
        <f>+[2]COG!E47</f>
        <v>0</v>
      </c>
      <c r="F122" s="159">
        <f>+[2]COG!F47</f>
        <v>0</v>
      </c>
      <c r="G122" s="159">
        <f>+[2]COG!G47</f>
        <v>0</v>
      </c>
      <c r="H122" s="159">
        <f>+[2]COG!H47</f>
        <v>0</v>
      </c>
      <c r="I122" s="159">
        <f>+[2]COG!I47</f>
        <v>0</v>
      </c>
    </row>
    <row r="123" spans="2:9" x14ac:dyDescent="0.2">
      <c r="B123" s="142" t="s">
        <v>392</v>
      </c>
      <c r="C123" s="141"/>
      <c r="D123" s="159">
        <f>+[2]COG!D48</f>
        <v>0</v>
      </c>
      <c r="E123" s="159">
        <f>+[2]COG!E48</f>
        <v>0</v>
      </c>
      <c r="F123" s="159">
        <f>+[2]COG!F48</f>
        <v>0</v>
      </c>
      <c r="G123" s="159">
        <f>+[2]COG!G48</f>
        <v>0</v>
      </c>
      <c r="H123" s="159">
        <f>+[2]COG!H48</f>
        <v>0</v>
      </c>
      <c r="I123" s="159">
        <f>+[2]COG!I48</f>
        <v>0</v>
      </c>
    </row>
    <row r="124" spans="2:9" x14ac:dyDescent="0.2">
      <c r="B124" s="140" t="s">
        <v>391</v>
      </c>
      <c r="C124" s="139"/>
      <c r="D124" s="120">
        <f t="shared" ref="D124:I124" si="6">SUM(D125:D133)</f>
        <v>263000</v>
      </c>
      <c r="E124" s="159">
        <f t="shared" si="6"/>
        <v>190338</v>
      </c>
      <c r="F124" s="159">
        <f t="shared" si="6"/>
        <v>453338</v>
      </c>
      <c r="G124" s="159">
        <f t="shared" si="6"/>
        <v>453338</v>
      </c>
      <c r="H124" s="159">
        <f t="shared" si="6"/>
        <v>453338</v>
      </c>
      <c r="I124" s="159">
        <f t="shared" si="6"/>
        <v>0</v>
      </c>
    </row>
    <row r="125" spans="2:9" x14ac:dyDescent="0.2">
      <c r="B125" s="142" t="s">
        <v>390</v>
      </c>
      <c r="C125" s="141"/>
      <c r="D125" s="120">
        <f>+[2]COG!D50</f>
        <v>203000</v>
      </c>
      <c r="E125" s="159">
        <f>+[2]COG!E50</f>
        <v>224667</v>
      </c>
      <c r="F125" s="159">
        <f>+[2]COG!F50</f>
        <v>427667</v>
      </c>
      <c r="G125" s="159">
        <f>+[2]COG!G50</f>
        <v>427667</v>
      </c>
      <c r="H125" s="159">
        <f>+[2]COG!H50</f>
        <v>427667</v>
      </c>
      <c r="I125" s="159">
        <f>+[2]COG!I50</f>
        <v>0</v>
      </c>
    </row>
    <row r="126" spans="2:9" x14ac:dyDescent="0.2">
      <c r="B126" s="142" t="s">
        <v>389</v>
      </c>
      <c r="C126" s="141"/>
      <c r="D126" s="159">
        <f>+[2]COG!D51</f>
        <v>0</v>
      </c>
      <c r="E126" s="159">
        <f>+[2]COG!E51</f>
        <v>0</v>
      </c>
      <c r="F126" s="159">
        <f>+[2]COG!F51</f>
        <v>0</v>
      </c>
      <c r="G126" s="159">
        <f>+[2]COG!G51</f>
        <v>0</v>
      </c>
      <c r="H126" s="159">
        <f>+[2]COG!H51</f>
        <v>0</v>
      </c>
      <c r="I126" s="159">
        <f>+[2]COG!I51</f>
        <v>0</v>
      </c>
    </row>
    <row r="127" spans="2:9" x14ac:dyDescent="0.2">
      <c r="B127" s="142" t="s">
        <v>388</v>
      </c>
      <c r="C127" s="141"/>
      <c r="D127" s="159">
        <f>+[2]COG!D52</f>
        <v>0</v>
      </c>
      <c r="E127" s="159">
        <f>+[2]COG!E52</f>
        <v>0</v>
      </c>
      <c r="F127" s="159">
        <f>+[2]COG!F52</f>
        <v>0</v>
      </c>
      <c r="G127" s="159">
        <f>+[2]COG!G52</f>
        <v>0</v>
      </c>
      <c r="H127" s="159">
        <f>+[2]COG!H52</f>
        <v>0</v>
      </c>
      <c r="I127" s="159">
        <f>+[2]COG!I52</f>
        <v>0</v>
      </c>
    </row>
    <row r="128" spans="2:9" x14ac:dyDescent="0.2">
      <c r="B128" s="142" t="s">
        <v>387</v>
      </c>
      <c r="C128" s="141"/>
      <c r="D128" s="159">
        <f>+[2]COG!D53</f>
        <v>0</v>
      </c>
      <c r="E128" s="159">
        <f>+[2]COG!E53</f>
        <v>0</v>
      </c>
      <c r="F128" s="159">
        <f>+[2]COG!F53</f>
        <v>0</v>
      </c>
      <c r="G128" s="159">
        <f>+[2]COG!G53</f>
        <v>0</v>
      </c>
      <c r="H128" s="159">
        <f>+[2]COG!H53</f>
        <v>0</v>
      </c>
      <c r="I128" s="159">
        <f>+[2]COG!I53</f>
        <v>0</v>
      </c>
    </row>
    <row r="129" spans="2:9" x14ac:dyDescent="0.2">
      <c r="B129" s="142" t="s">
        <v>386</v>
      </c>
      <c r="C129" s="141"/>
      <c r="D129" s="159">
        <f>+[2]COG!D54</f>
        <v>0</v>
      </c>
      <c r="E129" s="159">
        <f>+[2]COG!E54</f>
        <v>0</v>
      </c>
      <c r="F129" s="159">
        <f>+[2]COG!F54</f>
        <v>0</v>
      </c>
      <c r="G129" s="159">
        <f>+[2]COG!G54</f>
        <v>0</v>
      </c>
      <c r="H129" s="159">
        <f>+[2]COG!H54</f>
        <v>0</v>
      </c>
      <c r="I129" s="159">
        <f>+[2]COG!I54</f>
        <v>0</v>
      </c>
    </row>
    <row r="130" spans="2:9" x14ac:dyDescent="0.2">
      <c r="B130" s="142" t="s">
        <v>385</v>
      </c>
      <c r="C130" s="141"/>
      <c r="D130" s="159">
        <f>+[2]COG!D55</f>
        <v>60000</v>
      </c>
      <c r="E130" s="159">
        <f>+[2]COG!E55</f>
        <v>-34329</v>
      </c>
      <c r="F130" s="159">
        <f>+[2]COG!F55</f>
        <v>25671</v>
      </c>
      <c r="G130" s="159">
        <f>+[2]COG!G55</f>
        <v>25671</v>
      </c>
      <c r="H130" s="159">
        <f>+[2]COG!H55</f>
        <v>25671</v>
      </c>
      <c r="I130" s="159">
        <f>+[2]COG!I55</f>
        <v>0</v>
      </c>
    </row>
    <row r="131" spans="2:9" x14ac:dyDescent="0.2">
      <c r="B131" s="142" t="s">
        <v>384</v>
      </c>
      <c r="C131" s="141"/>
      <c r="D131" s="159">
        <f>+[2]COG!D56</f>
        <v>0</v>
      </c>
      <c r="E131" s="159">
        <f>+[2]COG!E56</f>
        <v>0</v>
      </c>
      <c r="F131" s="159">
        <f>+[2]COG!F56</f>
        <v>0</v>
      </c>
      <c r="G131" s="159">
        <f>+[2]COG!G56</f>
        <v>0</v>
      </c>
      <c r="H131" s="159">
        <f>+[2]COG!H56</f>
        <v>0</v>
      </c>
      <c r="I131" s="159">
        <f>+[2]COG!I56</f>
        <v>0</v>
      </c>
    </row>
    <row r="132" spans="2:9" x14ac:dyDescent="0.2">
      <c r="B132" s="142" t="s">
        <v>383</v>
      </c>
      <c r="C132" s="141"/>
      <c r="D132" s="159">
        <f>+[2]COG!D57</f>
        <v>0</v>
      </c>
      <c r="E132" s="159">
        <f>+[2]COG!E57</f>
        <v>0</v>
      </c>
      <c r="F132" s="159">
        <f>+[2]COG!F57</f>
        <v>0</v>
      </c>
      <c r="G132" s="159">
        <f>+[2]COG!G57</f>
        <v>0</v>
      </c>
      <c r="H132" s="159">
        <f>+[2]COG!H57</f>
        <v>0</v>
      </c>
      <c r="I132" s="159">
        <f>+[2]COG!I57</f>
        <v>0</v>
      </c>
    </row>
    <row r="133" spans="2:9" x14ac:dyDescent="0.2">
      <c r="B133" s="142" t="s">
        <v>382</v>
      </c>
      <c r="C133" s="141"/>
      <c r="D133" s="159">
        <f>+[2]COG!D58</f>
        <v>0</v>
      </c>
      <c r="E133" s="159">
        <f>+[2]COG!E58</f>
        <v>0</v>
      </c>
      <c r="F133" s="159">
        <f>+[2]COG!F58</f>
        <v>0</v>
      </c>
      <c r="G133" s="159">
        <f>+[2]COG!G58</f>
        <v>0</v>
      </c>
      <c r="H133" s="159">
        <f>+[2]COG!H58</f>
        <v>0</v>
      </c>
      <c r="I133" s="159">
        <f>+[2]COG!I58</f>
        <v>0</v>
      </c>
    </row>
    <row r="134" spans="2:9" x14ac:dyDescent="0.2">
      <c r="B134" s="140" t="s">
        <v>381</v>
      </c>
      <c r="C134" s="139"/>
      <c r="D134" s="120">
        <v>0</v>
      </c>
      <c r="E134" s="120">
        <v>0</v>
      </c>
      <c r="F134" s="120">
        <v>0</v>
      </c>
      <c r="G134" s="120">
        <v>0</v>
      </c>
      <c r="H134" s="120">
        <v>0</v>
      </c>
      <c r="I134" s="96">
        <v>0</v>
      </c>
    </row>
    <row r="135" spans="2:9" x14ac:dyDescent="0.2">
      <c r="B135" s="142" t="s">
        <v>380</v>
      </c>
      <c r="C135" s="141"/>
      <c r="D135" s="120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</row>
    <row r="136" spans="2:9" x14ac:dyDescent="0.2">
      <c r="B136" s="142" t="s">
        <v>379</v>
      </c>
      <c r="C136" s="141"/>
      <c r="D136" s="120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</row>
    <row r="137" spans="2:9" x14ac:dyDescent="0.2">
      <c r="B137" s="142" t="s">
        <v>378</v>
      </c>
      <c r="C137" s="141"/>
      <c r="D137" s="120">
        <v>0</v>
      </c>
      <c r="E137" s="96">
        <v>0</v>
      </c>
      <c r="F137" s="96">
        <v>0</v>
      </c>
      <c r="G137" s="96">
        <v>0</v>
      </c>
      <c r="H137" s="96">
        <v>0</v>
      </c>
      <c r="I137" s="96">
        <v>0</v>
      </c>
    </row>
    <row r="138" spans="2:9" x14ac:dyDescent="0.2">
      <c r="B138" s="140" t="s">
        <v>377</v>
      </c>
      <c r="C138" s="139"/>
      <c r="D138" s="120">
        <v>0</v>
      </c>
      <c r="E138" s="120">
        <v>0</v>
      </c>
      <c r="F138" s="120">
        <v>0</v>
      </c>
      <c r="G138" s="120">
        <v>0</v>
      </c>
      <c r="H138" s="120">
        <v>0</v>
      </c>
      <c r="I138" s="96">
        <v>0</v>
      </c>
    </row>
    <row r="139" spans="2:9" x14ac:dyDescent="0.2">
      <c r="B139" s="142" t="s">
        <v>376</v>
      </c>
      <c r="C139" s="141"/>
      <c r="D139" s="120">
        <v>0</v>
      </c>
      <c r="E139" s="96">
        <v>0</v>
      </c>
      <c r="F139" s="96">
        <v>0</v>
      </c>
      <c r="G139" s="96">
        <v>0</v>
      </c>
      <c r="H139" s="96">
        <v>0</v>
      </c>
      <c r="I139" s="96">
        <v>0</v>
      </c>
    </row>
    <row r="140" spans="2:9" x14ac:dyDescent="0.2">
      <c r="B140" s="142" t="s">
        <v>375</v>
      </c>
      <c r="C140" s="141"/>
      <c r="D140" s="120">
        <v>0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</row>
    <row r="141" spans="2:9" x14ac:dyDescent="0.2">
      <c r="B141" s="142" t="s">
        <v>374</v>
      </c>
      <c r="C141" s="141"/>
      <c r="D141" s="120">
        <v>0</v>
      </c>
      <c r="E141" s="96">
        <v>0</v>
      </c>
      <c r="F141" s="96">
        <v>0</v>
      </c>
      <c r="G141" s="96">
        <v>0</v>
      </c>
      <c r="H141" s="96">
        <v>0</v>
      </c>
      <c r="I141" s="96">
        <v>0</v>
      </c>
    </row>
    <row r="142" spans="2:9" x14ac:dyDescent="0.2">
      <c r="B142" s="142" t="s">
        <v>373</v>
      </c>
      <c r="C142" s="141"/>
      <c r="D142" s="120">
        <v>0</v>
      </c>
      <c r="E142" s="96">
        <v>0</v>
      </c>
      <c r="F142" s="96">
        <v>0</v>
      </c>
      <c r="G142" s="96">
        <v>0</v>
      </c>
      <c r="H142" s="96">
        <v>0</v>
      </c>
      <c r="I142" s="96">
        <v>0</v>
      </c>
    </row>
    <row r="143" spans="2:9" x14ac:dyDescent="0.2">
      <c r="B143" s="142" t="s">
        <v>372</v>
      </c>
      <c r="C143" s="141"/>
      <c r="D143" s="120">
        <v>0</v>
      </c>
      <c r="E143" s="96">
        <v>0</v>
      </c>
      <c r="F143" s="96">
        <v>0</v>
      </c>
      <c r="G143" s="96">
        <v>0</v>
      </c>
      <c r="H143" s="96">
        <v>0</v>
      </c>
      <c r="I143" s="96">
        <v>0</v>
      </c>
    </row>
    <row r="144" spans="2:9" x14ac:dyDescent="0.2">
      <c r="B144" s="142" t="s">
        <v>371</v>
      </c>
      <c r="C144" s="141"/>
      <c r="D144" s="120">
        <v>0</v>
      </c>
      <c r="E144" s="96">
        <v>0</v>
      </c>
      <c r="F144" s="96">
        <v>0</v>
      </c>
      <c r="G144" s="96">
        <v>0</v>
      </c>
      <c r="H144" s="96">
        <v>0</v>
      </c>
      <c r="I144" s="96">
        <v>0</v>
      </c>
    </row>
    <row r="145" spans="2:9" x14ac:dyDescent="0.2">
      <c r="B145" s="142" t="s">
        <v>370</v>
      </c>
      <c r="C145" s="141"/>
      <c r="D145" s="120">
        <v>0</v>
      </c>
      <c r="E145" s="96">
        <v>0</v>
      </c>
      <c r="F145" s="96">
        <v>0</v>
      </c>
      <c r="G145" s="96">
        <v>0</v>
      </c>
      <c r="H145" s="96">
        <v>0</v>
      </c>
      <c r="I145" s="96">
        <v>0</v>
      </c>
    </row>
    <row r="146" spans="2:9" x14ac:dyDescent="0.2">
      <c r="B146" s="142" t="s">
        <v>369</v>
      </c>
      <c r="C146" s="141"/>
      <c r="D146" s="120">
        <v>0</v>
      </c>
      <c r="E146" s="96">
        <v>0</v>
      </c>
      <c r="F146" s="96">
        <v>0</v>
      </c>
      <c r="G146" s="96">
        <v>0</v>
      </c>
      <c r="H146" s="96">
        <v>0</v>
      </c>
      <c r="I146" s="96">
        <v>0</v>
      </c>
    </row>
    <row r="147" spans="2:9" x14ac:dyDescent="0.2">
      <c r="B147" s="140" t="s">
        <v>368</v>
      </c>
      <c r="C147" s="139"/>
      <c r="D147" s="120">
        <v>0</v>
      </c>
      <c r="E147" s="120">
        <v>0</v>
      </c>
      <c r="F147" s="120">
        <v>0</v>
      </c>
      <c r="G147" s="120">
        <v>0</v>
      </c>
      <c r="H147" s="120">
        <v>0</v>
      </c>
      <c r="I147" s="96">
        <v>0</v>
      </c>
    </row>
    <row r="148" spans="2:9" x14ac:dyDescent="0.2">
      <c r="B148" s="142" t="s">
        <v>367</v>
      </c>
      <c r="C148" s="141"/>
      <c r="D148" s="120">
        <v>0</v>
      </c>
      <c r="E148" s="96">
        <v>0</v>
      </c>
      <c r="F148" s="96">
        <v>0</v>
      </c>
      <c r="G148" s="96">
        <v>0</v>
      </c>
      <c r="H148" s="96">
        <v>0</v>
      </c>
      <c r="I148" s="96">
        <v>0</v>
      </c>
    </row>
    <row r="149" spans="2:9" x14ac:dyDescent="0.2">
      <c r="B149" s="142" t="s">
        <v>366</v>
      </c>
      <c r="C149" s="141"/>
      <c r="D149" s="120">
        <v>0</v>
      </c>
      <c r="E149" s="96">
        <v>0</v>
      </c>
      <c r="F149" s="96">
        <v>0</v>
      </c>
      <c r="G149" s="96">
        <v>0</v>
      </c>
      <c r="H149" s="96">
        <v>0</v>
      </c>
      <c r="I149" s="96">
        <v>0</v>
      </c>
    </row>
    <row r="150" spans="2:9" x14ac:dyDescent="0.2">
      <c r="B150" s="142" t="s">
        <v>365</v>
      </c>
      <c r="C150" s="141"/>
      <c r="D150" s="120">
        <v>0</v>
      </c>
      <c r="E150" s="96">
        <v>0</v>
      </c>
      <c r="F150" s="96">
        <v>0</v>
      </c>
      <c r="G150" s="96">
        <v>0</v>
      </c>
      <c r="H150" s="96">
        <v>0</v>
      </c>
      <c r="I150" s="96">
        <v>0</v>
      </c>
    </row>
    <row r="151" spans="2:9" x14ac:dyDescent="0.2">
      <c r="B151" s="140" t="s">
        <v>364</v>
      </c>
      <c r="C151" s="139"/>
      <c r="D151" s="120">
        <v>0</v>
      </c>
      <c r="E151" s="120">
        <v>0</v>
      </c>
      <c r="F151" s="120">
        <v>0</v>
      </c>
      <c r="G151" s="120">
        <v>0</v>
      </c>
      <c r="H151" s="120">
        <v>0</v>
      </c>
      <c r="I151" s="96">
        <v>0</v>
      </c>
    </row>
    <row r="152" spans="2:9" x14ac:dyDescent="0.2">
      <c r="B152" s="142" t="s">
        <v>363</v>
      </c>
      <c r="C152" s="141"/>
      <c r="D152" s="120">
        <v>0</v>
      </c>
      <c r="E152" s="96">
        <v>0</v>
      </c>
      <c r="F152" s="96">
        <v>0</v>
      </c>
      <c r="G152" s="96">
        <v>0</v>
      </c>
      <c r="H152" s="96">
        <v>0</v>
      </c>
      <c r="I152" s="96">
        <v>0</v>
      </c>
    </row>
    <row r="153" spans="2:9" x14ac:dyDescent="0.2">
      <c r="B153" s="142" t="s">
        <v>362</v>
      </c>
      <c r="C153" s="141"/>
      <c r="D153" s="120">
        <v>0</v>
      </c>
      <c r="E153" s="96">
        <v>0</v>
      </c>
      <c r="F153" s="96">
        <v>0</v>
      </c>
      <c r="G153" s="96">
        <v>0</v>
      </c>
      <c r="H153" s="96">
        <v>0</v>
      </c>
      <c r="I153" s="96">
        <v>0</v>
      </c>
    </row>
    <row r="154" spans="2:9" x14ac:dyDescent="0.2">
      <c r="B154" s="142" t="s">
        <v>361</v>
      </c>
      <c r="C154" s="141"/>
      <c r="D154" s="120">
        <v>0</v>
      </c>
      <c r="E154" s="96">
        <v>0</v>
      </c>
      <c r="F154" s="96">
        <v>0</v>
      </c>
      <c r="G154" s="96">
        <v>0</v>
      </c>
      <c r="H154" s="96">
        <v>0</v>
      </c>
      <c r="I154" s="96">
        <v>0</v>
      </c>
    </row>
    <row r="155" spans="2:9" x14ac:dyDescent="0.2">
      <c r="B155" s="142" t="s">
        <v>360</v>
      </c>
      <c r="C155" s="141"/>
      <c r="D155" s="120">
        <v>0</v>
      </c>
      <c r="E155" s="96">
        <v>0</v>
      </c>
      <c r="F155" s="96">
        <v>0</v>
      </c>
      <c r="G155" s="96">
        <v>0</v>
      </c>
      <c r="H155" s="96">
        <v>0</v>
      </c>
      <c r="I155" s="96">
        <v>0</v>
      </c>
    </row>
    <row r="156" spans="2:9" x14ac:dyDescent="0.2">
      <c r="B156" s="142" t="s">
        <v>359</v>
      </c>
      <c r="C156" s="141"/>
      <c r="D156" s="120">
        <v>0</v>
      </c>
      <c r="E156" s="96">
        <v>0</v>
      </c>
      <c r="F156" s="96">
        <v>0</v>
      </c>
      <c r="G156" s="96">
        <v>0</v>
      </c>
      <c r="H156" s="96">
        <v>0</v>
      </c>
      <c r="I156" s="96">
        <v>0</v>
      </c>
    </row>
    <row r="157" spans="2:9" x14ac:dyDescent="0.2">
      <c r="B157" s="142" t="s">
        <v>358</v>
      </c>
      <c r="C157" s="141"/>
      <c r="D157" s="120">
        <v>0</v>
      </c>
      <c r="E157" s="96">
        <v>0</v>
      </c>
      <c r="F157" s="96">
        <v>0</v>
      </c>
      <c r="G157" s="96">
        <v>0</v>
      </c>
      <c r="H157" s="96">
        <v>0</v>
      </c>
      <c r="I157" s="96">
        <v>0</v>
      </c>
    </row>
    <row r="158" spans="2:9" x14ac:dyDescent="0.2">
      <c r="B158" s="142" t="s">
        <v>357</v>
      </c>
      <c r="C158" s="141"/>
      <c r="D158" s="120">
        <v>0</v>
      </c>
      <c r="E158" s="96">
        <v>0</v>
      </c>
      <c r="F158" s="96">
        <v>0</v>
      </c>
      <c r="G158" s="96">
        <v>0</v>
      </c>
      <c r="H158" s="96">
        <v>0</v>
      </c>
      <c r="I158" s="96">
        <v>0</v>
      </c>
    </row>
    <row r="159" spans="2:9" x14ac:dyDescent="0.2">
      <c r="B159" s="140"/>
      <c r="C159" s="139"/>
      <c r="D159" s="120"/>
      <c r="E159" s="96"/>
      <c r="F159" s="96"/>
      <c r="G159" s="96"/>
      <c r="H159" s="96"/>
      <c r="I159" s="96"/>
    </row>
    <row r="160" spans="2:9" x14ac:dyDescent="0.2">
      <c r="B160" s="138" t="s">
        <v>252</v>
      </c>
      <c r="C160" s="137"/>
      <c r="D160" s="123">
        <f t="shared" ref="D160:I160" si="7">+D10+D85</f>
        <v>315909000</v>
      </c>
      <c r="E160" s="158">
        <f t="shared" si="7"/>
        <v>815714296</v>
      </c>
      <c r="F160" s="158">
        <f t="shared" si="7"/>
        <v>1131623296</v>
      </c>
      <c r="G160" s="158">
        <f t="shared" si="7"/>
        <v>1131605837</v>
      </c>
      <c r="H160" s="158">
        <f t="shared" si="7"/>
        <v>1125121756</v>
      </c>
      <c r="I160" s="158">
        <f t="shared" si="7"/>
        <v>17459</v>
      </c>
    </row>
    <row r="161" spans="2:10" ht="13.5" thickBot="1" x14ac:dyDescent="0.25">
      <c r="B161" s="136"/>
      <c r="C161" s="135"/>
      <c r="D161" s="134"/>
      <c r="E161" s="130"/>
      <c r="F161" s="130"/>
      <c r="G161" s="130"/>
      <c r="H161" s="130"/>
      <c r="I161" s="130"/>
    </row>
    <row r="164" spans="2:10" x14ac:dyDescent="0.2">
      <c r="B164" s="182" t="s">
        <v>123</v>
      </c>
      <c r="C164" s="182"/>
      <c r="D164" s="182"/>
      <c r="E164" s="183" t="s">
        <v>434</v>
      </c>
      <c r="F164" s="183"/>
      <c r="G164" s="183"/>
      <c r="H164" s="183"/>
      <c r="I164" s="183"/>
      <c r="J164" s="133"/>
    </row>
    <row r="165" spans="2:10" ht="12.75" customHeight="1" x14ac:dyDescent="0.2">
      <c r="B165" s="172" t="s">
        <v>124</v>
      </c>
      <c r="C165" s="172"/>
      <c r="D165" s="172"/>
      <c r="E165" s="193" t="s">
        <v>125</v>
      </c>
      <c r="F165" s="193"/>
      <c r="G165" s="193"/>
      <c r="H165" s="193"/>
      <c r="I165" s="193"/>
      <c r="J165" s="132"/>
    </row>
    <row r="166" spans="2:10" x14ac:dyDescent="0.2">
      <c r="B166" s="172"/>
      <c r="C166" s="172"/>
      <c r="D166" s="172"/>
    </row>
  </sheetData>
  <mergeCells count="16">
    <mergeCell ref="I7:I9"/>
    <mergeCell ref="B164:D164"/>
    <mergeCell ref="E164:I164"/>
    <mergeCell ref="E165:I165"/>
    <mergeCell ref="B2:I2"/>
    <mergeCell ref="B3:I3"/>
    <mergeCell ref="B4:I4"/>
    <mergeCell ref="B5:I5"/>
    <mergeCell ref="B6:I6"/>
    <mergeCell ref="D7:H8"/>
    <mergeCell ref="B165:D166"/>
    <mergeCell ref="B39:C39"/>
    <mergeCell ref="B49:C49"/>
    <mergeCell ref="B63:C63"/>
    <mergeCell ref="B114:C114"/>
    <mergeCell ref="B7:C9"/>
  </mergeCells>
  <pageMargins left="0.70866141732283472" right="0.70866141732283472" top="0.72" bottom="0.64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D11:I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workbookViewId="0">
      <pane ySplit="8" topLeftCell="A9" activePane="bottomLeft" state="frozen"/>
      <selection pane="bottomLeft" activeCell="G20" sqref="G20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23" t="s">
        <v>120</v>
      </c>
      <c r="C2" s="224"/>
      <c r="D2" s="224"/>
      <c r="E2" s="224"/>
      <c r="F2" s="224"/>
      <c r="G2" s="224"/>
      <c r="H2" s="225"/>
    </row>
    <row r="3" spans="2:8" x14ac:dyDescent="0.2">
      <c r="B3" s="176" t="s">
        <v>242</v>
      </c>
      <c r="C3" s="226"/>
      <c r="D3" s="226"/>
      <c r="E3" s="226"/>
      <c r="F3" s="226"/>
      <c r="G3" s="226"/>
      <c r="H3" s="178"/>
    </row>
    <row r="4" spans="2:8" x14ac:dyDescent="0.2">
      <c r="B4" s="176" t="s">
        <v>243</v>
      </c>
      <c r="C4" s="226"/>
      <c r="D4" s="226"/>
      <c r="E4" s="226"/>
      <c r="F4" s="226"/>
      <c r="G4" s="226"/>
      <c r="H4" s="178"/>
    </row>
    <row r="5" spans="2:8" x14ac:dyDescent="0.2">
      <c r="B5" s="176" t="s">
        <v>435</v>
      </c>
      <c r="C5" s="226"/>
      <c r="D5" s="226"/>
      <c r="E5" s="226"/>
      <c r="F5" s="226"/>
      <c r="G5" s="226"/>
      <c r="H5" s="178"/>
    </row>
    <row r="6" spans="2:8" ht="13.5" thickBot="1" x14ac:dyDescent="0.25">
      <c r="B6" s="179" t="s">
        <v>1</v>
      </c>
      <c r="C6" s="180"/>
      <c r="D6" s="180"/>
      <c r="E6" s="180"/>
      <c r="F6" s="180"/>
      <c r="G6" s="180"/>
      <c r="H6" s="181"/>
    </row>
    <row r="7" spans="2:8" ht="13.5" thickBot="1" x14ac:dyDescent="0.25">
      <c r="B7" s="206" t="s">
        <v>2</v>
      </c>
      <c r="C7" s="227" t="s">
        <v>244</v>
      </c>
      <c r="D7" s="228"/>
      <c r="E7" s="228"/>
      <c r="F7" s="228"/>
      <c r="G7" s="229"/>
      <c r="H7" s="206" t="s">
        <v>245</v>
      </c>
    </row>
    <row r="8" spans="2:8" ht="26.25" thickBot="1" x14ac:dyDescent="0.25">
      <c r="B8" s="207"/>
      <c r="C8" s="25" t="s">
        <v>204</v>
      </c>
      <c r="D8" s="25" t="s">
        <v>246</v>
      </c>
      <c r="E8" s="25" t="s">
        <v>247</v>
      </c>
      <c r="F8" s="25" t="s">
        <v>202</v>
      </c>
      <c r="G8" s="25" t="s">
        <v>221</v>
      </c>
      <c r="H8" s="207"/>
    </row>
    <row r="9" spans="2:8" x14ac:dyDescent="0.2">
      <c r="B9" s="92" t="s">
        <v>248</v>
      </c>
      <c r="C9" s="93">
        <v>0</v>
      </c>
      <c r="D9" s="93">
        <f>+D10</f>
        <v>356893</v>
      </c>
      <c r="E9" s="93">
        <f>+E10</f>
        <v>356893</v>
      </c>
      <c r="F9" s="93">
        <f>+F10</f>
        <v>356642</v>
      </c>
      <c r="G9" s="93">
        <f>+G10</f>
        <v>356642</v>
      </c>
      <c r="H9" s="93">
        <f>+H10</f>
        <v>251</v>
      </c>
    </row>
    <row r="10" spans="2:8" ht="12.75" customHeight="1" x14ac:dyDescent="0.2">
      <c r="B10" s="94" t="s">
        <v>249</v>
      </c>
      <c r="C10" s="95">
        <v>0</v>
      </c>
      <c r="D10" s="95">
        <f>+'FORMATO 6A'!E10</f>
        <v>356893</v>
      </c>
      <c r="E10" s="95">
        <f>+D10</f>
        <v>356893</v>
      </c>
      <c r="F10" s="95">
        <f>+'FORMATO 6A'!G11</f>
        <v>356642</v>
      </c>
      <c r="G10" s="95">
        <f>+'FORMATO 6A'!H11</f>
        <v>356642</v>
      </c>
      <c r="H10" s="160">
        <f>+E10-G10</f>
        <v>251</v>
      </c>
    </row>
    <row r="11" spans="2:8" x14ac:dyDescent="0.2">
      <c r="B11" s="94"/>
      <c r="C11" s="9"/>
      <c r="D11" s="9"/>
      <c r="E11" s="9"/>
      <c r="F11" s="9"/>
      <c r="G11" s="9"/>
      <c r="H11" s="96"/>
    </row>
    <row r="12" spans="2:8" x14ac:dyDescent="0.2">
      <c r="B12" s="94"/>
      <c r="C12" s="9"/>
      <c r="D12" s="9"/>
      <c r="E12" s="9"/>
      <c r="F12" s="9"/>
      <c r="G12" s="9"/>
      <c r="H12" s="96"/>
    </row>
    <row r="13" spans="2:8" x14ac:dyDescent="0.2">
      <c r="B13" s="94"/>
      <c r="C13" s="9"/>
      <c r="D13" s="9"/>
      <c r="E13" s="9"/>
      <c r="F13" s="9"/>
      <c r="G13" s="9"/>
      <c r="H13" s="96"/>
    </row>
    <row r="14" spans="2:8" x14ac:dyDescent="0.2">
      <c r="B14" s="94"/>
      <c r="C14" s="9"/>
      <c r="D14" s="9"/>
      <c r="E14" s="9"/>
      <c r="F14" s="9"/>
      <c r="G14" s="9"/>
      <c r="H14" s="96"/>
    </row>
    <row r="15" spans="2:8" x14ac:dyDescent="0.2">
      <c r="B15" s="94"/>
      <c r="C15" s="9"/>
      <c r="D15" s="9"/>
      <c r="E15" s="9"/>
      <c r="F15" s="9"/>
      <c r="G15" s="9"/>
      <c r="H15" s="96"/>
    </row>
    <row r="16" spans="2:8" x14ac:dyDescent="0.2">
      <c r="B16" s="94"/>
      <c r="C16" s="9"/>
      <c r="D16" s="9"/>
      <c r="E16" s="9"/>
      <c r="F16" s="9"/>
      <c r="G16" s="9"/>
      <c r="H16" s="96"/>
    </row>
    <row r="17" spans="2:8" x14ac:dyDescent="0.2">
      <c r="B17" s="94"/>
      <c r="C17" s="9"/>
      <c r="D17" s="9"/>
      <c r="E17" s="9"/>
      <c r="F17" s="9"/>
      <c r="G17" s="9"/>
      <c r="H17" s="96"/>
    </row>
    <row r="18" spans="2:8" x14ac:dyDescent="0.2">
      <c r="B18" s="97"/>
      <c r="C18" s="9"/>
      <c r="D18" s="9"/>
      <c r="E18" s="9"/>
      <c r="F18" s="9"/>
      <c r="G18" s="9"/>
      <c r="H18" s="9"/>
    </row>
    <row r="19" spans="2:8" x14ac:dyDescent="0.2">
      <c r="B19" s="98" t="s">
        <v>250</v>
      </c>
      <c r="C19" s="99">
        <f t="shared" ref="C19:H19" si="0">+C20+C21</f>
        <v>315909000</v>
      </c>
      <c r="D19" s="99">
        <f t="shared" si="0"/>
        <v>815357403</v>
      </c>
      <c r="E19" s="99">
        <f t="shared" si="0"/>
        <v>1131266403</v>
      </c>
      <c r="F19" s="99">
        <f t="shared" si="0"/>
        <v>1131249195</v>
      </c>
      <c r="G19" s="99">
        <f t="shared" si="0"/>
        <v>1124765114</v>
      </c>
      <c r="H19" s="99">
        <f t="shared" si="0"/>
        <v>17208</v>
      </c>
    </row>
    <row r="20" spans="2:8" x14ac:dyDescent="0.2">
      <c r="B20" s="94" t="s">
        <v>251</v>
      </c>
      <c r="C20" s="95">
        <f>+[2]CAdmon!$D$13</f>
        <v>302756659</v>
      </c>
      <c r="D20" s="95">
        <f>+[2]CAdmon!$E$13</f>
        <v>776354539</v>
      </c>
      <c r="E20" s="95">
        <f>+C20+D20</f>
        <v>1079111198</v>
      </c>
      <c r="F20" s="95">
        <f>+[2]CAdmon!$G$13</f>
        <v>1079099817</v>
      </c>
      <c r="G20" s="95">
        <f>+[2]CAdmon!$H$13</f>
        <v>1075038290</v>
      </c>
      <c r="H20" s="96">
        <f>+E20-F20</f>
        <v>11381</v>
      </c>
    </row>
    <row r="21" spans="2:8" x14ac:dyDescent="0.2">
      <c r="B21" s="94" t="s">
        <v>249</v>
      </c>
      <c r="C21" s="95">
        <f>+[2]CAdmon!$D$14</f>
        <v>13152341</v>
      </c>
      <c r="D21" s="95">
        <f>+[2]CAdmon!$E$14-D10</f>
        <v>39002864</v>
      </c>
      <c r="E21" s="95">
        <f>+C21+D21</f>
        <v>52155205</v>
      </c>
      <c r="F21" s="95">
        <f>+[2]CAdmon!$G$14-F10</f>
        <v>52149378</v>
      </c>
      <c r="G21" s="95">
        <f>+[2]CAdmon!$H$14-G10</f>
        <v>49726824</v>
      </c>
      <c r="H21" s="160">
        <f>+E21-F21</f>
        <v>5827</v>
      </c>
    </row>
    <row r="22" spans="2:8" x14ac:dyDescent="0.2">
      <c r="B22" s="94"/>
      <c r="C22" s="95"/>
      <c r="D22" s="95"/>
      <c r="E22" s="95"/>
      <c r="F22" s="95"/>
      <c r="G22" s="95"/>
      <c r="H22" s="96"/>
    </row>
    <row r="23" spans="2:8" x14ac:dyDescent="0.2">
      <c r="B23" s="94"/>
      <c r="C23" s="95"/>
      <c r="D23" s="95"/>
      <c r="E23" s="95"/>
      <c r="F23" s="95"/>
      <c r="G23" s="95"/>
      <c r="H23" s="96"/>
    </row>
    <row r="24" spans="2:8" x14ac:dyDescent="0.2">
      <c r="B24" s="94"/>
      <c r="C24" s="9"/>
      <c r="D24" s="9"/>
      <c r="E24" s="9"/>
      <c r="F24" s="9"/>
      <c r="G24" s="9"/>
      <c r="H24" s="96"/>
    </row>
    <row r="25" spans="2:8" x14ac:dyDescent="0.2">
      <c r="B25" s="94"/>
      <c r="C25" s="9"/>
      <c r="D25" s="9"/>
      <c r="E25" s="9"/>
      <c r="F25" s="9"/>
      <c r="G25" s="9"/>
      <c r="H25" s="96"/>
    </row>
    <row r="26" spans="2:8" x14ac:dyDescent="0.2">
      <c r="B26" s="94"/>
      <c r="C26" s="9"/>
      <c r="D26" s="9"/>
      <c r="E26" s="9"/>
      <c r="F26" s="9"/>
      <c r="G26" s="9"/>
      <c r="H26" s="96"/>
    </row>
    <row r="27" spans="2:8" x14ac:dyDescent="0.2">
      <c r="B27" s="94"/>
      <c r="C27" s="9"/>
      <c r="D27" s="9"/>
      <c r="E27" s="9"/>
      <c r="F27" s="9"/>
      <c r="G27" s="9"/>
      <c r="H27" s="96"/>
    </row>
    <row r="28" spans="2:8" x14ac:dyDescent="0.2">
      <c r="B28" s="97"/>
      <c r="C28" s="9"/>
      <c r="D28" s="9"/>
      <c r="E28" s="9"/>
      <c r="F28" s="9"/>
      <c r="G28" s="9"/>
      <c r="H28" s="96"/>
    </row>
    <row r="29" spans="2:8" x14ac:dyDescent="0.2">
      <c r="B29" s="92" t="s">
        <v>252</v>
      </c>
      <c r="C29" s="7">
        <f t="shared" ref="C29:H29" si="1">+C9+C19</f>
        <v>315909000</v>
      </c>
      <c r="D29" s="7">
        <f t="shared" si="1"/>
        <v>815714296</v>
      </c>
      <c r="E29" s="7">
        <f t="shared" si="1"/>
        <v>1131623296</v>
      </c>
      <c r="F29" s="7">
        <f t="shared" si="1"/>
        <v>1131605837</v>
      </c>
      <c r="G29" s="7">
        <f t="shared" si="1"/>
        <v>1125121756</v>
      </c>
      <c r="H29" s="7">
        <f t="shared" si="1"/>
        <v>17459</v>
      </c>
    </row>
    <row r="30" spans="2:8" ht="13.5" thickBot="1" x14ac:dyDescent="0.25">
      <c r="B30" s="100"/>
      <c r="C30" s="19"/>
      <c r="D30" s="19"/>
      <c r="E30" s="19"/>
      <c r="F30" s="19"/>
      <c r="G30" s="19"/>
      <c r="H30" s="19"/>
    </row>
    <row r="35" spans="2:8" ht="15" customHeight="1" x14ac:dyDescent="0.2">
      <c r="B35" s="183" t="s">
        <v>123</v>
      </c>
      <c r="C35" s="183"/>
      <c r="E35" s="183" t="s">
        <v>442</v>
      </c>
      <c r="F35" s="183"/>
      <c r="G35" s="183"/>
      <c r="H35" s="183"/>
    </row>
    <row r="36" spans="2:8" ht="28.5" customHeight="1" x14ac:dyDescent="0.2">
      <c r="B36" s="222" t="s">
        <v>124</v>
      </c>
      <c r="C36" s="222"/>
      <c r="E36" s="222" t="s">
        <v>125</v>
      </c>
      <c r="F36" s="222"/>
      <c r="G36" s="222"/>
      <c r="H36" s="222"/>
    </row>
    <row r="37" spans="2:8" x14ac:dyDescent="0.2">
      <c r="B37" s="162"/>
      <c r="C37" s="162"/>
    </row>
  </sheetData>
  <mergeCells count="12">
    <mergeCell ref="B35:C35"/>
    <mergeCell ref="E35:H35"/>
    <mergeCell ref="E36:H36"/>
    <mergeCell ref="B36:C36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zoomScaleNormal="100" workbookViewId="0">
      <pane ySplit="9" topLeftCell="A80" activePane="bottomLeft" state="frozen"/>
      <selection pane="bottomLeft" activeCell="D91" sqref="D91:G9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73" t="s">
        <v>120</v>
      </c>
      <c r="B2" s="174"/>
      <c r="C2" s="174"/>
      <c r="D2" s="174"/>
      <c r="E2" s="174"/>
      <c r="F2" s="174"/>
      <c r="G2" s="217"/>
    </row>
    <row r="3" spans="1:7" x14ac:dyDescent="0.2">
      <c r="A3" s="194" t="s">
        <v>242</v>
      </c>
      <c r="B3" s="195"/>
      <c r="C3" s="195"/>
      <c r="D3" s="195"/>
      <c r="E3" s="195"/>
      <c r="F3" s="195"/>
      <c r="G3" s="218"/>
    </row>
    <row r="4" spans="1:7" x14ac:dyDescent="0.2">
      <c r="A4" s="194" t="s">
        <v>253</v>
      </c>
      <c r="B4" s="195"/>
      <c r="C4" s="195"/>
      <c r="D4" s="195"/>
      <c r="E4" s="195"/>
      <c r="F4" s="195"/>
      <c r="G4" s="218"/>
    </row>
    <row r="5" spans="1:7" x14ac:dyDescent="0.2">
      <c r="A5" s="194" t="s">
        <v>435</v>
      </c>
      <c r="B5" s="195"/>
      <c r="C5" s="195"/>
      <c r="D5" s="195"/>
      <c r="E5" s="195"/>
      <c r="F5" s="195"/>
      <c r="G5" s="218"/>
    </row>
    <row r="6" spans="1:7" ht="13.5" thickBot="1" x14ac:dyDescent="0.25">
      <c r="A6" s="197" t="s">
        <v>1</v>
      </c>
      <c r="B6" s="198"/>
      <c r="C6" s="198"/>
      <c r="D6" s="198"/>
      <c r="E6" s="198"/>
      <c r="F6" s="198"/>
      <c r="G6" s="219"/>
    </row>
    <row r="7" spans="1:7" ht="15.75" customHeight="1" x14ac:dyDescent="0.2">
      <c r="A7" s="203" t="s">
        <v>2</v>
      </c>
      <c r="B7" s="223" t="s">
        <v>244</v>
      </c>
      <c r="C7" s="224"/>
      <c r="D7" s="224"/>
      <c r="E7" s="224"/>
      <c r="F7" s="225"/>
      <c r="G7" s="206" t="s">
        <v>245</v>
      </c>
    </row>
    <row r="8" spans="1:7" ht="15.75" customHeight="1" thickBot="1" x14ac:dyDescent="0.25">
      <c r="A8" s="204"/>
      <c r="B8" s="179"/>
      <c r="C8" s="180"/>
      <c r="D8" s="180"/>
      <c r="E8" s="180"/>
      <c r="F8" s="181"/>
      <c r="G8" s="230"/>
    </row>
    <row r="9" spans="1:7" ht="26.25" thickBot="1" x14ac:dyDescent="0.25">
      <c r="A9" s="205"/>
      <c r="B9" s="101" t="s">
        <v>204</v>
      </c>
      <c r="C9" s="25" t="s">
        <v>254</v>
      </c>
      <c r="D9" s="25" t="s">
        <v>255</v>
      </c>
      <c r="E9" s="25" t="s">
        <v>202</v>
      </c>
      <c r="F9" s="25" t="s">
        <v>221</v>
      </c>
      <c r="G9" s="207"/>
    </row>
    <row r="10" spans="1:7" x14ac:dyDescent="0.2">
      <c r="A10" s="102"/>
      <c r="B10" s="103"/>
      <c r="C10" s="103"/>
      <c r="D10" s="103"/>
      <c r="E10" s="103"/>
      <c r="F10" s="103"/>
      <c r="G10" s="103"/>
    </row>
    <row r="11" spans="1:7" x14ac:dyDescent="0.2">
      <c r="A11" s="104" t="s">
        <v>256</v>
      </c>
      <c r="B11" s="80">
        <f t="shared" ref="B11:G11" si="0">+B12+B22+B31+B42</f>
        <v>0</v>
      </c>
      <c r="C11" s="80">
        <f t="shared" si="0"/>
        <v>356893</v>
      </c>
      <c r="D11" s="80">
        <f t="shared" si="0"/>
        <v>356893</v>
      </c>
      <c r="E11" s="80">
        <f t="shared" si="0"/>
        <v>356642</v>
      </c>
      <c r="F11" s="80">
        <f t="shared" si="0"/>
        <v>356642</v>
      </c>
      <c r="G11" s="80">
        <f t="shared" si="0"/>
        <v>251</v>
      </c>
    </row>
    <row r="12" spans="1:7" x14ac:dyDescent="0.2">
      <c r="A12" s="104" t="s">
        <v>257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</row>
    <row r="13" spans="1:7" x14ac:dyDescent="0.2">
      <c r="A13" s="105" t="s">
        <v>258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</row>
    <row r="14" spans="1:7" x14ac:dyDescent="0.2">
      <c r="A14" s="105" t="s">
        <v>259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</row>
    <row r="15" spans="1:7" x14ac:dyDescent="0.2">
      <c r="A15" s="105" t="s">
        <v>260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</row>
    <row r="16" spans="1:7" x14ac:dyDescent="0.2">
      <c r="A16" s="105" t="s">
        <v>261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7" spans="1:7" x14ac:dyDescent="0.2">
      <c r="A17" s="105" t="s">
        <v>262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</row>
    <row r="18" spans="1:7" x14ac:dyDescent="0.2">
      <c r="A18" s="105" t="s">
        <v>263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</row>
    <row r="19" spans="1:7" x14ac:dyDescent="0.2">
      <c r="A19" s="105" t="s">
        <v>264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</row>
    <row r="20" spans="1:7" x14ac:dyDescent="0.2">
      <c r="A20" s="105" t="s">
        <v>265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</row>
    <row r="21" spans="1:7" ht="3.75" customHeight="1" x14ac:dyDescent="0.2">
      <c r="A21" s="106"/>
      <c r="B21" s="78"/>
      <c r="C21" s="78"/>
      <c r="D21" s="78"/>
      <c r="E21" s="78"/>
      <c r="F21" s="78"/>
      <c r="G21" s="78"/>
    </row>
    <row r="22" spans="1:7" x14ac:dyDescent="0.2">
      <c r="A22" s="104" t="s">
        <v>266</v>
      </c>
      <c r="B22" s="80">
        <f t="shared" ref="B22:G22" si="1">SUM(B23:B29)</f>
        <v>0</v>
      </c>
      <c r="C22" s="80">
        <f t="shared" si="1"/>
        <v>356893</v>
      </c>
      <c r="D22" s="80">
        <f t="shared" si="1"/>
        <v>356893</v>
      </c>
      <c r="E22" s="80">
        <f t="shared" si="1"/>
        <v>356642</v>
      </c>
      <c r="F22" s="80">
        <f t="shared" si="1"/>
        <v>356642</v>
      </c>
      <c r="G22" s="80">
        <f t="shared" si="1"/>
        <v>251</v>
      </c>
    </row>
    <row r="23" spans="1:7" x14ac:dyDescent="0.2">
      <c r="A23" s="105" t="s">
        <v>267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7" x14ac:dyDescent="0.2">
      <c r="A24" s="105" t="s">
        <v>268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7" x14ac:dyDescent="0.2">
      <c r="A25" s="105" t="s">
        <v>269</v>
      </c>
      <c r="B25" s="78">
        <f>+'FORMATO 6B'!C10</f>
        <v>0</v>
      </c>
      <c r="C25" s="78">
        <f>+'FORMATO 6B'!D10</f>
        <v>356893</v>
      </c>
      <c r="D25" s="78">
        <f>+B25+C25</f>
        <v>356893</v>
      </c>
      <c r="E25" s="78">
        <f>+'FORMATO 6B'!F10</f>
        <v>356642</v>
      </c>
      <c r="F25" s="78">
        <f>+'FORMATO 6B'!G10</f>
        <v>356642</v>
      </c>
      <c r="G25" s="78">
        <f>+D25-F25</f>
        <v>251</v>
      </c>
    </row>
    <row r="26" spans="1:7" x14ac:dyDescent="0.2">
      <c r="A26" s="105" t="s">
        <v>270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7" x14ac:dyDescent="0.2">
      <c r="A27" s="105" t="s">
        <v>271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7" x14ac:dyDescent="0.2">
      <c r="A28" s="105" t="s">
        <v>272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7" x14ac:dyDescent="0.2">
      <c r="A29" s="105" t="s">
        <v>273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ht="3.75" customHeight="1" x14ac:dyDescent="0.2">
      <c r="A30" s="106"/>
      <c r="B30" s="78"/>
      <c r="C30" s="78"/>
      <c r="D30" s="78"/>
      <c r="E30" s="78"/>
      <c r="F30" s="78"/>
      <c r="G30" s="78"/>
    </row>
    <row r="31" spans="1:7" x14ac:dyDescent="0.2">
      <c r="A31" s="104" t="s">
        <v>274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7" x14ac:dyDescent="0.2">
      <c r="A32" s="105" t="s">
        <v>275</v>
      </c>
      <c r="B32" s="78">
        <v>0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</row>
    <row r="33" spans="1:7" x14ac:dyDescent="0.2">
      <c r="A33" s="105" t="s">
        <v>276</v>
      </c>
      <c r="B33" s="78">
        <v>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</row>
    <row r="34" spans="1:7" x14ac:dyDescent="0.2">
      <c r="A34" s="105" t="s">
        <v>277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 x14ac:dyDescent="0.2">
      <c r="A35" s="105" t="s">
        <v>278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</row>
    <row r="36" spans="1:7" x14ac:dyDescent="0.2">
      <c r="A36" s="105" t="s">
        <v>279</v>
      </c>
      <c r="B36" s="78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</row>
    <row r="37" spans="1:7" x14ac:dyDescent="0.2">
      <c r="A37" s="105" t="s">
        <v>280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</row>
    <row r="38" spans="1:7" x14ac:dyDescent="0.2">
      <c r="A38" s="105" t="s">
        <v>281</v>
      </c>
      <c r="B38" s="78">
        <v>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</row>
    <row r="39" spans="1:7" x14ac:dyDescent="0.2">
      <c r="A39" s="105" t="s">
        <v>282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</row>
    <row r="40" spans="1:7" x14ac:dyDescent="0.2">
      <c r="A40" s="105" t="s">
        <v>283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</row>
    <row r="41" spans="1:7" ht="3.75" customHeight="1" x14ac:dyDescent="0.2">
      <c r="A41" s="106"/>
      <c r="B41" s="78"/>
      <c r="C41" s="78"/>
      <c r="D41" s="78"/>
      <c r="E41" s="78"/>
      <c r="F41" s="78"/>
      <c r="G41" s="78"/>
    </row>
    <row r="42" spans="1:7" x14ac:dyDescent="0.2">
      <c r="A42" s="104" t="s">
        <v>284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1:7" x14ac:dyDescent="0.2">
      <c r="A43" s="105" t="s">
        <v>285</v>
      </c>
      <c r="B43" s="78">
        <v>0</v>
      </c>
      <c r="C43" s="78">
        <v>0</v>
      </c>
      <c r="D43" s="78">
        <v>0</v>
      </c>
      <c r="E43" s="78">
        <v>0</v>
      </c>
      <c r="F43" s="78"/>
      <c r="G43" s="78">
        <v>0</v>
      </c>
    </row>
    <row r="44" spans="1:7" ht="25.5" x14ac:dyDescent="0.2">
      <c r="A44" s="10" t="s">
        <v>286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</row>
    <row r="45" spans="1:7" x14ac:dyDescent="0.2">
      <c r="A45" s="105" t="s">
        <v>287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</row>
    <row r="46" spans="1:7" x14ac:dyDescent="0.2">
      <c r="A46" s="105" t="s">
        <v>288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</row>
    <row r="47" spans="1:7" ht="4.5" customHeight="1" x14ac:dyDescent="0.2">
      <c r="A47" s="106"/>
      <c r="B47" s="78"/>
      <c r="C47" s="78"/>
      <c r="D47" s="78"/>
      <c r="E47" s="78"/>
      <c r="F47" s="78"/>
      <c r="G47" s="78"/>
    </row>
    <row r="48" spans="1:7" x14ac:dyDescent="0.2">
      <c r="A48" s="104" t="s">
        <v>289</v>
      </c>
      <c r="B48" s="80">
        <f t="shared" ref="B48:G48" si="2">+B49+B59+B68+B79</f>
        <v>315909000</v>
      </c>
      <c r="C48" s="80">
        <f t="shared" si="2"/>
        <v>815357403</v>
      </c>
      <c r="D48" s="80">
        <f t="shared" si="2"/>
        <v>1131266403</v>
      </c>
      <c r="E48" s="80">
        <f t="shared" si="2"/>
        <v>1131249195</v>
      </c>
      <c r="F48" s="80">
        <f t="shared" si="2"/>
        <v>1124765114</v>
      </c>
      <c r="G48" s="80">
        <f t="shared" si="2"/>
        <v>17208</v>
      </c>
    </row>
    <row r="49" spans="1:7" x14ac:dyDescent="0.2">
      <c r="A49" s="104" t="s">
        <v>257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</row>
    <row r="50" spans="1:7" x14ac:dyDescent="0.2">
      <c r="A50" s="105" t="s">
        <v>258</v>
      </c>
      <c r="B50" s="78">
        <v>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</row>
    <row r="51" spans="1:7" x14ac:dyDescent="0.2">
      <c r="A51" s="105" t="s">
        <v>259</v>
      </c>
      <c r="B51" s="78">
        <v>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</row>
    <row r="52" spans="1:7" x14ac:dyDescent="0.2">
      <c r="A52" s="105" t="s">
        <v>260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</row>
    <row r="53" spans="1:7" x14ac:dyDescent="0.2">
      <c r="A53" s="105" t="s">
        <v>261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</row>
    <row r="54" spans="1:7" x14ac:dyDescent="0.2">
      <c r="A54" s="105" t="s">
        <v>262</v>
      </c>
      <c r="B54" s="78">
        <v>0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</row>
    <row r="55" spans="1:7" x14ac:dyDescent="0.2">
      <c r="A55" s="105" t="s">
        <v>263</v>
      </c>
      <c r="B55" s="78">
        <v>0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</row>
    <row r="56" spans="1:7" x14ac:dyDescent="0.2">
      <c r="A56" s="105" t="s">
        <v>264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</row>
    <row r="57" spans="1:7" x14ac:dyDescent="0.2">
      <c r="A57" s="105" t="s">
        <v>265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</row>
    <row r="58" spans="1:7" ht="3.75" customHeight="1" x14ac:dyDescent="0.2">
      <c r="A58" s="106"/>
      <c r="B58" s="78"/>
      <c r="C58" s="78"/>
      <c r="D58" s="78"/>
      <c r="E58" s="78"/>
      <c r="F58" s="78"/>
      <c r="G58" s="78"/>
    </row>
    <row r="59" spans="1:7" x14ac:dyDescent="0.2">
      <c r="A59" s="104" t="s">
        <v>266</v>
      </c>
      <c r="B59" s="80">
        <f t="shared" ref="B59:G59" si="3">SUM(B60:B66)</f>
        <v>315909000</v>
      </c>
      <c r="C59" s="80">
        <f t="shared" si="3"/>
        <v>815357403</v>
      </c>
      <c r="D59" s="80">
        <f t="shared" si="3"/>
        <v>1131266403</v>
      </c>
      <c r="E59" s="80">
        <f t="shared" si="3"/>
        <v>1131249195</v>
      </c>
      <c r="F59" s="80">
        <f t="shared" si="3"/>
        <v>1124765114</v>
      </c>
      <c r="G59" s="80">
        <f t="shared" si="3"/>
        <v>17208</v>
      </c>
    </row>
    <row r="60" spans="1:7" x14ac:dyDescent="0.2">
      <c r="A60" s="105" t="s">
        <v>267</v>
      </c>
      <c r="B60" s="78">
        <v>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</row>
    <row r="61" spans="1:7" x14ac:dyDescent="0.2">
      <c r="A61" s="105" t="s">
        <v>268</v>
      </c>
      <c r="B61" s="78">
        <v>0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</row>
    <row r="62" spans="1:7" x14ac:dyDescent="0.2">
      <c r="A62" s="105" t="s">
        <v>269</v>
      </c>
      <c r="B62" s="78">
        <f>+'FORMATO 6B'!C19</f>
        <v>315909000</v>
      </c>
      <c r="C62" s="78">
        <f>+'FORMATO 6B'!D19</f>
        <v>815357403</v>
      </c>
      <c r="D62" s="78">
        <f>+B62+C62</f>
        <v>1131266403</v>
      </c>
      <c r="E62" s="78">
        <f>+'FORMATO 6B'!F19</f>
        <v>1131249195</v>
      </c>
      <c r="F62" s="78">
        <f>+'FORMATO 6B'!G19</f>
        <v>1124765114</v>
      </c>
      <c r="G62" s="78">
        <f>+D62-E62</f>
        <v>17208</v>
      </c>
    </row>
    <row r="63" spans="1:7" x14ac:dyDescent="0.2">
      <c r="A63" s="105" t="s">
        <v>270</v>
      </c>
      <c r="B63" s="78">
        <v>0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</row>
    <row r="64" spans="1:7" x14ac:dyDescent="0.2">
      <c r="A64" s="105" t="s">
        <v>271</v>
      </c>
      <c r="B64" s="78">
        <v>0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</row>
    <row r="65" spans="1:7" x14ac:dyDescent="0.2">
      <c r="A65" s="105" t="s">
        <v>272</v>
      </c>
      <c r="B65" s="78">
        <v>0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</row>
    <row r="66" spans="1:7" x14ac:dyDescent="0.2">
      <c r="A66" s="105" t="s">
        <v>273</v>
      </c>
      <c r="B66" s="78">
        <v>0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</row>
    <row r="67" spans="1:7" ht="6.75" customHeight="1" x14ac:dyDescent="0.2">
      <c r="A67" s="106"/>
      <c r="B67" s="78"/>
      <c r="C67" s="78"/>
      <c r="D67" s="78"/>
      <c r="E67" s="78"/>
      <c r="F67" s="78"/>
      <c r="G67" s="78"/>
    </row>
    <row r="68" spans="1:7" x14ac:dyDescent="0.2">
      <c r="A68" s="104" t="s">
        <v>274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">
      <c r="A69" s="105" t="s">
        <v>275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</row>
    <row r="70" spans="1:7" x14ac:dyDescent="0.2">
      <c r="A70" s="105" t="s">
        <v>276</v>
      </c>
      <c r="B70" s="78">
        <v>0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</row>
    <row r="71" spans="1:7" x14ac:dyDescent="0.2">
      <c r="A71" s="105" t="s">
        <v>277</v>
      </c>
      <c r="B71" s="78">
        <v>0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</row>
    <row r="72" spans="1:7" x14ac:dyDescent="0.2">
      <c r="A72" s="105" t="s">
        <v>278</v>
      </c>
      <c r="B72" s="78">
        <v>0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</row>
    <row r="73" spans="1:7" x14ac:dyDescent="0.2">
      <c r="A73" s="105" t="s">
        <v>279</v>
      </c>
      <c r="B73" s="78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</row>
    <row r="74" spans="1:7" x14ac:dyDescent="0.2">
      <c r="A74" s="105" t="s">
        <v>280</v>
      </c>
      <c r="B74" s="78">
        <v>0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</row>
    <row r="75" spans="1:7" x14ac:dyDescent="0.2">
      <c r="A75" s="105" t="s">
        <v>281</v>
      </c>
      <c r="B75" s="78">
        <v>0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</row>
    <row r="76" spans="1:7" x14ac:dyDescent="0.2">
      <c r="A76" s="105" t="s">
        <v>282</v>
      </c>
      <c r="B76" s="78">
        <v>0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</row>
    <row r="77" spans="1:7" x14ac:dyDescent="0.2">
      <c r="A77" s="107" t="s">
        <v>283</v>
      </c>
      <c r="B77" s="108">
        <v>0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</row>
    <row r="78" spans="1:7" ht="5.25" customHeight="1" x14ac:dyDescent="0.2">
      <c r="A78" s="106"/>
      <c r="B78" s="78"/>
      <c r="C78" s="78"/>
      <c r="D78" s="78"/>
      <c r="E78" s="78"/>
      <c r="F78" s="78"/>
      <c r="G78" s="78"/>
    </row>
    <row r="79" spans="1:7" x14ac:dyDescent="0.2">
      <c r="A79" s="104" t="s">
        <v>284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">
      <c r="A80" s="105" t="s">
        <v>285</v>
      </c>
      <c r="B80" s="78">
        <v>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</row>
    <row r="81" spans="1:7" ht="25.5" x14ac:dyDescent="0.2">
      <c r="A81" s="10" t="s">
        <v>286</v>
      </c>
      <c r="B81" s="78">
        <v>0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</row>
    <row r="82" spans="1:7" x14ac:dyDescent="0.2">
      <c r="A82" s="105" t="s">
        <v>287</v>
      </c>
      <c r="B82" s="78">
        <v>0</v>
      </c>
      <c r="C82" s="78">
        <v>0</v>
      </c>
      <c r="D82" s="78">
        <v>0</v>
      </c>
      <c r="E82" s="78">
        <v>0</v>
      </c>
      <c r="F82" s="78">
        <v>0</v>
      </c>
      <c r="G82" s="78">
        <v>0</v>
      </c>
    </row>
    <row r="83" spans="1:7" x14ac:dyDescent="0.2">
      <c r="A83" s="105" t="s">
        <v>288</v>
      </c>
      <c r="B83" s="78">
        <v>0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</row>
    <row r="84" spans="1:7" ht="6" customHeight="1" x14ac:dyDescent="0.2">
      <c r="A84" s="106"/>
      <c r="B84" s="78"/>
      <c r="C84" s="78"/>
      <c r="D84" s="78"/>
      <c r="E84" s="78"/>
      <c r="F84" s="78"/>
      <c r="G84" s="78"/>
    </row>
    <row r="85" spans="1:7" x14ac:dyDescent="0.2">
      <c r="A85" s="104" t="s">
        <v>252</v>
      </c>
      <c r="B85" s="80">
        <f t="shared" ref="B85:G85" si="4">+B11+B48</f>
        <v>315909000</v>
      </c>
      <c r="C85" s="80">
        <f t="shared" si="4"/>
        <v>815714296</v>
      </c>
      <c r="D85" s="80">
        <f t="shared" si="4"/>
        <v>1131623296</v>
      </c>
      <c r="E85" s="80">
        <f t="shared" si="4"/>
        <v>1131605837</v>
      </c>
      <c r="F85" s="80">
        <f t="shared" si="4"/>
        <v>1125121756</v>
      </c>
      <c r="G85" s="80">
        <f t="shared" si="4"/>
        <v>17459</v>
      </c>
    </row>
    <row r="86" spans="1:7" ht="13.5" thickBot="1" x14ac:dyDescent="0.25">
      <c r="A86" s="109"/>
      <c r="B86" s="110"/>
      <c r="C86" s="110"/>
      <c r="D86" s="110"/>
      <c r="E86" s="110"/>
      <c r="F86" s="110"/>
      <c r="G86" s="110"/>
    </row>
    <row r="91" spans="1:7" x14ac:dyDescent="0.2">
      <c r="A91" s="182" t="s">
        <v>123</v>
      </c>
      <c r="B91" s="182"/>
      <c r="C91" s="182"/>
      <c r="D91" s="183" t="s">
        <v>442</v>
      </c>
      <c r="E91" s="183"/>
      <c r="F91" s="183"/>
      <c r="G91" s="183"/>
    </row>
    <row r="92" spans="1:7" ht="12.75" customHeight="1" x14ac:dyDescent="0.2">
      <c r="A92" s="222" t="s">
        <v>124</v>
      </c>
      <c r="B92" s="222"/>
      <c r="C92" s="222"/>
      <c r="D92" s="193" t="s">
        <v>125</v>
      </c>
      <c r="E92" s="193"/>
      <c r="F92" s="193"/>
      <c r="G92" s="193"/>
    </row>
    <row r="93" spans="1:7" x14ac:dyDescent="0.2">
      <c r="A93" s="222"/>
      <c r="B93" s="222"/>
      <c r="C93" s="222"/>
    </row>
  </sheetData>
  <mergeCells count="12">
    <mergeCell ref="A91:C91"/>
    <mergeCell ref="D91:G91"/>
    <mergeCell ref="D92:G92"/>
    <mergeCell ref="A92:C93"/>
    <mergeCell ref="A2:G2"/>
    <mergeCell ref="A3:G3"/>
    <mergeCell ref="A4:G4"/>
    <mergeCell ref="A5:G5"/>
    <mergeCell ref="A6:G6"/>
    <mergeCell ref="A7:A9"/>
    <mergeCell ref="B7:F8"/>
    <mergeCell ref="G7:G9"/>
  </mergeCells>
  <pageMargins left="1.01" right="0.51" top="0.21" bottom="0.36" header="0.17" footer="0.31496062992125984"/>
  <pageSetup scale="61" fitToWidth="0" orientation="portrait" horizontalDpi="4294967295" verticalDpi="4294967295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1" zoomScaleNormal="100" workbookViewId="0">
      <pane ySplit="8" topLeftCell="A24" activePane="bottomLeft" state="frozen"/>
      <selection pane="bottomLeft" activeCell="G42" sqref="G4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73" t="s">
        <v>120</v>
      </c>
      <c r="C2" s="174"/>
      <c r="D2" s="174"/>
      <c r="E2" s="174"/>
      <c r="F2" s="174"/>
      <c r="G2" s="174"/>
      <c r="H2" s="217"/>
    </row>
    <row r="3" spans="2:8" x14ac:dyDescent="0.2">
      <c r="B3" s="194" t="s">
        <v>242</v>
      </c>
      <c r="C3" s="195"/>
      <c r="D3" s="195"/>
      <c r="E3" s="195"/>
      <c r="F3" s="195"/>
      <c r="G3" s="195"/>
      <c r="H3" s="218"/>
    </row>
    <row r="4" spans="2:8" x14ac:dyDescent="0.2">
      <c r="B4" s="194" t="s">
        <v>444</v>
      </c>
      <c r="C4" s="195"/>
      <c r="D4" s="195"/>
      <c r="E4" s="195"/>
      <c r="F4" s="195"/>
      <c r="G4" s="195"/>
      <c r="H4" s="218"/>
    </row>
    <row r="5" spans="2:8" x14ac:dyDescent="0.2">
      <c r="B5" s="194" t="s">
        <v>435</v>
      </c>
      <c r="C5" s="195"/>
      <c r="D5" s="195"/>
      <c r="E5" s="195"/>
      <c r="F5" s="195"/>
      <c r="G5" s="195"/>
      <c r="H5" s="218"/>
    </row>
    <row r="6" spans="2:8" ht="13.5" thickBot="1" x14ac:dyDescent="0.25">
      <c r="B6" s="197" t="s">
        <v>1</v>
      </c>
      <c r="C6" s="198"/>
      <c r="D6" s="198"/>
      <c r="E6" s="198"/>
      <c r="F6" s="198"/>
      <c r="G6" s="198"/>
      <c r="H6" s="219"/>
    </row>
    <row r="7" spans="2:8" ht="13.5" thickBot="1" x14ac:dyDescent="0.25">
      <c r="B7" s="203" t="s">
        <v>2</v>
      </c>
      <c r="C7" s="227" t="s">
        <v>244</v>
      </c>
      <c r="D7" s="228"/>
      <c r="E7" s="228"/>
      <c r="F7" s="228"/>
      <c r="G7" s="229"/>
      <c r="H7" s="206" t="s">
        <v>245</v>
      </c>
    </row>
    <row r="8" spans="2:8" ht="26.25" thickBot="1" x14ac:dyDescent="0.25">
      <c r="B8" s="205"/>
      <c r="C8" s="163" t="s">
        <v>204</v>
      </c>
      <c r="D8" s="163" t="s">
        <v>254</v>
      </c>
      <c r="E8" s="163" t="s">
        <v>255</v>
      </c>
      <c r="F8" s="163" t="s">
        <v>445</v>
      </c>
      <c r="G8" s="163" t="s">
        <v>221</v>
      </c>
      <c r="H8" s="207"/>
    </row>
    <row r="9" spans="2:8" x14ac:dyDescent="0.2">
      <c r="B9" s="165" t="s">
        <v>446</v>
      </c>
      <c r="C9" s="99">
        <f>C10+C11+C12+C15+C16+C19</f>
        <v>0</v>
      </c>
      <c r="D9" s="99">
        <f>D10+D11+D12+D15+D16+D19</f>
        <v>356893</v>
      </c>
      <c r="E9" s="99">
        <f>E10+E11+E12+E15+E16+E19</f>
        <v>356893</v>
      </c>
      <c r="F9" s="99">
        <f>F10+F11+F12+F15+F16+F19</f>
        <v>356642</v>
      </c>
      <c r="G9" s="99">
        <f>G10+G11+G12+G15+G16+G19</f>
        <v>356642</v>
      </c>
      <c r="H9" s="166">
        <f>E9-F9</f>
        <v>251</v>
      </c>
    </row>
    <row r="10" spans="2:8" ht="20.25" customHeight="1" x14ac:dyDescent="0.2">
      <c r="B10" s="164" t="s">
        <v>447</v>
      </c>
      <c r="C10" s="99">
        <v>0</v>
      </c>
      <c r="D10" s="7">
        <v>356893</v>
      </c>
      <c r="E10" s="9">
        <f>C10+D10</f>
        <v>356893</v>
      </c>
      <c r="F10" s="7">
        <v>356642</v>
      </c>
      <c r="G10" s="7">
        <v>356642</v>
      </c>
      <c r="H10" s="167">
        <f t="shared" ref="H10:H31" si="0">E10-F10</f>
        <v>251</v>
      </c>
    </row>
    <row r="11" spans="2:8" x14ac:dyDescent="0.2">
      <c r="B11" s="164" t="s">
        <v>448</v>
      </c>
      <c r="C11" s="99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64" t="s">
        <v>449</v>
      </c>
      <c r="C12" s="95">
        <f>SUM(C13:C14)</f>
        <v>0</v>
      </c>
      <c r="D12" s="95">
        <f>SUM(D13:D14)</f>
        <v>0</v>
      </c>
      <c r="E12" s="95">
        <f>SUM(E13:E14)</f>
        <v>0</v>
      </c>
      <c r="F12" s="95">
        <f>SUM(F13:F14)</f>
        <v>0</v>
      </c>
      <c r="G12" s="95">
        <f>SUM(G13:G14)</f>
        <v>0</v>
      </c>
      <c r="H12" s="9">
        <f t="shared" si="0"/>
        <v>0</v>
      </c>
    </row>
    <row r="13" spans="2:8" x14ac:dyDescent="0.2">
      <c r="B13" s="168" t="s">
        <v>450</v>
      </c>
      <c r="C13" s="99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68" t="s">
        <v>451</v>
      </c>
      <c r="C14" s="99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64" t="s">
        <v>452</v>
      </c>
      <c r="C15" s="99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64" t="s">
        <v>453</v>
      </c>
      <c r="C16" s="95">
        <f>C17+C18</f>
        <v>0</v>
      </c>
      <c r="D16" s="95">
        <f>D17+D18</f>
        <v>0</v>
      </c>
      <c r="E16" s="95">
        <f>E17+E18</f>
        <v>0</v>
      </c>
      <c r="F16" s="95">
        <f>F17+F18</f>
        <v>0</v>
      </c>
      <c r="G16" s="95">
        <f>G17+G18</f>
        <v>0</v>
      </c>
      <c r="H16" s="9">
        <f t="shared" si="0"/>
        <v>0</v>
      </c>
    </row>
    <row r="17" spans="2:8" x14ac:dyDescent="0.2">
      <c r="B17" s="168" t="s">
        <v>454</v>
      </c>
      <c r="C17" s="99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68" t="s">
        <v>455</v>
      </c>
      <c r="C18" s="99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64" t="s">
        <v>456</v>
      </c>
      <c r="C19" s="99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64"/>
      <c r="C20" s="99"/>
      <c r="D20" s="7"/>
      <c r="E20" s="7"/>
      <c r="F20" s="7"/>
      <c r="G20" s="7"/>
      <c r="H20" s="9"/>
    </row>
    <row r="21" spans="2:8" x14ac:dyDescent="0.2">
      <c r="B21" s="165" t="s">
        <v>457</v>
      </c>
      <c r="C21" s="99">
        <f>C22+C23+C24+C27+C28+C31</f>
        <v>0</v>
      </c>
      <c r="D21" s="99">
        <f>D22+D23+D24+D27+D28+D31</f>
        <v>34607330</v>
      </c>
      <c r="E21" s="99">
        <f>E22+E23+E24+E27+E28+E31</f>
        <v>34607330</v>
      </c>
      <c r="F21" s="99">
        <f>F22+F23+F24+F27+F28+F31</f>
        <v>34607330</v>
      </c>
      <c r="G21" s="99">
        <f>G22+G23+G24+G27+G28+G31</f>
        <v>34607330</v>
      </c>
      <c r="H21" s="7">
        <f t="shared" si="0"/>
        <v>0</v>
      </c>
    </row>
    <row r="22" spans="2:8" ht="18.75" customHeight="1" x14ac:dyDescent="0.2">
      <c r="B22" s="164" t="s">
        <v>447</v>
      </c>
      <c r="C22" s="99">
        <v>0</v>
      </c>
      <c r="D22" s="7">
        <v>34607330</v>
      </c>
      <c r="E22" s="9">
        <f>C22+D22</f>
        <v>34607330</v>
      </c>
      <c r="F22" s="7">
        <v>34607330</v>
      </c>
      <c r="G22" s="7">
        <v>34607330</v>
      </c>
      <c r="H22" s="9">
        <f t="shared" si="0"/>
        <v>0</v>
      </c>
    </row>
    <row r="23" spans="2:8" x14ac:dyDescent="0.2">
      <c r="B23" s="164" t="s">
        <v>448</v>
      </c>
      <c r="C23" s="99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64" t="s">
        <v>449</v>
      </c>
      <c r="C24" s="95">
        <f>SUM(C25:C26)</f>
        <v>0</v>
      </c>
      <c r="D24" s="95">
        <f>SUM(D25:D26)</f>
        <v>0</v>
      </c>
      <c r="E24" s="95">
        <f>SUM(E25:E26)</f>
        <v>0</v>
      </c>
      <c r="F24" s="95">
        <f>SUM(F25:F26)</f>
        <v>0</v>
      </c>
      <c r="G24" s="95">
        <f>SUM(G25:G26)</f>
        <v>0</v>
      </c>
      <c r="H24" s="9">
        <f t="shared" si="0"/>
        <v>0</v>
      </c>
    </row>
    <row r="25" spans="2:8" x14ac:dyDescent="0.2">
      <c r="B25" s="168" t="s">
        <v>450</v>
      </c>
      <c r="C25" s="99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68" t="s">
        <v>451</v>
      </c>
      <c r="C26" s="99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64" t="s">
        <v>452</v>
      </c>
      <c r="C27" s="99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64" t="s">
        <v>453</v>
      </c>
      <c r="C28" s="95">
        <f>C29+C30</f>
        <v>0</v>
      </c>
      <c r="D28" s="95">
        <f>D29+D30</f>
        <v>0</v>
      </c>
      <c r="E28" s="95">
        <f>E29+E30</f>
        <v>0</v>
      </c>
      <c r="F28" s="95">
        <f>F29+F30</f>
        <v>0</v>
      </c>
      <c r="G28" s="95">
        <f>G29+G30</f>
        <v>0</v>
      </c>
      <c r="H28" s="9">
        <f t="shared" si="0"/>
        <v>0</v>
      </c>
    </row>
    <row r="29" spans="2:8" x14ac:dyDescent="0.2">
      <c r="B29" s="168" t="s">
        <v>454</v>
      </c>
      <c r="C29" s="99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68" t="s">
        <v>455</v>
      </c>
      <c r="C30" s="99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64" t="s">
        <v>456</v>
      </c>
      <c r="C31" s="99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65" t="s">
        <v>458</v>
      </c>
      <c r="C32" s="99">
        <f t="shared" ref="C32:H32" si="1">C9+C21</f>
        <v>0</v>
      </c>
      <c r="D32" s="99">
        <f t="shared" si="1"/>
        <v>34964223</v>
      </c>
      <c r="E32" s="99">
        <f t="shared" si="1"/>
        <v>34964223</v>
      </c>
      <c r="F32" s="99">
        <f t="shared" si="1"/>
        <v>34963972</v>
      </c>
      <c r="G32" s="99">
        <f t="shared" si="1"/>
        <v>34963972</v>
      </c>
      <c r="H32" s="99">
        <f t="shared" si="1"/>
        <v>251</v>
      </c>
    </row>
    <row r="33" spans="2:8" ht="13.5" thickBot="1" x14ac:dyDescent="0.25">
      <c r="B33" s="169"/>
      <c r="C33" s="170"/>
      <c r="D33" s="171"/>
      <c r="E33" s="171"/>
      <c r="F33" s="171"/>
      <c r="G33" s="171"/>
      <c r="H33" s="171"/>
    </row>
    <row r="36" spans="2:8" x14ac:dyDescent="0.2">
      <c r="B36" s="182" t="s">
        <v>123</v>
      </c>
      <c r="C36" s="182"/>
      <c r="D36" s="182"/>
      <c r="E36" s="183" t="s">
        <v>442</v>
      </c>
      <c r="F36" s="183"/>
      <c r="G36" s="183"/>
      <c r="H36" s="183"/>
    </row>
    <row r="37" spans="2:8" x14ac:dyDescent="0.2">
      <c r="B37" s="222" t="s">
        <v>124</v>
      </c>
      <c r="C37" s="222"/>
      <c r="D37" s="222"/>
      <c r="E37" s="193" t="s">
        <v>125</v>
      </c>
      <c r="F37" s="193"/>
      <c r="G37" s="193"/>
      <c r="H37" s="193"/>
    </row>
    <row r="38" spans="2:8" x14ac:dyDescent="0.2">
      <c r="B38" s="222"/>
      <c r="C38" s="222"/>
      <c r="D38" s="222"/>
    </row>
  </sheetData>
  <mergeCells count="12">
    <mergeCell ref="B36:D36"/>
    <mergeCell ref="B37:D38"/>
    <mergeCell ref="E36:H36"/>
    <mergeCell ref="E37:H37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Edith</cp:lastModifiedBy>
  <cp:lastPrinted>2020-01-07T16:51:20Z</cp:lastPrinted>
  <dcterms:created xsi:type="dcterms:W3CDTF">2016-10-11T18:36:49Z</dcterms:created>
  <dcterms:modified xsi:type="dcterms:W3CDTF">2020-01-23T00:20:14Z</dcterms:modified>
</cp:coreProperties>
</file>