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AUTONOMOS Y PODERES\IAIP\"/>
    </mc:Choice>
  </mc:AlternateContent>
  <bookViews>
    <workbookView xWindow="0" yWindow="0" windowWidth="24000" windowHeight="94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6" l="1"/>
  <c r="G47" i="6"/>
  <c r="B24" i="1"/>
  <c r="D9" i="6" l="1"/>
  <c r="I17" i="5"/>
  <c r="B8" i="1" l="1"/>
  <c r="G10" i="8" l="1"/>
  <c r="F10" i="8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<sst xmlns="http://schemas.openxmlformats.org/spreadsheetml/2006/main" count="654" uniqueCount="452">
  <si>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</si>
  <si>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</si>
  <si>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</si>
  <si>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</si>
  <si>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</si>
  <si>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</si>
  <si>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</si>
  <si>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</si>
  <si>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</si>
  <si>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</si>
  <si>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</si>
  <si>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</si>
  <si>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</si>
  <si>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</si>
  <si>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</si>
  <si>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</si>
  <si>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</si>
  <si>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</si>
  <si>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</si>
  <si>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</si>
  <si>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</si>
  <si>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</si>
  <si>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</si>
  <si>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</si>
  <si>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</si>
  <si>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</si>
  <si>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</si>
  <si>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</si>
  <si>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</si>
  <si>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</si>
  <si>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</si>
  <si>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</si>
  <si>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</si>
  <si>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</si>
  <si>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</si>
  <si>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</si>
  <si>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</si>
  <si>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</si>
  <si>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</si>
  <si>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</si>
  <si>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</si>
  <si>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</si>
  <si>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</si>
  <si>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</si>
  <si>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</si>
  <si>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</si>
  <si>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</si>
  <si>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</si>
  <si>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</si>
  <si>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</si>
  <si>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</si>
  <si>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</si>
  <si>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</si>
  <si>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</si>
  <si>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</si>
  <si>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</si>
  <si>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</si>
  <si>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</si>
  <si>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</si>
  <si>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</si>
  <si>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</si>
  <si>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</si>
  <si>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</si>
  <si>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</si>
  <si>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</si>
  <si>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</si>
  <si>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</si>
  <si>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</si>
  <si>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</si>
  <si>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</si>
  <si>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</si>
  <si>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</si>
  <si>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</si>
  <si>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</si>
  <si>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</si>
  <si>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</si>
  <si>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</si>
  <si>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</si>
  <si>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</si>
  <si>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</si>
  <si>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</si>
  <si>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</si>
  <si>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</si>
  <si>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</si>
  <si>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</si>
  <si>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</si>
  <si>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</si>
  <si>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</si>
  <si>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</si>
  <si>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</si>
  <si>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</si>
  <si>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</si>
  <si>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</si>
  <si>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</si>
  <si>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</si>
  <si>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</si>
  <si>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</si>
  <si>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</si>
  <si>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</si>
  <si>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</si>
  <si>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</si>
  <si>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</si>
  <si>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</si>
  <si>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</si>
  <si>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</si>
  <si>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</si>
  <si>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</si>
  <si>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</si>
  <si>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</si>
  <si>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</si>
  <si>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</si>
  <si>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</si>
  <si>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</si>
  <si>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</si>
  <si>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</si>
  <si>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</si>
  <si>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</si>
  <si>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</si>
  <si>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</si>
  <si>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</si>
  <si>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</si>
  <si>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</si>
  <si>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</si>
  <si>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</si>
  <si>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</si>
  <si>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</si>
  <si>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</si>
  <si>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</si>
  <si>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</si>
  <si>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</si>
  <si>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</si>
  <si>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</si>
  <si>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</si>
  <si>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</si>
  <si>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</si>
  <si>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</si>
  <si>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</si>
  <si>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</si>
  <si>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</si>
  <si>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</si>
  <si>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</si>
  <si>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</si>
  <si>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</si>
  <si>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</si>
  <si>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</si>
  <si>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</si>
  <si>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</si>
  <si>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</si>
  <si>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</si>
  <si>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</si>
  <si>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</si>
  <si>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</si>
  <si>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</si>
  <si>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</si>
  <si>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</si>
  <si>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</si>
  <si>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</si>
  <si>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</si>
  <si>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</si>
  <si>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</si>
  <si>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</si>
  <si>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</si>
  <si>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</si>
  <si>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</si>
  <si>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</si>
  <si>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</si>
  <si>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</si>
  <si>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</si>
  <si>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</si>
  <si>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</si>
  <si>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</si>
  <si>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</si>
  <si>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</si>
  <si>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</si>
  <si>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</si>
  <si>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</si>
  <si>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</si>
  <si>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</si>
  <si>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</si>
  <si>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</si>
  <si>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</si>
  <si>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</si>
  <si>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</si>
  <si>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</si>
  <si>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</si>
  <si>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</si>
  <si>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</si>
  <si>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</si>
  <si>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</si>
  <si>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</si>
  <si>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</si>
  <si>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</si>
  <si>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</si>
  <si>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</si>
  <si>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</si>
  <si>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</si>
  <si>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</si>
  <si>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</si>
  <si>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</si>
  <si>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</si>
  <si>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</si>
  <si>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</si>
  <si>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</si>
  <si>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</si>
  <si>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</si>
  <si>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</si>
  <si>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</si>
  <si>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</si>
  <si>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</si>
  <si>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</si>
  <si>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</si>
  <si>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</si>
  <si>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</si>
  <si>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</si>
  <si>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</si>
  <si>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</si>
  <si>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</si>
  <si>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</si>
  <si>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</si>
  <si>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</si>
  <si>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</si>
  <si>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</si>
  <si>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</si>
  <si>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</si>
  <si>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</si>
  <si>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</si>
  <si>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</si>
  <si>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</si>
  <si>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</si>
  <si>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</si>
  <si>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</si>
  <si>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</si>
  <si>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</si>
  <si>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</si>
  <si>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</si>
  <si>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</si>
  <si>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</si>
  <si>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</si>
  <si>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</si>
  <si>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</si>
  <si>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</si>
  <si>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</si>
  <si>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</si>
  <si>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</si>
  <si>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</si>
  <si>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</si>
  <si>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</si>
  <si>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</si>
  <si>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</si>
  <si>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</si>
  <si>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</si>
  <si>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</si>
  <si>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</si>
  <si>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</si>
  <si>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</si>
  <si>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</si>
  <si>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</si>
  <si>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</si>
  <si>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</si>
  <si>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</si>
  <si>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</si>
  <si>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</si>
  <si>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</si>
  <si>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</si>
  <si>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</si>
  <si>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</si>
  <si>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</si>
  <si>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</si>
  <si>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</si>
  <si>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</si>
  <si>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</si>
  <si>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</si>
  <si>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</si>
  <si>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</si>
  <si>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</si>
  <si>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</si>
  <si>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</si>
  <si>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</si>
  <si>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</si>
  <si>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</si>
  <si>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</si>
  <si>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</si>
  <si>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</si>
  <si>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</si>
  <si>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</si>
  <si>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</si>
  <si>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</si>
  <si>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</si>
  <si>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</si>
  <si>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</si>
  <si>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</si>
  <si>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</si>
  <si>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</si>
  <si>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</si>
  <si>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</si>
  <si>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</si>
  <si>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</si>
  <si>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</si>
  <si>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</si>
  <si>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</si>
  <si>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</si>
  <si>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</si>
  <si>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</si>
  <si>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</si>
  <si>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</si>
  <si>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</si>
  <si>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</si>
  <si>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</si>
  <si>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</si>
  <si>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</si>
  <si>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</si>
  <si>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</si>
  <si>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</si>
  <si>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</si>
  <si>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</si>
  <si>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</si>
  <si>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</si>
  <si>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</si>
  <si>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</si>
  <si>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</si>
  <si>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</si>
  <si>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</si>
  <si>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</si>
  <si>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</si>
  <si>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</si>
  <si>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</si>
  <si>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</si>
  <si>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</si>
  <si>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</si>
  <si>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</si>
  <si>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</si>
  <si>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</si>
  <si>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</si>
  <si>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</si>
  <si>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</si>
  <si>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</si>
  <si>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</si>
  <si>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</si>
  <si>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</si>
  <si>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</si>
  <si>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</si>
  <si>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</si>
  <si>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</si>
  <si>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</si>
  <si>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</si>
  <si>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</si>
  <si>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</si>
  <si>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</si>
  <si>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</si>
  <si>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</si>
  <si>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</si>
  <si>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</si>
  <si>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</si>
  <si>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</si>
  <si>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</si>
  <si>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</si>
  <si>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</si>
  <si>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</si>
  <si>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</si>
  <si>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</si>
  <si>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</si>
  <si>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</si>
  <si>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</si>
  <si>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</si>
  <si>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</si>
  <si>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</si>
  <si>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</si>
  <si>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</si>
  <si>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</si>
  <si>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</si>
  <si>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</si>
  <si>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</si>
  <si>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</si>
  <si>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</si>
  <si>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</si>
  <si>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</si>
  <si>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</si>
  <si>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</si>
  <si>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</si>
  <si>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</si>
  <si>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</si>
  <si>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</si>
  <si>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</si>
  <si>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</si>
  <si>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</si>
  <si>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</si>
  <si>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</si>
  <si>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</si>
  <si>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</si>
  <si>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</si>
  <si>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</si>
  <si>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</si>
  <si>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</si>
  <si>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</si>
  <si>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</si>
  <si>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</si>
  <si>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</si>
  <si>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</si>
  <si>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</si>
  <si>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</si>
  <si>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</si>
  <si>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</si>
  <si>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</si>
  <si>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</si>
  <si>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</si>
  <si>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</si>
  <si>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</si>
  <si>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</si>
  <si>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</si>
  <si>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</si>
  <si>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</si>
  <si>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</si>
  <si>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</si>
  <si>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</si>
  <si>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</si>
  <si>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</si>
  <si>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</si>
  <si>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</si>
  <si>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</si>
  <si>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</si>
  <si>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</si>
  <si>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</si>
  <si>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</si>
  <si>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</si>
  <si>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</si>
  <si>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</si>
  <si>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</si>
  <si>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</si>
  <si>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</si>
  <si>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</si>
  <si>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</si>
  <si>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</si>
  <si>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</si>
  <si>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</si>
  <si>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</si>
  <si>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</si>
  <si>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</si>
  <si>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</si>
  <si>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</si>
  <si>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</si>
  <si>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</si>
  <si>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</si>
  <si>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Del 1 de enero al 31 de marzo de 2018</t>
  </si>
  <si>
    <t>31 de marzo 2019</t>
  </si>
  <si>
    <t>31 de diciembre 2018</t>
  </si>
  <si>
    <t>Del 1 de enero al 31 de marzo de 2019</t>
  </si>
  <si>
    <t>al 31 de diciembre de 2018 (d)</t>
  </si>
  <si>
    <t>Monto pagado de la inversión al 31 de marzo de 2019</t>
  </si>
  <si>
    <t>Monto pagado de la inversión actualizado al 31 de marzo de 2019</t>
  </si>
  <si>
    <t>Saldo pendiente por pagar de la inversión al 31 de marzo de 2019 (m = g – l)</t>
  </si>
  <si>
    <t>Al 31 de diciembre de 2018 y al 31 de marzo de 2019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</si>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</sst>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workbookViewId="0">
      <selection activeCell="A4" sqref="A4:F4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450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443</v>
      </c>
      <c r="C5" s="8" t="s">
        <v>444</v>
      </c>
      <c r="D5" s="9" t="s">
        <v>2</v>
      </c>
      <c r="E5" s="8" t="s">
        <v>443</v>
      </c>
      <c r="F5" s="8" t="s">
        <v>444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1246772</v>
      </c>
      <c r="C8" s="112">
        <f>+C9+C10+C11+C12+C13+C14+C15</f>
        <v>168243</v>
      </c>
      <c r="D8" s="26" t="s">
        <v>8</v>
      </c>
      <c r="E8" s="109">
        <f>+E9+E10+E11+E12+E13+E14+E15+E16+E17</f>
        <v>113207</v>
      </c>
      <c r="F8" s="109">
        <f>+F9+F10+F11+F12+F13+F14+F15+F16+F17</f>
        <v>162135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700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812</v>
      </c>
      <c r="F10" s="115">
        <v>538</v>
      </c>
    </row>
    <row r="11" spans="1:7" x14ac:dyDescent="0.25">
      <c r="A11" s="1" t="s">
        <v>13</v>
      </c>
      <c r="B11" s="99">
        <v>1246772</v>
      </c>
      <c r="C11" s="100">
        <v>168243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111695</v>
      </c>
      <c r="F15" s="117">
        <v>161597</v>
      </c>
    </row>
    <row r="16" spans="1:7" x14ac:dyDescent="0.25">
      <c r="A16" s="3" t="s">
        <v>23</v>
      </c>
      <c r="B16" s="109">
        <v>249315</v>
      </c>
      <c r="C16" s="109">
        <v>2000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130315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118998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</v>
      </c>
      <c r="C23" s="100">
        <v>2000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7055</v>
      </c>
      <c r="C24" s="100">
        <f>+C25+C26+C27+C28+C29</f>
        <v>4453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7055</v>
      </c>
      <c r="C25" s="100">
        <v>4453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1503142</v>
      </c>
      <c r="C46" s="114">
        <f>+C8+C16+C24+C30+C36+C37+C40</f>
        <v>174696</v>
      </c>
      <c r="D46" s="88" t="s">
        <v>82</v>
      </c>
      <c r="E46" s="114">
        <f>+E8+E18+E22+E25+E26+E30+E37+E41</f>
        <v>113207</v>
      </c>
      <c r="F46" s="114">
        <f>+F8+F18+F22+F25+F26+F30+F37+F41</f>
        <v>162135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4155346</v>
      </c>
      <c r="C61" s="108">
        <v>4147828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32294</v>
      </c>
      <c r="C62" s="99">
        <v>32294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-2535930</v>
      </c>
      <c r="C63" s="109">
        <v>-2535930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113207</v>
      </c>
      <c r="F67" s="111">
        <f>+F46+F65</f>
        <v>162135</v>
      </c>
    </row>
    <row r="68" spans="1:6" x14ac:dyDescent="0.25">
      <c r="A68" s="4" t="s">
        <v>93</v>
      </c>
      <c r="B68" s="111">
        <f>+B58+B59+B60+B61+B62+B63+B64+B65+B66</f>
        <v>1651710</v>
      </c>
      <c r="C68" s="110">
        <f>+C58+C59+C60+C61+C62+C63+C64+C65+C66</f>
        <v>1644192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3154852</v>
      </c>
      <c r="C70" s="110">
        <f>+C46+C68</f>
        <v>1818888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1126749</v>
      </c>
      <c r="F76" s="111">
        <f>+F77+F78+F79+F80+F81</f>
        <v>-258143</v>
      </c>
    </row>
    <row r="77" spans="1:6" x14ac:dyDescent="0.25">
      <c r="A77" s="1"/>
      <c r="B77" s="100"/>
      <c r="C77" s="99"/>
      <c r="D77" s="1" t="s">
        <v>110</v>
      </c>
      <c r="E77" s="108">
        <v>1384892</v>
      </c>
      <c r="F77" s="109">
        <v>525377</v>
      </c>
    </row>
    <row r="78" spans="1:6" x14ac:dyDescent="0.25">
      <c r="A78" s="1"/>
      <c r="B78" s="100"/>
      <c r="C78" s="99"/>
      <c r="D78" s="1" t="s">
        <v>111</v>
      </c>
      <c r="E78" s="108">
        <v>-258143</v>
      </c>
      <c r="F78" s="109">
        <v>-783520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3041645</v>
      </c>
      <c r="F87" s="111">
        <f>+F71+F76+F83</f>
        <v>1656753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3154852</v>
      </c>
      <c r="F89" s="111">
        <f>+F67+F87</f>
        <v>1818888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56" sqref="G56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446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162135</v>
      </c>
      <c r="D17" s="117">
        <v>0</v>
      </c>
      <c r="E17" s="117">
        <v>0</v>
      </c>
      <c r="F17" s="115">
        <v>0</v>
      </c>
      <c r="G17" s="117">
        <v>113207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162135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113207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445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447</v>
      </c>
      <c r="J5" s="15" t="s">
        <v>448</v>
      </c>
      <c r="K5" s="15" t="s">
        <v>449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10" workbookViewId="0">
      <selection activeCell="A4" sqref="A4:E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445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13247826</v>
      </c>
      <c r="D9" s="121">
        <f>+D10+D11+D12</f>
        <v>3810958</v>
      </c>
      <c r="E9" s="121">
        <f>+E10+E11+E12</f>
        <v>3810958</v>
      </c>
    </row>
    <row r="10" spans="1:6" x14ac:dyDescent="0.25">
      <c r="A10" s="32"/>
      <c r="B10" s="35" t="s">
        <v>191</v>
      </c>
      <c r="C10" s="117">
        <v>13247826</v>
      </c>
      <c r="D10" s="117">
        <v>3810958</v>
      </c>
      <c r="E10" s="117">
        <v>3810958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13247826</v>
      </c>
      <c r="D14" s="121">
        <f t="shared" ref="D14:E14" si="0">+D15+D16</f>
        <v>2433585</v>
      </c>
      <c r="E14" s="121">
        <f t="shared" si="0"/>
        <v>2414603</v>
      </c>
    </row>
    <row r="15" spans="1:6" x14ac:dyDescent="0.25">
      <c r="A15" s="32"/>
      <c r="B15" s="35" t="s">
        <v>194</v>
      </c>
      <c r="C15" s="117">
        <v>13247826</v>
      </c>
      <c r="D15" s="117">
        <v>2433585</v>
      </c>
      <c r="E15" s="117">
        <v>2414603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1377373</v>
      </c>
      <c r="E22" s="121">
        <f t="shared" si="2"/>
        <v>1396355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1377373</v>
      </c>
      <c r="E23" s="121">
        <f t="shared" si="3"/>
        <v>1396355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1377373</v>
      </c>
      <c r="E24" s="121">
        <f t="shared" si="4"/>
        <v>1396355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1377373</v>
      </c>
      <c r="E33" s="121">
        <f t="shared" si="6"/>
        <v>1396355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13247826</v>
      </c>
      <c r="D52" s="129">
        <v>3810958</v>
      </c>
      <c r="E52" s="129">
        <v>3810958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13247826</v>
      </c>
      <c r="D57" s="129">
        <v>2433585</v>
      </c>
      <c r="E57" s="129">
        <v>2414603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1377373</v>
      </c>
      <c r="E61" s="131">
        <f t="shared" si="11"/>
        <v>1396355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1377373</v>
      </c>
      <c r="E62" s="131">
        <f t="shared" si="12"/>
        <v>1396355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48" workbookViewId="0">
      <selection activeCell="I45" sqref="I4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442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13247826</v>
      </c>
      <c r="E17" s="209">
        <f t="shared" ref="E17" si="1">+E19+E20+E21+E22+E23+E24+E25+E26+E27+E28+E29</f>
        <v>0</v>
      </c>
      <c r="F17" s="208">
        <v>13247826</v>
      </c>
      <c r="G17" s="209">
        <v>3810958</v>
      </c>
      <c r="H17" s="208">
        <v>3810958</v>
      </c>
      <c r="I17" s="209">
        <f>H17-D17</f>
        <v>-9436868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13247826</v>
      </c>
      <c r="E43" s="211">
        <f>+E10+E11+E12+E13+E14++E15+E17+E30+E36+E37+E39</f>
        <v>0</v>
      </c>
      <c r="F43" s="211">
        <f>+F10+F11+F12+F13+F14++F15+F17+F30+F36+F37+F39</f>
        <v>13247826</v>
      </c>
      <c r="G43" s="211">
        <f>+G10+G11+G12+G13+G14++G15+G17+G30+G36+G37+G39</f>
        <v>3810958</v>
      </c>
      <c r="H43" s="211">
        <f>+H10+H11+H12+H13+H14++H15+H17+H30+H36+H37+H39</f>
        <v>3810958</v>
      </c>
      <c r="I43" s="211">
        <f>+I10+I11+I12+I13+I14++I15+I17+I30+I36+I37+I39</f>
        <v>-9436868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-9436868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13247826</v>
      </c>
      <c r="E73" s="138">
        <f t="shared" si="10"/>
        <v>0</v>
      </c>
      <c r="F73" s="146">
        <f t="shared" si="10"/>
        <v>13247826</v>
      </c>
      <c r="G73" s="138">
        <f t="shared" si="10"/>
        <v>3810958</v>
      </c>
      <c r="H73" s="146">
        <f t="shared" si="10"/>
        <v>3810958</v>
      </c>
      <c r="I73" s="138">
        <f t="shared" si="10"/>
        <v>-9436868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27" workbookViewId="0">
      <selection activeCell="F160" sqref="F16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445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13247826</v>
      </c>
      <c r="D8" s="138">
        <f t="shared" ref="D8:G8" si="0">+D9+D17+D27+D37+D47+D57+D61+D70+D74</f>
        <v>0</v>
      </c>
      <c r="E8" s="138">
        <f t="shared" si="0"/>
        <v>13247826</v>
      </c>
      <c r="F8" s="138">
        <f t="shared" si="0"/>
        <v>2433585</v>
      </c>
      <c r="G8" s="138">
        <f t="shared" si="0"/>
        <v>2414603</v>
      </c>
      <c r="H8" s="131">
        <f t="shared" ref="H8:H35" si="1">+E8-F8</f>
        <v>10814241</v>
      </c>
    </row>
    <row r="9" spans="1:8" x14ac:dyDescent="0.25">
      <c r="A9" s="224" t="s">
        <v>305</v>
      </c>
      <c r="B9" s="235"/>
      <c r="C9" s="139">
        <f>+C10+C11+C12+C13+C14+C15+C16</f>
        <v>10227270</v>
      </c>
      <c r="D9" s="139">
        <f>+D10+D11+D12+D13+D14+D15+D16</f>
        <v>0</v>
      </c>
      <c r="E9" s="139">
        <f t="shared" ref="E9:G9" si="2">+E10+E11+E12+E13+E14+E15+E16</f>
        <v>10227270</v>
      </c>
      <c r="F9" s="139">
        <f t="shared" si="2"/>
        <v>1858366</v>
      </c>
      <c r="G9" s="139">
        <f t="shared" si="2"/>
        <v>1857666</v>
      </c>
      <c r="H9" s="127">
        <f t="shared" si="1"/>
        <v>8368904</v>
      </c>
    </row>
    <row r="10" spans="1:8" x14ac:dyDescent="0.25">
      <c r="A10" s="50"/>
      <c r="B10" s="51" t="s">
        <v>306</v>
      </c>
      <c r="C10" s="139">
        <v>6576084</v>
      </c>
      <c r="D10" s="154">
        <v>0</v>
      </c>
      <c r="E10" s="139">
        <v>6576084</v>
      </c>
      <c r="F10" s="129">
        <v>1403538</v>
      </c>
      <c r="G10" s="129">
        <v>1403538</v>
      </c>
      <c r="H10" s="127">
        <f t="shared" si="1"/>
        <v>5172546</v>
      </c>
    </row>
    <row r="11" spans="1:8" x14ac:dyDescent="0.25">
      <c r="A11" s="50"/>
      <c r="B11" s="51" t="s">
        <v>307</v>
      </c>
      <c r="C11" s="130">
        <v>300000</v>
      </c>
      <c r="D11" s="127">
        <v>0</v>
      </c>
      <c r="E11" s="130">
        <v>300000</v>
      </c>
      <c r="F11" s="127">
        <v>103220</v>
      </c>
      <c r="G11" s="127">
        <v>103220</v>
      </c>
      <c r="H11" s="127">
        <f t="shared" si="1"/>
        <v>196780</v>
      </c>
    </row>
    <row r="12" spans="1:8" x14ac:dyDescent="0.25">
      <c r="A12" s="50"/>
      <c r="B12" s="51" t="s">
        <v>308</v>
      </c>
      <c r="C12" s="139">
        <v>2012786</v>
      </c>
      <c r="D12" s="129">
        <v>0</v>
      </c>
      <c r="E12" s="139">
        <v>2012786</v>
      </c>
      <c r="F12" s="129">
        <v>123350</v>
      </c>
      <c r="G12" s="129">
        <v>123350</v>
      </c>
      <c r="H12" s="127">
        <f t="shared" si="1"/>
        <v>1889436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1338400</v>
      </c>
      <c r="D14" s="129">
        <v>0</v>
      </c>
      <c r="E14" s="139">
        <v>1338400</v>
      </c>
      <c r="F14" s="129">
        <v>228258</v>
      </c>
      <c r="G14" s="129">
        <v>227558</v>
      </c>
      <c r="H14" s="127">
        <f t="shared" si="1"/>
        <v>1110142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796200</v>
      </c>
      <c r="D17" s="150">
        <f t="shared" ref="D17:H17" si="3">+D18+D19+D20+D21+D22+D23+D24+D25+D26</f>
        <v>0</v>
      </c>
      <c r="E17" s="138">
        <f t="shared" si="3"/>
        <v>796200</v>
      </c>
      <c r="F17" s="138">
        <f t="shared" si="3"/>
        <v>208702</v>
      </c>
      <c r="G17" s="138">
        <f t="shared" si="3"/>
        <v>208702</v>
      </c>
      <c r="H17" s="132">
        <f t="shared" si="3"/>
        <v>587498</v>
      </c>
    </row>
    <row r="18" spans="1:8" x14ac:dyDescent="0.25">
      <c r="A18" s="50"/>
      <c r="B18" s="51" t="s">
        <v>314</v>
      </c>
      <c r="C18" s="139">
        <v>318000</v>
      </c>
      <c r="D18" s="129">
        <v>0</v>
      </c>
      <c r="E18" s="139">
        <v>318000</v>
      </c>
      <c r="F18" s="129">
        <v>31355</v>
      </c>
      <c r="G18" s="129">
        <v>31355</v>
      </c>
      <c r="H18" s="127">
        <f t="shared" si="1"/>
        <v>286645</v>
      </c>
    </row>
    <row r="19" spans="1:8" x14ac:dyDescent="0.25">
      <c r="A19" s="50"/>
      <c r="B19" s="51" t="s">
        <v>315</v>
      </c>
      <c r="C19" s="139">
        <v>150000</v>
      </c>
      <c r="D19" s="154">
        <v>0</v>
      </c>
      <c r="E19" s="139">
        <v>150000</v>
      </c>
      <c r="F19" s="129">
        <v>97132</v>
      </c>
      <c r="G19" s="129">
        <v>97132</v>
      </c>
      <c r="H19" s="127">
        <f t="shared" si="1"/>
        <v>52868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0</v>
      </c>
      <c r="E21" s="139">
        <v>37200</v>
      </c>
      <c r="F21" s="129">
        <v>0</v>
      </c>
      <c r="G21" s="129">
        <v>0</v>
      </c>
      <c r="H21" s="127">
        <f t="shared" si="1"/>
        <v>37200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508</v>
      </c>
      <c r="G22" s="127">
        <v>508</v>
      </c>
      <c r="H22" s="127">
        <f t="shared" si="1"/>
        <v>1492</v>
      </c>
    </row>
    <row r="23" spans="1:8" x14ac:dyDescent="0.25">
      <c r="A23" s="50"/>
      <c r="B23" s="51" t="s">
        <v>319</v>
      </c>
      <c r="C23" s="139">
        <v>252000</v>
      </c>
      <c r="D23" s="127">
        <v>0</v>
      </c>
      <c r="E23" s="139">
        <v>252000</v>
      </c>
      <c r="F23" s="129">
        <v>65455</v>
      </c>
      <c r="G23" s="129">
        <v>65455</v>
      </c>
      <c r="H23" s="127">
        <f t="shared" si="1"/>
        <v>186545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0</v>
      </c>
      <c r="E26" s="139">
        <v>37000</v>
      </c>
      <c r="F26" s="129">
        <v>14252</v>
      </c>
      <c r="G26" s="129">
        <v>14252</v>
      </c>
      <c r="H26" s="127">
        <f t="shared" si="1"/>
        <v>22748</v>
      </c>
    </row>
    <row r="27" spans="1:8" x14ac:dyDescent="0.25">
      <c r="A27" s="224" t="s">
        <v>323</v>
      </c>
      <c r="B27" s="235"/>
      <c r="C27" s="138">
        <f>+C28+C29+C30+C31+C32+C33+C34+C35+C36</f>
        <v>2063356</v>
      </c>
      <c r="D27" s="138">
        <f t="shared" ref="D27:H27" si="4">+D28+D29+D30+D31+D32+D33+D34+D35+D36</f>
        <v>0</v>
      </c>
      <c r="E27" s="138">
        <f t="shared" si="4"/>
        <v>2063356</v>
      </c>
      <c r="F27" s="138">
        <f t="shared" si="4"/>
        <v>358998</v>
      </c>
      <c r="G27" s="138">
        <f t="shared" si="4"/>
        <v>340716</v>
      </c>
      <c r="H27" s="132">
        <f t="shared" si="4"/>
        <v>1704358</v>
      </c>
    </row>
    <row r="28" spans="1:8" x14ac:dyDescent="0.25">
      <c r="A28" s="50"/>
      <c r="B28" s="51" t="s">
        <v>324</v>
      </c>
      <c r="C28" s="139">
        <v>576104</v>
      </c>
      <c r="D28" s="154">
        <v>0</v>
      </c>
      <c r="E28" s="139">
        <v>576104</v>
      </c>
      <c r="F28" s="129">
        <v>97421</v>
      </c>
      <c r="G28" s="129">
        <v>97421</v>
      </c>
      <c r="H28" s="127">
        <f t="shared" si="1"/>
        <v>478683</v>
      </c>
    </row>
    <row r="29" spans="1:8" x14ac:dyDescent="0.25">
      <c r="A29" s="50"/>
      <c r="B29" s="51" t="s">
        <v>325</v>
      </c>
      <c r="C29" s="139">
        <v>384000</v>
      </c>
      <c r="D29" s="154">
        <v>0</v>
      </c>
      <c r="E29" s="139">
        <v>384000</v>
      </c>
      <c r="F29" s="129">
        <v>74936</v>
      </c>
      <c r="G29" s="129">
        <v>74936</v>
      </c>
      <c r="H29" s="127">
        <f t="shared" si="1"/>
        <v>309064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30506</v>
      </c>
      <c r="G31" s="129">
        <v>30506</v>
      </c>
      <c r="H31" s="127">
        <f t="shared" si="1"/>
        <v>74069</v>
      </c>
    </row>
    <row r="32" spans="1:8" x14ac:dyDescent="0.25">
      <c r="A32" s="50"/>
      <c r="B32" s="51" t="s">
        <v>328</v>
      </c>
      <c r="C32" s="139">
        <v>118100</v>
      </c>
      <c r="D32" s="154">
        <v>0</v>
      </c>
      <c r="E32" s="139">
        <v>118100</v>
      </c>
      <c r="F32" s="129">
        <v>10145</v>
      </c>
      <c r="G32" s="129">
        <v>10145</v>
      </c>
      <c r="H32" s="127">
        <f t="shared" si="1"/>
        <v>107955</v>
      </c>
    </row>
    <row r="33" spans="1:8" x14ac:dyDescent="0.25">
      <c r="A33" s="50"/>
      <c r="B33" s="51" t="s">
        <v>329</v>
      </c>
      <c r="C33" s="139">
        <v>158500</v>
      </c>
      <c r="D33" s="154">
        <v>0</v>
      </c>
      <c r="E33" s="139">
        <v>158500</v>
      </c>
      <c r="F33" s="129">
        <v>57760</v>
      </c>
      <c r="G33" s="129">
        <v>57760</v>
      </c>
      <c r="H33" s="127">
        <f t="shared" si="1"/>
        <v>100740</v>
      </c>
    </row>
    <row r="34" spans="1:8" x14ac:dyDescent="0.25">
      <c r="A34" s="50"/>
      <c r="B34" s="51" t="s">
        <v>330</v>
      </c>
      <c r="C34" s="139">
        <v>262000</v>
      </c>
      <c r="D34" s="154">
        <v>0</v>
      </c>
      <c r="E34" s="139">
        <v>262000</v>
      </c>
      <c r="F34" s="129">
        <v>12514</v>
      </c>
      <c r="G34" s="129">
        <v>12160</v>
      </c>
      <c r="H34" s="127">
        <f t="shared" si="1"/>
        <v>249486</v>
      </c>
    </row>
    <row r="35" spans="1:8" x14ac:dyDescent="0.25">
      <c r="A35" s="50"/>
      <c r="B35" s="51" t="s">
        <v>331</v>
      </c>
      <c r="C35" s="139">
        <v>85750</v>
      </c>
      <c r="D35" s="129">
        <v>0</v>
      </c>
      <c r="E35" s="139">
        <v>85750</v>
      </c>
      <c r="F35" s="129">
        <v>17432</v>
      </c>
      <c r="G35" s="129">
        <v>17432</v>
      </c>
      <c r="H35" s="127">
        <f t="shared" si="1"/>
        <v>68318</v>
      </c>
    </row>
    <row r="36" spans="1:8" x14ac:dyDescent="0.25">
      <c r="A36" s="50"/>
      <c r="B36" s="51" t="s">
        <v>332</v>
      </c>
      <c r="C36" s="139">
        <v>334327</v>
      </c>
      <c r="D36" s="129">
        <v>0</v>
      </c>
      <c r="E36" s="139">
        <v>334327</v>
      </c>
      <c r="F36" s="129">
        <v>58284</v>
      </c>
      <c r="G36" s="129">
        <v>40356</v>
      </c>
      <c r="H36" s="127">
        <v>276043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161000</v>
      </c>
      <c r="D47" s="130">
        <f t="shared" ref="D47:H47" si="7">+D48+D49+D50+D51+D52+D53+D54+D55+D56</f>
        <v>0</v>
      </c>
      <c r="E47" s="139">
        <f t="shared" si="7"/>
        <v>161000</v>
      </c>
      <c r="F47" s="139">
        <f t="shared" si="7"/>
        <v>7519</v>
      </c>
      <c r="G47" s="139">
        <f t="shared" si="7"/>
        <v>7519</v>
      </c>
      <c r="H47" s="139">
        <f t="shared" si="7"/>
        <v>153481</v>
      </c>
    </row>
    <row r="48" spans="1:8" x14ac:dyDescent="0.25">
      <c r="A48" s="50"/>
      <c r="B48" s="51" t="s">
        <v>344</v>
      </c>
      <c r="C48" s="139">
        <v>53000</v>
      </c>
      <c r="D48" s="154">
        <v>0</v>
      </c>
      <c r="E48" s="139">
        <v>53000</v>
      </c>
      <c r="F48" s="129">
        <v>7519</v>
      </c>
      <c r="G48" s="129">
        <v>7519</v>
      </c>
      <c r="H48" s="129">
        <f t="shared" si="6"/>
        <v>45481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108000</v>
      </c>
      <c r="D56" s="130">
        <v>0</v>
      </c>
      <c r="E56" s="130">
        <v>108000</v>
      </c>
      <c r="F56" s="130">
        <v>0</v>
      </c>
      <c r="G56" s="130">
        <v>0</v>
      </c>
      <c r="H56" s="127">
        <f t="shared" si="6"/>
        <v>108000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13247826</v>
      </c>
      <c r="D160" s="138">
        <f t="shared" ref="D160:H160" si="24">+D8+D84</f>
        <v>0</v>
      </c>
      <c r="E160" s="138">
        <f t="shared" si="24"/>
        <v>13247826</v>
      </c>
      <c r="F160" s="138">
        <f t="shared" si="24"/>
        <v>2433585</v>
      </c>
      <c r="G160" s="138">
        <f t="shared" si="24"/>
        <v>2414603</v>
      </c>
      <c r="H160" s="138">
        <f t="shared" si="24"/>
        <v>10814241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2" sqref="G1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445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13247826</v>
      </c>
      <c r="C8" s="244">
        <f t="shared" ref="C8:F8" si="0">+C10+C11+C12+C13+C14+C15+C16+C17</f>
        <v>0</v>
      </c>
      <c r="D8" s="244">
        <f t="shared" si="0"/>
        <v>13247826</v>
      </c>
      <c r="E8" s="244">
        <f t="shared" si="0"/>
        <v>2433585</v>
      </c>
      <c r="F8" s="244">
        <f t="shared" si="0"/>
        <v>2414603</v>
      </c>
      <c r="G8" s="244">
        <f>+D8-E8</f>
        <v>10814241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562250</v>
      </c>
      <c r="C10" s="117">
        <v>0</v>
      </c>
      <c r="D10" s="117">
        <v>562250</v>
      </c>
      <c r="E10" s="117">
        <v>165667</v>
      </c>
      <c r="F10" s="117">
        <v>165312</v>
      </c>
      <c r="G10" s="115">
        <f>+D10-E10</f>
        <v>396583</v>
      </c>
    </row>
    <row r="11" spans="1:7" x14ac:dyDescent="0.25">
      <c r="A11" s="3" t="s">
        <v>436</v>
      </c>
      <c r="B11" s="117">
        <v>50400</v>
      </c>
      <c r="C11" s="117">
        <v>0</v>
      </c>
      <c r="D11" s="117">
        <v>50400</v>
      </c>
      <c r="E11" s="117">
        <v>16326</v>
      </c>
      <c r="F11" s="117">
        <v>16326</v>
      </c>
      <c r="G11" s="115">
        <f t="shared" ref="G11:G17" si="1">+D11-E11</f>
        <v>34074</v>
      </c>
    </row>
    <row r="12" spans="1:7" ht="18" x14ac:dyDescent="0.25">
      <c r="A12" s="3" t="s">
        <v>437</v>
      </c>
      <c r="B12" s="117">
        <v>221200</v>
      </c>
      <c r="C12" s="117">
        <v>0</v>
      </c>
      <c r="D12" s="117">
        <v>221200</v>
      </c>
      <c r="E12" s="117">
        <v>40420</v>
      </c>
      <c r="F12" s="117">
        <v>40421</v>
      </c>
      <c r="G12" s="115">
        <f t="shared" si="1"/>
        <v>180780</v>
      </c>
    </row>
    <row r="13" spans="1:7" x14ac:dyDescent="0.25">
      <c r="A13" s="3" t="s">
        <v>438</v>
      </c>
      <c r="B13" s="117">
        <v>534944</v>
      </c>
      <c r="C13" s="117">
        <v>0</v>
      </c>
      <c r="D13" s="117">
        <v>534944</v>
      </c>
      <c r="E13" s="117">
        <v>95011</v>
      </c>
      <c r="F13" s="117">
        <v>95011</v>
      </c>
      <c r="G13" s="115">
        <f t="shared" si="1"/>
        <v>439933</v>
      </c>
    </row>
    <row r="14" spans="1:7" x14ac:dyDescent="0.25">
      <c r="A14" s="3" t="s">
        <v>439</v>
      </c>
      <c r="B14" s="117">
        <v>11879032</v>
      </c>
      <c r="C14" s="117">
        <v>0</v>
      </c>
      <c r="D14" s="117">
        <v>11879032</v>
      </c>
      <c r="E14" s="117">
        <v>2116161</v>
      </c>
      <c r="F14" s="117">
        <v>2097533</v>
      </c>
      <c r="G14" s="115">
        <f t="shared" si="1"/>
        <v>9762871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13247826</v>
      </c>
      <c r="C30" s="121">
        <f t="shared" si="4"/>
        <v>0</v>
      </c>
      <c r="D30" s="121">
        <f t="shared" si="4"/>
        <v>13247826</v>
      </c>
      <c r="E30" s="121">
        <f t="shared" si="4"/>
        <v>2433585</v>
      </c>
      <c r="F30" s="121">
        <f t="shared" si="4"/>
        <v>2414603</v>
      </c>
      <c r="G30" s="121">
        <f t="shared" si="4"/>
        <v>10814241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55" workbookViewId="0">
      <selection activeCell="H83" sqref="H8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451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13247826</v>
      </c>
      <c r="D9" s="121">
        <f t="shared" ref="D9:G9" si="0">+D10+D20+D29+D40</f>
        <v>0</v>
      </c>
      <c r="E9" s="121">
        <f t="shared" si="0"/>
        <v>13247826</v>
      </c>
      <c r="F9" s="121">
        <f t="shared" si="0"/>
        <v>2433585</v>
      </c>
      <c r="G9" s="121">
        <f t="shared" si="0"/>
        <v>2414603</v>
      </c>
      <c r="H9" s="131">
        <f>+E9-F9</f>
        <v>10814241</v>
      </c>
    </row>
    <row r="10" spans="1:8" x14ac:dyDescent="0.25">
      <c r="A10" s="214" t="s">
        <v>386</v>
      </c>
      <c r="B10" s="229"/>
      <c r="C10" s="131">
        <f>+C11+C12+C13+C14+C15+C16+C17+C18</f>
        <v>13247826</v>
      </c>
      <c r="D10" s="131">
        <f t="shared" ref="D10:G10" si="1">+D11+D12+D13+D14+D15+D16+D17+D18</f>
        <v>0</v>
      </c>
      <c r="E10" s="131">
        <f t="shared" si="1"/>
        <v>13247826</v>
      </c>
      <c r="F10" s="131">
        <f t="shared" si="1"/>
        <v>2433585</v>
      </c>
      <c r="G10" s="131">
        <f t="shared" si="1"/>
        <v>2414603</v>
      </c>
      <c r="H10" s="131">
        <f>+E10-F10</f>
        <v>10814241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13247826</v>
      </c>
      <c r="D18" s="127">
        <v>0</v>
      </c>
      <c r="E18" s="127">
        <v>13247826</v>
      </c>
      <c r="F18" s="127">
        <v>2433585</v>
      </c>
      <c r="G18" s="127">
        <v>2414603</v>
      </c>
      <c r="H18" s="127">
        <f t="shared" si="2"/>
        <v>10814241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13247826</v>
      </c>
      <c r="D83" s="131">
        <f t="shared" ref="D83:H83" si="18">+D9+D46</f>
        <v>0</v>
      </c>
      <c r="E83" s="131">
        <f t="shared" si="18"/>
        <v>13247826</v>
      </c>
      <c r="F83" s="131">
        <f t="shared" si="18"/>
        <v>2433585</v>
      </c>
      <c r="G83" s="131">
        <f t="shared" si="18"/>
        <v>2414603</v>
      </c>
      <c r="H83" s="131">
        <f t="shared" si="18"/>
        <v>10814241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445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2019-04-17T23:37:05Z</cp:lastPrinted>
  <dcterms:created xsi:type="dcterms:W3CDTF">2016-11-23T22:01:49Z</dcterms:created>
  <dcterms:modified xsi:type="dcterms:W3CDTF">2019-04-25T22:00:36Z</dcterms:modified>
</cp:coreProperties>
</file>