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h\Documents\2.-CUENTA PÚBLICA\CD ARMONIZADA 1ER TRIM 2019\AUTONOMOS Y PODERES\UAT\"/>
    </mc:Choice>
  </mc:AlternateContent>
  <bookViews>
    <workbookView xWindow="0" yWindow="0" windowWidth="19440" windowHeight="9735"/>
  </bookViews>
  <sheets>
    <sheet name="FI" sheetId="1" r:id="rId1"/>
    <sheet name="F2" sheetId="3" r:id="rId2"/>
    <sheet name="F3" sheetId="4" r:id="rId3"/>
    <sheet name="F4" sheetId="5" r:id="rId4"/>
    <sheet name="F5" sheetId="6" r:id="rId5"/>
    <sheet name="6 (a)" sheetId="8" r:id="rId6"/>
    <sheet name="6 (b)" sheetId="10" r:id="rId7"/>
    <sheet name="6 (c)" sheetId="23" r:id="rId8"/>
    <sheet name="6 (d)" sheetId="31"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62913"/>
</workbook>
</file>

<file path=xl/calcChain.xml><?xml version="1.0" encoding="utf-8"?>
<calcChain xmlns="http://schemas.openxmlformats.org/spreadsheetml/2006/main">
  <c r="E7" i="5" l="1"/>
  <c r="D7" i="5"/>
  <c r="D34" i="5" s="1"/>
  <c r="C7" i="5"/>
  <c r="D53" i="23" l="1"/>
  <c r="F60" i="6" l="1"/>
  <c r="E8" i="5" s="1"/>
  <c r="E60" i="6"/>
  <c r="D8" i="5" s="1"/>
  <c r="D43" i="5" s="1"/>
  <c r="D60" i="6"/>
  <c r="C60" i="6"/>
  <c r="B60" i="6"/>
  <c r="C8" i="5" s="1"/>
  <c r="G60" i="6" l="1"/>
  <c r="D20" i="31"/>
  <c r="D10" i="31"/>
  <c r="D9" i="31"/>
  <c r="C16" i="8" l="1"/>
  <c r="B48" i="23"/>
  <c r="C48" i="23"/>
  <c r="C43" i="6" l="1"/>
  <c r="G56" i="6"/>
  <c r="D11" i="6"/>
  <c r="G68" i="1" l="1"/>
  <c r="C51" i="1"/>
  <c r="F8" i="10" l="1"/>
  <c r="D9" i="8" l="1"/>
  <c r="G48" i="6"/>
  <c r="G10" i="31" l="1"/>
  <c r="G9" i="31"/>
  <c r="D21" i="31"/>
  <c r="G20" i="31"/>
  <c r="G21" i="31" l="1"/>
  <c r="C16" i="1" l="1"/>
  <c r="C83" i="8" l="1"/>
  <c r="E83" i="8"/>
  <c r="F83" i="8"/>
  <c r="B83" i="8"/>
  <c r="D12" i="8"/>
  <c r="D56" i="6"/>
  <c r="D127" i="8" l="1"/>
  <c r="F8" i="8"/>
  <c r="D13" i="31" l="1"/>
  <c r="C91" i="8" l="1"/>
  <c r="C56" i="8"/>
  <c r="C46" i="8"/>
  <c r="C36" i="8"/>
  <c r="C26" i="8"/>
  <c r="D55" i="8"/>
  <c r="C8" i="8"/>
  <c r="D48" i="6" l="1"/>
  <c r="C131" i="8" l="1"/>
  <c r="B131" i="8"/>
  <c r="C101" i="8"/>
  <c r="D18" i="10"/>
  <c r="D115" i="8" l="1"/>
  <c r="B8" i="8"/>
  <c r="D29" i="31" l="1"/>
  <c r="G29" i="31" s="1"/>
  <c r="D28" i="31"/>
  <c r="D27" i="31"/>
  <c r="G27" i="31" s="1"/>
  <c r="F26" i="31"/>
  <c r="E26" i="31"/>
  <c r="C26" i="31"/>
  <c r="B26" i="31"/>
  <c r="D25" i="31"/>
  <c r="G25" i="31" s="1"/>
  <c r="D24" i="31"/>
  <c r="D23" i="31"/>
  <c r="G23" i="31" s="1"/>
  <c r="F22" i="31"/>
  <c r="E22" i="31"/>
  <c r="E19" i="31" s="1"/>
  <c r="C22" i="31"/>
  <c r="B22" i="31"/>
  <c r="D18" i="31"/>
  <c r="G18" i="31" s="1"/>
  <c r="D17" i="31"/>
  <c r="G17" i="31" s="1"/>
  <c r="D16" i="31"/>
  <c r="G16" i="31" s="1"/>
  <c r="F15" i="31"/>
  <c r="F8" i="31" s="1"/>
  <c r="E15" i="31"/>
  <c r="E8" i="31" s="1"/>
  <c r="C15" i="31"/>
  <c r="C8" i="31" s="1"/>
  <c r="B15" i="31"/>
  <c r="B8" i="31" s="1"/>
  <c r="D14" i="31"/>
  <c r="G14" i="31" s="1"/>
  <c r="G13" i="31"/>
  <c r="D12" i="31"/>
  <c r="G12" i="31" s="1"/>
  <c r="F19" i="31" l="1"/>
  <c r="B19" i="31"/>
  <c r="B30" i="31" s="1"/>
  <c r="G15" i="31"/>
  <c r="G8" i="31" s="1"/>
  <c r="D26" i="31"/>
  <c r="D22" i="31"/>
  <c r="C19" i="31"/>
  <c r="C30" i="31" s="1"/>
  <c r="D15" i="31"/>
  <c r="D8" i="31" s="1"/>
  <c r="E30" i="31"/>
  <c r="F30" i="31"/>
  <c r="G24" i="31"/>
  <c r="G28" i="31"/>
  <c r="G26" i="31" s="1"/>
  <c r="G19" i="31" l="1"/>
  <c r="G30" i="31" s="1"/>
  <c r="D19" i="31"/>
  <c r="D30" i="31" s="1"/>
  <c r="E101" i="8" l="1"/>
  <c r="C24" i="1" l="1"/>
  <c r="C111" i="8" l="1"/>
  <c r="C121" i="8"/>
  <c r="F26" i="8"/>
  <c r="F36" i="8"/>
  <c r="F46" i="8"/>
  <c r="F56" i="8"/>
  <c r="F69" i="8"/>
  <c r="F64" i="8" s="1"/>
  <c r="F60" i="8" s="1"/>
  <c r="F73" i="8"/>
  <c r="E26" i="8"/>
  <c r="E8" i="8"/>
  <c r="D12" i="6"/>
  <c r="D13" i="6"/>
  <c r="D14" i="6"/>
  <c r="C52" i="6"/>
  <c r="C15" i="6"/>
  <c r="G8" i="1" l="1"/>
  <c r="C8" i="1"/>
  <c r="D10" i="8" l="1"/>
  <c r="C43" i="5" l="1"/>
  <c r="D13" i="5"/>
  <c r="E13" i="5"/>
  <c r="C13" i="5"/>
  <c r="D17" i="8" l="1"/>
  <c r="G17" i="8" s="1"/>
  <c r="D25" i="8"/>
  <c r="D18" i="8"/>
  <c r="D19" i="8"/>
  <c r="D20" i="8"/>
  <c r="D21" i="8"/>
  <c r="D22" i="8"/>
  <c r="D23" i="8"/>
  <c r="D24" i="8"/>
  <c r="G14" i="6"/>
  <c r="G12" i="6"/>
  <c r="G37" i="1"/>
  <c r="G41" i="1"/>
  <c r="H41" i="1"/>
  <c r="D16" i="8" l="1"/>
  <c r="D23" i="23" l="1"/>
  <c r="D92" i="8"/>
  <c r="D84" i="8"/>
  <c r="G84" i="8" s="1"/>
  <c r="B16" i="8"/>
  <c r="D27" i="8"/>
  <c r="B101" i="8" l="1"/>
  <c r="B91" i="8"/>
  <c r="D39" i="5" l="1"/>
  <c r="E39" i="5"/>
  <c r="C39" i="5"/>
  <c r="D48" i="5"/>
  <c r="E48" i="5"/>
  <c r="D46" i="5"/>
  <c r="E46" i="5"/>
  <c r="D45" i="5"/>
  <c r="E45" i="5"/>
  <c r="E43"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G9" i="10" s="1"/>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G127" i="8"/>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53" i="23" l="1"/>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D35" i="8"/>
  <c r="G35" i="8" s="1"/>
  <c r="D34" i="8"/>
  <c r="G34" i="8" s="1"/>
  <c r="D33" i="8"/>
  <c r="G33" i="8" s="1"/>
  <c r="D32" i="8"/>
  <c r="G32" i="8" s="1"/>
  <c r="D31" i="8"/>
  <c r="G31" i="8" s="1"/>
  <c r="D30" i="8"/>
  <c r="G30" i="8" s="1"/>
  <c r="D29" i="8"/>
  <c r="G29" i="8" s="1"/>
  <c r="D28" i="8"/>
  <c r="G28" i="8" s="1"/>
  <c r="G27" i="8"/>
  <c r="G25" i="8"/>
  <c r="G24" i="8"/>
  <c r="G23" i="8"/>
  <c r="G22" i="8"/>
  <c r="G21" i="8"/>
  <c r="G20" i="8"/>
  <c r="G19" i="8"/>
  <c r="G18" i="8"/>
  <c r="D15" i="8"/>
  <c r="G15" i="8" s="1"/>
  <c r="D14" i="8"/>
  <c r="G14" i="8" s="1"/>
  <c r="D13" i="8"/>
  <c r="G13" i="8" s="1"/>
  <c r="G12" i="8"/>
  <c r="D11" i="8"/>
  <c r="G11" i="8" s="1"/>
  <c r="G10" i="8"/>
  <c r="F52" i="6"/>
  <c r="E52" i="6"/>
  <c r="G52" i="6"/>
  <c r="G69" i="1"/>
  <c r="G56" i="1"/>
  <c r="G30" i="1"/>
  <c r="G26" i="1"/>
  <c r="G18" i="1"/>
  <c r="D62" i="6" l="1"/>
  <c r="D8" i="8"/>
  <c r="G8" i="8" s="1"/>
  <c r="G9" i="8"/>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F7" i="8" s="1"/>
  <c r="E11" i="5" s="1"/>
  <c r="G16" i="8"/>
  <c r="C69" i="6"/>
  <c r="D69" i="6"/>
  <c r="E69" i="6"/>
  <c r="F69" i="6"/>
  <c r="G69" i="6"/>
  <c r="E63" i="6"/>
  <c r="F63" i="6"/>
  <c r="G63" i="6"/>
  <c r="C57" i="6"/>
  <c r="C62" i="6" s="1"/>
  <c r="E57" i="6"/>
  <c r="F57" i="6"/>
  <c r="B57" i="6"/>
  <c r="E43" i="6"/>
  <c r="E62" i="6" s="1"/>
  <c r="F43" i="6"/>
  <c r="G43" i="6"/>
  <c r="G62" i="6" s="1"/>
  <c r="B43" i="6"/>
  <c r="C27" i="6"/>
  <c r="E27" i="6"/>
  <c r="F27" i="6"/>
  <c r="B27" i="6"/>
  <c r="E15" i="6"/>
  <c r="F15" i="6"/>
  <c r="D44" i="5"/>
  <c r="E44" i="5"/>
  <c r="C44" i="5"/>
  <c r="C6" i="5"/>
  <c r="D35" i="5"/>
  <c r="E35" i="5"/>
  <c r="D29" i="5"/>
  <c r="E29" i="5"/>
  <c r="C29" i="5"/>
  <c r="D26" i="5"/>
  <c r="E26" i="5"/>
  <c r="C26" i="5"/>
  <c r="D21" i="5"/>
  <c r="E21" i="5"/>
  <c r="C21" i="5"/>
  <c r="H69" i="1"/>
  <c r="G63" i="1"/>
  <c r="H59" i="1"/>
  <c r="G59" i="1"/>
  <c r="H56" i="1"/>
  <c r="H37" i="1"/>
  <c r="H30" i="1"/>
  <c r="H26" i="1"/>
  <c r="H22" i="1"/>
  <c r="G22" i="1"/>
  <c r="H18" i="1"/>
  <c r="D58" i="1"/>
  <c r="C58" i="1"/>
  <c r="D40" i="1"/>
  <c r="C40" i="1"/>
  <c r="D37" i="1"/>
  <c r="C37" i="1"/>
  <c r="D30" i="1"/>
  <c r="C30" i="1"/>
  <c r="D24" i="1"/>
  <c r="D16" i="1"/>
  <c r="F62" i="6" l="1"/>
  <c r="F82" i="8"/>
  <c r="C156" i="8"/>
  <c r="B62" i="6"/>
  <c r="D71" i="23"/>
  <c r="C71" i="23"/>
  <c r="F71" i="23"/>
  <c r="G71" i="23"/>
  <c r="E71" i="23"/>
  <c r="B71" i="23"/>
  <c r="D64" i="8"/>
  <c r="G72" i="1"/>
  <c r="G45" i="1"/>
  <c r="G57" i="1" s="1"/>
  <c r="C45" i="1"/>
  <c r="C59" i="1" s="1"/>
  <c r="D45" i="1"/>
  <c r="D59" i="1" s="1"/>
  <c r="H72" i="1"/>
  <c r="H45" i="1"/>
  <c r="H57" i="1" s="1"/>
  <c r="G82" i="8"/>
  <c r="B82" i="8"/>
  <c r="C12" i="5" s="1"/>
  <c r="C47" i="5" s="1"/>
  <c r="C49" i="5" s="1"/>
  <c r="C50" i="5" s="1"/>
  <c r="E82" i="8"/>
  <c r="D12" i="5" s="1"/>
  <c r="D47" i="5" s="1"/>
  <c r="D49" i="5" s="1"/>
  <c r="D50" i="5" s="1"/>
  <c r="D82" i="8"/>
  <c r="E7" i="8"/>
  <c r="D11" i="5" s="1"/>
  <c r="B7" i="8"/>
  <c r="C11" i="5" s="1"/>
  <c r="E32" i="5"/>
  <c r="C32" i="5"/>
  <c r="D32" i="5"/>
  <c r="C38" i="5" l="1"/>
  <c r="C40" i="5" s="1"/>
  <c r="C41" i="5" s="1"/>
  <c r="C10" i="5"/>
  <c r="C16" i="5" s="1"/>
  <c r="C17" i="5" s="1"/>
  <c r="C18" i="5" s="1"/>
  <c r="C24" i="5" s="1"/>
  <c r="F156" i="8"/>
  <c r="E12" i="5"/>
  <c r="E47" i="5" s="1"/>
  <c r="E49" i="5" s="1"/>
  <c r="E50" i="5" s="1"/>
  <c r="B156" i="8"/>
  <c r="E156" i="8"/>
  <c r="G64" i="8"/>
  <c r="G60" i="8" s="1"/>
  <c r="G7" i="8" s="1"/>
  <c r="G156" i="8" s="1"/>
  <c r="D60" i="8"/>
  <c r="D7" i="8" s="1"/>
  <c r="D156" i="8" s="1"/>
  <c r="G73" i="1"/>
  <c r="H73" i="1"/>
  <c r="C17" i="10"/>
  <c r="C26" i="10" s="1"/>
  <c r="B17" i="10"/>
  <c r="B26" i="10" s="1"/>
  <c r="D17" i="10"/>
  <c r="D26" i="10" s="1"/>
  <c r="D38" i="5" l="1"/>
  <c r="D40" i="5" s="1"/>
  <c r="D10" i="5"/>
  <c r="G18" i="10"/>
  <c r="G17" i="10" s="1"/>
  <c r="G26" i="10" s="1"/>
  <c r="D36" i="6"/>
  <c r="D39" i="6" s="1"/>
  <c r="D65" i="6" s="1"/>
  <c r="C36" i="6"/>
  <c r="C39" i="6" s="1"/>
  <c r="C65" i="6" s="1"/>
  <c r="E36" i="6"/>
  <c r="E39" i="6" s="1"/>
  <c r="E65" i="6" s="1"/>
  <c r="G36" i="6"/>
  <c r="G39" i="6" s="1"/>
  <c r="G65" i="6" s="1"/>
  <c r="B36" i="6"/>
  <c r="F36" i="6"/>
  <c r="F39" i="6" s="1"/>
  <c r="F65" i="6" s="1"/>
  <c r="E38" i="5"/>
  <c r="E10" i="5"/>
  <c r="E34" i="5" l="1"/>
  <c r="E40" i="5" s="1"/>
  <c r="E41" i="5" s="1"/>
  <c r="E6" i="5"/>
  <c r="E16" i="5" s="1"/>
  <c r="E17" i="5" s="1"/>
  <c r="E18" i="5" s="1"/>
  <c r="E24" i="5" s="1"/>
  <c r="D41" i="5"/>
  <c r="D6" i="5"/>
  <c r="D16" i="5" s="1"/>
  <c r="D17" i="5" s="1"/>
  <c r="D18" i="5" s="1"/>
  <c r="D24" i="5" s="1"/>
  <c r="B39" i="6"/>
  <c r="B65" i="6" s="1"/>
</calcChain>
</file>

<file path=xl/sharedStrings.xml><?xml version="1.0" encoding="utf-8"?>
<sst xmlns="http://schemas.openxmlformats.org/spreadsheetml/2006/main" count="643" uniqueCount="450">
  <si>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</si>
  <si>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</si>
  <si>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</si>
  <si>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</si>
  <si>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</si>
  <si>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</si>
  <si>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</si>
  <si>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</si>
  <si>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</si>
  <si>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</si>
  <si>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</si>
  <si>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</si>
  <si>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</si>
  <si>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</si>
  <si>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</si>
  <si>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</si>
  <si>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</si>
  <si>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</si>
  <si>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</si>
  <si>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</si>
  <si>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</si>
  <si>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</si>
  <si>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</si>
  <si>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</si>
  <si>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</si>
  <si>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</si>
  <si>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</si>
  <si>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</si>
  <si>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</si>
  <si>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</si>
  <si>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</si>
  <si>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</si>
  <si>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</si>
  <si>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</si>
  <si>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</si>
  <si>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</si>
  <si>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</si>
  <si>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</si>
  <si>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</si>
  <si>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</si>
  <si>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</si>
  <si>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</si>
  <si>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</si>
  <si>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</si>
  <si>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</si>
  <si>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</si>
  <si>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</si>
  <si>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</si>
  <si>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</si>
  <si>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</si>
  <si>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</si>
  <si>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</si>
  <si>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</si>
  <si>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</si>
  <si>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</si>
  <si>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</si>
  <si>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</si>
  <si>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</si>
  <si>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</si>
  <si>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</si>
  <si>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</si>
  <si>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</si>
  <si>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</si>
  <si>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</si>
  <si>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</si>
  <si>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</si>
  <si>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</si>
  <si>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</si>
  <si>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</si>
  <si>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</si>
  <si>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</si>
  <si>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</si>
  <si>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</si>
  <si>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</si>
  <si>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</si>
  <si>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</si>
  <si>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</si>
  <si>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</si>
  <si>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</si>
  <si>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</si>
  <si>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</si>
  <si>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</si>
  <si>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</si>
  <si>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</si>
  <si>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</si>
  <si>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</si>
  <si>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</si>
  <si>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</si>
  <si>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</si>
  <si>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</si>
  <si>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</si>
  <si>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</si>
  <si>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</si>
  <si>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</si>
  <si>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</si>
  <si>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</si>
  <si>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</si>
  <si>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</si>
  <si>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</si>
  <si>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</si>
  <si>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</si>
  <si>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</si>
  <si>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</si>
  <si>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</si>
  <si>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</si>
  <si>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</si>
  <si>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</si>
  <si>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</si>
  <si>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</si>
  <si>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</si>
  <si>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</si>
  <si>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</si>
  <si>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</si>
  <si>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</si>
  <si>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</si>
  <si>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</si>
  <si>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</si>
  <si>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</si>
  <si>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</si>
  <si>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</si>
  <si>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</si>
  <si>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</si>
  <si>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</si>
  <si>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</si>
  <si>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</si>
  <si>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</si>
  <si>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</si>
  <si>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</si>
  <si>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</si>
  <si>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</si>
  <si>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</si>
  <si>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</si>
  <si>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</si>
  <si>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</si>
  <si>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</si>
  <si>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</si>
  <si>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</si>
  <si>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</si>
  <si>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</si>
  <si>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</si>
  <si>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</si>
  <si>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</si>
  <si>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</si>
  <si>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</si>
  <si>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</si>
  <si>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</si>
  <si>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</si>
  <si>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</si>
  <si>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</si>
  <si>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</si>
  <si>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</si>
  <si>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</si>
  <si>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</si>
  <si>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</si>
  <si>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</si>
  <si>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</si>
  <si>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</si>
  <si>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</si>
  <si>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</si>
  <si>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</si>
  <si>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</si>
  <si>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</si>
  <si>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</si>
  <si>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</si>
  <si>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</si>
  <si>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</si>
  <si>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</si>
  <si>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</si>
  <si>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</si>
  <si>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</si>
  <si>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</si>
  <si>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</si>
  <si>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</si>
  <si>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</si>
  <si>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</si>
  <si>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</si>
  <si>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</si>
  <si>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</si>
  <si>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</si>
  <si>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</si>
  <si>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</si>
  <si>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</si>
  <si>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</si>
  <si>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</si>
  <si>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</si>
  <si>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</si>
  <si>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</si>
  <si>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</si>
  <si>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</si>
  <si>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</si>
  <si>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</si>
  <si>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</si>
  <si>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</si>
  <si>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</si>
  <si>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</si>
  <si>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</si>
  <si>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</si>
  <si>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</si>
  <si>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</si>
  <si>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</si>
  <si>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</si>
  <si>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</si>
  <si>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</si>
  <si>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</si>
  <si>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</si>
  <si>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</si>
  <si>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</si>
  <si>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</si>
  <si>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</si>
  <si>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</si>
  <si>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</si>
  <si>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</si>
  <si>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</si>
  <si>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</si>
  <si>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</si>
  <si>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</si>
  <si>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</si>
  <si>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</si>
  <si>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</si>
  <si>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</si>
  <si>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</si>
  <si>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</si>
  <si>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</si>
  <si>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</si>
  <si>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</si>
  <si>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</si>
  <si>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</si>
  <si>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</si>
  <si>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</si>
  <si>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</si>
  <si>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</si>
  <si>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</si>
  <si>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</si>
  <si>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</si>
  <si>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</si>
  <si>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</si>
  <si>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</si>
  <si>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</si>
  <si>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</si>
  <si>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</si>
  <si>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</si>
  <si>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</si>
  <si>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</si>
  <si>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</si>
  <si>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</si>
  <si>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</si>
  <si>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</si>
  <si>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</si>
  <si>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</si>
  <si>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</si>
  <si>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</si>
  <si>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</si>
  <si>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</si>
  <si>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</si>
  <si>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</si>
  <si>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</si>
  <si>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</si>
  <si>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</si>
  <si>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</si>
  <si>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</si>
  <si>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</si>
  <si>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</si>
  <si>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</si>
  <si>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</si>
  <si>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</si>
  <si>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</si>
  <si>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</si>
  <si>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</si>
  <si>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</si>
  <si>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</si>
  <si>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</si>
  <si>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</si>
  <si>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</si>
  <si>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</si>
  <si>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</si>
  <si>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</si>
  <si>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</si>
  <si>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</si>
  <si>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</si>
  <si>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</si>
  <si>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</si>
  <si>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</si>
  <si>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</si>
  <si>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</si>
  <si>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</si>
  <si>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</si>
  <si>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</si>
  <si>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</si>
  <si>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</si>
  <si>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</si>
  <si>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</si>
  <si>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</si>
  <si>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</si>
  <si>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</si>
  <si>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</si>
  <si>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</si>
  <si>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</si>
  <si>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</si>
  <si>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</si>
  <si>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</si>
  <si>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</si>
  <si>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</si>
  <si>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</si>
  <si>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</si>
  <si>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</si>
  <si>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</si>
  <si>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</si>
  <si>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</si>
  <si>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</si>
  <si>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</si>
  <si>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</si>
  <si>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</si>
  <si>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</si>
  <si>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</si>
  <si>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</si>
  <si>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</si>
  <si>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</si>
  <si>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</si>
  <si>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</si>
  <si>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</si>
  <si>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</si>
  <si>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</si>
  <si>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</si>
  <si>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</si>
  <si>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</si>
  <si>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</si>
  <si>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</si>
  <si>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</si>
  <si>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</si>
  <si>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</si>
  <si>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</si>
  <si>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</si>
  <si>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</si>
  <si>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</si>
  <si>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</si>
  <si>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</si>
  <si>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</si>
  <si>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</si>
  <si>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</si>
  <si>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</si>
  <si>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</si>
  <si>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</si>
  <si>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</si>
  <si>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</si>
  <si>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</si>
  <si>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</si>
  <si>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</si>
  <si>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</si>
  <si>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</si>
  <si>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</si>
  <si>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</si>
  <si>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</si>
  <si>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</si>
  <si>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</si>
  <si>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</si>
  <si>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</si>
  <si>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</si>
  <si>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</si>
  <si>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</si>
  <si>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</si>
  <si>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</si>
  <si>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</si>
  <si>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</si>
  <si>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</si>
  <si>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</si>
  <si>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</si>
  <si>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</si>
  <si>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</si>
  <si>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</si>
  <si>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</si>
  <si>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</si>
  <si>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</si>
  <si>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</si>
  <si>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</si>
  <si>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</si>
  <si>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</si>
  <si>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</si>
  <si>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</si>
  <si>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</si>
  <si>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</si>
  <si>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</si>
  <si>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</si>
  <si>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</si>
  <si>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</si>
  <si>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</si>
  <si>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</si>
  <si>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</si>
  <si>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</si>
  <si>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</si>
  <si>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</si>
  <si>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</si>
  <si>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</si>
  <si>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</si>
  <si>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</si>
  <si>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</si>
  <si>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</si>
  <si>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</si>
  <si>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</si>
  <si>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</si>
  <si>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</si>
  <si>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</si>
  <si>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</si>
  <si>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</si>
  <si>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</si>
  <si>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</si>
  <si>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</si>
  <si>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</si>
  <si>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</si>
  <si>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</si>
  <si>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</si>
  <si>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</si>
  <si>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</si>
  <si>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</si>
  <si>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</si>
  <si>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</si>
  <si>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</si>
  <si>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</si>
  <si>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</si>
  <si>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</si>
  <si>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</si>
  <si>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</si>
  <si>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</si>
  <si>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</si>
  <si>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</si>
  <si>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</si>
  <si>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</si>
  <si>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</si>
  <si>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</si>
  <si>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</si>
  <si>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</si>
  <si>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</si>
  <si>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</si>
  <si>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</si>
  <si>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</si>
  <si>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</si>
  <si>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</si>
  <si>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</si>
  <si>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</si>
  <si>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</si>
  <si>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</si>
  <si>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</si>
  <si>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</si>
  <si>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</si>
  <si>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</si>
  <si>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Al 31 de marzo de 2019 y al 31 de diciembre de 2018</t>
  </si>
  <si>
    <t>31 de marzo de 2019 (d)</t>
  </si>
  <si>
    <t>31 de diciembre de 2018 (e)</t>
  </si>
  <si>
    <t>Del 1 de enero al 31 de marzo de 2019</t>
  </si>
  <si>
    <t xml:space="preserve">Del 1 de enero al 31 de marzo de 2019 (b) </t>
  </si>
  <si>
    <t>Saldo al 31 de
diciembre de 2018 (d)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</si>
</sst>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_-;\-* #,##0_-;_-* &quot;-&quot;??_-;_-@_-"/>
  </numFmts>
  <fonts count="7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6"/>
      <color theme="1"/>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2">
    <xf numFmtId="0" fontId="0" fillId="0" borderId="0"/>
    <xf numFmtId="43" fontId="14" fillId="0" borderId="0" applyFont="0" applyFill="0" applyBorder="0" applyAlignment="0" applyProtection="0"/>
    <xf numFmtId="0" fontId="20" fillId="0" borderId="0" applyNumberFormat="0" applyFill="0" applyBorder="0" applyAlignment="0" applyProtection="0"/>
    <xf numFmtId="0" fontId="21" fillId="0" borderId="37" applyNumberFormat="0" applyFill="0" applyAlignment="0" applyProtection="0"/>
    <xf numFmtId="0" fontId="22" fillId="0" borderId="38" applyNumberFormat="0" applyFill="0" applyAlignment="0" applyProtection="0"/>
    <xf numFmtId="0" fontId="23" fillId="0" borderId="39"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40" applyNumberFormat="0" applyAlignment="0" applyProtection="0"/>
    <xf numFmtId="0" fontId="28" fillId="6" borderId="41" applyNumberFormat="0" applyAlignment="0" applyProtection="0"/>
    <xf numFmtId="0" fontId="29" fillId="6" borderId="40" applyNumberFormat="0" applyAlignment="0" applyProtection="0"/>
    <xf numFmtId="0" fontId="30" fillId="0" borderId="42" applyNumberFormat="0" applyFill="0" applyAlignment="0" applyProtection="0"/>
    <xf numFmtId="0" fontId="31" fillId="7" borderId="4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5" applyNumberFormat="0" applyFill="0" applyAlignment="0" applyProtection="0"/>
    <xf numFmtId="0" fontId="35"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35" fillId="32" borderId="0" applyNumberFormat="0" applyBorder="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8" fillId="0" borderId="0"/>
    <xf numFmtId="43" fontId="8" fillId="0" borderId="0" applyFont="0" applyFill="0" applyBorder="0" applyAlignment="0" applyProtection="0"/>
    <xf numFmtId="0" fontId="8" fillId="8" borderId="44"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5" fillId="0" borderId="0" applyNumberFormat="0" applyFill="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50" fillId="0" borderId="0"/>
    <xf numFmtId="165" fontId="53" fillId="0" borderId="0"/>
    <xf numFmtId="43" fontId="14" fillId="0" borderId="0" applyFont="0" applyFill="0" applyBorder="0" applyAlignment="0" applyProtection="0"/>
    <xf numFmtId="0" fontId="53" fillId="0" borderId="0"/>
    <xf numFmtId="0" fontId="7" fillId="0" borderId="0"/>
    <xf numFmtId="43" fontId="54" fillId="0" borderId="0" applyFont="0" applyFill="0" applyBorder="0" applyAlignment="0" applyProtection="0"/>
    <xf numFmtId="0" fontId="53" fillId="0" borderId="0"/>
    <xf numFmtId="43" fontId="53" fillId="0" borderId="0" applyFont="0" applyFill="0" applyBorder="0" applyAlignment="0" applyProtection="0"/>
    <xf numFmtId="0" fontId="55" fillId="0" borderId="0"/>
    <xf numFmtId="0" fontId="56" fillId="0" borderId="0"/>
    <xf numFmtId="0" fontId="14"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14" fillId="0" borderId="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4" fillId="0" borderId="0"/>
    <xf numFmtId="43" fontId="14"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14" fillId="0" borderId="0"/>
    <xf numFmtId="43" fontId="14"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4" fillId="0" borderId="0"/>
    <xf numFmtId="43" fontId="14" fillId="0" borderId="0" applyFont="0" applyFill="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69" fillId="0" borderId="0"/>
    <xf numFmtId="43" fontId="14" fillId="0" borderId="0" applyFont="0" applyFill="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72" fillId="0" borderId="0"/>
    <xf numFmtId="43" fontId="14" fillId="0" borderId="0" applyFont="0" applyFill="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4"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4" fillId="0" borderId="0"/>
  </cellStyleXfs>
  <cellXfs count="407">
    <xf numFmtId="0" fontId="0" fillId="0" borderId="0" xfId="0" applyFill="1" applyBorder="1" applyAlignment="1">
      <alignment horizontal="left" vertical="top"/>
    </xf>
    <xf numFmtId="0" fontId="15" fillId="0" borderId="0" xfId="0" applyFont="1" applyFill="1" applyBorder="1" applyAlignment="1">
      <alignment horizontal="left" vertical="top"/>
    </xf>
    <xf numFmtId="0" fontId="16" fillId="0" borderId="0" xfId="0" applyFont="1" applyFill="1" applyBorder="1" applyAlignment="1">
      <alignment horizontal="left" vertical="top"/>
    </xf>
    <xf numFmtId="0" fontId="17" fillId="0" borderId="0" xfId="0" applyFont="1" applyFill="1" applyBorder="1" applyAlignment="1">
      <alignment horizontal="center" vertical="top"/>
    </xf>
    <xf numFmtId="0" fontId="14" fillId="0" borderId="0" xfId="0" applyFont="1" applyFill="1" applyBorder="1" applyAlignment="1">
      <alignment horizontal="left" vertical="top"/>
    </xf>
    <xf numFmtId="0" fontId="0" fillId="0" borderId="0" xfId="0" applyFill="1" applyBorder="1" applyAlignment="1">
      <alignment horizontal="left" vertical="center"/>
    </xf>
    <xf numFmtId="0" fontId="10" fillId="0" borderId="5" xfId="0" applyFont="1" applyFill="1" applyBorder="1" applyAlignment="1">
      <alignment horizontal="left" vertical="top" wrapText="1"/>
    </xf>
    <xf numFmtId="43" fontId="16" fillId="0" borderId="0" xfId="1" applyFont="1" applyFill="1" applyBorder="1" applyAlignment="1">
      <alignment horizontal="left" vertical="top"/>
    </xf>
    <xf numFmtId="3" fontId="16" fillId="0" borderId="0" xfId="0" applyNumberFormat="1" applyFont="1" applyFill="1" applyBorder="1" applyAlignment="1">
      <alignment horizontal="center" vertical="top" wrapText="1"/>
    </xf>
    <xf numFmtId="0" fontId="10" fillId="33" borderId="18" xfId="0" applyFont="1" applyFill="1" applyBorder="1" applyAlignment="1">
      <alignment horizontal="left" vertical="top" wrapText="1" indent="1"/>
    </xf>
    <xf numFmtId="43" fontId="15" fillId="33" borderId="21" xfId="1" applyFont="1" applyFill="1" applyBorder="1" applyAlignment="1">
      <alignment vertical="top" wrapText="1"/>
    </xf>
    <xf numFmtId="3" fontId="15" fillId="33" borderId="16" xfId="1" applyNumberFormat="1" applyFont="1" applyFill="1" applyBorder="1" applyAlignment="1">
      <alignment horizontal="right" vertical="top" wrapText="1"/>
    </xf>
    <xf numFmtId="0" fontId="15" fillId="33" borderId="18" xfId="0" applyFont="1" applyFill="1" applyBorder="1" applyAlignment="1">
      <alignment horizontal="center" vertical="top" wrapText="1"/>
    </xf>
    <xf numFmtId="43" fontId="15" fillId="33" borderId="18" xfId="1" applyFont="1" applyFill="1" applyBorder="1" applyAlignment="1">
      <alignment vertical="top" wrapText="1"/>
    </xf>
    <xf numFmtId="3" fontId="15" fillId="33" borderId="20" xfId="1" applyNumberFormat="1" applyFont="1" applyFill="1" applyBorder="1" applyAlignment="1">
      <alignment horizontal="right" vertical="top" wrapText="1"/>
    </xf>
    <xf numFmtId="0" fontId="10" fillId="33" borderId="16" xfId="0" applyFont="1" applyFill="1" applyBorder="1" applyAlignment="1">
      <alignment horizontal="left" vertical="top" wrapText="1" indent="1"/>
    </xf>
    <xf numFmtId="0" fontId="15" fillId="33" borderId="16" xfId="0" applyFont="1" applyFill="1" applyBorder="1" applyAlignment="1">
      <alignment horizontal="center" vertical="top" wrapText="1"/>
    </xf>
    <xf numFmtId="43" fontId="15" fillId="33" borderId="16" xfId="1" applyFont="1" applyFill="1" applyBorder="1" applyAlignment="1">
      <alignment vertical="top" wrapText="1"/>
    </xf>
    <xf numFmtId="3" fontId="15" fillId="33" borderId="21" xfId="1" applyNumberFormat="1" applyFont="1" applyFill="1" applyBorder="1" applyAlignment="1">
      <alignment horizontal="right" vertical="top" wrapText="1"/>
    </xf>
    <xf numFmtId="3" fontId="19" fillId="33" borderId="21" xfId="1" applyNumberFormat="1" applyFont="1" applyFill="1" applyBorder="1" applyAlignment="1">
      <alignment horizontal="right" vertical="center" wrapText="1"/>
    </xf>
    <xf numFmtId="0" fontId="12" fillId="33" borderId="16" xfId="0" applyFont="1" applyFill="1" applyBorder="1" applyAlignment="1">
      <alignment horizontal="left" vertical="top" wrapText="1" indent="2"/>
    </xf>
    <xf numFmtId="3" fontId="15" fillId="33" borderId="16" xfId="1" applyNumberFormat="1" applyFont="1" applyFill="1" applyBorder="1" applyAlignment="1">
      <alignment horizontal="right" vertical="center" wrapText="1"/>
    </xf>
    <xf numFmtId="3" fontId="15" fillId="33" borderId="21" xfId="1" applyNumberFormat="1" applyFont="1" applyFill="1" applyBorder="1" applyAlignment="1">
      <alignment horizontal="right" vertical="center" wrapText="1"/>
    </xf>
    <xf numFmtId="3" fontId="19" fillId="33" borderId="16" xfId="1" applyNumberFormat="1" applyFont="1" applyFill="1" applyBorder="1" applyAlignment="1">
      <alignment horizontal="right" vertical="center" wrapText="1"/>
    </xf>
    <xf numFmtId="43" fontId="19" fillId="33" borderId="21" xfId="1" applyFont="1" applyFill="1" applyBorder="1" applyAlignment="1">
      <alignment vertical="center" wrapText="1"/>
    </xf>
    <xf numFmtId="0" fontId="12" fillId="33" borderId="16" xfId="0" applyFont="1" applyFill="1" applyBorder="1" applyAlignment="1">
      <alignment horizontal="left" vertical="center" wrapText="1" indent="2"/>
    </xf>
    <xf numFmtId="0" fontId="10" fillId="33" borderId="19" xfId="0" applyFont="1" applyFill="1" applyBorder="1" applyAlignment="1">
      <alignment horizontal="left" vertical="top" wrapText="1" indent="1"/>
    </xf>
    <xf numFmtId="3" fontId="19" fillId="33" borderId="22" xfId="1" applyNumberFormat="1" applyFont="1" applyFill="1" applyBorder="1" applyAlignment="1">
      <alignment horizontal="right" vertical="center" wrapText="1"/>
    </xf>
    <xf numFmtId="0" fontId="15" fillId="33" borderId="19" xfId="0" applyFont="1" applyFill="1" applyBorder="1" applyAlignment="1">
      <alignment horizontal="center" vertical="top" wrapText="1"/>
    </xf>
    <xf numFmtId="0" fontId="10" fillId="33" borderId="30" xfId="0" applyFont="1" applyFill="1" applyBorder="1" applyAlignment="1">
      <alignment horizontal="left" vertical="top" wrapText="1" indent="1"/>
    </xf>
    <xf numFmtId="43" fontId="15" fillId="33" borderId="0" xfId="1" applyFont="1" applyFill="1" applyBorder="1" applyAlignment="1">
      <alignment vertical="center" wrapText="1"/>
    </xf>
    <xf numFmtId="3" fontId="15" fillId="33" borderId="30" xfId="1" applyNumberFormat="1" applyFont="1" applyFill="1" applyBorder="1" applyAlignment="1">
      <alignment horizontal="right" vertical="center" wrapText="1"/>
    </xf>
    <xf numFmtId="0" fontId="15" fillId="33" borderId="0" xfId="0" applyFont="1" applyFill="1" applyBorder="1" applyAlignment="1">
      <alignment horizontal="center" vertical="top" wrapText="1"/>
    </xf>
    <xf numFmtId="43" fontId="15" fillId="33" borderId="30" xfId="1" applyFont="1" applyFill="1" applyBorder="1" applyAlignment="1">
      <alignment vertical="center" wrapText="1"/>
    </xf>
    <xf numFmtId="0" fontId="10" fillId="33" borderId="46" xfId="0" applyFont="1" applyFill="1" applyBorder="1" applyAlignment="1">
      <alignment horizontal="left" vertical="top" wrapText="1" indent="1"/>
    </xf>
    <xf numFmtId="43" fontId="15" fillId="33" borderId="46" xfId="1" applyFont="1" applyFill="1" applyBorder="1" applyAlignment="1">
      <alignment vertical="center" wrapText="1"/>
    </xf>
    <xf numFmtId="3" fontId="15" fillId="33" borderId="46" xfId="1" applyNumberFormat="1" applyFont="1" applyFill="1" applyBorder="1" applyAlignment="1">
      <alignment horizontal="right" vertical="center" wrapText="1"/>
    </xf>
    <xf numFmtId="0" fontId="15" fillId="33" borderId="46" xfId="0" applyFont="1" applyFill="1" applyBorder="1" applyAlignment="1">
      <alignment horizontal="center" vertical="top" wrapText="1"/>
    </xf>
    <xf numFmtId="43" fontId="15" fillId="33" borderId="21" xfId="1" applyFont="1" applyFill="1" applyBorder="1" applyAlignment="1">
      <alignment horizontal="left" vertical="center"/>
    </xf>
    <xf numFmtId="3" fontId="15" fillId="33" borderId="16" xfId="1" applyNumberFormat="1" applyFont="1" applyFill="1" applyBorder="1" applyAlignment="1">
      <alignment horizontal="right" vertical="center"/>
    </xf>
    <xf numFmtId="43" fontId="15" fillId="33" borderId="16" xfId="1" applyFont="1" applyFill="1" applyBorder="1" applyAlignment="1">
      <alignment horizontal="left" vertical="center"/>
    </xf>
    <xf numFmtId="3" fontId="15" fillId="33" borderId="21" xfId="1" applyNumberFormat="1" applyFont="1" applyFill="1" applyBorder="1" applyAlignment="1">
      <alignment horizontal="right" vertical="center"/>
    </xf>
    <xf numFmtId="0" fontId="12" fillId="33" borderId="16" xfId="0" applyFont="1" applyFill="1" applyBorder="1" applyAlignment="1">
      <alignment horizontal="left" vertical="top" wrapText="1" indent="1"/>
    </xf>
    <xf numFmtId="0" fontId="15" fillId="33" borderId="16" xfId="0" applyFont="1" applyFill="1" applyBorder="1" applyAlignment="1">
      <alignment horizontal="left" vertical="top" wrapText="1"/>
    </xf>
    <xf numFmtId="3" fontId="19" fillId="33" borderId="21" xfId="1" applyNumberFormat="1" applyFont="1" applyFill="1" applyBorder="1" applyAlignment="1">
      <alignment horizontal="right" vertical="center"/>
    </xf>
    <xf numFmtId="0" fontId="10" fillId="33" borderId="16" xfId="0" applyFont="1" applyFill="1" applyBorder="1" applyAlignment="1">
      <alignment horizontal="left" vertical="center" wrapText="1" indent="1"/>
    </xf>
    <xf numFmtId="0" fontId="15" fillId="33" borderId="16" xfId="0" applyFont="1" applyFill="1" applyBorder="1" applyAlignment="1">
      <alignment horizontal="left" vertical="top"/>
    </xf>
    <xf numFmtId="0" fontId="15" fillId="33" borderId="19" xfId="0" applyFont="1" applyFill="1" applyBorder="1" applyAlignment="1">
      <alignment horizontal="left" vertical="top"/>
    </xf>
    <xf numFmtId="43" fontId="15" fillId="33" borderId="22" xfId="1" applyFont="1" applyFill="1" applyBorder="1" applyAlignment="1">
      <alignment horizontal="left" vertical="center"/>
    </xf>
    <xf numFmtId="43" fontId="15" fillId="33" borderId="19" xfId="1" applyFont="1" applyFill="1" applyBorder="1" applyAlignment="1">
      <alignment horizontal="left" vertical="center"/>
    </xf>
    <xf numFmtId="3" fontId="19"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7" fillId="33" borderId="0" xfId="0" applyFont="1" applyFill="1" applyBorder="1" applyAlignment="1">
      <alignment horizontal="center" vertical="top"/>
    </xf>
    <xf numFmtId="0" fontId="10" fillId="33" borderId="1" xfId="0" applyFont="1" applyFill="1" applyBorder="1" applyAlignment="1">
      <alignment horizontal="left" vertical="center" wrapText="1"/>
    </xf>
    <xf numFmtId="0" fontId="10" fillId="33" borderId="5" xfId="0" applyFont="1" applyFill="1" applyBorder="1" applyAlignment="1">
      <alignment horizontal="left" vertical="top" wrapText="1" indent="1"/>
    </xf>
    <xf numFmtId="0" fontId="12" fillId="33" borderId="5" xfId="0" applyFont="1" applyFill="1" applyBorder="1" applyAlignment="1">
      <alignment horizontal="left" vertical="top" wrapText="1" indent="2"/>
    </xf>
    <xf numFmtId="0" fontId="10" fillId="33" borderId="5" xfId="0" applyFont="1" applyFill="1" applyBorder="1" applyAlignment="1">
      <alignment horizontal="left" vertical="top" wrapText="1"/>
    </xf>
    <xf numFmtId="0" fontId="10" fillId="33" borderId="5" xfId="0" applyFont="1" applyFill="1" applyBorder="1" applyAlignment="1">
      <alignment horizontal="left" vertical="center" wrapText="1"/>
    </xf>
    <xf numFmtId="0" fontId="15" fillId="33" borderId="5" xfId="0" applyFont="1" applyFill="1" applyBorder="1" applyAlignment="1">
      <alignment horizontal="left" vertical="center" wrapText="1"/>
    </xf>
    <xf numFmtId="0" fontId="12" fillId="33" borderId="5" xfId="0" applyFont="1" applyFill="1" applyBorder="1" applyAlignment="1">
      <alignment horizontal="left" vertical="top" wrapText="1" indent="1"/>
    </xf>
    <xf numFmtId="0" fontId="15" fillId="33" borderId="5" xfId="0" applyFont="1" applyFill="1" applyBorder="1" applyAlignment="1">
      <alignment horizontal="left" vertical="top" wrapText="1"/>
    </xf>
    <xf numFmtId="0" fontId="12" fillId="33" borderId="8" xfId="0" applyFont="1" applyFill="1" applyBorder="1" applyAlignment="1">
      <alignment horizontal="left" vertical="top" wrapText="1" indent="1"/>
    </xf>
    <xf numFmtId="0" fontId="43" fillId="33" borderId="1" xfId="0" applyFont="1" applyFill="1" applyBorder="1" applyAlignment="1">
      <alignment horizontal="left" vertical="center" wrapText="1"/>
    </xf>
    <xf numFmtId="164" fontId="18" fillId="33" borderId="1" xfId="1" applyNumberFormat="1" applyFont="1" applyFill="1" applyBorder="1" applyAlignment="1">
      <alignment horizontal="center" vertical="center" wrapText="1"/>
    </xf>
    <xf numFmtId="0" fontId="44"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3" fillId="33" borderId="5" xfId="0" applyFont="1" applyFill="1" applyBorder="1" applyAlignment="1">
      <alignment horizontal="left" vertical="center" wrapText="1"/>
    </xf>
    <xf numFmtId="0" fontId="43" fillId="33" borderId="8" xfId="0" applyFont="1" applyFill="1" applyBorder="1" applyAlignment="1">
      <alignment horizontal="left" vertical="center" wrapText="1"/>
    </xf>
    <xf numFmtId="164" fontId="18" fillId="33" borderId="8" xfId="1" applyNumberFormat="1" applyFont="1" applyFill="1" applyBorder="1" applyAlignment="1">
      <alignment horizontal="center" vertical="center" wrapText="1"/>
    </xf>
    <xf numFmtId="3" fontId="41" fillId="33" borderId="7" xfId="1" applyNumberFormat="1" applyFont="1" applyFill="1" applyBorder="1" applyAlignment="1">
      <alignment vertical="top" wrapText="1"/>
    </xf>
    <xf numFmtId="3" fontId="16" fillId="33" borderId="7" xfId="1" applyNumberFormat="1" applyFont="1" applyFill="1" applyBorder="1" applyAlignment="1">
      <alignment vertical="top" wrapText="1"/>
    </xf>
    <xf numFmtId="3" fontId="16" fillId="33" borderId="47" xfId="1" applyNumberFormat="1" applyFont="1" applyFill="1" applyBorder="1" applyAlignment="1">
      <alignment vertical="top" wrapText="1"/>
    </xf>
    <xf numFmtId="0" fontId="0" fillId="33" borderId="13" xfId="0" applyFill="1" applyBorder="1" applyAlignment="1">
      <alignment vertical="top" wrapText="1"/>
    </xf>
    <xf numFmtId="3" fontId="41" fillId="33" borderId="11" xfId="1" applyNumberFormat="1" applyFont="1" applyFill="1" applyBorder="1" applyAlignment="1">
      <alignment vertical="top" wrapText="1"/>
    </xf>
    <xf numFmtId="0" fontId="16" fillId="33" borderId="3" xfId="0" applyFont="1" applyFill="1" applyBorder="1" applyAlignment="1">
      <alignment vertical="top" wrapText="1"/>
    </xf>
    <xf numFmtId="164" fontId="16" fillId="33" borderId="7" xfId="1" applyNumberFormat="1" applyFont="1" applyFill="1" applyBorder="1" applyAlignment="1">
      <alignment vertical="top" wrapText="1"/>
    </xf>
    <xf numFmtId="164" fontId="16" fillId="33" borderId="47" xfId="1" applyNumberFormat="1" applyFont="1" applyFill="1" applyBorder="1" applyAlignment="1">
      <alignment vertical="top" wrapText="1"/>
    </xf>
    <xf numFmtId="164" fontId="41" fillId="33" borderId="7" xfId="1" applyNumberFormat="1" applyFont="1" applyFill="1" applyBorder="1" applyAlignment="1">
      <alignment vertical="top" wrapText="1"/>
    </xf>
    <xf numFmtId="164" fontId="41" fillId="33" borderId="11" xfId="1" applyNumberFormat="1" applyFont="1" applyFill="1" applyBorder="1" applyAlignment="1">
      <alignment vertical="top" wrapText="1"/>
    </xf>
    <xf numFmtId="164" fontId="41" fillId="33" borderId="35" xfId="1" applyNumberFormat="1" applyFont="1" applyFill="1" applyBorder="1" applyAlignment="1">
      <alignment vertical="top" wrapText="1"/>
    </xf>
    <xf numFmtId="164" fontId="16" fillId="33" borderId="6" xfId="1" applyNumberFormat="1" applyFont="1" applyFill="1" applyBorder="1" applyAlignment="1">
      <alignment vertical="top" wrapText="1"/>
    </xf>
    <xf numFmtId="164" fontId="16" fillId="33" borderId="34" xfId="1" applyNumberFormat="1" applyFont="1" applyFill="1" applyBorder="1" applyAlignment="1">
      <alignment vertical="top" wrapText="1"/>
    </xf>
    <xf numFmtId="164" fontId="41" fillId="33" borderId="6" xfId="1" applyNumberFormat="1" applyFont="1" applyFill="1" applyBorder="1" applyAlignment="1">
      <alignment vertical="top" wrapText="1"/>
    </xf>
    <xf numFmtId="164" fontId="41" fillId="33" borderId="34" xfId="1" applyNumberFormat="1" applyFont="1" applyFill="1" applyBorder="1" applyAlignment="1">
      <alignment vertical="top" wrapText="1"/>
    </xf>
    <xf numFmtId="164" fontId="16" fillId="33" borderId="2" xfId="1" applyNumberFormat="1" applyFont="1" applyFill="1" applyBorder="1" applyAlignment="1">
      <alignment vertical="top" wrapText="1"/>
    </xf>
    <xf numFmtId="164" fontId="16" fillId="33" borderId="33" xfId="1" applyNumberFormat="1" applyFont="1" applyFill="1" applyBorder="1" applyAlignment="1">
      <alignment vertical="top" wrapText="1"/>
    </xf>
    <xf numFmtId="0" fontId="10" fillId="33" borderId="18" xfId="0" applyFont="1" applyFill="1" applyBorder="1" applyAlignment="1">
      <alignment vertical="center" wrapText="1"/>
    </xf>
    <xf numFmtId="43" fontId="0" fillId="33" borderId="20" xfId="1" applyFont="1" applyFill="1" applyBorder="1" applyAlignment="1">
      <alignment vertical="top" wrapText="1"/>
    </xf>
    <xf numFmtId="43" fontId="14" fillId="33" borderId="20" xfId="1" applyFont="1" applyFill="1" applyBorder="1" applyAlignment="1">
      <alignment vertical="top" wrapText="1"/>
    </xf>
    <xf numFmtId="43" fontId="0" fillId="33" borderId="18" xfId="1" applyFont="1" applyFill="1" applyBorder="1" applyAlignment="1">
      <alignment vertical="top" wrapText="1"/>
    </xf>
    <xf numFmtId="3" fontId="15" fillId="33" borderId="21" xfId="1" applyNumberFormat="1" applyFont="1" applyFill="1" applyBorder="1" applyAlignment="1">
      <alignment vertical="top" wrapText="1"/>
    </xf>
    <xf numFmtId="164" fontId="15" fillId="33" borderId="21" xfId="1" applyNumberFormat="1" applyFont="1" applyFill="1" applyBorder="1" applyAlignment="1">
      <alignment vertical="top" wrapText="1"/>
    </xf>
    <xf numFmtId="0" fontId="12" fillId="33" borderId="16" xfId="0" applyFont="1" applyFill="1" applyBorder="1" applyAlignment="1">
      <alignment horizontal="left" vertical="top" wrapText="1" indent="3"/>
    </xf>
    <xf numFmtId="0" fontId="10" fillId="33" borderId="16" xfId="0" applyFont="1" applyFill="1" applyBorder="1" applyAlignment="1">
      <alignment vertical="top" wrapText="1"/>
    </xf>
    <xf numFmtId="164" fontId="19" fillId="33" borderId="21" xfId="1" applyNumberFormat="1" applyFont="1" applyFill="1" applyBorder="1" applyAlignment="1">
      <alignment horizontal="right" vertical="top"/>
    </xf>
    <xf numFmtId="0" fontId="10" fillId="33" borderId="16" xfId="0" applyFont="1" applyFill="1" applyBorder="1" applyAlignment="1">
      <alignment vertical="center" wrapText="1"/>
    </xf>
    <xf numFmtId="43" fontId="15" fillId="33" borderId="21" xfId="1" applyFont="1" applyFill="1" applyBorder="1" applyAlignment="1">
      <alignment horizontal="left" vertical="top"/>
    </xf>
    <xf numFmtId="43" fontId="15" fillId="33" borderId="16" xfId="1" applyFont="1" applyFill="1" applyBorder="1" applyAlignment="1">
      <alignment horizontal="left" vertical="top"/>
    </xf>
    <xf numFmtId="164" fontId="15" fillId="33" borderId="21" xfId="1" applyNumberFormat="1" applyFont="1" applyFill="1" applyBorder="1" applyAlignment="1">
      <alignment horizontal="right" vertical="top"/>
    </xf>
    <xf numFmtId="3" fontId="15" fillId="33" borderId="21" xfId="1" applyNumberFormat="1" applyFont="1" applyFill="1" applyBorder="1" applyAlignment="1">
      <alignment horizontal="right" vertical="top"/>
    </xf>
    <xf numFmtId="3" fontId="15" fillId="33" borderId="16" xfId="1" applyNumberFormat="1" applyFont="1" applyFill="1" applyBorder="1" applyAlignment="1">
      <alignment horizontal="right" vertical="top"/>
    </xf>
    <xf numFmtId="3" fontId="19" fillId="33" borderId="21" xfId="1" applyNumberFormat="1" applyFont="1" applyFill="1" applyBorder="1" applyAlignment="1">
      <alignment horizontal="right" vertical="top"/>
    </xf>
    <xf numFmtId="0" fontId="10" fillId="33" borderId="16" xfId="0" applyFont="1" applyFill="1" applyBorder="1" applyAlignment="1">
      <alignment horizontal="left" vertical="top" wrapText="1" indent="2"/>
    </xf>
    <xf numFmtId="0" fontId="10" fillId="33" borderId="19" xfId="0" applyFont="1" applyFill="1" applyBorder="1" applyAlignment="1">
      <alignment horizontal="left" vertical="top" wrapText="1" indent="2"/>
    </xf>
    <xf numFmtId="37" fontId="19" fillId="33" borderId="22" xfId="1" applyNumberFormat="1" applyFont="1" applyFill="1" applyBorder="1" applyAlignment="1">
      <alignment horizontal="right" vertical="top"/>
    </xf>
    <xf numFmtId="0" fontId="10" fillId="33" borderId="24" xfId="0" applyFont="1" applyFill="1" applyBorder="1" applyAlignment="1">
      <alignment horizontal="left" vertical="center" wrapText="1" indent="2"/>
    </xf>
    <xf numFmtId="0" fontId="12" fillId="33" borderId="21" xfId="0" applyFont="1" applyFill="1" applyBorder="1" applyAlignment="1">
      <alignment horizontal="left" vertical="top" wrapText="1" indent="3"/>
    </xf>
    <xf numFmtId="0" fontId="12" fillId="33" borderId="21" xfId="0" applyFont="1" applyFill="1" applyBorder="1" applyAlignment="1">
      <alignment horizontal="left" vertical="center" wrapText="1" indent="3"/>
    </xf>
    <xf numFmtId="0" fontId="12" fillId="33" borderId="22" xfId="0" applyFont="1" applyFill="1" applyBorder="1" applyAlignment="1">
      <alignment horizontal="left" vertical="center" wrapText="1" indent="3"/>
    </xf>
    <xf numFmtId="3" fontId="10" fillId="33" borderId="20" xfId="1" applyNumberFormat="1" applyFont="1" applyFill="1" applyBorder="1" applyAlignment="1">
      <alignment horizontal="right" vertical="center" wrapText="1"/>
    </xf>
    <xf numFmtId="3" fontId="10"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0" fillId="33" borderId="24" xfId="0" applyFont="1" applyFill="1" applyBorder="1" applyAlignment="1">
      <alignment horizontal="left" vertical="center" wrapText="1"/>
    </xf>
    <xf numFmtId="3" fontId="37" fillId="33" borderId="24" xfId="1" applyNumberFormat="1" applyFont="1" applyFill="1" applyBorder="1" applyAlignment="1">
      <alignment horizontal="right" vertical="center" wrapText="1"/>
    </xf>
    <xf numFmtId="0" fontId="10" fillId="33" borderId="21" xfId="0" applyFont="1" applyFill="1" applyBorder="1" applyAlignment="1">
      <alignment horizontal="left" vertical="center" wrapText="1"/>
    </xf>
    <xf numFmtId="3" fontId="37" fillId="33" borderId="21" xfId="1" applyNumberFormat="1" applyFont="1" applyFill="1" applyBorder="1" applyAlignment="1">
      <alignment horizontal="right" vertical="center"/>
    </xf>
    <xf numFmtId="3" fontId="38" fillId="33" borderId="21" xfId="0" applyNumberFormat="1" applyFont="1" applyFill="1" applyBorder="1" applyAlignment="1">
      <alignment horizontal="right" vertical="center"/>
    </xf>
    <xf numFmtId="3" fontId="38" fillId="33" borderId="17" xfId="0" applyNumberFormat="1" applyFont="1" applyFill="1" applyBorder="1" applyAlignment="1">
      <alignment horizontal="right" vertical="center"/>
    </xf>
    <xf numFmtId="3" fontId="38" fillId="33" borderId="16" xfId="0" applyNumberFormat="1" applyFont="1" applyFill="1" applyBorder="1" applyAlignment="1">
      <alignment horizontal="right" vertical="center"/>
    </xf>
    <xf numFmtId="0" fontId="10" fillId="33" borderId="22" xfId="0" applyFont="1" applyFill="1" applyBorder="1" applyAlignment="1">
      <alignment horizontal="left" vertical="center" wrapText="1"/>
    </xf>
    <xf numFmtId="3" fontId="37" fillId="33" borderId="22" xfId="1" applyNumberFormat="1" applyFont="1" applyFill="1" applyBorder="1" applyAlignment="1">
      <alignment horizontal="right" vertical="center"/>
    </xf>
    <xf numFmtId="3" fontId="37" fillId="33" borderId="22" xfId="0" applyNumberFormat="1" applyFont="1" applyFill="1" applyBorder="1" applyAlignment="1">
      <alignment horizontal="right" vertical="center"/>
    </xf>
    <xf numFmtId="0" fontId="10" fillId="33" borderId="26" xfId="0" applyFont="1" applyFill="1" applyBorder="1" applyAlignment="1">
      <alignment horizontal="left" vertical="center" wrapText="1"/>
    </xf>
    <xf numFmtId="3" fontId="39" fillId="33" borderId="16" xfId="1" applyNumberFormat="1" applyFont="1" applyFill="1" applyBorder="1" applyAlignment="1">
      <alignment vertical="center" wrapText="1"/>
    </xf>
    <xf numFmtId="3" fontId="39" fillId="33" borderId="20" xfId="1" applyNumberFormat="1" applyFont="1" applyFill="1" applyBorder="1" applyAlignment="1">
      <alignment vertical="center" wrapText="1"/>
    </xf>
    <xf numFmtId="3" fontId="39" fillId="33" borderId="21" xfId="1" applyNumberFormat="1" applyFont="1" applyFill="1" applyBorder="1" applyAlignment="1">
      <alignment vertical="center" wrapText="1"/>
    </xf>
    <xf numFmtId="3" fontId="40" fillId="33" borderId="16" xfId="1" applyNumberFormat="1" applyFont="1" applyFill="1" applyBorder="1" applyAlignment="1">
      <alignment vertical="center" wrapText="1"/>
    </xf>
    <xf numFmtId="3" fontId="40" fillId="33" borderId="21" xfId="1" applyNumberFormat="1" applyFont="1" applyFill="1" applyBorder="1" applyAlignment="1">
      <alignment vertical="center" wrapText="1"/>
    </xf>
    <xf numFmtId="3" fontId="39" fillId="33" borderId="16" xfId="1" applyNumberFormat="1" applyFont="1" applyFill="1" applyBorder="1" applyAlignment="1">
      <alignment horizontal="right" vertical="top" wrapText="1"/>
    </xf>
    <xf numFmtId="3" fontId="39" fillId="33" borderId="21" xfId="1" applyNumberFormat="1" applyFont="1" applyFill="1" applyBorder="1" applyAlignment="1">
      <alignment horizontal="right" vertical="top" wrapText="1"/>
    </xf>
    <xf numFmtId="3" fontId="39" fillId="33" borderId="16" xfId="1" applyNumberFormat="1" applyFont="1" applyFill="1" applyBorder="1" applyAlignment="1">
      <alignment horizontal="right" vertical="top"/>
    </xf>
    <xf numFmtId="3" fontId="39" fillId="33" borderId="21" xfId="1" applyNumberFormat="1" applyFont="1" applyFill="1" applyBorder="1" applyAlignment="1">
      <alignment horizontal="right" vertical="top"/>
    </xf>
    <xf numFmtId="0" fontId="12" fillId="33" borderId="16" xfId="0" applyFont="1" applyFill="1" applyBorder="1" applyAlignment="1">
      <alignment horizontal="left" vertical="center" wrapText="1" indent="1"/>
    </xf>
    <xf numFmtId="0" fontId="10" fillId="33" borderId="16" xfId="0" applyFont="1" applyFill="1" applyBorder="1" applyAlignment="1">
      <alignment horizontal="left" vertical="center" wrapText="1" indent="2"/>
    </xf>
    <xf numFmtId="0" fontId="12" fillId="33" borderId="19" xfId="0" applyFont="1" applyFill="1" applyBorder="1" applyAlignment="1">
      <alignment horizontal="left" vertical="center" wrapText="1" indent="1"/>
    </xf>
    <xf numFmtId="3" fontId="39" fillId="33" borderId="19" xfId="1" applyNumberFormat="1" applyFont="1" applyFill="1" applyBorder="1" applyAlignment="1">
      <alignment horizontal="right" vertical="center"/>
    </xf>
    <xf numFmtId="3" fontId="39" fillId="33" borderId="22" xfId="1" applyNumberFormat="1" applyFont="1" applyFill="1" applyBorder="1" applyAlignment="1">
      <alignment horizontal="right" vertical="center"/>
    </xf>
    <xf numFmtId="43" fontId="16" fillId="33" borderId="0" xfId="1" applyFont="1" applyFill="1" applyBorder="1" applyAlignment="1">
      <alignment horizontal="left" vertical="top"/>
    </xf>
    <xf numFmtId="43" fontId="49" fillId="0" borderId="0" xfId="1" applyFont="1" applyFill="1" applyBorder="1" applyAlignment="1">
      <alignment horizontal="left" vertical="top"/>
    </xf>
    <xf numFmtId="3" fontId="51"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1" fillId="0" borderId="7" xfId="1" applyNumberFormat="1" applyFont="1" applyFill="1" applyBorder="1" applyAlignment="1">
      <alignment vertical="top" wrapText="1"/>
    </xf>
    <xf numFmtId="3" fontId="38" fillId="33" borderId="16" xfId="1" applyNumberFormat="1" applyFont="1" applyFill="1" applyBorder="1" applyAlignment="1">
      <alignment horizontal="right"/>
    </xf>
    <xf numFmtId="3" fontId="16" fillId="0" borderId="7" xfId="1" applyNumberFormat="1" applyFont="1" applyFill="1" applyBorder="1" applyAlignment="1">
      <alignment vertical="top" wrapText="1"/>
    </xf>
    <xf numFmtId="164" fontId="57" fillId="33" borderId="24" xfId="1" applyNumberFormat="1" applyFont="1" applyFill="1" applyBorder="1" applyAlignment="1">
      <alignment vertical="center" wrapText="1"/>
    </xf>
    <xf numFmtId="164" fontId="48" fillId="33" borderId="0" xfId="1" applyNumberFormat="1" applyFont="1" applyFill="1" applyBorder="1" applyAlignment="1">
      <alignment horizontal="right" vertical="top"/>
    </xf>
    <xf numFmtId="164" fontId="58" fillId="33" borderId="21" xfId="1" applyNumberFormat="1" applyFont="1" applyFill="1" applyBorder="1" applyAlignment="1">
      <alignment vertical="center" wrapText="1"/>
    </xf>
    <xf numFmtId="3" fontId="38" fillId="33" borderId="17" xfId="1" applyNumberFormat="1" applyFont="1" applyFill="1" applyBorder="1" applyAlignment="1">
      <alignment horizontal="right"/>
    </xf>
    <xf numFmtId="0" fontId="12" fillId="33" borderId="21" xfId="0" applyFont="1" applyFill="1" applyBorder="1" applyAlignment="1">
      <alignment horizontal="left" wrapText="1"/>
    </xf>
    <xf numFmtId="164" fontId="58" fillId="33" borderId="22" xfId="1" applyNumberFormat="1" applyFont="1" applyFill="1" applyBorder="1" applyAlignment="1">
      <alignment vertical="center" wrapText="1"/>
    </xf>
    <xf numFmtId="0" fontId="12" fillId="33" borderId="21" xfId="0" applyFont="1" applyFill="1" applyBorder="1" applyAlignment="1">
      <alignment horizontal="left" vertical="center" wrapText="1"/>
    </xf>
    <xf numFmtId="3" fontId="38" fillId="33" borderId="21" xfId="1" applyNumberFormat="1" applyFont="1" applyFill="1" applyBorder="1" applyAlignment="1">
      <alignment horizontal="right"/>
    </xf>
    <xf numFmtId="3" fontId="38" fillId="33" borderId="21" xfId="1" applyNumberFormat="1" applyFont="1" applyFill="1" applyBorder="1" applyAlignment="1">
      <alignment horizontal="right" wrapText="1"/>
    </xf>
    <xf numFmtId="0" fontId="60" fillId="34" borderId="18" xfId="0" applyFont="1" applyFill="1" applyBorder="1" applyAlignment="1">
      <alignment horizontal="center" vertical="center" wrapText="1"/>
    </xf>
    <xf numFmtId="0" fontId="60" fillId="34" borderId="15" xfId="0" applyFont="1" applyFill="1" applyBorder="1" applyAlignment="1">
      <alignment horizontal="center" vertical="center" wrapText="1"/>
    </xf>
    <xf numFmtId="0" fontId="61" fillId="34" borderId="20" xfId="0" applyFont="1" applyFill="1" applyBorder="1" applyAlignment="1">
      <alignment horizontal="center" vertical="center" wrapText="1"/>
    </xf>
    <xf numFmtId="0" fontId="60" fillId="34" borderId="30" xfId="0" applyFont="1" applyFill="1" applyBorder="1" applyAlignment="1">
      <alignment horizontal="center" vertical="center" wrapText="1"/>
    </xf>
    <xf numFmtId="0" fontId="60" fillId="34" borderId="8" xfId="0" applyFont="1" applyFill="1" applyBorder="1" applyAlignment="1">
      <alignment horizontal="center" vertical="center" wrapText="1"/>
    </xf>
    <xf numFmtId="0" fontId="59" fillId="34" borderId="15" xfId="0" applyFont="1" applyFill="1" applyBorder="1" applyAlignment="1">
      <alignment horizontal="center" vertical="center" wrapText="1"/>
    </xf>
    <xf numFmtId="0" fontId="59" fillId="34" borderId="12" xfId="0" applyFont="1" applyFill="1" applyBorder="1" applyAlignment="1">
      <alignment horizontal="left" vertical="center" wrapText="1"/>
    </xf>
    <xf numFmtId="0" fontId="59" fillId="34" borderId="13" xfId="0" applyFont="1" applyFill="1" applyBorder="1" applyAlignment="1">
      <alignment horizontal="center" vertical="center" wrapText="1"/>
    </xf>
    <xf numFmtId="0" fontId="59" fillId="34" borderId="12" xfId="0" applyFont="1" applyFill="1" applyBorder="1" applyAlignment="1">
      <alignment horizontal="center" vertical="center" wrapText="1"/>
    </xf>
    <xf numFmtId="0" fontId="59" fillId="34" borderId="32" xfId="0" applyFont="1" applyFill="1" applyBorder="1" applyAlignment="1">
      <alignment horizontal="center" vertical="center" wrapText="1"/>
    </xf>
    <xf numFmtId="0" fontId="59" fillId="34" borderId="12" xfId="0" applyFont="1" applyFill="1" applyBorder="1" applyAlignment="1">
      <alignment vertical="center" wrapText="1"/>
    </xf>
    <xf numFmtId="0" fontId="59" fillId="34" borderId="13" xfId="0" applyFont="1" applyFill="1" applyBorder="1" applyAlignment="1">
      <alignment vertical="top" wrapText="1"/>
    </xf>
    <xf numFmtId="0" fontId="65" fillId="34" borderId="9" xfId="0" applyFont="1" applyFill="1" applyBorder="1" applyAlignment="1">
      <alignment horizontal="left" vertical="top" wrapText="1"/>
    </xf>
    <xf numFmtId="0" fontId="65" fillId="34" borderId="10" xfId="0" applyFont="1" applyFill="1" applyBorder="1" applyAlignment="1">
      <alignment horizontal="left" vertical="top" wrapText="1"/>
    </xf>
    <xf numFmtId="0" fontId="59" fillId="34" borderId="10" xfId="0" applyFont="1" applyFill="1" applyBorder="1" applyAlignment="1">
      <alignment horizontal="left" vertical="top" wrapText="1"/>
    </xf>
    <xf numFmtId="0" fontId="65" fillId="34" borderId="7" xfId="0" applyFont="1" applyFill="1" applyBorder="1" applyAlignment="1">
      <alignment horizontal="left" vertical="top" wrapText="1"/>
    </xf>
    <xf numFmtId="0" fontId="60" fillId="34" borderId="23" xfId="0" applyFont="1" applyFill="1" applyBorder="1" applyAlignment="1">
      <alignment horizontal="center" vertical="center" wrapText="1"/>
    </xf>
    <xf numFmtId="0" fontId="60" fillId="34" borderId="29" xfId="0" applyFont="1" applyFill="1" applyBorder="1" applyAlignment="1">
      <alignment horizontal="center" vertical="center" wrapText="1"/>
    </xf>
    <xf numFmtId="0" fontId="60" fillId="34" borderId="27" xfId="0" applyFont="1" applyFill="1" applyBorder="1" applyAlignment="1">
      <alignment horizontal="center" vertical="center" wrapText="1"/>
    </xf>
    <xf numFmtId="0" fontId="36" fillId="33" borderId="29" xfId="104" applyFont="1" applyFill="1" applyBorder="1" applyAlignment="1">
      <alignment horizontal="left" vertical="center" wrapText="1"/>
    </xf>
    <xf numFmtId="0" fontId="14" fillId="0" borderId="0" xfId="104" applyFill="1" applyBorder="1" applyAlignment="1">
      <alignment horizontal="left" vertical="top"/>
    </xf>
    <xf numFmtId="0" fontId="36" fillId="33" borderId="0" xfId="104" applyFont="1" applyFill="1" applyBorder="1" applyAlignment="1">
      <alignment horizontal="left" vertical="center" wrapText="1"/>
    </xf>
    <xf numFmtId="0" fontId="11" fillId="33" borderId="6" xfId="104" applyFont="1" applyFill="1" applyBorder="1" applyAlignment="1">
      <alignment horizontal="left" vertical="center" wrapText="1" indent="2"/>
    </xf>
    <xf numFmtId="0" fontId="36" fillId="33" borderId="6" xfId="104" applyFont="1" applyFill="1" applyBorder="1" applyAlignment="1">
      <alignment horizontal="left" vertical="center" wrapText="1"/>
    </xf>
    <xf numFmtId="0" fontId="14" fillId="33" borderId="0" xfId="104" applyFill="1" applyBorder="1" applyAlignment="1">
      <alignment horizontal="left" vertical="top"/>
    </xf>
    <xf numFmtId="0" fontId="11" fillId="33" borderId="6" xfId="104" applyFont="1" applyFill="1" applyBorder="1" applyAlignment="1">
      <alignment horizontal="left" vertical="center" wrapText="1"/>
    </xf>
    <xf numFmtId="0" fontId="11" fillId="33" borderId="2" xfId="104" applyFont="1" applyFill="1" applyBorder="1" applyAlignment="1">
      <alignment horizontal="left" vertical="center" wrapText="1"/>
    </xf>
    <xf numFmtId="0" fontId="36" fillId="33" borderId="9" xfId="104" applyFont="1" applyFill="1" applyBorder="1" applyAlignment="1">
      <alignment horizontal="left" vertical="center" wrapText="1"/>
    </xf>
    <xf numFmtId="0" fontId="59" fillId="34" borderId="4" xfId="104" applyFont="1" applyFill="1" applyBorder="1" applyAlignment="1">
      <alignment vertical="center" wrapText="1"/>
    </xf>
    <xf numFmtId="0" fontId="59" fillId="34" borderId="31" xfId="104" applyFont="1" applyFill="1" applyBorder="1" applyAlignment="1">
      <alignment horizontal="center" vertical="center" wrapText="1"/>
    </xf>
    <xf numFmtId="0" fontId="59" fillId="34" borderId="15" xfId="104" applyFont="1" applyFill="1" applyBorder="1" applyAlignment="1">
      <alignment horizontal="center" vertical="center" wrapText="1"/>
    </xf>
    <xf numFmtId="0" fontId="43" fillId="33" borderId="0" xfId="0" applyFont="1" applyFill="1" applyBorder="1" applyAlignment="1">
      <alignment horizontal="left" vertical="center" wrapText="1"/>
    </xf>
    <xf numFmtId="164" fontId="18" fillId="33" borderId="0" xfId="1" applyNumberFormat="1" applyFont="1" applyFill="1" applyBorder="1" applyAlignment="1">
      <alignment horizontal="center" vertical="center" wrapText="1"/>
    </xf>
    <xf numFmtId="0" fontId="10" fillId="33" borderId="0" xfId="0" applyFont="1" applyFill="1" applyBorder="1" applyAlignment="1">
      <alignment horizontal="left" vertical="center" wrapText="1"/>
    </xf>
    <xf numFmtId="3" fontId="37" fillId="33" borderId="0" xfId="1" applyNumberFormat="1" applyFont="1" applyFill="1" applyBorder="1" applyAlignment="1">
      <alignment horizontal="right" vertical="center"/>
    </xf>
    <xf numFmtId="3" fontId="37" fillId="33" borderId="0" xfId="0" applyNumberFormat="1" applyFont="1" applyFill="1" applyBorder="1" applyAlignment="1">
      <alignment horizontal="right" vertical="center"/>
    </xf>
    <xf numFmtId="4" fontId="16"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3" fontId="16" fillId="0" borderId="0" xfId="0" applyNumberFormat="1" applyFont="1" applyFill="1" applyBorder="1" applyAlignment="1">
      <alignment horizontal="left" vertical="top"/>
    </xf>
    <xf numFmtId="43" fontId="0" fillId="0" borderId="0" xfId="1" applyFont="1" applyFill="1" applyBorder="1" applyAlignment="1">
      <alignment horizontal="left" vertical="top"/>
    </xf>
    <xf numFmtId="0" fontId="67" fillId="33" borderId="0" xfId="0" applyFont="1" applyFill="1" applyBorder="1" applyAlignment="1">
      <alignment horizontal="left" vertical="top"/>
    </xf>
    <xf numFmtId="3" fontId="15" fillId="33" borderId="16" xfId="1" applyNumberFormat="1" applyFont="1" applyFill="1" applyBorder="1" applyAlignment="1">
      <alignment horizontal="right" wrapText="1"/>
    </xf>
    <xf numFmtId="0" fontId="10" fillId="33" borderId="21" xfId="0" applyFont="1" applyFill="1" applyBorder="1" applyAlignment="1">
      <alignment horizontal="left" vertical="center" wrapText="1" indent="2"/>
    </xf>
    <xf numFmtId="164" fontId="57" fillId="33" borderId="21" xfId="1" applyNumberFormat="1" applyFont="1" applyFill="1" applyBorder="1" applyAlignment="1">
      <alignment vertical="center" wrapText="1"/>
    </xf>
    <xf numFmtId="0" fontId="10" fillId="33" borderId="21" xfId="0" applyFont="1" applyFill="1" applyBorder="1" applyAlignment="1">
      <alignment horizontal="left" vertical="top" wrapText="1" indent="2"/>
    </xf>
    <xf numFmtId="164" fontId="57" fillId="0" borderId="21" xfId="1" applyNumberFormat="1" applyFont="1" applyFill="1" applyBorder="1" applyAlignment="1">
      <alignment vertical="center" wrapText="1"/>
    </xf>
    <xf numFmtId="164" fontId="48" fillId="33" borderId="22" xfId="1" applyNumberFormat="1" applyFont="1" applyFill="1" applyBorder="1" applyAlignment="1">
      <alignment horizontal="right" vertical="center"/>
    </xf>
    <xf numFmtId="164" fontId="66" fillId="33" borderId="16" xfId="1" applyNumberFormat="1" applyFont="1" applyFill="1" applyBorder="1" applyAlignment="1">
      <alignment horizontal="right" vertical="center"/>
    </xf>
    <xf numFmtId="0" fontId="18" fillId="0" borderId="0" xfId="0" applyFont="1" applyFill="1" applyBorder="1" applyAlignment="1">
      <alignment horizontal="left" vertical="top"/>
    </xf>
    <xf numFmtId="164" fontId="46" fillId="33" borderId="21" xfId="1" applyNumberFormat="1" applyFont="1" applyFill="1" applyBorder="1" applyAlignment="1">
      <alignment horizontal="right" vertical="center"/>
    </xf>
    <xf numFmtId="164" fontId="48" fillId="33" borderId="19" xfId="1" applyNumberFormat="1" applyFont="1" applyFill="1" applyBorder="1" applyAlignment="1">
      <alignment horizontal="right" vertical="center"/>
    </xf>
    <xf numFmtId="164" fontId="48" fillId="0" borderId="19" xfId="1" applyNumberFormat="1" applyFont="1" applyFill="1" applyBorder="1" applyAlignment="1">
      <alignment horizontal="right" vertical="center"/>
    </xf>
    <xf numFmtId="3" fontId="10" fillId="33" borderId="21" xfId="1" applyNumberFormat="1" applyFont="1" applyFill="1" applyBorder="1" applyAlignment="1">
      <alignment horizontal="right" vertical="center" wrapText="1"/>
    </xf>
    <xf numFmtId="164" fontId="48" fillId="33" borderId="16" xfId="1" applyNumberFormat="1" applyFont="1" applyFill="1" applyBorder="1" applyAlignment="1">
      <alignment horizontal="right" vertical="center"/>
    </xf>
    <xf numFmtId="164" fontId="46" fillId="33" borderId="16" xfId="1" applyNumberFormat="1" applyFont="1" applyFill="1" applyBorder="1" applyAlignment="1">
      <alignment horizontal="right" vertical="center"/>
    </xf>
    <xf numFmtId="164" fontId="48" fillId="33" borderId="21" xfId="1" applyNumberFormat="1" applyFont="1" applyFill="1" applyBorder="1" applyAlignment="1">
      <alignment horizontal="right" vertical="center"/>
    </xf>
    <xf numFmtId="3" fontId="15" fillId="0" borderId="21" xfId="1" applyNumberFormat="1" applyFont="1" applyFill="1" applyBorder="1" applyAlignment="1">
      <alignment horizontal="right" vertical="top" wrapText="1"/>
    </xf>
    <xf numFmtId="164" fontId="58" fillId="0" borderId="21" xfId="1" applyNumberFormat="1" applyFont="1" applyFill="1" applyBorder="1" applyAlignment="1">
      <alignment vertical="center" wrapText="1"/>
    </xf>
    <xf numFmtId="3" fontId="10" fillId="0" borderId="21" xfId="1" applyNumberFormat="1" applyFont="1" applyFill="1" applyBorder="1" applyAlignment="1">
      <alignment horizontal="right" vertical="center" wrapText="1"/>
    </xf>
    <xf numFmtId="0" fontId="10" fillId="0" borderId="21" xfId="0" applyFont="1" applyFill="1" applyBorder="1" applyAlignment="1">
      <alignment horizontal="left" vertical="center" wrapText="1" indent="2"/>
    </xf>
    <xf numFmtId="3" fontId="40" fillId="33" borderId="17" xfId="0" applyNumberFormat="1" applyFont="1" applyFill="1" applyBorder="1" applyAlignment="1">
      <alignment horizontal="right" vertical="center"/>
    </xf>
    <xf numFmtId="3" fontId="70" fillId="33" borderId="16" xfId="0" applyNumberFormat="1" applyFont="1" applyFill="1" applyBorder="1" applyAlignment="1">
      <alignment horizontal="right" vertical="center"/>
    </xf>
    <xf numFmtId="3" fontId="70" fillId="33" borderId="21" xfId="1" applyNumberFormat="1" applyFont="1" applyFill="1" applyBorder="1" applyAlignment="1">
      <alignment vertical="center" wrapText="1"/>
    </xf>
    <xf numFmtId="0" fontId="60" fillId="34" borderId="20" xfId="0" applyFont="1" applyFill="1" applyBorder="1" applyAlignment="1">
      <alignment horizontal="center" vertical="center" wrapText="1"/>
    </xf>
    <xf numFmtId="3" fontId="15" fillId="0" borderId="54" xfId="1" applyNumberFormat="1" applyFont="1" applyFill="1" applyBorder="1" applyAlignment="1">
      <alignment horizontal="right" vertical="top"/>
    </xf>
    <xf numFmtId="3" fontId="15" fillId="0" borderId="55" xfId="1" applyNumberFormat="1" applyFont="1" applyFill="1" applyBorder="1" applyAlignment="1">
      <alignment horizontal="right" vertical="top"/>
    </xf>
    <xf numFmtId="3" fontId="15" fillId="0" borderId="54" xfId="1" applyNumberFormat="1" applyFont="1" applyFill="1" applyBorder="1" applyAlignment="1">
      <alignment horizontal="right" vertical="top" wrapText="1"/>
    </xf>
    <xf numFmtId="3" fontId="39" fillId="33" borderId="16" xfId="1" applyNumberFormat="1" applyFont="1" applyFill="1" applyBorder="1" applyAlignment="1">
      <alignment horizontal="right" vertical="center"/>
    </xf>
    <xf numFmtId="3" fontId="39" fillId="33" borderId="21" xfId="1" applyNumberFormat="1" applyFont="1" applyFill="1" applyBorder="1" applyAlignment="1">
      <alignment horizontal="right" vertical="center"/>
    </xf>
    <xf numFmtId="3" fontId="40" fillId="33" borderId="16" xfId="1" applyNumberFormat="1" applyFont="1" applyFill="1" applyBorder="1" applyAlignment="1">
      <alignment horizontal="right" vertical="center"/>
    </xf>
    <xf numFmtId="3" fontId="40" fillId="33" borderId="21" xfId="1" applyNumberFormat="1" applyFont="1" applyFill="1" applyBorder="1" applyAlignment="1">
      <alignment horizontal="right" vertical="center"/>
    </xf>
    <xf numFmtId="166" fontId="39" fillId="33" borderId="16" xfId="1" applyNumberFormat="1" applyFont="1" applyFill="1" applyBorder="1" applyAlignment="1">
      <alignment horizontal="right" vertical="top"/>
    </xf>
    <xf numFmtId="3" fontId="40" fillId="33" borderId="16" xfId="1" applyNumberFormat="1" applyFont="1" applyFill="1" applyBorder="1" applyAlignment="1">
      <alignment horizontal="right" vertical="center" wrapText="1"/>
    </xf>
    <xf numFmtId="3" fontId="40" fillId="33" borderId="21" xfId="1" applyNumberFormat="1" applyFont="1" applyFill="1" applyBorder="1" applyAlignment="1">
      <alignment horizontal="right" vertical="center" wrapText="1"/>
    </xf>
    <xf numFmtId="41" fontId="39" fillId="33" borderId="21" xfId="1" applyNumberFormat="1" applyFont="1" applyFill="1" applyBorder="1" applyAlignment="1">
      <alignment horizontal="right" vertical="top"/>
    </xf>
    <xf numFmtId="164" fontId="58" fillId="0" borderId="55" xfId="1" applyNumberFormat="1" applyFont="1" applyFill="1" applyBorder="1" applyAlignment="1">
      <alignment vertical="center" wrapText="1"/>
    </xf>
    <xf numFmtId="164" fontId="58" fillId="33" borderId="17" xfId="1" applyNumberFormat="1" applyFont="1" applyFill="1" applyBorder="1" applyAlignment="1">
      <alignment vertical="center" wrapText="1"/>
    </xf>
    <xf numFmtId="164" fontId="58" fillId="0" borderId="56" xfId="1" applyNumberFormat="1" applyFont="1" applyFill="1" applyBorder="1" applyAlignment="1">
      <alignment vertical="center" wrapText="1"/>
    </xf>
    <xf numFmtId="164" fontId="57" fillId="0" borderId="55" xfId="1" applyNumberFormat="1" applyFont="1" applyFill="1" applyBorder="1" applyAlignment="1">
      <alignment vertical="center" wrapText="1"/>
    </xf>
    <xf numFmtId="164" fontId="57" fillId="0" borderId="56" xfId="1" applyNumberFormat="1" applyFont="1" applyFill="1" applyBorder="1" applyAlignment="1">
      <alignment vertical="center" wrapText="1"/>
    </xf>
    <xf numFmtId="0" fontId="10" fillId="0" borderId="16" xfId="0" applyFont="1" applyFill="1" applyBorder="1" applyAlignment="1">
      <alignment horizontal="left" vertical="center" wrapText="1" indent="2"/>
    </xf>
    <xf numFmtId="0" fontId="12" fillId="33" borderId="16" xfId="0" applyFont="1" applyFill="1" applyBorder="1" applyAlignment="1">
      <alignment horizontal="left" wrapText="1" indent="3"/>
    </xf>
    <xf numFmtId="0" fontId="12" fillId="33" borderId="16" xfId="0" applyFont="1" applyFill="1" applyBorder="1" applyAlignment="1">
      <alignment horizontal="left" vertical="center" wrapText="1" indent="3"/>
    </xf>
    <xf numFmtId="164" fontId="58" fillId="0" borderId="17" xfId="1" applyNumberFormat="1" applyFont="1" applyFill="1" applyBorder="1" applyAlignment="1">
      <alignment vertical="center" wrapText="1"/>
    </xf>
    <xf numFmtId="3" fontId="10" fillId="0" borderId="55" xfId="1" applyNumberFormat="1" applyFont="1" applyFill="1" applyBorder="1" applyAlignment="1">
      <alignment horizontal="right" vertical="center" wrapText="1"/>
    </xf>
    <xf numFmtId="3" fontId="10" fillId="33" borderId="16" xfId="1" applyNumberFormat="1" applyFont="1" applyFill="1" applyBorder="1" applyAlignment="1">
      <alignment horizontal="right" vertical="center" wrapText="1"/>
    </xf>
    <xf numFmtId="0" fontId="10" fillId="33" borderId="18" xfId="0" applyFont="1" applyFill="1" applyBorder="1" applyAlignment="1">
      <alignment horizontal="left" vertical="center" wrapText="1" indent="2"/>
    </xf>
    <xf numFmtId="0" fontId="12" fillId="33" borderId="19" xfId="0" applyFont="1" applyFill="1" applyBorder="1" applyAlignment="1">
      <alignment horizontal="left" vertical="center" wrapText="1" indent="2"/>
    </xf>
    <xf numFmtId="3" fontId="10" fillId="33" borderId="52" xfId="1" applyNumberFormat="1" applyFont="1" applyFill="1" applyBorder="1" applyAlignment="1">
      <alignment horizontal="right" vertical="center" wrapText="1"/>
    </xf>
    <xf numFmtId="3" fontId="10" fillId="33" borderId="17" xfId="1" applyNumberFormat="1" applyFont="1" applyFill="1" applyBorder="1" applyAlignment="1">
      <alignment horizontal="right" vertical="center" wrapText="1"/>
    </xf>
    <xf numFmtId="164" fontId="58" fillId="33" borderId="56" xfId="1" applyNumberFormat="1" applyFont="1" applyFill="1" applyBorder="1" applyAlignment="1">
      <alignment vertical="center" wrapText="1"/>
    </xf>
    <xf numFmtId="164" fontId="58" fillId="33" borderId="54" xfId="1" applyNumberFormat="1" applyFont="1" applyFill="1" applyBorder="1" applyAlignment="1">
      <alignment vertical="center" wrapText="1"/>
    </xf>
    <xf numFmtId="164" fontId="68" fillId="0" borderId="21" xfId="86" applyNumberFormat="1" applyFont="1" applyFill="1" applyBorder="1"/>
    <xf numFmtId="3" fontId="10" fillId="0" borderId="56" xfId="1" applyNumberFormat="1" applyFont="1" applyFill="1" applyBorder="1" applyAlignment="1">
      <alignment horizontal="right" vertical="center" wrapText="1"/>
    </xf>
    <xf numFmtId="3" fontId="10" fillId="33" borderId="18" xfId="1" applyNumberFormat="1" applyFont="1" applyFill="1" applyBorder="1" applyAlignment="1">
      <alignment horizontal="right" vertical="center" wrapText="1"/>
    </xf>
    <xf numFmtId="164" fontId="57" fillId="0" borderId="57" xfId="1" applyNumberFormat="1" applyFont="1" applyFill="1" applyBorder="1" applyAlignment="1">
      <alignment vertical="center" wrapText="1"/>
    </xf>
    <xf numFmtId="164" fontId="58" fillId="0" borderId="58" xfId="1" applyNumberFormat="1" applyFont="1" applyFill="1" applyBorder="1" applyAlignment="1">
      <alignment vertical="center" wrapText="1"/>
    </xf>
    <xf numFmtId="164" fontId="57" fillId="0" borderId="58" xfId="1" applyNumberFormat="1" applyFont="1" applyFill="1" applyBorder="1" applyAlignment="1">
      <alignment vertical="center" wrapText="1"/>
    </xf>
    <xf numFmtId="164" fontId="58" fillId="33" borderId="58" xfId="1" applyNumberFormat="1" applyFont="1" applyFill="1" applyBorder="1" applyAlignment="1">
      <alignment vertical="center" wrapText="1"/>
    </xf>
    <xf numFmtId="3" fontId="10" fillId="0" borderId="58" xfId="1" applyNumberFormat="1" applyFont="1" applyFill="1" applyBorder="1" applyAlignment="1">
      <alignment horizontal="right" vertical="center" wrapText="1"/>
    </xf>
    <xf numFmtId="164" fontId="58" fillId="33" borderId="0" xfId="1" applyNumberFormat="1" applyFont="1" applyFill="1" applyBorder="1" applyAlignment="1">
      <alignment vertical="center" wrapText="1"/>
    </xf>
    <xf numFmtId="3" fontId="10" fillId="33" borderId="0" xfId="1" applyNumberFormat="1" applyFont="1" applyFill="1" applyBorder="1" applyAlignment="1">
      <alignment horizontal="right" vertical="center" wrapText="1"/>
    </xf>
    <xf numFmtId="3" fontId="10" fillId="33" borderId="46" xfId="1" applyNumberFormat="1" applyFont="1" applyFill="1" applyBorder="1" applyAlignment="1">
      <alignment horizontal="right" vertical="center" wrapText="1"/>
    </xf>
    <xf numFmtId="164" fontId="48" fillId="33" borderId="15" xfId="1" applyNumberFormat="1" applyFont="1" applyFill="1" applyBorder="1" applyAlignment="1">
      <alignment horizontal="right" vertical="center"/>
    </xf>
    <xf numFmtId="41" fontId="48" fillId="33" borderId="15" xfId="1" applyNumberFormat="1" applyFont="1" applyFill="1" applyBorder="1" applyAlignment="1">
      <alignment horizontal="left" vertical="center" wrapText="1"/>
    </xf>
    <xf numFmtId="4" fontId="41" fillId="0" borderId="0" xfId="104" applyNumberFormat="1" applyFont="1" applyFill="1" applyBorder="1" applyAlignment="1">
      <alignment horizontal="left" vertical="center"/>
    </xf>
    <xf numFmtId="0" fontId="14" fillId="0" borderId="0" xfId="104" applyFill="1" applyBorder="1" applyAlignment="1">
      <alignment horizontal="left" vertical="center"/>
    </xf>
    <xf numFmtId="0" fontId="59" fillId="34" borderId="2" xfId="0" applyFont="1" applyFill="1" applyBorder="1" applyAlignment="1">
      <alignment horizontal="center" vertical="center" wrapText="1"/>
    </xf>
    <xf numFmtId="0" fontId="59" fillId="34" borderId="3" xfId="0" applyFont="1" applyFill="1" applyBorder="1" applyAlignment="1">
      <alignment horizontal="center" vertical="center" wrapText="1"/>
    </xf>
    <xf numFmtId="0" fontId="59" fillId="34" borderId="4" xfId="0" applyFont="1" applyFill="1" applyBorder="1" applyAlignment="1">
      <alignment horizontal="center" vertical="center" wrapText="1"/>
    </xf>
    <xf numFmtId="0" fontId="59" fillId="34" borderId="6" xfId="0" applyFont="1" applyFill="1" applyBorder="1" applyAlignment="1">
      <alignment horizontal="center" vertical="center" wrapText="1"/>
    </xf>
    <xf numFmtId="0" fontId="59" fillId="34" borderId="0" xfId="0" applyFont="1" applyFill="1" applyBorder="1" applyAlignment="1">
      <alignment horizontal="center" vertical="center" wrapText="1"/>
    </xf>
    <xf numFmtId="0" fontId="59" fillId="34" borderId="7" xfId="0" applyFont="1" applyFill="1" applyBorder="1" applyAlignment="1">
      <alignment horizontal="center" vertical="center" wrapText="1"/>
    </xf>
    <xf numFmtId="0" fontId="60" fillId="34" borderId="12" xfId="0" applyFont="1" applyFill="1" applyBorder="1" applyAlignment="1">
      <alignment horizontal="center" vertical="center" wrapText="1"/>
    </xf>
    <xf numFmtId="0" fontId="60" fillId="34" borderId="14" xfId="0" applyFont="1" applyFill="1" applyBorder="1" applyAlignment="1">
      <alignment horizontal="center" vertical="center" wrapText="1"/>
    </xf>
    <xf numFmtId="0" fontId="59" fillId="34" borderId="18" xfId="0" applyFont="1" applyFill="1" applyBorder="1" applyAlignment="1">
      <alignment horizontal="center" vertical="center" wrapText="1"/>
    </xf>
    <xf numFmtId="0" fontId="59" fillId="34" borderId="30" xfId="0" applyFont="1" applyFill="1" applyBorder="1" applyAlignment="1">
      <alignment horizontal="center" vertical="center" wrapText="1"/>
    </xf>
    <xf numFmtId="0" fontId="59" fillId="34" borderId="52" xfId="0" applyFont="1" applyFill="1" applyBorder="1" applyAlignment="1">
      <alignment horizontal="center" vertical="center" wrapText="1"/>
    </xf>
    <xf numFmtId="0" fontId="59" fillId="34" borderId="16" xfId="0" applyFont="1" applyFill="1" applyBorder="1" applyAlignment="1">
      <alignment horizontal="center" vertical="center" wrapText="1"/>
    </xf>
    <xf numFmtId="0" fontId="59" fillId="34" borderId="17" xfId="0" applyFont="1" applyFill="1" applyBorder="1" applyAlignment="1">
      <alignment horizontal="center" vertical="center" wrapText="1"/>
    </xf>
    <xf numFmtId="0" fontId="59" fillId="34" borderId="19" xfId="0" applyFont="1" applyFill="1" applyBorder="1" applyAlignment="1">
      <alignment horizontal="center" vertical="center" wrapText="1"/>
    </xf>
    <xf numFmtId="0" fontId="59" fillId="34" borderId="46" xfId="0" applyFont="1" applyFill="1" applyBorder="1" applyAlignment="1">
      <alignment horizontal="center" vertical="center" wrapText="1"/>
    </xf>
    <xf numFmtId="0" fontId="59" fillId="34" borderId="53" xfId="0" applyFont="1" applyFill="1" applyBorder="1" applyAlignment="1">
      <alignment horizontal="center" vertical="center" wrapText="1"/>
    </xf>
    <xf numFmtId="0" fontId="60" fillId="34" borderId="9"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0" fillId="34" borderId="11"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39" fillId="33" borderId="2" xfId="0" applyFont="1" applyFill="1" applyBorder="1" applyAlignment="1">
      <alignment horizontal="center" vertical="center" wrapText="1"/>
    </xf>
    <xf numFmtId="0" fontId="39" fillId="33" borderId="4" xfId="0" applyFont="1" applyFill="1" applyBorder="1" applyAlignment="1">
      <alignment horizontal="center" vertical="center" wrapText="1"/>
    </xf>
    <xf numFmtId="0" fontId="39" fillId="33" borderId="6" xfId="0" applyFont="1" applyFill="1" applyBorder="1" applyAlignment="1">
      <alignment horizontal="center" vertical="top" wrapText="1"/>
    </xf>
    <xf numFmtId="0" fontId="39" fillId="33" borderId="7" xfId="0" applyFont="1" applyFill="1" applyBorder="1" applyAlignment="1">
      <alignment horizontal="center" vertical="top" wrapText="1"/>
    </xf>
    <xf numFmtId="0" fontId="40" fillId="33" borderId="6" xfId="0" applyFont="1" applyFill="1" applyBorder="1" applyAlignment="1">
      <alignment horizontal="center" vertical="top" wrapText="1"/>
    </xf>
    <xf numFmtId="0" fontId="40" fillId="33" borderId="7" xfId="0" applyFont="1" applyFill="1" applyBorder="1" applyAlignment="1">
      <alignment horizontal="center" vertical="top" wrapText="1"/>
    </xf>
    <xf numFmtId="0" fontId="12" fillId="33" borderId="3" xfId="0" applyFont="1" applyFill="1" applyBorder="1" applyAlignment="1">
      <alignment horizontal="center" vertical="top" wrapText="1"/>
    </xf>
    <xf numFmtId="164" fontId="39" fillId="0" borderId="6" xfId="1" applyNumberFormat="1" applyFont="1" applyFill="1" applyBorder="1" applyAlignment="1">
      <alignment horizontal="center" vertical="top" wrapText="1"/>
    </xf>
    <xf numFmtId="164" fontId="39" fillId="0" borderId="7" xfId="1" applyNumberFormat="1" applyFont="1" applyFill="1" applyBorder="1" applyAlignment="1">
      <alignment horizontal="center" vertical="top" wrapText="1"/>
    </xf>
    <xf numFmtId="3" fontId="39" fillId="0" borderId="6" xfId="0" applyNumberFormat="1" applyFont="1" applyFill="1" applyBorder="1" applyAlignment="1">
      <alignment horizontal="center" vertical="top" wrapText="1"/>
    </xf>
    <xf numFmtId="3" fontId="39" fillId="0" borderId="7" xfId="0" applyNumberFormat="1" applyFont="1" applyFill="1" applyBorder="1" applyAlignment="1">
      <alignment horizontal="center" vertical="top" wrapText="1"/>
    </xf>
    <xf numFmtId="0" fontId="40" fillId="33" borderId="9" xfId="0" applyFont="1" applyFill="1" applyBorder="1" applyAlignment="1">
      <alignment horizontal="center" vertical="top" wrapText="1"/>
    </xf>
    <xf numFmtId="0" fontId="40" fillId="33" borderId="11" xfId="0" applyFont="1" applyFill="1" applyBorder="1" applyAlignment="1">
      <alignment horizontal="center" vertical="top" wrapText="1"/>
    </xf>
    <xf numFmtId="164" fontId="39" fillId="33" borderId="6" xfId="1" applyNumberFormat="1" applyFont="1" applyFill="1" applyBorder="1" applyAlignment="1">
      <alignment horizontal="center" vertical="center" wrapText="1"/>
    </xf>
    <xf numFmtId="164" fontId="39" fillId="33" borderId="7" xfId="1" applyNumberFormat="1" applyFont="1" applyFill="1" applyBorder="1" applyAlignment="1">
      <alignment horizontal="center" vertical="center" wrapText="1"/>
    </xf>
    <xf numFmtId="0" fontId="39" fillId="33" borderId="6" xfId="0" applyFont="1" applyFill="1" applyBorder="1" applyAlignment="1">
      <alignment horizontal="center" vertical="center" wrapText="1"/>
    </xf>
    <xf numFmtId="0" fontId="39" fillId="33" borderId="7" xfId="0" applyFont="1" applyFill="1" applyBorder="1" applyAlignment="1">
      <alignment horizontal="center" vertical="center" wrapText="1"/>
    </xf>
    <xf numFmtId="0" fontId="15" fillId="33" borderId="2" xfId="0" applyFont="1" applyFill="1" applyBorder="1" applyAlignment="1">
      <alignment horizontal="center" vertical="top" wrapText="1"/>
    </xf>
    <xf numFmtId="0" fontId="15" fillId="33" borderId="4" xfId="0" applyFont="1" applyFill="1" applyBorder="1" applyAlignment="1">
      <alignment horizontal="center" vertical="top" wrapText="1"/>
    </xf>
    <xf numFmtId="0" fontId="15" fillId="33" borderId="0" xfId="0" applyFont="1" applyFill="1" applyBorder="1" applyAlignment="1">
      <alignment horizontal="left" vertical="top" wrapText="1"/>
    </xf>
    <xf numFmtId="0" fontId="12" fillId="33" borderId="0" xfId="0" applyFont="1" applyFill="1" applyBorder="1" applyAlignment="1">
      <alignment horizontal="left" vertical="top" wrapText="1"/>
    </xf>
    <xf numFmtId="0" fontId="15" fillId="33" borderId="0" xfId="0" applyFont="1" applyFill="1" applyBorder="1" applyAlignment="1">
      <alignment horizontal="center" vertical="top" wrapText="1"/>
    </xf>
    <xf numFmtId="0" fontId="52" fillId="33" borderId="9" xfId="0" applyFont="1" applyFill="1" applyBorder="1" applyAlignment="1">
      <alignment horizontal="left" vertical="top" wrapText="1" indent="1"/>
    </xf>
    <xf numFmtId="0" fontId="52" fillId="33" borderId="11" xfId="0" applyFont="1" applyFill="1" applyBorder="1" applyAlignment="1">
      <alignment horizontal="left" vertical="top" wrapText="1" indent="1"/>
    </xf>
    <xf numFmtId="0" fontId="52" fillId="33" borderId="6" xfId="0" applyFont="1" applyFill="1" applyBorder="1" applyAlignment="1">
      <alignment horizontal="left" vertical="top" wrapText="1" indent="1"/>
    </xf>
    <xf numFmtId="0" fontId="52" fillId="33" borderId="7" xfId="0" applyFont="1" applyFill="1" applyBorder="1" applyAlignment="1">
      <alignment horizontal="left" vertical="top" wrapText="1" indent="1"/>
    </xf>
    <xf numFmtId="0" fontId="10" fillId="33" borderId="2" xfId="0" applyFont="1" applyFill="1" applyBorder="1" applyAlignment="1">
      <alignment horizontal="left" vertical="top" wrapText="1"/>
    </xf>
    <xf numFmtId="0" fontId="10" fillId="33" borderId="4" xfId="0" applyFont="1" applyFill="1" applyBorder="1" applyAlignment="1">
      <alignment horizontal="left" vertical="top" wrapText="1"/>
    </xf>
    <xf numFmtId="0" fontId="63" fillId="34" borderId="18" xfId="0" applyFont="1" applyFill="1" applyBorder="1" applyAlignment="1">
      <alignment horizontal="center" vertical="center" wrapText="1"/>
    </xf>
    <xf numFmtId="0" fontId="63" fillId="34" borderId="30" xfId="0" applyFont="1" applyFill="1" applyBorder="1" applyAlignment="1">
      <alignment horizontal="center" vertical="center" wrapText="1"/>
    </xf>
    <xf numFmtId="0" fontId="63" fillId="34" borderId="52" xfId="0" applyFont="1" applyFill="1" applyBorder="1" applyAlignment="1">
      <alignment horizontal="center" vertical="center" wrapText="1"/>
    </xf>
    <xf numFmtId="0" fontId="63" fillId="34" borderId="16" xfId="0" applyFont="1" applyFill="1" applyBorder="1" applyAlignment="1">
      <alignment horizontal="center" vertical="center" wrapText="1"/>
    </xf>
    <xf numFmtId="0" fontId="63" fillId="34" borderId="0" xfId="0" applyFont="1" applyFill="1" applyBorder="1" applyAlignment="1">
      <alignment horizontal="center" vertical="center" wrapText="1"/>
    </xf>
    <xf numFmtId="0" fontId="63" fillId="34" borderId="17" xfId="0" applyFont="1" applyFill="1" applyBorder="1" applyAlignment="1">
      <alignment horizontal="center" vertical="center" wrapText="1"/>
    </xf>
    <xf numFmtId="0" fontId="63" fillId="34" borderId="19" xfId="0" applyFont="1" applyFill="1" applyBorder="1" applyAlignment="1">
      <alignment horizontal="center" vertical="top" wrapText="1"/>
    </xf>
    <xf numFmtId="0" fontId="63" fillId="34" borderId="46" xfId="0" applyFont="1" applyFill="1" applyBorder="1" applyAlignment="1">
      <alignment horizontal="center" vertical="top" wrapText="1"/>
    </xf>
    <xf numFmtId="0" fontId="63" fillId="34" borderId="53" xfId="0" applyFont="1" applyFill="1" applyBorder="1" applyAlignment="1">
      <alignment horizontal="center" vertical="top" wrapText="1"/>
    </xf>
    <xf numFmtId="0" fontId="11" fillId="33" borderId="6" xfId="0" applyFont="1" applyFill="1" applyBorder="1" applyAlignment="1">
      <alignment horizontal="left" vertical="center" wrapText="1"/>
    </xf>
    <xf numFmtId="0" fontId="11" fillId="33" borderId="7" xfId="0" applyFont="1" applyFill="1" applyBorder="1" applyAlignment="1">
      <alignment horizontal="left" vertical="center" wrapText="1"/>
    </xf>
    <xf numFmtId="0" fontId="11" fillId="33" borderId="6" xfId="0" applyFont="1" applyFill="1" applyBorder="1" applyAlignment="1">
      <alignment horizontal="left" vertical="center" wrapText="1" indent="2"/>
    </xf>
    <xf numFmtId="0" fontId="46" fillId="33" borderId="7" xfId="0" applyFont="1" applyFill="1" applyBorder="1" applyAlignment="1">
      <alignment horizontal="left" vertical="center" wrapText="1" indent="2"/>
    </xf>
    <xf numFmtId="0" fontId="46" fillId="33" borderId="7" xfId="0" applyFont="1" applyFill="1" applyBorder="1" applyAlignment="1">
      <alignment horizontal="left" vertical="center" wrapText="1"/>
    </xf>
    <xf numFmtId="0" fontId="64" fillId="34" borderId="9" xfId="0" applyFont="1" applyFill="1" applyBorder="1" applyAlignment="1">
      <alignment horizontal="center" vertical="top" wrapText="1"/>
    </xf>
    <xf numFmtId="0" fontId="64" fillId="34" borderId="10" xfId="0" applyFont="1" applyFill="1" applyBorder="1" applyAlignment="1">
      <alignment horizontal="center" vertical="top" wrapText="1"/>
    </xf>
    <xf numFmtId="0" fontId="64" fillId="34" borderId="0" xfId="0" applyFont="1" applyFill="1" applyBorder="1" applyAlignment="1">
      <alignment horizontal="center" vertical="top" wrapText="1"/>
    </xf>
    <xf numFmtId="0" fontId="64" fillId="34" borderId="7" xfId="0" applyFont="1" applyFill="1" applyBorder="1" applyAlignment="1">
      <alignment horizontal="center" vertical="top" wrapText="1"/>
    </xf>
    <xf numFmtId="0" fontId="36" fillId="33" borderId="28" xfId="0" applyFont="1" applyFill="1" applyBorder="1" applyAlignment="1">
      <alignment horizontal="left" vertical="top" wrapText="1"/>
    </xf>
    <xf numFmtId="0" fontId="36" fillId="33" borderId="11" xfId="0" applyFont="1" applyFill="1" applyBorder="1" applyAlignment="1">
      <alignment horizontal="left" vertical="top" wrapText="1"/>
    </xf>
    <xf numFmtId="0" fontId="36" fillId="33" borderId="9" xfId="0" applyFont="1" applyFill="1" applyBorder="1" applyAlignment="1">
      <alignment horizontal="left" vertical="top" wrapText="1"/>
    </xf>
    <xf numFmtId="0" fontId="59" fillId="34" borderId="48" xfId="0" applyFont="1" applyFill="1" applyBorder="1" applyAlignment="1">
      <alignment horizontal="left" vertical="center" wrapText="1"/>
    </xf>
    <xf numFmtId="0" fontId="59" fillId="34" borderId="13" xfId="0" applyFont="1" applyFill="1" applyBorder="1" applyAlignment="1">
      <alignment horizontal="left" vertical="center" wrapText="1"/>
    </xf>
    <xf numFmtId="0" fontId="59" fillId="34" borderId="12" xfId="0" applyFont="1" applyFill="1" applyBorder="1" applyAlignment="1">
      <alignment horizontal="left" vertical="center" wrapText="1"/>
    </xf>
    <xf numFmtId="0" fontId="36" fillId="33" borderId="6" xfId="0" applyFont="1" applyFill="1" applyBorder="1" applyAlignment="1">
      <alignment horizontal="left" vertical="top" wrapText="1"/>
    </xf>
    <xf numFmtId="0" fontId="46" fillId="33" borderId="7" xfId="0" applyFont="1" applyFill="1" applyBorder="1" applyAlignment="1">
      <alignment horizontal="left" vertical="top" wrapText="1"/>
    </xf>
    <xf numFmtId="0" fontId="59" fillId="34" borderId="36" xfId="0" applyFont="1" applyFill="1" applyBorder="1" applyAlignment="1">
      <alignment horizontal="left" vertical="center" wrapText="1"/>
    </xf>
    <xf numFmtId="0" fontId="11" fillId="33" borderId="6" xfId="0" applyFont="1" applyFill="1" applyBorder="1" applyAlignment="1">
      <alignment horizontal="left" vertical="top" wrapText="1" indent="2"/>
    </xf>
    <xf numFmtId="0" fontId="11" fillId="33" borderId="7" xfId="0" applyFont="1" applyFill="1" applyBorder="1" applyAlignment="1">
      <alignment horizontal="left" vertical="top" wrapText="1" indent="2"/>
    </xf>
    <xf numFmtId="0" fontId="36" fillId="33" borderId="7" xfId="0" applyFont="1" applyFill="1" applyBorder="1" applyAlignment="1">
      <alignment horizontal="left" vertical="top" wrapText="1"/>
    </xf>
    <xf numFmtId="0" fontId="11" fillId="33" borderId="2" xfId="0" applyFont="1" applyFill="1" applyBorder="1" applyAlignment="1">
      <alignment horizontal="left" vertical="center" wrapText="1"/>
    </xf>
    <xf numFmtId="0" fontId="11" fillId="33" borderId="4" xfId="0" applyFont="1" applyFill="1" applyBorder="1" applyAlignment="1">
      <alignment horizontal="left" vertical="center" wrapText="1"/>
    </xf>
    <xf numFmtId="0" fontId="11" fillId="33" borderId="7" xfId="0" applyFont="1" applyFill="1" applyBorder="1" applyAlignment="1">
      <alignment horizontal="left" vertical="center" wrapText="1" indent="2"/>
    </xf>
    <xf numFmtId="0" fontId="11" fillId="33" borderId="16" xfId="0" applyFont="1" applyFill="1" applyBorder="1" applyAlignment="1">
      <alignment horizontal="left" vertical="center" wrapText="1" indent="2"/>
    </xf>
    <xf numFmtId="0" fontId="46" fillId="33" borderId="0" xfId="0" applyFont="1" applyFill="1" applyBorder="1" applyAlignment="1">
      <alignment horizontal="left" vertical="center" wrapText="1" indent="2"/>
    </xf>
    <xf numFmtId="0" fontId="36" fillId="33" borderId="2" xfId="0" applyFont="1" applyFill="1" applyBorder="1" applyAlignment="1">
      <alignment horizontal="left" vertical="center" wrapText="1"/>
    </xf>
    <xf numFmtId="0" fontId="36" fillId="33" borderId="4" xfId="0" applyFont="1" applyFill="1" applyBorder="1" applyAlignment="1">
      <alignment horizontal="left" vertical="center" wrapText="1"/>
    </xf>
    <xf numFmtId="0" fontId="36" fillId="33" borderId="9" xfId="0" applyFont="1" applyFill="1" applyBorder="1" applyAlignment="1">
      <alignment horizontal="left" vertical="center" wrapText="1"/>
    </xf>
    <xf numFmtId="0" fontId="36" fillId="33" borderId="11" xfId="0" applyFont="1" applyFill="1" applyBorder="1" applyAlignment="1">
      <alignment horizontal="left" vertical="center" wrapText="1"/>
    </xf>
    <xf numFmtId="0" fontId="36" fillId="33" borderId="6" xfId="0" applyFont="1" applyFill="1" applyBorder="1" applyAlignment="1">
      <alignment horizontal="left" vertical="center" wrapText="1"/>
    </xf>
    <xf numFmtId="0" fontId="64" fillId="34" borderId="2" xfId="0" applyFont="1" applyFill="1" applyBorder="1" applyAlignment="1">
      <alignment horizontal="center" vertical="center" wrapText="1"/>
    </xf>
    <xf numFmtId="0" fontId="64" fillId="34" borderId="3" xfId="0" applyFont="1" applyFill="1" applyBorder="1" applyAlignment="1">
      <alignment horizontal="center" vertical="center" wrapText="1"/>
    </xf>
    <xf numFmtId="0" fontId="64" fillId="34" borderId="4" xfId="0" applyFont="1" applyFill="1" applyBorder="1" applyAlignment="1">
      <alignment horizontal="center" vertical="center" wrapText="1"/>
    </xf>
    <xf numFmtId="0" fontId="36" fillId="33" borderId="7" xfId="0" applyFont="1" applyFill="1" applyBorder="1" applyAlignment="1">
      <alignment horizontal="left" vertical="center" wrapText="1"/>
    </xf>
    <xf numFmtId="0" fontId="11" fillId="33" borderId="0" xfId="0" applyFont="1" applyFill="1" applyBorder="1" applyAlignment="1">
      <alignment horizontal="left" vertical="top" wrapText="1" indent="2"/>
    </xf>
    <xf numFmtId="0" fontId="46" fillId="33" borderId="6" xfId="0" applyFont="1" applyFill="1" applyBorder="1" applyAlignment="1">
      <alignment horizontal="left" vertical="top" wrapText="1"/>
    </xf>
    <xf numFmtId="0" fontId="64" fillId="34" borderId="6" xfId="0" applyFont="1" applyFill="1" applyBorder="1" applyAlignment="1">
      <alignment horizontal="center" vertical="top" wrapText="1"/>
    </xf>
    <xf numFmtId="0" fontId="36" fillId="33" borderId="26" xfId="0" applyFont="1" applyFill="1" applyBorder="1" applyAlignment="1">
      <alignment horizontal="left" vertical="center" wrapText="1" indent="2"/>
    </xf>
    <xf numFmtId="0" fontId="46" fillId="33" borderId="4" xfId="0" applyFont="1" applyFill="1" applyBorder="1" applyAlignment="1">
      <alignment horizontal="left" vertical="center" wrapText="1" indent="2"/>
    </xf>
    <xf numFmtId="0" fontId="59" fillId="34" borderId="2" xfId="0" applyFont="1" applyFill="1" applyBorder="1" applyAlignment="1">
      <alignment horizontal="center" vertical="top" wrapText="1"/>
    </xf>
    <xf numFmtId="0" fontId="59" fillId="34" borderId="3" xfId="0" applyFont="1" applyFill="1" applyBorder="1" applyAlignment="1">
      <alignment horizontal="center" vertical="top" wrapText="1"/>
    </xf>
    <xf numFmtId="0" fontId="59" fillId="34" borderId="4" xfId="0" applyFont="1" applyFill="1" applyBorder="1" applyAlignment="1">
      <alignment horizontal="center" vertical="top" wrapText="1"/>
    </xf>
    <xf numFmtId="0" fontId="59" fillId="34" borderId="6" xfId="0" applyFont="1" applyFill="1" applyBorder="1" applyAlignment="1">
      <alignment horizontal="center" vertical="top" wrapText="1"/>
    </xf>
    <xf numFmtId="0" fontId="59" fillId="34" borderId="0" xfId="0" applyFont="1" applyFill="1" applyBorder="1" applyAlignment="1">
      <alignment horizontal="center" vertical="top" wrapText="1"/>
    </xf>
    <xf numFmtId="0" fontId="59" fillId="34" borderId="7" xfId="0" applyFont="1" applyFill="1" applyBorder="1" applyAlignment="1">
      <alignment horizontal="center" vertical="top" wrapText="1"/>
    </xf>
    <xf numFmtId="0" fontId="71" fillId="34" borderId="2" xfId="0" applyFont="1" applyFill="1" applyBorder="1" applyAlignment="1">
      <alignment horizontal="center" vertical="center" wrapText="1"/>
    </xf>
    <xf numFmtId="0" fontId="71" fillId="34" borderId="59" xfId="0" applyFont="1" applyFill="1" applyBorder="1" applyAlignment="1">
      <alignment horizontal="center" vertical="center" wrapText="1"/>
    </xf>
    <xf numFmtId="0" fontId="60" fillId="34" borderId="2" xfId="0" applyFont="1" applyFill="1" applyBorder="1" applyAlignment="1">
      <alignment horizontal="center" vertical="top" wrapText="1"/>
    </xf>
    <xf numFmtId="0" fontId="60" fillId="34" borderId="13" xfId="0" applyFont="1" applyFill="1" applyBorder="1" applyAlignment="1">
      <alignment horizontal="center" vertical="top" wrapText="1"/>
    </xf>
    <xf numFmtId="0" fontId="60" fillId="34" borderId="20" xfId="0" applyFont="1" applyFill="1" applyBorder="1" applyAlignment="1">
      <alignment horizontal="center" vertical="center" wrapText="1"/>
    </xf>
    <xf numFmtId="0" fontId="60" fillId="34" borderId="22" xfId="0" applyFont="1" applyFill="1" applyBorder="1" applyAlignment="1">
      <alignment horizontal="center" vertical="center" wrapText="1"/>
    </xf>
    <xf numFmtId="0" fontId="59" fillId="34" borderId="19" xfId="0" applyFont="1" applyFill="1" applyBorder="1" applyAlignment="1">
      <alignment horizontal="center" vertical="top" wrapText="1"/>
    </xf>
    <xf numFmtId="0" fontId="59" fillId="34" borderId="46" xfId="0" applyFont="1" applyFill="1" applyBorder="1" applyAlignment="1">
      <alignment horizontal="center" vertical="top" wrapText="1"/>
    </xf>
    <xf numFmtId="0" fontId="59" fillId="34" borderId="50" xfId="0" applyFont="1" applyFill="1" applyBorder="1" applyAlignment="1">
      <alignment horizontal="center" vertical="top" wrapText="1"/>
    </xf>
    <xf numFmtId="0" fontId="64" fillId="34" borderId="18" xfId="0" applyFont="1" applyFill="1" applyBorder="1" applyAlignment="1">
      <alignment horizontal="center" vertical="center" wrapText="1"/>
    </xf>
    <xf numFmtId="0" fontId="64" fillId="34" borderId="30" xfId="0" applyFont="1" applyFill="1" applyBorder="1" applyAlignment="1">
      <alignment horizontal="center" vertical="center" wrapText="1"/>
    </xf>
    <xf numFmtId="0" fontId="64" fillId="34" borderId="49" xfId="0" applyFont="1" applyFill="1" applyBorder="1" applyAlignment="1">
      <alignment horizontal="center" vertical="center" wrapText="1"/>
    </xf>
    <xf numFmtId="0" fontId="60" fillId="34" borderId="25" xfId="0" applyFont="1" applyFill="1" applyBorder="1" applyAlignment="1">
      <alignment horizontal="center" vertical="center" wrapText="1"/>
    </xf>
    <xf numFmtId="0" fontId="60" fillId="34" borderId="20" xfId="0" applyFont="1" applyFill="1" applyBorder="1" applyAlignment="1">
      <alignment horizontal="center" wrapText="1"/>
    </xf>
    <xf numFmtId="0" fontId="60" fillId="34" borderId="25" xfId="0" applyFont="1" applyFill="1" applyBorder="1" applyAlignment="1">
      <alignment horizontal="center" wrapText="1"/>
    </xf>
    <xf numFmtId="0" fontId="60" fillId="34" borderId="3" xfId="0" applyFont="1" applyFill="1" applyBorder="1" applyAlignment="1">
      <alignment horizontal="center" vertical="center" wrapText="1"/>
    </xf>
    <xf numFmtId="0" fontId="64" fillId="34" borderId="18" xfId="0" applyFont="1" applyFill="1" applyBorder="1" applyAlignment="1">
      <alignment horizontal="center" vertical="top" wrapText="1"/>
    </xf>
    <xf numFmtId="0" fontId="64" fillId="34" borderId="30" xfId="0" applyFont="1" applyFill="1" applyBorder="1" applyAlignment="1">
      <alignment horizontal="center" vertical="top" wrapText="1"/>
    </xf>
    <xf numFmtId="0" fontId="64" fillId="34" borderId="52" xfId="0" applyFont="1" applyFill="1" applyBorder="1" applyAlignment="1">
      <alignment horizontal="center" vertical="top" wrapText="1"/>
    </xf>
    <xf numFmtId="0" fontId="59" fillId="34" borderId="16" xfId="0" applyFont="1" applyFill="1" applyBorder="1" applyAlignment="1">
      <alignment horizontal="left" vertical="top" wrapText="1" indent="14"/>
    </xf>
    <xf numFmtId="0" fontId="59" fillId="34" borderId="0" xfId="0" applyFont="1" applyFill="1" applyBorder="1" applyAlignment="1">
      <alignment horizontal="left" vertical="top" wrapText="1" indent="14"/>
    </xf>
    <xf numFmtId="0" fontId="59" fillId="34" borderId="17" xfId="0" applyFont="1" applyFill="1" applyBorder="1" applyAlignment="1">
      <alignment horizontal="left" vertical="top" wrapText="1" indent="14"/>
    </xf>
    <xf numFmtId="0" fontId="59" fillId="34" borderId="16" xfId="0" applyFont="1" applyFill="1" applyBorder="1" applyAlignment="1">
      <alignment horizontal="center" vertical="top" wrapText="1"/>
    </xf>
    <xf numFmtId="0" fontId="59" fillId="34" borderId="17" xfId="0" applyFont="1" applyFill="1" applyBorder="1" applyAlignment="1">
      <alignment horizontal="center" vertical="top" wrapText="1"/>
    </xf>
    <xf numFmtId="0" fontId="60" fillId="34" borderId="28" xfId="0" applyFont="1" applyFill="1" applyBorder="1" applyAlignment="1">
      <alignment horizontal="center" vertical="center" wrapText="1"/>
    </xf>
    <xf numFmtId="0" fontId="60" fillId="34" borderId="20" xfId="0" applyFont="1" applyFill="1" applyBorder="1" applyAlignment="1">
      <alignment horizontal="left" vertical="center" wrapText="1"/>
    </xf>
    <xf numFmtId="0" fontId="60" fillId="34" borderId="22" xfId="0" applyFont="1" applyFill="1" applyBorder="1" applyAlignment="1">
      <alignment horizontal="left" vertical="center" wrapText="1"/>
    </xf>
    <xf numFmtId="0" fontId="60" fillId="34" borderId="6" xfId="0" applyFont="1" applyFill="1" applyBorder="1" applyAlignment="1">
      <alignment horizontal="center" vertical="center" wrapText="1"/>
    </xf>
    <xf numFmtId="0" fontId="60" fillId="34" borderId="0" xfId="0" applyFont="1" applyFill="1" applyBorder="1" applyAlignment="1">
      <alignment horizontal="center" vertical="center" wrapText="1"/>
    </xf>
    <xf numFmtId="0" fontId="60" fillId="34" borderId="7" xfId="0" applyFont="1" applyFill="1" applyBorder="1" applyAlignment="1">
      <alignment horizontal="center" vertical="center" wrapText="1"/>
    </xf>
    <xf numFmtId="0" fontId="60" fillId="34" borderId="10" xfId="0" applyFont="1" applyFill="1" applyBorder="1" applyAlignment="1">
      <alignment horizontal="center" vertical="center" wrapText="1"/>
    </xf>
    <xf numFmtId="0" fontId="59" fillId="34" borderId="1" xfId="104" applyFont="1" applyFill="1" applyBorder="1" applyAlignment="1">
      <alignment horizontal="center" vertical="center" wrapText="1"/>
    </xf>
    <xf numFmtId="0" fontId="59" fillId="34" borderId="51" xfId="104" applyFont="1" applyFill="1" applyBorder="1" applyAlignment="1">
      <alignment horizontal="center" vertical="center" wrapText="1"/>
    </xf>
    <xf numFmtId="0" fontId="59" fillId="34" borderId="12" xfId="104" applyFont="1" applyFill="1" applyBorder="1" applyAlignment="1">
      <alignment horizontal="center" vertical="top" wrapText="1"/>
    </xf>
    <xf numFmtId="0" fontId="59" fillId="34" borderId="13" xfId="104" applyFont="1" applyFill="1" applyBorder="1" applyAlignment="1">
      <alignment horizontal="center" vertical="top" wrapText="1"/>
    </xf>
    <xf numFmtId="0" fontId="59" fillId="34" borderId="2" xfId="104" applyFont="1" applyFill="1" applyBorder="1" applyAlignment="1">
      <alignment horizontal="center" vertical="center" wrapText="1"/>
    </xf>
    <xf numFmtId="0" fontId="59" fillId="34" borderId="3" xfId="104" applyFont="1" applyFill="1" applyBorder="1" applyAlignment="1">
      <alignment horizontal="center" vertical="center" wrapText="1"/>
    </xf>
    <xf numFmtId="0" fontId="59" fillId="34" borderId="4" xfId="104" applyFont="1" applyFill="1" applyBorder="1" applyAlignment="1">
      <alignment horizontal="center" vertical="center" wrapText="1"/>
    </xf>
    <xf numFmtId="0" fontId="59" fillId="34" borderId="6" xfId="104" applyFont="1" applyFill="1" applyBorder="1" applyAlignment="1">
      <alignment horizontal="center" vertical="top" wrapText="1"/>
    </xf>
    <xf numFmtId="0" fontId="59" fillId="34" borderId="0" xfId="104" applyFont="1" applyFill="1" applyBorder="1" applyAlignment="1">
      <alignment horizontal="center" vertical="top" wrapText="1"/>
    </xf>
    <xf numFmtId="0" fontId="59" fillId="34" borderId="7" xfId="104" applyFont="1" applyFill="1" applyBorder="1" applyAlignment="1">
      <alignment horizontal="center" vertical="top" wrapText="1"/>
    </xf>
    <xf numFmtId="0" fontId="59" fillId="34" borderId="9" xfId="104" applyFont="1" applyFill="1" applyBorder="1" applyAlignment="1">
      <alignment horizontal="center" vertical="top" wrapText="1"/>
    </xf>
    <xf numFmtId="0" fontId="59" fillId="34" borderId="10" xfId="104" applyFont="1" applyFill="1" applyBorder="1" applyAlignment="1">
      <alignment horizontal="center" vertical="top" wrapText="1"/>
    </xf>
    <xf numFmtId="0" fontId="59" fillId="34" borderId="11" xfId="104" applyFont="1" applyFill="1" applyBorder="1" applyAlignment="1">
      <alignment horizontal="center" vertical="top" wrapText="1"/>
    </xf>
  </cellXfs>
  <cellStyles count="2162">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2 2 2" xfId="2147"/>
    <cellStyle name="20% - Énfasis1 2 2 2 2 2 3" xfId="1619"/>
    <cellStyle name="20% - Énfasis1 2 2 2 2 3" xfId="825"/>
    <cellStyle name="20% - Énfasis1 2 2 2 2 3 2" xfId="1883"/>
    <cellStyle name="20% - Énfasis1 2 2 2 2 4" xfId="1355"/>
    <cellStyle name="20% - Énfasis1 2 2 2 3" xfId="428"/>
    <cellStyle name="20% - Énfasis1 2 2 2 3 2" xfId="957"/>
    <cellStyle name="20% - Énfasis1 2 2 2 3 2 2" xfId="2015"/>
    <cellStyle name="20% - Énfasis1 2 2 2 3 3" xfId="1487"/>
    <cellStyle name="20% - Énfasis1 2 2 2 4" xfId="693"/>
    <cellStyle name="20% - Énfasis1 2 2 2 4 2" xfId="1751"/>
    <cellStyle name="20% - Énfasis1 2 2 2 5" xfId="1223"/>
    <cellStyle name="20% - Énfasis1 2 2 3" xfId="229"/>
    <cellStyle name="20% - Énfasis1 2 2 3 2" xfId="495"/>
    <cellStyle name="20% - Énfasis1 2 2 3 2 2" xfId="1024"/>
    <cellStyle name="20% - Énfasis1 2 2 3 2 2 2" xfId="2082"/>
    <cellStyle name="20% - Énfasis1 2 2 3 2 3" xfId="1554"/>
    <cellStyle name="20% - Énfasis1 2 2 3 3" xfId="760"/>
    <cellStyle name="20% - Énfasis1 2 2 3 3 2" xfId="1818"/>
    <cellStyle name="20% - Énfasis1 2 2 3 4" xfId="1290"/>
    <cellStyle name="20% - Énfasis1 2 2 4" xfId="363"/>
    <cellStyle name="20% - Énfasis1 2 2 4 2" xfId="892"/>
    <cellStyle name="20% - Énfasis1 2 2 4 2 2" xfId="1950"/>
    <cellStyle name="20% - Énfasis1 2 2 4 3" xfId="1422"/>
    <cellStyle name="20% - Énfasis1 2 2 5" xfId="628"/>
    <cellStyle name="20% - Énfasis1 2 2 5 2" xfId="1686"/>
    <cellStyle name="20% - Énfasis1 2 2 6" xfId="1158"/>
    <cellStyle name="20% - Énfasis1 2 3" xfId="127"/>
    <cellStyle name="20% - Énfasis1 2 3 2" xfId="261"/>
    <cellStyle name="20% - Énfasis1 2 3 2 2" xfId="527"/>
    <cellStyle name="20% - Énfasis1 2 3 2 2 2" xfId="1056"/>
    <cellStyle name="20% - Énfasis1 2 3 2 2 2 2" xfId="2114"/>
    <cellStyle name="20% - Énfasis1 2 3 2 2 3" xfId="1586"/>
    <cellStyle name="20% - Énfasis1 2 3 2 3" xfId="792"/>
    <cellStyle name="20% - Énfasis1 2 3 2 3 2" xfId="1850"/>
    <cellStyle name="20% - Énfasis1 2 3 2 4" xfId="1322"/>
    <cellStyle name="20% - Énfasis1 2 3 3" xfId="395"/>
    <cellStyle name="20% - Énfasis1 2 3 3 2" xfId="924"/>
    <cellStyle name="20% - Énfasis1 2 3 3 2 2" xfId="1982"/>
    <cellStyle name="20% - Énfasis1 2 3 3 3" xfId="1454"/>
    <cellStyle name="20% - Énfasis1 2 3 4" xfId="660"/>
    <cellStyle name="20% - Énfasis1 2 3 4 2" xfId="1718"/>
    <cellStyle name="20% - Énfasis1 2 3 5" xfId="1190"/>
    <cellStyle name="20% - Énfasis1 2 4" xfId="197"/>
    <cellStyle name="20% - Énfasis1 2 4 2" xfId="463"/>
    <cellStyle name="20% - Énfasis1 2 4 2 2" xfId="992"/>
    <cellStyle name="20% - Énfasis1 2 4 2 2 2" xfId="2050"/>
    <cellStyle name="20% - Énfasis1 2 4 2 3" xfId="1522"/>
    <cellStyle name="20% - Énfasis1 2 4 3" xfId="728"/>
    <cellStyle name="20% - Énfasis1 2 4 3 2" xfId="1786"/>
    <cellStyle name="20% - Énfasis1 2 4 4" xfId="1258"/>
    <cellStyle name="20% - Énfasis1 2 5" xfId="330"/>
    <cellStyle name="20% - Énfasis1 2 5 2" xfId="859"/>
    <cellStyle name="20% - Énfasis1 2 5 2 2" xfId="1917"/>
    <cellStyle name="20% - Énfasis1 2 5 3" xfId="1389"/>
    <cellStyle name="20% - Énfasis1 2 6" xfId="596"/>
    <cellStyle name="20% - Énfasis1 2 6 2" xfId="1654"/>
    <cellStyle name="20% - Énfasis1 2 7" xfId="1126"/>
    <cellStyle name="20% - Énfasis1 3" xfId="63"/>
    <cellStyle name="20% - Énfasis1 3 2" xfId="141"/>
    <cellStyle name="20% - Énfasis1 3 2 2" xfId="275"/>
    <cellStyle name="20% - Énfasis1 3 2 2 2" xfId="541"/>
    <cellStyle name="20% - Énfasis1 3 2 2 2 2" xfId="1070"/>
    <cellStyle name="20% - Énfasis1 3 2 2 2 2 2" xfId="2128"/>
    <cellStyle name="20% - Énfasis1 3 2 2 2 3" xfId="1600"/>
    <cellStyle name="20% - Énfasis1 3 2 2 3" xfId="806"/>
    <cellStyle name="20% - Énfasis1 3 2 2 3 2" xfId="1864"/>
    <cellStyle name="20% - Énfasis1 3 2 2 4" xfId="1336"/>
    <cellStyle name="20% - Énfasis1 3 2 3" xfId="409"/>
    <cellStyle name="20% - Énfasis1 3 2 3 2" xfId="938"/>
    <cellStyle name="20% - Énfasis1 3 2 3 2 2" xfId="1996"/>
    <cellStyle name="20% - Énfasis1 3 2 3 3" xfId="1468"/>
    <cellStyle name="20% - Énfasis1 3 2 4" xfId="674"/>
    <cellStyle name="20% - Énfasis1 3 2 4 2" xfId="1732"/>
    <cellStyle name="20% - Énfasis1 3 2 5" xfId="1204"/>
    <cellStyle name="20% - Énfasis1 3 3" xfId="211"/>
    <cellStyle name="20% - Énfasis1 3 3 2" xfId="477"/>
    <cellStyle name="20% - Énfasis1 3 3 2 2" xfId="1006"/>
    <cellStyle name="20% - Énfasis1 3 3 2 2 2" xfId="2064"/>
    <cellStyle name="20% - Énfasis1 3 3 2 3" xfId="1536"/>
    <cellStyle name="20% - Énfasis1 3 3 3" xfId="742"/>
    <cellStyle name="20% - Énfasis1 3 3 3 2" xfId="1800"/>
    <cellStyle name="20% - Énfasis1 3 3 4" xfId="1272"/>
    <cellStyle name="20% - Énfasis1 3 4" xfId="344"/>
    <cellStyle name="20% - Énfasis1 3 4 2" xfId="873"/>
    <cellStyle name="20% - Énfasis1 3 4 2 2" xfId="1931"/>
    <cellStyle name="20% - Énfasis1 3 4 3" xfId="1403"/>
    <cellStyle name="20% - Énfasis1 3 5" xfId="610"/>
    <cellStyle name="20% - Énfasis1 3 5 2" xfId="1668"/>
    <cellStyle name="20% - Énfasis1 3 6" xfId="1140"/>
    <cellStyle name="20% - Énfasis1 4" xfId="107"/>
    <cellStyle name="20% - Énfasis1 4 2" xfId="243"/>
    <cellStyle name="20% - Énfasis1 4 2 2" xfId="509"/>
    <cellStyle name="20% - Énfasis1 4 2 2 2" xfId="1038"/>
    <cellStyle name="20% - Énfasis1 4 2 2 2 2" xfId="2096"/>
    <cellStyle name="20% - Énfasis1 4 2 2 3" xfId="1568"/>
    <cellStyle name="20% - Énfasis1 4 2 3" xfId="774"/>
    <cellStyle name="20% - Énfasis1 4 2 3 2" xfId="1832"/>
    <cellStyle name="20% - Énfasis1 4 2 4" xfId="1304"/>
    <cellStyle name="20% - Énfasis1 4 3" xfId="377"/>
    <cellStyle name="20% - Énfasis1 4 3 2" xfId="906"/>
    <cellStyle name="20% - Énfasis1 4 3 2 2" xfId="1964"/>
    <cellStyle name="20% - Énfasis1 4 3 3" xfId="1436"/>
    <cellStyle name="20% - Énfasis1 4 4" xfId="642"/>
    <cellStyle name="20% - Énfasis1 4 4 2" xfId="1700"/>
    <cellStyle name="20% - Énfasis1 4 5" xfId="1172"/>
    <cellStyle name="20% - Énfasis1 5" xfId="176"/>
    <cellStyle name="20% - Énfasis1 5 2" xfId="444"/>
    <cellStyle name="20% - Énfasis1 5 2 2" xfId="973"/>
    <cellStyle name="20% - Énfasis1 5 2 2 2" xfId="2031"/>
    <cellStyle name="20% - Énfasis1 5 2 3" xfId="1503"/>
    <cellStyle name="20% - Énfasis1 5 3" xfId="709"/>
    <cellStyle name="20% - Énfasis1 5 3 2" xfId="1767"/>
    <cellStyle name="20% - Énfasis1 5 4" xfId="1239"/>
    <cellStyle name="20% - Énfasis1 6" xfId="310"/>
    <cellStyle name="20% - Énfasis1 6 2" xfId="841"/>
    <cellStyle name="20% - Énfasis1 6 2 2" xfId="1899"/>
    <cellStyle name="20% - Énfasis1 6 3" xfId="1371"/>
    <cellStyle name="20% - Énfasis1 7" xfId="576"/>
    <cellStyle name="20% - Énfasis1 7 2" xfId="1635"/>
    <cellStyle name="20% - Énfasis1 8" xfId="1105"/>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2 2 2" xfId="2149"/>
    <cellStyle name="20% - Énfasis2 2 2 2 2 2 3" xfId="1621"/>
    <cellStyle name="20% - Énfasis2 2 2 2 2 3" xfId="827"/>
    <cellStyle name="20% - Énfasis2 2 2 2 2 3 2" xfId="1885"/>
    <cellStyle name="20% - Énfasis2 2 2 2 2 4" xfId="1357"/>
    <cellStyle name="20% - Énfasis2 2 2 2 3" xfId="430"/>
    <cellStyle name="20% - Énfasis2 2 2 2 3 2" xfId="959"/>
    <cellStyle name="20% - Énfasis2 2 2 2 3 2 2" xfId="2017"/>
    <cellStyle name="20% - Énfasis2 2 2 2 3 3" xfId="1489"/>
    <cellStyle name="20% - Énfasis2 2 2 2 4" xfId="695"/>
    <cellStyle name="20% - Énfasis2 2 2 2 4 2" xfId="1753"/>
    <cellStyle name="20% - Énfasis2 2 2 2 5" xfId="1225"/>
    <cellStyle name="20% - Énfasis2 2 2 3" xfId="231"/>
    <cellStyle name="20% - Énfasis2 2 2 3 2" xfId="497"/>
    <cellStyle name="20% - Énfasis2 2 2 3 2 2" xfId="1026"/>
    <cellStyle name="20% - Énfasis2 2 2 3 2 2 2" xfId="2084"/>
    <cellStyle name="20% - Énfasis2 2 2 3 2 3" xfId="1556"/>
    <cellStyle name="20% - Énfasis2 2 2 3 3" xfId="762"/>
    <cellStyle name="20% - Énfasis2 2 2 3 3 2" xfId="1820"/>
    <cellStyle name="20% - Énfasis2 2 2 3 4" xfId="1292"/>
    <cellStyle name="20% - Énfasis2 2 2 4" xfId="365"/>
    <cellStyle name="20% - Énfasis2 2 2 4 2" xfId="894"/>
    <cellStyle name="20% - Énfasis2 2 2 4 2 2" xfId="1952"/>
    <cellStyle name="20% - Énfasis2 2 2 4 3" xfId="1424"/>
    <cellStyle name="20% - Énfasis2 2 2 5" xfId="630"/>
    <cellStyle name="20% - Énfasis2 2 2 5 2" xfId="1688"/>
    <cellStyle name="20% - Énfasis2 2 2 6" xfId="1160"/>
    <cellStyle name="20% - Énfasis2 2 3" xfId="129"/>
    <cellStyle name="20% - Énfasis2 2 3 2" xfId="263"/>
    <cellStyle name="20% - Énfasis2 2 3 2 2" xfId="529"/>
    <cellStyle name="20% - Énfasis2 2 3 2 2 2" xfId="1058"/>
    <cellStyle name="20% - Énfasis2 2 3 2 2 2 2" xfId="2116"/>
    <cellStyle name="20% - Énfasis2 2 3 2 2 3" xfId="1588"/>
    <cellStyle name="20% - Énfasis2 2 3 2 3" xfId="794"/>
    <cellStyle name="20% - Énfasis2 2 3 2 3 2" xfId="1852"/>
    <cellStyle name="20% - Énfasis2 2 3 2 4" xfId="1324"/>
    <cellStyle name="20% - Énfasis2 2 3 3" xfId="397"/>
    <cellStyle name="20% - Énfasis2 2 3 3 2" xfId="926"/>
    <cellStyle name="20% - Énfasis2 2 3 3 2 2" xfId="1984"/>
    <cellStyle name="20% - Énfasis2 2 3 3 3" xfId="1456"/>
    <cellStyle name="20% - Énfasis2 2 3 4" xfId="662"/>
    <cellStyle name="20% - Énfasis2 2 3 4 2" xfId="1720"/>
    <cellStyle name="20% - Énfasis2 2 3 5" xfId="1192"/>
    <cellStyle name="20% - Énfasis2 2 4" xfId="199"/>
    <cellStyle name="20% - Énfasis2 2 4 2" xfId="465"/>
    <cellStyle name="20% - Énfasis2 2 4 2 2" xfId="994"/>
    <cellStyle name="20% - Énfasis2 2 4 2 2 2" xfId="2052"/>
    <cellStyle name="20% - Énfasis2 2 4 2 3" xfId="1524"/>
    <cellStyle name="20% - Énfasis2 2 4 3" xfId="730"/>
    <cellStyle name="20% - Énfasis2 2 4 3 2" xfId="1788"/>
    <cellStyle name="20% - Énfasis2 2 4 4" xfId="1260"/>
    <cellStyle name="20% - Énfasis2 2 5" xfId="332"/>
    <cellStyle name="20% - Énfasis2 2 5 2" xfId="861"/>
    <cellStyle name="20% - Énfasis2 2 5 2 2" xfId="1919"/>
    <cellStyle name="20% - Énfasis2 2 5 3" xfId="1391"/>
    <cellStyle name="20% - Énfasis2 2 6" xfId="598"/>
    <cellStyle name="20% - Énfasis2 2 6 2" xfId="1656"/>
    <cellStyle name="20% - Énfasis2 2 7" xfId="1128"/>
    <cellStyle name="20% - Énfasis2 3" xfId="65"/>
    <cellStyle name="20% - Énfasis2 3 2" xfId="143"/>
    <cellStyle name="20% - Énfasis2 3 2 2" xfId="277"/>
    <cellStyle name="20% - Énfasis2 3 2 2 2" xfId="543"/>
    <cellStyle name="20% - Énfasis2 3 2 2 2 2" xfId="1072"/>
    <cellStyle name="20% - Énfasis2 3 2 2 2 2 2" xfId="2130"/>
    <cellStyle name="20% - Énfasis2 3 2 2 2 3" xfId="1602"/>
    <cellStyle name="20% - Énfasis2 3 2 2 3" xfId="808"/>
    <cellStyle name="20% - Énfasis2 3 2 2 3 2" xfId="1866"/>
    <cellStyle name="20% - Énfasis2 3 2 2 4" xfId="1338"/>
    <cellStyle name="20% - Énfasis2 3 2 3" xfId="411"/>
    <cellStyle name="20% - Énfasis2 3 2 3 2" xfId="940"/>
    <cellStyle name="20% - Énfasis2 3 2 3 2 2" xfId="1998"/>
    <cellStyle name="20% - Énfasis2 3 2 3 3" xfId="1470"/>
    <cellStyle name="20% - Énfasis2 3 2 4" xfId="676"/>
    <cellStyle name="20% - Énfasis2 3 2 4 2" xfId="1734"/>
    <cellStyle name="20% - Énfasis2 3 2 5" xfId="1206"/>
    <cellStyle name="20% - Énfasis2 3 3" xfId="213"/>
    <cellStyle name="20% - Énfasis2 3 3 2" xfId="479"/>
    <cellStyle name="20% - Énfasis2 3 3 2 2" xfId="1008"/>
    <cellStyle name="20% - Énfasis2 3 3 2 2 2" xfId="2066"/>
    <cellStyle name="20% - Énfasis2 3 3 2 3" xfId="1538"/>
    <cellStyle name="20% - Énfasis2 3 3 3" xfId="744"/>
    <cellStyle name="20% - Énfasis2 3 3 3 2" xfId="1802"/>
    <cellStyle name="20% - Énfasis2 3 3 4" xfId="1274"/>
    <cellStyle name="20% - Énfasis2 3 4" xfId="346"/>
    <cellStyle name="20% - Énfasis2 3 4 2" xfId="875"/>
    <cellStyle name="20% - Énfasis2 3 4 2 2" xfId="1933"/>
    <cellStyle name="20% - Énfasis2 3 4 3" xfId="1405"/>
    <cellStyle name="20% - Énfasis2 3 5" xfId="612"/>
    <cellStyle name="20% - Énfasis2 3 5 2" xfId="1670"/>
    <cellStyle name="20% - Énfasis2 3 6" xfId="1142"/>
    <cellStyle name="20% - Énfasis2 4" xfId="109"/>
    <cellStyle name="20% - Énfasis2 4 2" xfId="245"/>
    <cellStyle name="20% - Énfasis2 4 2 2" xfId="511"/>
    <cellStyle name="20% - Énfasis2 4 2 2 2" xfId="1040"/>
    <cellStyle name="20% - Énfasis2 4 2 2 2 2" xfId="2098"/>
    <cellStyle name="20% - Énfasis2 4 2 2 3" xfId="1570"/>
    <cellStyle name="20% - Énfasis2 4 2 3" xfId="776"/>
    <cellStyle name="20% - Énfasis2 4 2 3 2" xfId="1834"/>
    <cellStyle name="20% - Énfasis2 4 2 4" xfId="1306"/>
    <cellStyle name="20% - Énfasis2 4 3" xfId="379"/>
    <cellStyle name="20% - Énfasis2 4 3 2" xfId="908"/>
    <cellStyle name="20% - Énfasis2 4 3 2 2" xfId="1966"/>
    <cellStyle name="20% - Énfasis2 4 3 3" xfId="1438"/>
    <cellStyle name="20% - Énfasis2 4 4" xfId="644"/>
    <cellStyle name="20% - Énfasis2 4 4 2" xfId="1702"/>
    <cellStyle name="20% - Énfasis2 4 5" xfId="1174"/>
    <cellStyle name="20% - Énfasis2 5" xfId="178"/>
    <cellStyle name="20% - Énfasis2 5 2" xfId="446"/>
    <cellStyle name="20% - Énfasis2 5 2 2" xfId="975"/>
    <cellStyle name="20% - Énfasis2 5 2 2 2" xfId="2033"/>
    <cellStyle name="20% - Énfasis2 5 2 3" xfId="1505"/>
    <cellStyle name="20% - Énfasis2 5 3" xfId="711"/>
    <cellStyle name="20% - Énfasis2 5 3 2" xfId="1769"/>
    <cellStyle name="20% - Énfasis2 5 4" xfId="1241"/>
    <cellStyle name="20% - Énfasis2 6" xfId="312"/>
    <cellStyle name="20% - Énfasis2 6 2" xfId="843"/>
    <cellStyle name="20% - Énfasis2 6 2 2" xfId="1901"/>
    <cellStyle name="20% - Énfasis2 6 3" xfId="1373"/>
    <cellStyle name="20% - Énfasis2 7" xfId="578"/>
    <cellStyle name="20% - Énfasis2 7 2" xfId="1637"/>
    <cellStyle name="20% - Énfasis2 8" xfId="1107"/>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2 2 2" xfId="2151"/>
    <cellStyle name="20% - Énfasis3 2 2 2 2 2 3" xfId="1623"/>
    <cellStyle name="20% - Énfasis3 2 2 2 2 3" xfId="829"/>
    <cellStyle name="20% - Énfasis3 2 2 2 2 3 2" xfId="1887"/>
    <cellStyle name="20% - Énfasis3 2 2 2 2 4" xfId="1359"/>
    <cellStyle name="20% - Énfasis3 2 2 2 3" xfId="432"/>
    <cellStyle name="20% - Énfasis3 2 2 2 3 2" xfId="961"/>
    <cellStyle name="20% - Énfasis3 2 2 2 3 2 2" xfId="2019"/>
    <cellStyle name="20% - Énfasis3 2 2 2 3 3" xfId="1491"/>
    <cellStyle name="20% - Énfasis3 2 2 2 4" xfId="697"/>
    <cellStyle name="20% - Énfasis3 2 2 2 4 2" xfId="1755"/>
    <cellStyle name="20% - Énfasis3 2 2 2 5" xfId="1227"/>
    <cellStyle name="20% - Énfasis3 2 2 3" xfId="233"/>
    <cellStyle name="20% - Énfasis3 2 2 3 2" xfId="499"/>
    <cellStyle name="20% - Énfasis3 2 2 3 2 2" xfId="1028"/>
    <cellStyle name="20% - Énfasis3 2 2 3 2 2 2" xfId="2086"/>
    <cellStyle name="20% - Énfasis3 2 2 3 2 3" xfId="1558"/>
    <cellStyle name="20% - Énfasis3 2 2 3 3" xfId="764"/>
    <cellStyle name="20% - Énfasis3 2 2 3 3 2" xfId="1822"/>
    <cellStyle name="20% - Énfasis3 2 2 3 4" xfId="1294"/>
    <cellStyle name="20% - Énfasis3 2 2 4" xfId="367"/>
    <cellStyle name="20% - Énfasis3 2 2 4 2" xfId="896"/>
    <cellStyle name="20% - Énfasis3 2 2 4 2 2" xfId="1954"/>
    <cellStyle name="20% - Énfasis3 2 2 4 3" xfId="1426"/>
    <cellStyle name="20% - Énfasis3 2 2 5" xfId="632"/>
    <cellStyle name="20% - Énfasis3 2 2 5 2" xfId="1690"/>
    <cellStyle name="20% - Énfasis3 2 2 6" xfId="1162"/>
    <cellStyle name="20% - Énfasis3 2 3" xfId="131"/>
    <cellStyle name="20% - Énfasis3 2 3 2" xfId="265"/>
    <cellStyle name="20% - Énfasis3 2 3 2 2" xfId="531"/>
    <cellStyle name="20% - Énfasis3 2 3 2 2 2" xfId="1060"/>
    <cellStyle name="20% - Énfasis3 2 3 2 2 2 2" xfId="2118"/>
    <cellStyle name="20% - Énfasis3 2 3 2 2 3" xfId="1590"/>
    <cellStyle name="20% - Énfasis3 2 3 2 3" xfId="796"/>
    <cellStyle name="20% - Énfasis3 2 3 2 3 2" xfId="1854"/>
    <cellStyle name="20% - Énfasis3 2 3 2 4" xfId="1326"/>
    <cellStyle name="20% - Énfasis3 2 3 3" xfId="399"/>
    <cellStyle name="20% - Énfasis3 2 3 3 2" xfId="928"/>
    <cellStyle name="20% - Énfasis3 2 3 3 2 2" xfId="1986"/>
    <cellStyle name="20% - Énfasis3 2 3 3 3" xfId="1458"/>
    <cellStyle name="20% - Énfasis3 2 3 4" xfId="664"/>
    <cellStyle name="20% - Énfasis3 2 3 4 2" xfId="1722"/>
    <cellStyle name="20% - Énfasis3 2 3 5" xfId="1194"/>
    <cellStyle name="20% - Énfasis3 2 4" xfId="201"/>
    <cellStyle name="20% - Énfasis3 2 4 2" xfId="467"/>
    <cellStyle name="20% - Énfasis3 2 4 2 2" xfId="996"/>
    <cellStyle name="20% - Énfasis3 2 4 2 2 2" xfId="2054"/>
    <cellStyle name="20% - Énfasis3 2 4 2 3" xfId="1526"/>
    <cellStyle name="20% - Énfasis3 2 4 3" xfId="732"/>
    <cellStyle name="20% - Énfasis3 2 4 3 2" xfId="1790"/>
    <cellStyle name="20% - Énfasis3 2 4 4" xfId="1262"/>
    <cellStyle name="20% - Énfasis3 2 5" xfId="334"/>
    <cellStyle name="20% - Énfasis3 2 5 2" xfId="863"/>
    <cellStyle name="20% - Énfasis3 2 5 2 2" xfId="1921"/>
    <cellStyle name="20% - Énfasis3 2 5 3" xfId="1393"/>
    <cellStyle name="20% - Énfasis3 2 6" xfId="600"/>
    <cellStyle name="20% - Énfasis3 2 6 2" xfId="1658"/>
    <cellStyle name="20% - Énfasis3 2 7" xfId="1130"/>
    <cellStyle name="20% - Énfasis3 3" xfId="67"/>
    <cellStyle name="20% - Énfasis3 3 2" xfId="145"/>
    <cellStyle name="20% - Énfasis3 3 2 2" xfId="279"/>
    <cellStyle name="20% - Énfasis3 3 2 2 2" xfId="545"/>
    <cellStyle name="20% - Énfasis3 3 2 2 2 2" xfId="1074"/>
    <cellStyle name="20% - Énfasis3 3 2 2 2 2 2" xfId="2132"/>
    <cellStyle name="20% - Énfasis3 3 2 2 2 3" xfId="1604"/>
    <cellStyle name="20% - Énfasis3 3 2 2 3" xfId="810"/>
    <cellStyle name="20% - Énfasis3 3 2 2 3 2" xfId="1868"/>
    <cellStyle name="20% - Énfasis3 3 2 2 4" xfId="1340"/>
    <cellStyle name="20% - Énfasis3 3 2 3" xfId="413"/>
    <cellStyle name="20% - Énfasis3 3 2 3 2" xfId="942"/>
    <cellStyle name="20% - Énfasis3 3 2 3 2 2" xfId="2000"/>
    <cellStyle name="20% - Énfasis3 3 2 3 3" xfId="1472"/>
    <cellStyle name="20% - Énfasis3 3 2 4" xfId="678"/>
    <cellStyle name="20% - Énfasis3 3 2 4 2" xfId="1736"/>
    <cellStyle name="20% - Énfasis3 3 2 5" xfId="1208"/>
    <cellStyle name="20% - Énfasis3 3 3" xfId="215"/>
    <cellStyle name="20% - Énfasis3 3 3 2" xfId="481"/>
    <cellStyle name="20% - Énfasis3 3 3 2 2" xfId="1010"/>
    <cellStyle name="20% - Énfasis3 3 3 2 2 2" xfId="2068"/>
    <cellStyle name="20% - Énfasis3 3 3 2 3" xfId="1540"/>
    <cellStyle name="20% - Énfasis3 3 3 3" xfId="746"/>
    <cellStyle name="20% - Énfasis3 3 3 3 2" xfId="1804"/>
    <cellStyle name="20% - Énfasis3 3 3 4" xfId="1276"/>
    <cellStyle name="20% - Énfasis3 3 4" xfId="348"/>
    <cellStyle name="20% - Énfasis3 3 4 2" xfId="877"/>
    <cellStyle name="20% - Énfasis3 3 4 2 2" xfId="1935"/>
    <cellStyle name="20% - Énfasis3 3 4 3" xfId="1407"/>
    <cellStyle name="20% - Énfasis3 3 5" xfId="614"/>
    <cellStyle name="20% - Énfasis3 3 5 2" xfId="1672"/>
    <cellStyle name="20% - Énfasis3 3 6" xfId="1144"/>
    <cellStyle name="20% - Énfasis3 4" xfId="111"/>
    <cellStyle name="20% - Énfasis3 4 2" xfId="247"/>
    <cellStyle name="20% - Énfasis3 4 2 2" xfId="513"/>
    <cellStyle name="20% - Énfasis3 4 2 2 2" xfId="1042"/>
    <cellStyle name="20% - Énfasis3 4 2 2 2 2" xfId="2100"/>
    <cellStyle name="20% - Énfasis3 4 2 2 3" xfId="1572"/>
    <cellStyle name="20% - Énfasis3 4 2 3" xfId="778"/>
    <cellStyle name="20% - Énfasis3 4 2 3 2" xfId="1836"/>
    <cellStyle name="20% - Énfasis3 4 2 4" xfId="1308"/>
    <cellStyle name="20% - Énfasis3 4 3" xfId="381"/>
    <cellStyle name="20% - Énfasis3 4 3 2" xfId="910"/>
    <cellStyle name="20% - Énfasis3 4 3 2 2" xfId="1968"/>
    <cellStyle name="20% - Énfasis3 4 3 3" xfId="1440"/>
    <cellStyle name="20% - Énfasis3 4 4" xfId="646"/>
    <cellStyle name="20% - Énfasis3 4 4 2" xfId="1704"/>
    <cellStyle name="20% - Énfasis3 4 5" xfId="1176"/>
    <cellStyle name="20% - Énfasis3 5" xfId="180"/>
    <cellStyle name="20% - Énfasis3 5 2" xfId="448"/>
    <cellStyle name="20% - Énfasis3 5 2 2" xfId="977"/>
    <cellStyle name="20% - Énfasis3 5 2 2 2" xfId="2035"/>
    <cellStyle name="20% - Énfasis3 5 2 3" xfId="1507"/>
    <cellStyle name="20% - Énfasis3 5 3" xfId="713"/>
    <cellStyle name="20% - Énfasis3 5 3 2" xfId="1771"/>
    <cellStyle name="20% - Énfasis3 5 4" xfId="1243"/>
    <cellStyle name="20% - Énfasis3 6" xfId="314"/>
    <cellStyle name="20% - Énfasis3 6 2" xfId="845"/>
    <cellStyle name="20% - Énfasis3 6 2 2" xfId="1903"/>
    <cellStyle name="20% - Énfasis3 6 3" xfId="1375"/>
    <cellStyle name="20% - Énfasis3 7" xfId="580"/>
    <cellStyle name="20% - Énfasis3 7 2" xfId="1639"/>
    <cellStyle name="20% - Énfasis3 8" xfId="1109"/>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2 2 2" xfId="2153"/>
    <cellStyle name="20% - Énfasis4 2 2 2 2 2 3" xfId="1625"/>
    <cellStyle name="20% - Énfasis4 2 2 2 2 3" xfId="831"/>
    <cellStyle name="20% - Énfasis4 2 2 2 2 3 2" xfId="1889"/>
    <cellStyle name="20% - Énfasis4 2 2 2 2 4" xfId="1361"/>
    <cellStyle name="20% - Énfasis4 2 2 2 3" xfId="434"/>
    <cellStyle name="20% - Énfasis4 2 2 2 3 2" xfId="963"/>
    <cellStyle name="20% - Énfasis4 2 2 2 3 2 2" xfId="2021"/>
    <cellStyle name="20% - Énfasis4 2 2 2 3 3" xfId="1493"/>
    <cellStyle name="20% - Énfasis4 2 2 2 4" xfId="699"/>
    <cellStyle name="20% - Énfasis4 2 2 2 4 2" xfId="1757"/>
    <cellStyle name="20% - Énfasis4 2 2 2 5" xfId="1229"/>
    <cellStyle name="20% - Énfasis4 2 2 3" xfId="235"/>
    <cellStyle name="20% - Énfasis4 2 2 3 2" xfId="501"/>
    <cellStyle name="20% - Énfasis4 2 2 3 2 2" xfId="1030"/>
    <cellStyle name="20% - Énfasis4 2 2 3 2 2 2" xfId="2088"/>
    <cellStyle name="20% - Énfasis4 2 2 3 2 3" xfId="1560"/>
    <cellStyle name="20% - Énfasis4 2 2 3 3" xfId="766"/>
    <cellStyle name="20% - Énfasis4 2 2 3 3 2" xfId="1824"/>
    <cellStyle name="20% - Énfasis4 2 2 3 4" xfId="1296"/>
    <cellStyle name="20% - Énfasis4 2 2 4" xfId="369"/>
    <cellStyle name="20% - Énfasis4 2 2 4 2" xfId="898"/>
    <cellStyle name="20% - Énfasis4 2 2 4 2 2" xfId="1956"/>
    <cellStyle name="20% - Énfasis4 2 2 4 3" xfId="1428"/>
    <cellStyle name="20% - Énfasis4 2 2 5" xfId="634"/>
    <cellStyle name="20% - Énfasis4 2 2 5 2" xfId="1692"/>
    <cellStyle name="20% - Énfasis4 2 2 6" xfId="1164"/>
    <cellStyle name="20% - Énfasis4 2 3" xfId="133"/>
    <cellStyle name="20% - Énfasis4 2 3 2" xfId="267"/>
    <cellStyle name="20% - Énfasis4 2 3 2 2" xfId="533"/>
    <cellStyle name="20% - Énfasis4 2 3 2 2 2" xfId="1062"/>
    <cellStyle name="20% - Énfasis4 2 3 2 2 2 2" xfId="2120"/>
    <cellStyle name="20% - Énfasis4 2 3 2 2 3" xfId="1592"/>
    <cellStyle name="20% - Énfasis4 2 3 2 3" xfId="798"/>
    <cellStyle name="20% - Énfasis4 2 3 2 3 2" xfId="1856"/>
    <cellStyle name="20% - Énfasis4 2 3 2 4" xfId="1328"/>
    <cellStyle name="20% - Énfasis4 2 3 3" xfId="401"/>
    <cellStyle name="20% - Énfasis4 2 3 3 2" xfId="930"/>
    <cellStyle name="20% - Énfasis4 2 3 3 2 2" xfId="1988"/>
    <cellStyle name="20% - Énfasis4 2 3 3 3" xfId="1460"/>
    <cellStyle name="20% - Énfasis4 2 3 4" xfId="666"/>
    <cellStyle name="20% - Énfasis4 2 3 4 2" xfId="1724"/>
    <cellStyle name="20% - Énfasis4 2 3 5" xfId="1196"/>
    <cellStyle name="20% - Énfasis4 2 4" xfId="203"/>
    <cellStyle name="20% - Énfasis4 2 4 2" xfId="469"/>
    <cellStyle name="20% - Énfasis4 2 4 2 2" xfId="998"/>
    <cellStyle name="20% - Énfasis4 2 4 2 2 2" xfId="2056"/>
    <cellStyle name="20% - Énfasis4 2 4 2 3" xfId="1528"/>
    <cellStyle name="20% - Énfasis4 2 4 3" xfId="734"/>
    <cellStyle name="20% - Énfasis4 2 4 3 2" xfId="1792"/>
    <cellStyle name="20% - Énfasis4 2 4 4" xfId="1264"/>
    <cellStyle name="20% - Énfasis4 2 5" xfId="336"/>
    <cellStyle name="20% - Énfasis4 2 5 2" xfId="865"/>
    <cellStyle name="20% - Énfasis4 2 5 2 2" xfId="1923"/>
    <cellStyle name="20% - Énfasis4 2 5 3" xfId="1395"/>
    <cellStyle name="20% - Énfasis4 2 6" xfId="602"/>
    <cellStyle name="20% - Énfasis4 2 6 2" xfId="1660"/>
    <cellStyle name="20% - Énfasis4 2 7" xfId="1132"/>
    <cellStyle name="20% - Énfasis4 3" xfId="69"/>
    <cellStyle name="20% - Énfasis4 3 2" xfId="147"/>
    <cellStyle name="20% - Énfasis4 3 2 2" xfId="281"/>
    <cellStyle name="20% - Énfasis4 3 2 2 2" xfId="547"/>
    <cellStyle name="20% - Énfasis4 3 2 2 2 2" xfId="1076"/>
    <cellStyle name="20% - Énfasis4 3 2 2 2 2 2" xfId="2134"/>
    <cellStyle name="20% - Énfasis4 3 2 2 2 3" xfId="1606"/>
    <cellStyle name="20% - Énfasis4 3 2 2 3" xfId="812"/>
    <cellStyle name="20% - Énfasis4 3 2 2 3 2" xfId="1870"/>
    <cellStyle name="20% - Énfasis4 3 2 2 4" xfId="1342"/>
    <cellStyle name="20% - Énfasis4 3 2 3" xfId="415"/>
    <cellStyle name="20% - Énfasis4 3 2 3 2" xfId="944"/>
    <cellStyle name="20% - Énfasis4 3 2 3 2 2" xfId="2002"/>
    <cellStyle name="20% - Énfasis4 3 2 3 3" xfId="1474"/>
    <cellStyle name="20% - Énfasis4 3 2 4" xfId="680"/>
    <cellStyle name="20% - Énfasis4 3 2 4 2" xfId="1738"/>
    <cellStyle name="20% - Énfasis4 3 2 5" xfId="1210"/>
    <cellStyle name="20% - Énfasis4 3 3" xfId="217"/>
    <cellStyle name="20% - Énfasis4 3 3 2" xfId="483"/>
    <cellStyle name="20% - Énfasis4 3 3 2 2" xfId="1012"/>
    <cellStyle name="20% - Énfasis4 3 3 2 2 2" xfId="2070"/>
    <cellStyle name="20% - Énfasis4 3 3 2 3" xfId="1542"/>
    <cellStyle name="20% - Énfasis4 3 3 3" xfId="748"/>
    <cellStyle name="20% - Énfasis4 3 3 3 2" xfId="1806"/>
    <cellStyle name="20% - Énfasis4 3 3 4" xfId="1278"/>
    <cellStyle name="20% - Énfasis4 3 4" xfId="350"/>
    <cellStyle name="20% - Énfasis4 3 4 2" xfId="879"/>
    <cellStyle name="20% - Énfasis4 3 4 2 2" xfId="1937"/>
    <cellStyle name="20% - Énfasis4 3 4 3" xfId="1409"/>
    <cellStyle name="20% - Énfasis4 3 5" xfId="616"/>
    <cellStyle name="20% - Énfasis4 3 5 2" xfId="1674"/>
    <cellStyle name="20% - Énfasis4 3 6" xfId="1146"/>
    <cellStyle name="20% - Énfasis4 4" xfId="113"/>
    <cellStyle name="20% - Énfasis4 4 2" xfId="249"/>
    <cellStyle name="20% - Énfasis4 4 2 2" xfId="515"/>
    <cellStyle name="20% - Énfasis4 4 2 2 2" xfId="1044"/>
    <cellStyle name="20% - Énfasis4 4 2 2 2 2" xfId="2102"/>
    <cellStyle name="20% - Énfasis4 4 2 2 3" xfId="1574"/>
    <cellStyle name="20% - Énfasis4 4 2 3" xfId="780"/>
    <cellStyle name="20% - Énfasis4 4 2 3 2" xfId="1838"/>
    <cellStyle name="20% - Énfasis4 4 2 4" xfId="1310"/>
    <cellStyle name="20% - Énfasis4 4 3" xfId="383"/>
    <cellStyle name="20% - Énfasis4 4 3 2" xfId="912"/>
    <cellStyle name="20% - Énfasis4 4 3 2 2" xfId="1970"/>
    <cellStyle name="20% - Énfasis4 4 3 3" xfId="1442"/>
    <cellStyle name="20% - Énfasis4 4 4" xfId="648"/>
    <cellStyle name="20% - Énfasis4 4 4 2" xfId="1706"/>
    <cellStyle name="20% - Énfasis4 4 5" xfId="1178"/>
    <cellStyle name="20% - Énfasis4 5" xfId="182"/>
    <cellStyle name="20% - Énfasis4 5 2" xfId="450"/>
    <cellStyle name="20% - Énfasis4 5 2 2" xfId="979"/>
    <cellStyle name="20% - Énfasis4 5 2 2 2" xfId="2037"/>
    <cellStyle name="20% - Énfasis4 5 2 3" xfId="1509"/>
    <cellStyle name="20% - Énfasis4 5 3" xfId="715"/>
    <cellStyle name="20% - Énfasis4 5 3 2" xfId="1773"/>
    <cellStyle name="20% - Énfasis4 5 4" xfId="1245"/>
    <cellStyle name="20% - Énfasis4 6" xfId="316"/>
    <cellStyle name="20% - Énfasis4 6 2" xfId="847"/>
    <cellStyle name="20% - Énfasis4 6 2 2" xfId="1905"/>
    <cellStyle name="20% - Énfasis4 6 3" xfId="1377"/>
    <cellStyle name="20% - Énfasis4 7" xfId="582"/>
    <cellStyle name="20% - Énfasis4 7 2" xfId="1641"/>
    <cellStyle name="20% - Énfasis4 8" xfId="1111"/>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2 2 2" xfId="2155"/>
    <cellStyle name="20% - Énfasis5 2 2 2 2 2 3" xfId="1627"/>
    <cellStyle name="20% - Énfasis5 2 2 2 2 3" xfId="833"/>
    <cellStyle name="20% - Énfasis5 2 2 2 2 3 2" xfId="1891"/>
    <cellStyle name="20% - Énfasis5 2 2 2 2 4" xfId="1363"/>
    <cellStyle name="20% - Énfasis5 2 2 2 3" xfId="436"/>
    <cellStyle name="20% - Énfasis5 2 2 2 3 2" xfId="965"/>
    <cellStyle name="20% - Énfasis5 2 2 2 3 2 2" xfId="2023"/>
    <cellStyle name="20% - Énfasis5 2 2 2 3 3" xfId="1495"/>
    <cellStyle name="20% - Énfasis5 2 2 2 4" xfId="701"/>
    <cellStyle name="20% - Énfasis5 2 2 2 4 2" xfId="1759"/>
    <cellStyle name="20% - Énfasis5 2 2 2 5" xfId="1231"/>
    <cellStyle name="20% - Énfasis5 2 2 3" xfId="237"/>
    <cellStyle name="20% - Énfasis5 2 2 3 2" xfId="503"/>
    <cellStyle name="20% - Énfasis5 2 2 3 2 2" xfId="1032"/>
    <cellStyle name="20% - Énfasis5 2 2 3 2 2 2" xfId="2090"/>
    <cellStyle name="20% - Énfasis5 2 2 3 2 3" xfId="1562"/>
    <cellStyle name="20% - Énfasis5 2 2 3 3" xfId="768"/>
    <cellStyle name="20% - Énfasis5 2 2 3 3 2" xfId="1826"/>
    <cellStyle name="20% - Énfasis5 2 2 3 4" xfId="1298"/>
    <cellStyle name="20% - Énfasis5 2 2 4" xfId="371"/>
    <cellStyle name="20% - Énfasis5 2 2 4 2" xfId="900"/>
    <cellStyle name="20% - Énfasis5 2 2 4 2 2" xfId="1958"/>
    <cellStyle name="20% - Énfasis5 2 2 4 3" xfId="1430"/>
    <cellStyle name="20% - Énfasis5 2 2 5" xfId="636"/>
    <cellStyle name="20% - Énfasis5 2 2 5 2" xfId="1694"/>
    <cellStyle name="20% - Énfasis5 2 2 6" xfId="1166"/>
    <cellStyle name="20% - Énfasis5 2 3" xfId="135"/>
    <cellStyle name="20% - Énfasis5 2 3 2" xfId="269"/>
    <cellStyle name="20% - Énfasis5 2 3 2 2" xfId="535"/>
    <cellStyle name="20% - Énfasis5 2 3 2 2 2" xfId="1064"/>
    <cellStyle name="20% - Énfasis5 2 3 2 2 2 2" xfId="2122"/>
    <cellStyle name="20% - Énfasis5 2 3 2 2 3" xfId="1594"/>
    <cellStyle name="20% - Énfasis5 2 3 2 3" xfId="800"/>
    <cellStyle name="20% - Énfasis5 2 3 2 3 2" xfId="1858"/>
    <cellStyle name="20% - Énfasis5 2 3 2 4" xfId="1330"/>
    <cellStyle name="20% - Énfasis5 2 3 3" xfId="403"/>
    <cellStyle name="20% - Énfasis5 2 3 3 2" xfId="932"/>
    <cellStyle name="20% - Énfasis5 2 3 3 2 2" xfId="1990"/>
    <cellStyle name="20% - Énfasis5 2 3 3 3" xfId="1462"/>
    <cellStyle name="20% - Énfasis5 2 3 4" xfId="668"/>
    <cellStyle name="20% - Énfasis5 2 3 4 2" xfId="1726"/>
    <cellStyle name="20% - Énfasis5 2 3 5" xfId="1198"/>
    <cellStyle name="20% - Énfasis5 2 4" xfId="205"/>
    <cellStyle name="20% - Énfasis5 2 4 2" xfId="471"/>
    <cellStyle name="20% - Énfasis5 2 4 2 2" xfId="1000"/>
    <cellStyle name="20% - Énfasis5 2 4 2 2 2" xfId="2058"/>
    <cellStyle name="20% - Énfasis5 2 4 2 3" xfId="1530"/>
    <cellStyle name="20% - Énfasis5 2 4 3" xfId="736"/>
    <cellStyle name="20% - Énfasis5 2 4 3 2" xfId="1794"/>
    <cellStyle name="20% - Énfasis5 2 4 4" xfId="1266"/>
    <cellStyle name="20% - Énfasis5 2 5" xfId="338"/>
    <cellStyle name="20% - Énfasis5 2 5 2" xfId="867"/>
    <cellStyle name="20% - Énfasis5 2 5 2 2" xfId="1925"/>
    <cellStyle name="20% - Énfasis5 2 5 3" xfId="1397"/>
    <cellStyle name="20% - Énfasis5 2 6" xfId="604"/>
    <cellStyle name="20% - Énfasis5 2 6 2" xfId="1662"/>
    <cellStyle name="20% - Énfasis5 2 7" xfId="1134"/>
    <cellStyle name="20% - Énfasis5 3" xfId="71"/>
    <cellStyle name="20% - Énfasis5 3 2" xfId="149"/>
    <cellStyle name="20% - Énfasis5 3 2 2" xfId="283"/>
    <cellStyle name="20% - Énfasis5 3 2 2 2" xfId="549"/>
    <cellStyle name="20% - Énfasis5 3 2 2 2 2" xfId="1078"/>
    <cellStyle name="20% - Énfasis5 3 2 2 2 2 2" xfId="2136"/>
    <cellStyle name="20% - Énfasis5 3 2 2 2 3" xfId="1608"/>
    <cellStyle name="20% - Énfasis5 3 2 2 3" xfId="814"/>
    <cellStyle name="20% - Énfasis5 3 2 2 3 2" xfId="1872"/>
    <cellStyle name="20% - Énfasis5 3 2 2 4" xfId="1344"/>
    <cellStyle name="20% - Énfasis5 3 2 3" xfId="417"/>
    <cellStyle name="20% - Énfasis5 3 2 3 2" xfId="946"/>
    <cellStyle name="20% - Énfasis5 3 2 3 2 2" xfId="2004"/>
    <cellStyle name="20% - Énfasis5 3 2 3 3" xfId="1476"/>
    <cellStyle name="20% - Énfasis5 3 2 4" xfId="682"/>
    <cellStyle name="20% - Énfasis5 3 2 4 2" xfId="1740"/>
    <cellStyle name="20% - Énfasis5 3 2 5" xfId="1212"/>
    <cellStyle name="20% - Énfasis5 3 3" xfId="219"/>
    <cellStyle name="20% - Énfasis5 3 3 2" xfId="485"/>
    <cellStyle name="20% - Énfasis5 3 3 2 2" xfId="1014"/>
    <cellStyle name="20% - Énfasis5 3 3 2 2 2" xfId="2072"/>
    <cellStyle name="20% - Énfasis5 3 3 2 3" xfId="1544"/>
    <cellStyle name="20% - Énfasis5 3 3 3" xfId="750"/>
    <cellStyle name="20% - Énfasis5 3 3 3 2" xfId="1808"/>
    <cellStyle name="20% - Énfasis5 3 3 4" xfId="1280"/>
    <cellStyle name="20% - Énfasis5 3 4" xfId="352"/>
    <cellStyle name="20% - Énfasis5 3 4 2" xfId="881"/>
    <cellStyle name="20% - Énfasis5 3 4 2 2" xfId="1939"/>
    <cellStyle name="20% - Énfasis5 3 4 3" xfId="1411"/>
    <cellStyle name="20% - Énfasis5 3 5" xfId="618"/>
    <cellStyle name="20% - Énfasis5 3 5 2" xfId="1676"/>
    <cellStyle name="20% - Énfasis5 3 6" xfId="1148"/>
    <cellStyle name="20% - Énfasis5 4" xfId="115"/>
    <cellStyle name="20% - Énfasis5 4 2" xfId="251"/>
    <cellStyle name="20% - Énfasis5 4 2 2" xfId="517"/>
    <cellStyle name="20% - Énfasis5 4 2 2 2" xfId="1046"/>
    <cellStyle name="20% - Énfasis5 4 2 2 2 2" xfId="2104"/>
    <cellStyle name="20% - Énfasis5 4 2 2 3" xfId="1576"/>
    <cellStyle name="20% - Énfasis5 4 2 3" xfId="782"/>
    <cellStyle name="20% - Énfasis5 4 2 3 2" xfId="1840"/>
    <cellStyle name="20% - Énfasis5 4 2 4" xfId="1312"/>
    <cellStyle name="20% - Énfasis5 4 3" xfId="385"/>
    <cellStyle name="20% - Énfasis5 4 3 2" xfId="914"/>
    <cellStyle name="20% - Énfasis5 4 3 2 2" xfId="1972"/>
    <cellStyle name="20% - Énfasis5 4 3 3" xfId="1444"/>
    <cellStyle name="20% - Énfasis5 4 4" xfId="650"/>
    <cellStyle name="20% - Énfasis5 4 4 2" xfId="1708"/>
    <cellStyle name="20% - Énfasis5 4 5" xfId="1180"/>
    <cellStyle name="20% - Énfasis5 5" xfId="184"/>
    <cellStyle name="20% - Énfasis5 5 2" xfId="452"/>
    <cellStyle name="20% - Énfasis5 5 2 2" xfId="981"/>
    <cellStyle name="20% - Énfasis5 5 2 2 2" xfId="2039"/>
    <cellStyle name="20% - Énfasis5 5 2 3" xfId="1511"/>
    <cellStyle name="20% - Énfasis5 5 3" xfId="717"/>
    <cellStyle name="20% - Énfasis5 5 3 2" xfId="1775"/>
    <cellStyle name="20% - Énfasis5 5 4" xfId="1247"/>
    <cellStyle name="20% - Énfasis5 6" xfId="318"/>
    <cellStyle name="20% - Énfasis5 6 2" xfId="849"/>
    <cellStyle name="20% - Énfasis5 6 2 2" xfId="1907"/>
    <cellStyle name="20% - Énfasis5 6 3" xfId="1379"/>
    <cellStyle name="20% - Énfasis5 7" xfId="584"/>
    <cellStyle name="20% - Énfasis5 7 2" xfId="1643"/>
    <cellStyle name="20% - Énfasis5 8" xfId="1113"/>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2 2 2" xfId="2157"/>
    <cellStyle name="20% - Énfasis6 2 2 2 2 2 3" xfId="1629"/>
    <cellStyle name="20% - Énfasis6 2 2 2 2 3" xfId="835"/>
    <cellStyle name="20% - Énfasis6 2 2 2 2 3 2" xfId="1893"/>
    <cellStyle name="20% - Énfasis6 2 2 2 2 4" xfId="1365"/>
    <cellStyle name="20% - Énfasis6 2 2 2 3" xfId="438"/>
    <cellStyle name="20% - Énfasis6 2 2 2 3 2" xfId="967"/>
    <cellStyle name="20% - Énfasis6 2 2 2 3 2 2" xfId="2025"/>
    <cellStyle name="20% - Énfasis6 2 2 2 3 3" xfId="1497"/>
    <cellStyle name="20% - Énfasis6 2 2 2 4" xfId="703"/>
    <cellStyle name="20% - Énfasis6 2 2 2 4 2" xfId="1761"/>
    <cellStyle name="20% - Énfasis6 2 2 2 5" xfId="1233"/>
    <cellStyle name="20% - Énfasis6 2 2 3" xfId="239"/>
    <cellStyle name="20% - Énfasis6 2 2 3 2" xfId="505"/>
    <cellStyle name="20% - Énfasis6 2 2 3 2 2" xfId="1034"/>
    <cellStyle name="20% - Énfasis6 2 2 3 2 2 2" xfId="2092"/>
    <cellStyle name="20% - Énfasis6 2 2 3 2 3" xfId="1564"/>
    <cellStyle name="20% - Énfasis6 2 2 3 3" xfId="770"/>
    <cellStyle name="20% - Énfasis6 2 2 3 3 2" xfId="1828"/>
    <cellStyle name="20% - Énfasis6 2 2 3 4" xfId="1300"/>
    <cellStyle name="20% - Énfasis6 2 2 4" xfId="373"/>
    <cellStyle name="20% - Énfasis6 2 2 4 2" xfId="902"/>
    <cellStyle name="20% - Énfasis6 2 2 4 2 2" xfId="1960"/>
    <cellStyle name="20% - Énfasis6 2 2 4 3" xfId="1432"/>
    <cellStyle name="20% - Énfasis6 2 2 5" xfId="638"/>
    <cellStyle name="20% - Énfasis6 2 2 5 2" xfId="1696"/>
    <cellStyle name="20% - Énfasis6 2 2 6" xfId="1168"/>
    <cellStyle name="20% - Énfasis6 2 3" xfId="137"/>
    <cellStyle name="20% - Énfasis6 2 3 2" xfId="271"/>
    <cellStyle name="20% - Énfasis6 2 3 2 2" xfId="537"/>
    <cellStyle name="20% - Énfasis6 2 3 2 2 2" xfId="1066"/>
    <cellStyle name="20% - Énfasis6 2 3 2 2 2 2" xfId="2124"/>
    <cellStyle name="20% - Énfasis6 2 3 2 2 3" xfId="1596"/>
    <cellStyle name="20% - Énfasis6 2 3 2 3" xfId="802"/>
    <cellStyle name="20% - Énfasis6 2 3 2 3 2" xfId="1860"/>
    <cellStyle name="20% - Énfasis6 2 3 2 4" xfId="1332"/>
    <cellStyle name="20% - Énfasis6 2 3 3" xfId="405"/>
    <cellStyle name="20% - Énfasis6 2 3 3 2" xfId="934"/>
    <cellStyle name="20% - Énfasis6 2 3 3 2 2" xfId="1992"/>
    <cellStyle name="20% - Énfasis6 2 3 3 3" xfId="1464"/>
    <cellStyle name="20% - Énfasis6 2 3 4" xfId="670"/>
    <cellStyle name="20% - Énfasis6 2 3 4 2" xfId="1728"/>
    <cellStyle name="20% - Énfasis6 2 3 5" xfId="1200"/>
    <cellStyle name="20% - Énfasis6 2 4" xfId="207"/>
    <cellStyle name="20% - Énfasis6 2 4 2" xfId="473"/>
    <cellStyle name="20% - Énfasis6 2 4 2 2" xfId="1002"/>
    <cellStyle name="20% - Énfasis6 2 4 2 2 2" xfId="2060"/>
    <cellStyle name="20% - Énfasis6 2 4 2 3" xfId="1532"/>
    <cellStyle name="20% - Énfasis6 2 4 3" xfId="738"/>
    <cellStyle name="20% - Énfasis6 2 4 3 2" xfId="1796"/>
    <cellStyle name="20% - Énfasis6 2 4 4" xfId="1268"/>
    <cellStyle name="20% - Énfasis6 2 5" xfId="340"/>
    <cellStyle name="20% - Énfasis6 2 5 2" xfId="869"/>
    <cellStyle name="20% - Énfasis6 2 5 2 2" xfId="1927"/>
    <cellStyle name="20% - Énfasis6 2 5 3" xfId="1399"/>
    <cellStyle name="20% - Énfasis6 2 6" xfId="606"/>
    <cellStyle name="20% - Énfasis6 2 6 2" xfId="1664"/>
    <cellStyle name="20% - Énfasis6 2 7" xfId="1136"/>
    <cellStyle name="20% - Énfasis6 3" xfId="73"/>
    <cellStyle name="20% - Énfasis6 3 2" xfId="151"/>
    <cellStyle name="20% - Énfasis6 3 2 2" xfId="285"/>
    <cellStyle name="20% - Énfasis6 3 2 2 2" xfId="551"/>
    <cellStyle name="20% - Énfasis6 3 2 2 2 2" xfId="1080"/>
    <cellStyle name="20% - Énfasis6 3 2 2 2 2 2" xfId="2138"/>
    <cellStyle name="20% - Énfasis6 3 2 2 2 3" xfId="1610"/>
    <cellStyle name="20% - Énfasis6 3 2 2 3" xfId="816"/>
    <cellStyle name="20% - Énfasis6 3 2 2 3 2" xfId="1874"/>
    <cellStyle name="20% - Énfasis6 3 2 2 4" xfId="1346"/>
    <cellStyle name="20% - Énfasis6 3 2 3" xfId="419"/>
    <cellStyle name="20% - Énfasis6 3 2 3 2" xfId="948"/>
    <cellStyle name="20% - Énfasis6 3 2 3 2 2" xfId="2006"/>
    <cellStyle name="20% - Énfasis6 3 2 3 3" xfId="1478"/>
    <cellStyle name="20% - Énfasis6 3 2 4" xfId="684"/>
    <cellStyle name="20% - Énfasis6 3 2 4 2" xfId="1742"/>
    <cellStyle name="20% - Énfasis6 3 2 5" xfId="1214"/>
    <cellStyle name="20% - Énfasis6 3 3" xfId="221"/>
    <cellStyle name="20% - Énfasis6 3 3 2" xfId="487"/>
    <cellStyle name="20% - Énfasis6 3 3 2 2" xfId="1016"/>
    <cellStyle name="20% - Énfasis6 3 3 2 2 2" xfId="2074"/>
    <cellStyle name="20% - Énfasis6 3 3 2 3" xfId="1546"/>
    <cellStyle name="20% - Énfasis6 3 3 3" xfId="752"/>
    <cellStyle name="20% - Énfasis6 3 3 3 2" xfId="1810"/>
    <cellStyle name="20% - Énfasis6 3 3 4" xfId="1282"/>
    <cellStyle name="20% - Énfasis6 3 4" xfId="354"/>
    <cellStyle name="20% - Énfasis6 3 4 2" xfId="883"/>
    <cellStyle name="20% - Énfasis6 3 4 2 2" xfId="1941"/>
    <cellStyle name="20% - Énfasis6 3 4 3" xfId="1413"/>
    <cellStyle name="20% - Énfasis6 3 5" xfId="620"/>
    <cellStyle name="20% - Énfasis6 3 5 2" xfId="1678"/>
    <cellStyle name="20% - Énfasis6 3 6" xfId="1150"/>
    <cellStyle name="20% - Énfasis6 4" xfId="117"/>
    <cellStyle name="20% - Énfasis6 4 2" xfId="253"/>
    <cellStyle name="20% - Énfasis6 4 2 2" xfId="519"/>
    <cellStyle name="20% - Énfasis6 4 2 2 2" xfId="1048"/>
    <cellStyle name="20% - Énfasis6 4 2 2 2 2" xfId="2106"/>
    <cellStyle name="20% - Énfasis6 4 2 2 3" xfId="1578"/>
    <cellStyle name="20% - Énfasis6 4 2 3" xfId="784"/>
    <cellStyle name="20% - Énfasis6 4 2 3 2" xfId="1842"/>
    <cellStyle name="20% - Énfasis6 4 2 4" xfId="1314"/>
    <cellStyle name="20% - Énfasis6 4 3" xfId="387"/>
    <cellStyle name="20% - Énfasis6 4 3 2" xfId="916"/>
    <cellStyle name="20% - Énfasis6 4 3 2 2" xfId="1974"/>
    <cellStyle name="20% - Énfasis6 4 3 3" xfId="1446"/>
    <cellStyle name="20% - Énfasis6 4 4" xfId="652"/>
    <cellStyle name="20% - Énfasis6 4 4 2" xfId="1710"/>
    <cellStyle name="20% - Énfasis6 4 5" xfId="1182"/>
    <cellStyle name="20% - Énfasis6 5" xfId="186"/>
    <cellStyle name="20% - Énfasis6 5 2" xfId="454"/>
    <cellStyle name="20% - Énfasis6 5 2 2" xfId="983"/>
    <cellStyle name="20% - Énfasis6 5 2 2 2" xfId="2041"/>
    <cellStyle name="20% - Énfasis6 5 2 3" xfId="1513"/>
    <cellStyle name="20% - Énfasis6 5 3" xfId="719"/>
    <cellStyle name="20% - Énfasis6 5 3 2" xfId="1777"/>
    <cellStyle name="20% - Énfasis6 5 4" xfId="1249"/>
    <cellStyle name="20% - Énfasis6 6" xfId="320"/>
    <cellStyle name="20% - Énfasis6 6 2" xfId="851"/>
    <cellStyle name="20% - Énfasis6 6 2 2" xfId="1909"/>
    <cellStyle name="20% - Énfasis6 6 3" xfId="1381"/>
    <cellStyle name="20% - Énfasis6 7" xfId="586"/>
    <cellStyle name="20% - Énfasis6 7 2" xfId="1645"/>
    <cellStyle name="20% - Énfasis6 8" xfId="1115"/>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2 2 2" xfId="2148"/>
    <cellStyle name="40% - Énfasis1 2 2 2 2 2 3" xfId="1620"/>
    <cellStyle name="40% - Énfasis1 2 2 2 2 3" xfId="826"/>
    <cellStyle name="40% - Énfasis1 2 2 2 2 3 2" xfId="1884"/>
    <cellStyle name="40% - Énfasis1 2 2 2 2 4" xfId="1356"/>
    <cellStyle name="40% - Énfasis1 2 2 2 3" xfId="429"/>
    <cellStyle name="40% - Énfasis1 2 2 2 3 2" xfId="958"/>
    <cellStyle name="40% - Énfasis1 2 2 2 3 2 2" xfId="2016"/>
    <cellStyle name="40% - Énfasis1 2 2 2 3 3" xfId="1488"/>
    <cellStyle name="40% - Énfasis1 2 2 2 4" xfId="694"/>
    <cellStyle name="40% - Énfasis1 2 2 2 4 2" xfId="1752"/>
    <cellStyle name="40% - Énfasis1 2 2 2 5" xfId="1224"/>
    <cellStyle name="40% - Énfasis1 2 2 3" xfId="230"/>
    <cellStyle name="40% - Énfasis1 2 2 3 2" xfId="496"/>
    <cellStyle name="40% - Énfasis1 2 2 3 2 2" xfId="1025"/>
    <cellStyle name="40% - Énfasis1 2 2 3 2 2 2" xfId="2083"/>
    <cellStyle name="40% - Énfasis1 2 2 3 2 3" xfId="1555"/>
    <cellStyle name="40% - Énfasis1 2 2 3 3" xfId="761"/>
    <cellStyle name="40% - Énfasis1 2 2 3 3 2" xfId="1819"/>
    <cellStyle name="40% - Énfasis1 2 2 3 4" xfId="1291"/>
    <cellStyle name="40% - Énfasis1 2 2 4" xfId="364"/>
    <cellStyle name="40% - Énfasis1 2 2 4 2" xfId="893"/>
    <cellStyle name="40% - Énfasis1 2 2 4 2 2" xfId="1951"/>
    <cellStyle name="40% - Énfasis1 2 2 4 3" xfId="1423"/>
    <cellStyle name="40% - Énfasis1 2 2 5" xfId="629"/>
    <cellStyle name="40% - Énfasis1 2 2 5 2" xfId="1687"/>
    <cellStyle name="40% - Énfasis1 2 2 6" xfId="1159"/>
    <cellStyle name="40% - Énfasis1 2 3" xfId="128"/>
    <cellStyle name="40% - Énfasis1 2 3 2" xfId="262"/>
    <cellStyle name="40% - Énfasis1 2 3 2 2" xfId="528"/>
    <cellStyle name="40% - Énfasis1 2 3 2 2 2" xfId="1057"/>
    <cellStyle name="40% - Énfasis1 2 3 2 2 2 2" xfId="2115"/>
    <cellStyle name="40% - Énfasis1 2 3 2 2 3" xfId="1587"/>
    <cellStyle name="40% - Énfasis1 2 3 2 3" xfId="793"/>
    <cellStyle name="40% - Énfasis1 2 3 2 3 2" xfId="1851"/>
    <cellStyle name="40% - Énfasis1 2 3 2 4" xfId="1323"/>
    <cellStyle name="40% - Énfasis1 2 3 3" xfId="396"/>
    <cellStyle name="40% - Énfasis1 2 3 3 2" xfId="925"/>
    <cellStyle name="40% - Énfasis1 2 3 3 2 2" xfId="1983"/>
    <cellStyle name="40% - Énfasis1 2 3 3 3" xfId="1455"/>
    <cellStyle name="40% - Énfasis1 2 3 4" xfId="661"/>
    <cellStyle name="40% - Énfasis1 2 3 4 2" xfId="1719"/>
    <cellStyle name="40% - Énfasis1 2 3 5" xfId="1191"/>
    <cellStyle name="40% - Énfasis1 2 4" xfId="198"/>
    <cellStyle name="40% - Énfasis1 2 4 2" xfId="464"/>
    <cellStyle name="40% - Énfasis1 2 4 2 2" xfId="993"/>
    <cellStyle name="40% - Énfasis1 2 4 2 2 2" xfId="2051"/>
    <cellStyle name="40% - Énfasis1 2 4 2 3" xfId="1523"/>
    <cellStyle name="40% - Énfasis1 2 4 3" xfId="729"/>
    <cellStyle name="40% - Énfasis1 2 4 3 2" xfId="1787"/>
    <cellStyle name="40% - Énfasis1 2 4 4" xfId="1259"/>
    <cellStyle name="40% - Énfasis1 2 5" xfId="331"/>
    <cellStyle name="40% - Énfasis1 2 5 2" xfId="860"/>
    <cellStyle name="40% - Énfasis1 2 5 2 2" xfId="1918"/>
    <cellStyle name="40% - Énfasis1 2 5 3" xfId="1390"/>
    <cellStyle name="40% - Énfasis1 2 6" xfId="597"/>
    <cellStyle name="40% - Énfasis1 2 6 2" xfId="1655"/>
    <cellStyle name="40% - Énfasis1 2 7" xfId="1127"/>
    <cellStyle name="40% - Énfasis1 3" xfId="64"/>
    <cellStyle name="40% - Énfasis1 3 2" xfId="142"/>
    <cellStyle name="40% - Énfasis1 3 2 2" xfId="276"/>
    <cellStyle name="40% - Énfasis1 3 2 2 2" xfId="542"/>
    <cellStyle name="40% - Énfasis1 3 2 2 2 2" xfId="1071"/>
    <cellStyle name="40% - Énfasis1 3 2 2 2 2 2" xfId="2129"/>
    <cellStyle name="40% - Énfasis1 3 2 2 2 3" xfId="1601"/>
    <cellStyle name="40% - Énfasis1 3 2 2 3" xfId="807"/>
    <cellStyle name="40% - Énfasis1 3 2 2 3 2" xfId="1865"/>
    <cellStyle name="40% - Énfasis1 3 2 2 4" xfId="1337"/>
    <cellStyle name="40% - Énfasis1 3 2 3" xfId="410"/>
    <cellStyle name="40% - Énfasis1 3 2 3 2" xfId="939"/>
    <cellStyle name="40% - Énfasis1 3 2 3 2 2" xfId="1997"/>
    <cellStyle name="40% - Énfasis1 3 2 3 3" xfId="1469"/>
    <cellStyle name="40% - Énfasis1 3 2 4" xfId="675"/>
    <cellStyle name="40% - Énfasis1 3 2 4 2" xfId="1733"/>
    <cellStyle name="40% - Énfasis1 3 2 5" xfId="1205"/>
    <cellStyle name="40% - Énfasis1 3 3" xfId="212"/>
    <cellStyle name="40% - Énfasis1 3 3 2" xfId="478"/>
    <cellStyle name="40% - Énfasis1 3 3 2 2" xfId="1007"/>
    <cellStyle name="40% - Énfasis1 3 3 2 2 2" xfId="2065"/>
    <cellStyle name="40% - Énfasis1 3 3 2 3" xfId="1537"/>
    <cellStyle name="40% - Énfasis1 3 3 3" xfId="743"/>
    <cellStyle name="40% - Énfasis1 3 3 3 2" xfId="1801"/>
    <cellStyle name="40% - Énfasis1 3 3 4" xfId="1273"/>
    <cellStyle name="40% - Énfasis1 3 4" xfId="345"/>
    <cellStyle name="40% - Énfasis1 3 4 2" xfId="874"/>
    <cellStyle name="40% - Énfasis1 3 4 2 2" xfId="1932"/>
    <cellStyle name="40% - Énfasis1 3 4 3" xfId="1404"/>
    <cellStyle name="40% - Énfasis1 3 5" xfId="611"/>
    <cellStyle name="40% - Énfasis1 3 5 2" xfId="1669"/>
    <cellStyle name="40% - Énfasis1 3 6" xfId="1141"/>
    <cellStyle name="40% - Énfasis1 4" xfId="108"/>
    <cellStyle name="40% - Énfasis1 4 2" xfId="244"/>
    <cellStyle name="40% - Énfasis1 4 2 2" xfId="510"/>
    <cellStyle name="40% - Énfasis1 4 2 2 2" xfId="1039"/>
    <cellStyle name="40% - Énfasis1 4 2 2 2 2" xfId="2097"/>
    <cellStyle name="40% - Énfasis1 4 2 2 3" xfId="1569"/>
    <cellStyle name="40% - Énfasis1 4 2 3" xfId="775"/>
    <cellStyle name="40% - Énfasis1 4 2 3 2" xfId="1833"/>
    <cellStyle name="40% - Énfasis1 4 2 4" xfId="1305"/>
    <cellStyle name="40% - Énfasis1 4 3" xfId="378"/>
    <cellStyle name="40% - Énfasis1 4 3 2" xfId="907"/>
    <cellStyle name="40% - Énfasis1 4 3 2 2" xfId="1965"/>
    <cellStyle name="40% - Énfasis1 4 3 3" xfId="1437"/>
    <cellStyle name="40% - Énfasis1 4 4" xfId="643"/>
    <cellStyle name="40% - Énfasis1 4 4 2" xfId="1701"/>
    <cellStyle name="40% - Énfasis1 4 5" xfId="1173"/>
    <cellStyle name="40% - Énfasis1 5" xfId="177"/>
    <cellStyle name="40% - Énfasis1 5 2" xfId="445"/>
    <cellStyle name="40% - Énfasis1 5 2 2" xfId="974"/>
    <cellStyle name="40% - Énfasis1 5 2 2 2" xfId="2032"/>
    <cellStyle name="40% - Énfasis1 5 2 3" xfId="1504"/>
    <cellStyle name="40% - Énfasis1 5 3" xfId="710"/>
    <cellStyle name="40% - Énfasis1 5 3 2" xfId="1768"/>
    <cellStyle name="40% - Énfasis1 5 4" xfId="1240"/>
    <cellStyle name="40% - Énfasis1 6" xfId="311"/>
    <cellStyle name="40% - Énfasis1 6 2" xfId="842"/>
    <cellStyle name="40% - Énfasis1 6 2 2" xfId="1900"/>
    <cellStyle name="40% - Énfasis1 6 3" xfId="1372"/>
    <cellStyle name="40% - Énfasis1 7" xfId="577"/>
    <cellStyle name="40% - Énfasis1 7 2" xfId="1636"/>
    <cellStyle name="40% - Énfasis1 8" xfId="1106"/>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2 2 2" xfId="2150"/>
    <cellStyle name="40% - Énfasis2 2 2 2 2 2 3" xfId="1622"/>
    <cellStyle name="40% - Énfasis2 2 2 2 2 3" xfId="828"/>
    <cellStyle name="40% - Énfasis2 2 2 2 2 3 2" xfId="1886"/>
    <cellStyle name="40% - Énfasis2 2 2 2 2 4" xfId="1358"/>
    <cellStyle name="40% - Énfasis2 2 2 2 3" xfId="431"/>
    <cellStyle name="40% - Énfasis2 2 2 2 3 2" xfId="960"/>
    <cellStyle name="40% - Énfasis2 2 2 2 3 2 2" xfId="2018"/>
    <cellStyle name="40% - Énfasis2 2 2 2 3 3" xfId="1490"/>
    <cellStyle name="40% - Énfasis2 2 2 2 4" xfId="696"/>
    <cellStyle name="40% - Énfasis2 2 2 2 4 2" xfId="1754"/>
    <cellStyle name="40% - Énfasis2 2 2 2 5" xfId="1226"/>
    <cellStyle name="40% - Énfasis2 2 2 3" xfId="232"/>
    <cellStyle name="40% - Énfasis2 2 2 3 2" xfId="498"/>
    <cellStyle name="40% - Énfasis2 2 2 3 2 2" xfId="1027"/>
    <cellStyle name="40% - Énfasis2 2 2 3 2 2 2" xfId="2085"/>
    <cellStyle name="40% - Énfasis2 2 2 3 2 3" xfId="1557"/>
    <cellStyle name="40% - Énfasis2 2 2 3 3" xfId="763"/>
    <cellStyle name="40% - Énfasis2 2 2 3 3 2" xfId="1821"/>
    <cellStyle name="40% - Énfasis2 2 2 3 4" xfId="1293"/>
    <cellStyle name="40% - Énfasis2 2 2 4" xfId="366"/>
    <cellStyle name="40% - Énfasis2 2 2 4 2" xfId="895"/>
    <cellStyle name="40% - Énfasis2 2 2 4 2 2" xfId="1953"/>
    <cellStyle name="40% - Énfasis2 2 2 4 3" xfId="1425"/>
    <cellStyle name="40% - Énfasis2 2 2 5" xfId="631"/>
    <cellStyle name="40% - Énfasis2 2 2 5 2" xfId="1689"/>
    <cellStyle name="40% - Énfasis2 2 2 6" xfId="1161"/>
    <cellStyle name="40% - Énfasis2 2 3" xfId="130"/>
    <cellStyle name="40% - Énfasis2 2 3 2" xfId="264"/>
    <cellStyle name="40% - Énfasis2 2 3 2 2" xfId="530"/>
    <cellStyle name="40% - Énfasis2 2 3 2 2 2" xfId="1059"/>
    <cellStyle name="40% - Énfasis2 2 3 2 2 2 2" xfId="2117"/>
    <cellStyle name="40% - Énfasis2 2 3 2 2 3" xfId="1589"/>
    <cellStyle name="40% - Énfasis2 2 3 2 3" xfId="795"/>
    <cellStyle name="40% - Énfasis2 2 3 2 3 2" xfId="1853"/>
    <cellStyle name="40% - Énfasis2 2 3 2 4" xfId="1325"/>
    <cellStyle name="40% - Énfasis2 2 3 3" xfId="398"/>
    <cellStyle name="40% - Énfasis2 2 3 3 2" xfId="927"/>
    <cellStyle name="40% - Énfasis2 2 3 3 2 2" xfId="1985"/>
    <cellStyle name="40% - Énfasis2 2 3 3 3" xfId="1457"/>
    <cellStyle name="40% - Énfasis2 2 3 4" xfId="663"/>
    <cellStyle name="40% - Énfasis2 2 3 4 2" xfId="1721"/>
    <cellStyle name="40% - Énfasis2 2 3 5" xfId="1193"/>
    <cellStyle name="40% - Énfasis2 2 4" xfId="200"/>
    <cellStyle name="40% - Énfasis2 2 4 2" xfId="466"/>
    <cellStyle name="40% - Énfasis2 2 4 2 2" xfId="995"/>
    <cellStyle name="40% - Énfasis2 2 4 2 2 2" xfId="2053"/>
    <cellStyle name="40% - Énfasis2 2 4 2 3" xfId="1525"/>
    <cellStyle name="40% - Énfasis2 2 4 3" xfId="731"/>
    <cellStyle name="40% - Énfasis2 2 4 3 2" xfId="1789"/>
    <cellStyle name="40% - Énfasis2 2 4 4" xfId="1261"/>
    <cellStyle name="40% - Énfasis2 2 5" xfId="333"/>
    <cellStyle name="40% - Énfasis2 2 5 2" xfId="862"/>
    <cellStyle name="40% - Énfasis2 2 5 2 2" xfId="1920"/>
    <cellStyle name="40% - Énfasis2 2 5 3" xfId="1392"/>
    <cellStyle name="40% - Énfasis2 2 6" xfId="599"/>
    <cellStyle name="40% - Énfasis2 2 6 2" xfId="1657"/>
    <cellStyle name="40% - Énfasis2 2 7" xfId="1129"/>
    <cellStyle name="40% - Énfasis2 3" xfId="66"/>
    <cellStyle name="40% - Énfasis2 3 2" xfId="144"/>
    <cellStyle name="40% - Énfasis2 3 2 2" xfId="278"/>
    <cellStyle name="40% - Énfasis2 3 2 2 2" xfId="544"/>
    <cellStyle name="40% - Énfasis2 3 2 2 2 2" xfId="1073"/>
    <cellStyle name="40% - Énfasis2 3 2 2 2 2 2" xfId="2131"/>
    <cellStyle name="40% - Énfasis2 3 2 2 2 3" xfId="1603"/>
    <cellStyle name="40% - Énfasis2 3 2 2 3" xfId="809"/>
    <cellStyle name="40% - Énfasis2 3 2 2 3 2" xfId="1867"/>
    <cellStyle name="40% - Énfasis2 3 2 2 4" xfId="1339"/>
    <cellStyle name="40% - Énfasis2 3 2 3" xfId="412"/>
    <cellStyle name="40% - Énfasis2 3 2 3 2" xfId="941"/>
    <cellStyle name="40% - Énfasis2 3 2 3 2 2" xfId="1999"/>
    <cellStyle name="40% - Énfasis2 3 2 3 3" xfId="1471"/>
    <cellStyle name="40% - Énfasis2 3 2 4" xfId="677"/>
    <cellStyle name="40% - Énfasis2 3 2 4 2" xfId="1735"/>
    <cellStyle name="40% - Énfasis2 3 2 5" xfId="1207"/>
    <cellStyle name="40% - Énfasis2 3 3" xfId="214"/>
    <cellStyle name="40% - Énfasis2 3 3 2" xfId="480"/>
    <cellStyle name="40% - Énfasis2 3 3 2 2" xfId="1009"/>
    <cellStyle name="40% - Énfasis2 3 3 2 2 2" xfId="2067"/>
    <cellStyle name="40% - Énfasis2 3 3 2 3" xfId="1539"/>
    <cellStyle name="40% - Énfasis2 3 3 3" xfId="745"/>
    <cellStyle name="40% - Énfasis2 3 3 3 2" xfId="1803"/>
    <cellStyle name="40% - Énfasis2 3 3 4" xfId="1275"/>
    <cellStyle name="40% - Énfasis2 3 4" xfId="347"/>
    <cellStyle name="40% - Énfasis2 3 4 2" xfId="876"/>
    <cellStyle name="40% - Énfasis2 3 4 2 2" xfId="1934"/>
    <cellStyle name="40% - Énfasis2 3 4 3" xfId="1406"/>
    <cellStyle name="40% - Énfasis2 3 5" xfId="613"/>
    <cellStyle name="40% - Énfasis2 3 5 2" xfId="1671"/>
    <cellStyle name="40% - Énfasis2 3 6" xfId="1143"/>
    <cellStyle name="40% - Énfasis2 4" xfId="110"/>
    <cellStyle name="40% - Énfasis2 4 2" xfId="246"/>
    <cellStyle name="40% - Énfasis2 4 2 2" xfId="512"/>
    <cellStyle name="40% - Énfasis2 4 2 2 2" xfId="1041"/>
    <cellStyle name="40% - Énfasis2 4 2 2 2 2" xfId="2099"/>
    <cellStyle name="40% - Énfasis2 4 2 2 3" xfId="1571"/>
    <cellStyle name="40% - Énfasis2 4 2 3" xfId="777"/>
    <cellStyle name="40% - Énfasis2 4 2 3 2" xfId="1835"/>
    <cellStyle name="40% - Énfasis2 4 2 4" xfId="1307"/>
    <cellStyle name="40% - Énfasis2 4 3" xfId="380"/>
    <cellStyle name="40% - Énfasis2 4 3 2" xfId="909"/>
    <cellStyle name="40% - Énfasis2 4 3 2 2" xfId="1967"/>
    <cellStyle name="40% - Énfasis2 4 3 3" xfId="1439"/>
    <cellStyle name="40% - Énfasis2 4 4" xfId="645"/>
    <cellStyle name="40% - Énfasis2 4 4 2" xfId="1703"/>
    <cellStyle name="40% - Énfasis2 4 5" xfId="1175"/>
    <cellStyle name="40% - Énfasis2 5" xfId="179"/>
    <cellStyle name="40% - Énfasis2 5 2" xfId="447"/>
    <cellStyle name="40% - Énfasis2 5 2 2" xfId="976"/>
    <cellStyle name="40% - Énfasis2 5 2 2 2" xfId="2034"/>
    <cellStyle name="40% - Énfasis2 5 2 3" xfId="1506"/>
    <cellStyle name="40% - Énfasis2 5 3" xfId="712"/>
    <cellStyle name="40% - Énfasis2 5 3 2" xfId="1770"/>
    <cellStyle name="40% - Énfasis2 5 4" xfId="1242"/>
    <cellStyle name="40% - Énfasis2 6" xfId="313"/>
    <cellStyle name="40% - Énfasis2 6 2" xfId="844"/>
    <cellStyle name="40% - Énfasis2 6 2 2" xfId="1902"/>
    <cellStyle name="40% - Énfasis2 6 3" xfId="1374"/>
    <cellStyle name="40% - Énfasis2 7" xfId="579"/>
    <cellStyle name="40% - Énfasis2 7 2" xfId="1638"/>
    <cellStyle name="40% - Énfasis2 8" xfId="1108"/>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2 2 2" xfId="2152"/>
    <cellStyle name="40% - Énfasis3 2 2 2 2 2 3" xfId="1624"/>
    <cellStyle name="40% - Énfasis3 2 2 2 2 3" xfId="830"/>
    <cellStyle name="40% - Énfasis3 2 2 2 2 3 2" xfId="1888"/>
    <cellStyle name="40% - Énfasis3 2 2 2 2 4" xfId="1360"/>
    <cellStyle name="40% - Énfasis3 2 2 2 3" xfId="433"/>
    <cellStyle name="40% - Énfasis3 2 2 2 3 2" xfId="962"/>
    <cellStyle name="40% - Énfasis3 2 2 2 3 2 2" xfId="2020"/>
    <cellStyle name="40% - Énfasis3 2 2 2 3 3" xfId="1492"/>
    <cellStyle name="40% - Énfasis3 2 2 2 4" xfId="698"/>
    <cellStyle name="40% - Énfasis3 2 2 2 4 2" xfId="1756"/>
    <cellStyle name="40% - Énfasis3 2 2 2 5" xfId="1228"/>
    <cellStyle name="40% - Énfasis3 2 2 3" xfId="234"/>
    <cellStyle name="40% - Énfasis3 2 2 3 2" xfId="500"/>
    <cellStyle name="40% - Énfasis3 2 2 3 2 2" xfId="1029"/>
    <cellStyle name="40% - Énfasis3 2 2 3 2 2 2" xfId="2087"/>
    <cellStyle name="40% - Énfasis3 2 2 3 2 3" xfId="1559"/>
    <cellStyle name="40% - Énfasis3 2 2 3 3" xfId="765"/>
    <cellStyle name="40% - Énfasis3 2 2 3 3 2" xfId="1823"/>
    <cellStyle name="40% - Énfasis3 2 2 3 4" xfId="1295"/>
    <cellStyle name="40% - Énfasis3 2 2 4" xfId="368"/>
    <cellStyle name="40% - Énfasis3 2 2 4 2" xfId="897"/>
    <cellStyle name="40% - Énfasis3 2 2 4 2 2" xfId="1955"/>
    <cellStyle name="40% - Énfasis3 2 2 4 3" xfId="1427"/>
    <cellStyle name="40% - Énfasis3 2 2 5" xfId="633"/>
    <cellStyle name="40% - Énfasis3 2 2 5 2" xfId="1691"/>
    <cellStyle name="40% - Énfasis3 2 2 6" xfId="1163"/>
    <cellStyle name="40% - Énfasis3 2 3" xfId="132"/>
    <cellStyle name="40% - Énfasis3 2 3 2" xfId="266"/>
    <cellStyle name="40% - Énfasis3 2 3 2 2" xfId="532"/>
    <cellStyle name="40% - Énfasis3 2 3 2 2 2" xfId="1061"/>
    <cellStyle name="40% - Énfasis3 2 3 2 2 2 2" xfId="2119"/>
    <cellStyle name="40% - Énfasis3 2 3 2 2 3" xfId="1591"/>
    <cellStyle name="40% - Énfasis3 2 3 2 3" xfId="797"/>
    <cellStyle name="40% - Énfasis3 2 3 2 3 2" xfId="1855"/>
    <cellStyle name="40% - Énfasis3 2 3 2 4" xfId="1327"/>
    <cellStyle name="40% - Énfasis3 2 3 3" xfId="400"/>
    <cellStyle name="40% - Énfasis3 2 3 3 2" xfId="929"/>
    <cellStyle name="40% - Énfasis3 2 3 3 2 2" xfId="1987"/>
    <cellStyle name="40% - Énfasis3 2 3 3 3" xfId="1459"/>
    <cellStyle name="40% - Énfasis3 2 3 4" xfId="665"/>
    <cellStyle name="40% - Énfasis3 2 3 4 2" xfId="1723"/>
    <cellStyle name="40% - Énfasis3 2 3 5" xfId="1195"/>
    <cellStyle name="40% - Énfasis3 2 4" xfId="202"/>
    <cellStyle name="40% - Énfasis3 2 4 2" xfId="468"/>
    <cellStyle name="40% - Énfasis3 2 4 2 2" xfId="997"/>
    <cellStyle name="40% - Énfasis3 2 4 2 2 2" xfId="2055"/>
    <cellStyle name="40% - Énfasis3 2 4 2 3" xfId="1527"/>
    <cellStyle name="40% - Énfasis3 2 4 3" xfId="733"/>
    <cellStyle name="40% - Énfasis3 2 4 3 2" xfId="1791"/>
    <cellStyle name="40% - Énfasis3 2 4 4" xfId="1263"/>
    <cellStyle name="40% - Énfasis3 2 5" xfId="335"/>
    <cellStyle name="40% - Énfasis3 2 5 2" xfId="864"/>
    <cellStyle name="40% - Énfasis3 2 5 2 2" xfId="1922"/>
    <cellStyle name="40% - Énfasis3 2 5 3" xfId="1394"/>
    <cellStyle name="40% - Énfasis3 2 6" xfId="601"/>
    <cellStyle name="40% - Énfasis3 2 6 2" xfId="1659"/>
    <cellStyle name="40% - Énfasis3 2 7" xfId="1131"/>
    <cellStyle name="40% - Énfasis3 3" xfId="68"/>
    <cellStyle name="40% - Énfasis3 3 2" xfId="146"/>
    <cellStyle name="40% - Énfasis3 3 2 2" xfId="280"/>
    <cellStyle name="40% - Énfasis3 3 2 2 2" xfId="546"/>
    <cellStyle name="40% - Énfasis3 3 2 2 2 2" xfId="1075"/>
    <cellStyle name="40% - Énfasis3 3 2 2 2 2 2" xfId="2133"/>
    <cellStyle name="40% - Énfasis3 3 2 2 2 3" xfId="1605"/>
    <cellStyle name="40% - Énfasis3 3 2 2 3" xfId="811"/>
    <cellStyle name="40% - Énfasis3 3 2 2 3 2" xfId="1869"/>
    <cellStyle name="40% - Énfasis3 3 2 2 4" xfId="1341"/>
    <cellStyle name="40% - Énfasis3 3 2 3" xfId="414"/>
    <cellStyle name="40% - Énfasis3 3 2 3 2" xfId="943"/>
    <cellStyle name="40% - Énfasis3 3 2 3 2 2" xfId="2001"/>
    <cellStyle name="40% - Énfasis3 3 2 3 3" xfId="1473"/>
    <cellStyle name="40% - Énfasis3 3 2 4" xfId="679"/>
    <cellStyle name="40% - Énfasis3 3 2 4 2" xfId="1737"/>
    <cellStyle name="40% - Énfasis3 3 2 5" xfId="1209"/>
    <cellStyle name="40% - Énfasis3 3 3" xfId="216"/>
    <cellStyle name="40% - Énfasis3 3 3 2" xfId="482"/>
    <cellStyle name="40% - Énfasis3 3 3 2 2" xfId="1011"/>
    <cellStyle name="40% - Énfasis3 3 3 2 2 2" xfId="2069"/>
    <cellStyle name="40% - Énfasis3 3 3 2 3" xfId="1541"/>
    <cellStyle name="40% - Énfasis3 3 3 3" xfId="747"/>
    <cellStyle name="40% - Énfasis3 3 3 3 2" xfId="1805"/>
    <cellStyle name="40% - Énfasis3 3 3 4" xfId="1277"/>
    <cellStyle name="40% - Énfasis3 3 4" xfId="349"/>
    <cellStyle name="40% - Énfasis3 3 4 2" xfId="878"/>
    <cellStyle name="40% - Énfasis3 3 4 2 2" xfId="1936"/>
    <cellStyle name="40% - Énfasis3 3 4 3" xfId="1408"/>
    <cellStyle name="40% - Énfasis3 3 5" xfId="615"/>
    <cellStyle name="40% - Énfasis3 3 5 2" xfId="1673"/>
    <cellStyle name="40% - Énfasis3 3 6" xfId="1145"/>
    <cellStyle name="40% - Énfasis3 4" xfId="112"/>
    <cellStyle name="40% - Énfasis3 4 2" xfId="248"/>
    <cellStyle name="40% - Énfasis3 4 2 2" xfId="514"/>
    <cellStyle name="40% - Énfasis3 4 2 2 2" xfId="1043"/>
    <cellStyle name="40% - Énfasis3 4 2 2 2 2" xfId="2101"/>
    <cellStyle name="40% - Énfasis3 4 2 2 3" xfId="1573"/>
    <cellStyle name="40% - Énfasis3 4 2 3" xfId="779"/>
    <cellStyle name="40% - Énfasis3 4 2 3 2" xfId="1837"/>
    <cellStyle name="40% - Énfasis3 4 2 4" xfId="1309"/>
    <cellStyle name="40% - Énfasis3 4 3" xfId="382"/>
    <cellStyle name="40% - Énfasis3 4 3 2" xfId="911"/>
    <cellStyle name="40% - Énfasis3 4 3 2 2" xfId="1969"/>
    <cellStyle name="40% - Énfasis3 4 3 3" xfId="1441"/>
    <cellStyle name="40% - Énfasis3 4 4" xfId="647"/>
    <cellStyle name="40% - Énfasis3 4 4 2" xfId="1705"/>
    <cellStyle name="40% - Énfasis3 4 5" xfId="1177"/>
    <cellStyle name="40% - Énfasis3 5" xfId="181"/>
    <cellStyle name="40% - Énfasis3 5 2" xfId="449"/>
    <cellStyle name="40% - Énfasis3 5 2 2" xfId="978"/>
    <cellStyle name="40% - Énfasis3 5 2 2 2" xfId="2036"/>
    <cellStyle name="40% - Énfasis3 5 2 3" xfId="1508"/>
    <cellStyle name="40% - Énfasis3 5 3" xfId="714"/>
    <cellStyle name="40% - Énfasis3 5 3 2" xfId="1772"/>
    <cellStyle name="40% - Énfasis3 5 4" xfId="1244"/>
    <cellStyle name="40% - Énfasis3 6" xfId="315"/>
    <cellStyle name="40% - Énfasis3 6 2" xfId="846"/>
    <cellStyle name="40% - Énfasis3 6 2 2" xfId="1904"/>
    <cellStyle name="40% - Énfasis3 6 3" xfId="1376"/>
    <cellStyle name="40% - Énfasis3 7" xfId="581"/>
    <cellStyle name="40% - Énfasis3 7 2" xfId="1640"/>
    <cellStyle name="40% - Énfasis3 8" xfId="1110"/>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2 2 2" xfId="2154"/>
    <cellStyle name="40% - Énfasis4 2 2 2 2 2 3" xfId="1626"/>
    <cellStyle name="40% - Énfasis4 2 2 2 2 3" xfId="832"/>
    <cellStyle name="40% - Énfasis4 2 2 2 2 3 2" xfId="1890"/>
    <cellStyle name="40% - Énfasis4 2 2 2 2 4" xfId="1362"/>
    <cellStyle name="40% - Énfasis4 2 2 2 3" xfId="435"/>
    <cellStyle name="40% - Énfasis4 2 2 2 3 2" xfId="964"/>
    <cellStyle name="40% - Énfasis4 2 2 2 3 2 2" xfId="2022"/>
    <cellStyle name="40% - Énfasis4 2 2 2 3 3" xfId="1494"/>
    <cellStyle name="40% - Énfasis4 2 2 2 4" xfId="700"/>
    <cellStyle name="40% - Énfasis4 2 2 2 4 2" xfId="1758"/>
    <cellStyle name="40% - Énfasis4 2 2 2 5" xfId="1230"/>
    <cellStyle name="40% - Énfasis4 2 2 3" xfId="236"/>
    <cellStyle name="40% - Énfasis4 2 2 3 2" xfId="502"/>
    <cellStyle name="40% - Énfasis4 2 2 3 2 2" xfId="1031"/>
    <cellStyle name="40% - Énfasis4 2 2 3 2 2 2" xfId="2089"/>
    <cellStyle name="40% - Énfasis4 2 2 3 2 3" xfId="1561"/>
    <cellStyle name="40% - Énfasis4 2 2 3 3" xfId="767"/>
    <cellStyle name="40% - Énfasis4 2 2 3 3 2" xfId="1825"/>
    <cellStyle name="40% - Énfasis4 2 2 3 4" xfId="1297"/>
    <cellStyle name="40% - Énfasis4 2 2 4" xfId="370"/>
    <cellStyle name="40% - Énfasis4 2 2 4 2" xfId="899"/>
    <cellStyle name="40% - Énfasis4 2 2 4 2 2" xfId="1957"/>
    <cellStyle name="40% - Énfasis4 2 2 4 3" xfId="1429"/>
    <cellStyle name="40% - Énfasis4 2 2 5" xfId="635"/>
    <cellStyle name="40% - Énfasis4 2 2 5 2" xfId="1693"/>
    <cellStyle name="40% - Énfasis4 2 2 6" xfId="1165"/>
    <cellStyle name="40% - Énfasis4 2 3" xfId="134"/>
    <cellStyle name="40% - Énfasis4 2 3 2" xfId="268"/>
    <cellStyle name="40% - Énfasis4 2 3 2 2" xfId="534"/>
    <cellStyle name="40% - Énfasis4 2 3 2 2 2" xfId="1063"/>
    <cellStyle name="40% - Énfasis4 2 3 2 2 2 2" xfId="2121"/>
    <cellStyle name="40% - Énfasis4 2 3 2 2 3" xfId="1593"/>
    <cellStyle name="40% - Énfasis4 2 3 2 3" xfId="799"/>
    <cellStyle name="40% - Énfasis4 2 3 2 3 2" xfId="1857"/>
    <cellStyle name="40% - Énfasis4 2 3 2 4" xfId="1329"/>
    <cellStyle name="40% - Énfasis4 2 3 3" xfId="402"/>
    <cellStyle name="40% - Énfasis4 2 3 3 2" xfId="931"/>
    <cellStyle name="40% - Énfasis4 2 3 3 2 2" xfId="1989"/>
    <cellStyle name="40% - Énfasis4 2 3 3 3" xfId="1461"/>
    <cellStyle name="40% - Énfasis4 2 3 4" xfId="667"/>
    <cellStyle name="40% - Énfasis4 2 3 4 2" xfId="1725"/>
    <cellStyle name="40% - Énfasis4 2 3 5" xfId="1197"/>
    <cellStyle name="40% - Énfasis4 2 4" xfId="204"/>
    <cellStyle name="40% - Énfasis4 2 4 2" xfId="470"/>
    <cellStyle name="40% - Énfasis4 2 4 2 2" xfId="999"/>
    <cellStyle name="40% - Énfasis4 2 4 2 2 2" xfId="2057"/>
    <cellStyle name="40% - Énfasis4 2 4 2 3" xfId="1529"/>
    <cellStyle name="40% - Énfasis4 2 4 3" xfId="735"/>
    <cellStyle name="40% - Énfasis4 2 4 3 2" xfId="1793"/>
    <cellStyle name="40% - Énfasis4 2 4 4" xfId="1265"/>
    <cellStyle name="40% - Énfasis4 2 5" xfId="337"/>
    <cellStyle name="40% - Énfasis4 2 5 2" xfId="866"/>
    <cellStyle name="40% - Énfasis4 2 5 2 2" xfId="1924"/>
    <cellStyle name="40% - Énfasis4 2 5 3" xfId="1396"/>
    <cellStyle name="40% - Énfasis4 2 6" xfId="603"/>
    <cellStyle name="40% - Énfasis4 2 6 2" xfId="1661"/>
    <cellStyle name="40% - Énfasis4 2 7" xfId="1133"/>
    <cellStyle name="40% - Énfasis4 3" xfId="70"/>
    <cellStyle name="40% - Énfasis4 3 2" xfId="148"/>
    <cellStyle name="40% - Énfasis4 3 2 2" xfId="282"/>
    <cellStyle name="40% - Énfasis4 3 2 2 2" xfId="548"/>
    <cellStyle name="40% - Énfasis4 3 2 2 2 2" xfId="1077"/>
    <cellStyle name="40% - Énfasis4 3 2 2 2 2 2" xfId="2135"/>
    <cellStyle name="40% - Énfasis4 3 2 2 2 3" xfId="1607"/>
    <cellStyle name="40% - Énfasis4 3 2 2 3" xfId="813"/>
    <cellStyle name="40% - Énfasis4 3 2 2 3 2" xfId="1871"/>
    <cellStyle name="40% - Énfasis4 3 2 2 4" xfId="1343"/>
    <cellStyle name="40% - Énfasis4 3 2 3" xfId="416"/>
    <cellStyle name="40% - Énfasis4 3 2 3 2" xfId="945"/>
    <cellStyle name="40% - Énfasis4 3 2 3 2 2" xfId="2003"/>
    <cellStyle name="40% - Énfasis4 3 2 3 3" xfId="1475"/>
    <cellStyle name="40% - Énfasis4 3 2 4" xfId="681"/>
    <cellStyle name="40% - Énfasis4 3 2 4 2" xfId="1739"/>
    <cellStyle name="40% - Énfasis4 3 2 5" xfId="1211"/>
    <cellStyle name="40% - Énfasis4 3 3" xfId="218"/>
    <cellStyle name="40% - Énfasis4 3 3 2" xfId="484"/>
    <cellStyle name="40% - Énfasis4 3 3 2 2" xfId="1013"/>
    <cellStyle name="40% - Énfasis4 3 3 2 2 2" xfId="2071"/>
    <cellStyle name="40% - Énfasis4 3 3 2 3" xfId="1543"/>
    <cellStyle name="40% - Énfasis4 3 3 3" xfId="749"/>
    <cellStyle name="40% - Énfasis4 3 3 3 2" xfId="1807"/>
    <cellStyle name="40% - Énfasis4 3 3 4" xfId="1279"/>
    <cellStyle name="40% - Énfasis4 3 4" xfId="351"/>
    <cellStyle name="40% - Énfasis4 3 4 2" xfId="880"/>
    <cellStyle name="40% - Énfasis4 3 4 2 2" xfId="1938"/>
    <cellStyle name="40% - Énfasis4 3 4 3" xfId="1410"/>
    <cellStyle name="40% - Énfasis4 3 5" xfId="617"/>
    <cellStyle name="40% - Énfasis4 3 5 2" xfId="1675"/>
    <cellStyle name="40% - Énfasis4 3 6" xfId="1147"/>
    <cellStyle name="40% - Énfasis4 4" xfId="114"/>
    <cellStyle name="40% - Énfasis4 4 2" xfId="250"/>
    <cellStyle name="40% - Énfasis4 4 2 2" xfId="516"/>
    <cellStyle name="40% - Énfasis4 4 2 2 2" xfId="1045"/>
    <cellStyle name="40% - Énfasis4 4 2 2 2 2" xfId="2103"/>
    <cellStyle name="40% - Énfasis4 4 2 2 3" xfId="1575"/>
    <cellStyle name="40% - Énfasis4 4 2 3" xfId="781"/>
    <cellStyle name="40% - Énfasis4 4 2 3 2" xfId="1839"/>
    <cellStyle name="40% - Énfasis4 4 2 4" xfId="1311"/>
    <cellStyle name="40% - Énfasis4 4 3" xfId="384"/>
    <cellStyle name="40% - Énfasis4 4 3 2" xfId="913"/>
    <cellStyle name="40% - Énfasis4 4 3 2 2" xfId="1971"/>
    <cellStyle name="40% - Énfasis4 4 3 3" xfId="1443"/>
    <cellStyle name="40% - Énfasis4 4 4" xfId="649"/>
    <cellStyle name="40% - Énfasis4 4 4 2" xfId="1707"/>
    <cellStyle name="40% - Énfasis4 4 5" xfId="1179"/>
    <cellStyle name="40% - Énfasis4 5" xfId="183"/>
    <cellStyle name="40% - Énfasis4 5 2" xfId="451"/>
    <cellStyle name="40% - Énfasis4 5 2 2" xfId="980"/>
    <cellStyle name="40% - Énfasis4 5 2 2 2" xfId="2038"/>
    <cellStyle name="40% - Énfasis4 5 2 3" xfId="1510"/>
    <cellStyle name="40% - Énfasis4 5 3" xfId="716"/>
    <cellStyle name="40% - Énfasis4 5 3 2" xfId="1774"/>
    <cellStyle name="40% - Énfasis4 5 4" xfId="1246"/>
    <cellStyle name="40% - Énfasis4 6" xfId="317"/>
    <cellStyle name="40% - Énfasis4 6 2" xfId="848"/>
    <cellStyle name="40% - Énfasis4 6 2 2" xfId="1906"/>
    <cellStyle name="40% - Énfasis4 6 3" xfId="1378"/>
    <cellStyle name="40% - Énfasis4 7" xfId="583"/>
    <cellStyle name="40% - Énfasis4 7 2" xfId="1642"/>
    <cellStyle name="40% - Énfasis4 8" xfId="1112"/>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2 2 2" xfId="2156"/>
    <cellStyle name="40% - Énfasis5 2 2 2 2 2 3" xfId="1628"/>
    <cellStyle name="40% - Énfasis5 2 2 2 2 3" xfId="834"/>
    <cellStyle name="40% - Énfasis5 2 2 2 2 3 2" xfId="1892"/>
    <cellStyle name="40% - Énfasis5 2 2 2 2 4" xfId="1364"/>
    <cellStyle name="40% - Énfasis5 2 2 2 3" xfId="437"/>
    <cellStyle name="40% - Énfasis5 2 2 2 3 2" xfId="966"/>
    <cellStyle name="40% - Énfasis5 2 2 2 3 2 2" xfId="2024"/>
    <cellStyle name="40% - Énfasis5 2 2 2 3 3" xfId="1496"/>
    <cellStyle name="40% - Énfasis5 2 2 2 4" xfId="702"/>
    <cellStyle name="40% - Énfasis5 2 2 2 4 2" xfId="1760"/>
    <cellStyle name="40% - Énfasis5 2 2 2 5" xfId="1232"/>
    <cellStyle name="40% - Énfasis5 2 2 3" xfId="238"/>
    <cellStyle name="40% - Énfasis5 2 2 3 2" xfId="504"/>
    <cellStyle name="40% - Énfasis5 2 2 3 2 2" xfId="1033"/>
    <cellStyle name="40% - Énfasis5 2 2 3 2 2 2" xfId="2091"/>
    <cellStyle name="40% - Énfasis5 2 2 3 2 3" xfId="1563"/>
    <cellStyle name="40% - Énfasis5 2 2 3 3" xfId="769"/>
    <cellStyle name="40% - Énfasis5 2 2 3 3 2" xfId="1827"/>
    <cellStyle name="40% - Énfasis5 2 2 3 4" xfId="1299"/>
    <cellStyle name="40% - Énfasis5 2 2 4" xfId="372"/>
    <cellStyle name="40% - Énfasis5 2 2 4 2" xfId="901"/>
    <cellStyle name="40% - Énfasis5 2 2 4 2 2" xfId="1959"/>
    <cellStyle name="40% - Énfasis5 2 2 4 3" xfId="1431"/>
    <cellStyle name="40% - Énfasis5 2 2 5" xfId="637"/>
    <cellStyle name="40% - Énfasis5 2 2 5 2" xfId="1695"/>
    <cellStyle name="40% - Énfasis5 2 2 6" xfId="1167"/>
    <cellStyle name="40% - Énfasis5 2 3" xfId="136"/>
    <cellStyle name="40% - Énfasis5 2 3 2" xfId="270"/>
    <cellStyle name="40% - Énfasis5 2 3 2 2" xfId="536"/>
    <cellStyle name="40% - Énfasis5 2 3 2 2 2" xfId="1065"/>
    <cellStyle name="40% - Énfasis5 2 3 2 2 2 2" xfId="2123"/>
    <cellStyle name="40% - Énfasis5 2 3 2 2 3" xfId="1595"/>
    <cellStyle name="40% - Énfasis5 2 3 2 3" xfId="801"/>
    <cellStyle name="40% - Énfasis5 2 3 2 3 2" xfId="1859"/>
    <cellStyle name="40% - Énfasis5 2 3 2 4" xfId="1331"/>
    <cellStyle name="40% - Énfasis5 2 3 3" xfId="404"/>
    <cellStyle name="40% - Énfasis5 2 3 3 2" xfId="933"/>
    <cellStyle name="40% - Énfasis5 2 3 3 2 2" xfId="1991"/>
    <cellStyle name="40% - Énfasis5 2 3 3 3" xfId="1463"/>
    <cellStyle name="40% - Énfasis5 2 3 4" xfId="669"/>
    <cellStyle name="40% - Énfasis5 2 3 4 2" xfId="1727"/>
    <cellStyle name="40% - Énfasis5 2 3 5" xfId="1199"/>
    <cellStyle name="40% - Énfasis5 2 4" xfId="206"/>
    <cellStyle name="40% - Énfasis5 2 4 2" xfId="472"/>
    <cellStyle name="40% - Énfasis5 2 4 2 2" xfId="1001"/>
    <cellStyle name="40% - Énfasis5 2 4 2 2 2" xfId="2059"/>
    <cellStyle name="40% - Énfasis5 2 4 2 3" xfId="1531"/>
    <cellStyle name="40% - Énfasis5 2 4 3" xfId="737"/>
    <cellStyle name="40% - Énfasis5 2 4 3 2" xfId="1795"/>
    <cellStyle name="40% - Énfasis5 2 4 4" xfId="1267"/>
    <cellStyle name="40% - Énfasis5 2 5" xfId="339"/>
    <cellStyle name="40% - Énfasis5 2 5 2" xfId="868"/>
    <cellStyle name="40% - Énfasis5 2 5 2 2" xfId="1926"/>
    <cellStyle name="40% - Énfasis5 2 5 3" xfId="1398"/>
    <cellStyle name="40% - Énfasis5 2 6" xfId="605"/>
    <cellStyle name="40% - Énfasis5 2 6 2" xfId="1663"/>
    <cellStyle name="40% - Énfasis5 2 7" xfId="1135"/>
    <cellStyle name="40% - Énfasis5 3" xfId="72"/>
    <cellStyle name="40% - Énfasis5 3 2" xfId="150"/>
    <cellStyle name="40% - Énfasis5 3 2 2" xfId="284"/>
    <cellStyle name="40% - Énfasis5 3 2 2 2" xfId="550"/>
    <cellStyle name="40% - Énfasis5 3 2 2 2 2" xfId="1079"/>
    <cellStyle name="40% - Énfasis5 3 2 2 2 2 2" xfId="2137"/>
    <cellStyle name="40% - Énfasis5 3 2 2 2 3" xfId="1609"/>
    <cellStyle name="40% - Énfasis5 3 2 2 3" xfId="815"/>
    <cellStyle name="40% - Énfasis5 3 2 2 3 2" xfId="1873"/>
    <cellStyle name="40% - Énfasis5 3 2 2 4" xfId="1345"/>
    <cellStyle name="40% - Énfasis5 3 2 3" xfId="418"/>
    <cellStyle name="40% - Énfasis5 3 2 3 2" xfId="947"/>
    <cellStyle name="40% - Énfasis5 3 2 3 2 2" xfId="2005"/>
    <cellStyle name="40% - Énfasis5 3 2 3 3" xfId="1477"/>
    <cellStyle name="40% - Énfasis5 3 2 4" xfId="683"/>
    <cellStyle name="40% - Énfasis5 3 2 4 2" xfId="1741"/>
    <cellStyle name="40% - Énfasis5 3 2 5" xfId="1213"/>
    <cellStyle name="40% - Énfasis5 3 3" xfId="220"/>
    <cellStyle name="40% - Énfasis5 3 3 2" xfId="486"/>
    <cellStyle name="40% - Énfasis5 3 3 2 2" xfId="1015"/>
    <cellStyle name="40% - Énfasis5 3 3 2 2 2" xfId="2073"/>
    <cellStyle name="40% - Énfasis5 3 3 2 3" xfId="1545"/>
    <cellStyle name="40% - Énfasis5 3 3 3" xfId="751"/>
    <cellStyle name="40% - Énfasis5 3 3 3 2" xfId="1809"/>
    <cellStyle name="40% - Énfasis5 3 3 4" xfId="1281"/>
    <cellStyle name="40% - Énfasis5 3 4" xfId="353"/>
    <cellStyle name="40% - Énfasis5 3 4 2" xfId="882"/>
    <cellStyle name="40% - Énfasis5 3 4 2 2" xfId="1940"/>
    <cellStyle name="40% - Énfasis5 3 4 3" xfId="1412"/>
    <cellStyle name="40% - Énfasis5 3 5" xfId="619"/>
    <cellStyle name="40% - Énfasis5 3 5 2" xfId="1677"/>
    <cellStyle name="40% - Énfasis5 3 6" xfId="1149"/>
    <cellStyle name="40% - Énfasis5 4" xfId="116"/>
    <cellStyle name="40% - Énfasis5 4 2" xfId="252"/>
    <cellStyle name="40% - Énfasis5 4 2 2" xfId="518"/>
    <cellStyle name="40% - Énfasis5 4 2 2 2" xfId="1047"/>
    <cellStyle name="40% - Énfasis5 4 2 2 2 2" xfId="2105"/>
    <cellStyle name="40% - Énfasis5 4 2 2 3" xfId="1577"/>
    <cellStyle name="40% - Énfasis5 4 2 3" xfId="783"/>
    <cellStyle name="40% - Énfasis5 4 2 3 2" xfId="1841"/>
    <cellStyle name="40% - Énfasis5 4 2 4" xfId="1313"/>
    <cellStyle name="40% - Énfasis5 4 3" xfId="386"/>
    <cellStyle name="40% - Énfasis5 4 3 2" xfId="915"/>
    <cellStyle name="40% - Énfasis5 4 3 2 2" xfId="1973"/>
    <cellStyle name="40% - Énfasis5 4 3 3" xfId="1445"/>
    <cellStyle name="40% - Énfasis5 4 4" xfId="651"/>
    <cellStyle name="40% - Énfasis5 4 4 2" xfId="1709"/>
    <cellStyle name="40% - Énfasis5 4 5" xfId="1181"/>
    <cellStyle name="40% - Énfasis5 5" xfId="185"/>
    <cellStyle name="40% - Énfasis5 5 2" xfId="453"/>
    <cellStyle name="40% - Énfasis5 5 2 2" xfId="982"/>
    <cellStyle name="40% - Énfasis5 5 2 2 2" xfId="2040"/>
    <cellStyle name="40% - Énfasis5 5 2 3" xfId="1512"/>
    <cellStyle name="40% - Énfasis5 5 3" xfId="718"/>
    <cellStyle name="40% - Énfasis5 5 3 2" xfId="1776"/>
    <cellStyle name="40% - Énfasis5 5 4" xfId="1248"/>
    <cellStyle name="40% - Énfasis5 6" xfId="319"/>
    <cellStyle name="40% - Énfasis5 6 2" xfId="850"/>
    <cellStyle name="40% - Énfasis5 6 2 2" xfId="1908"/>
    <cellStyle name="40% - Énfasis5 6 3" xfId="1380"/>
    <cellStyle name="40% - Énfasis5 7" xfId="585"/>
    <cellStyle name="40% - Énfasis5 7 2" xfId="1644"/>
    <cellStyle name="40% - Énfasis5 8" xfId="1114"/>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2 2 2" xfId="2158"/>
    <cellStyle name="40% - Énfasis6 2 2 2 2 2 3" xfId="1630"/>
    <cellStyle name="40% - Énfasis6 2 2 2 2 3" xfId="836"/>
    <cellStyle name="40% - Énfasis6 2 2 2 2 3 2" xfId="1894"/>
    <cellStyle name="40% - Énfasis6 2 2 2 2 4" xfId="1366"/>
    <cellStyle name="40% - Énfasis6 2 2 2 3" xfId="439"/>
    <cellStyle name="40% - Énfasis6 2 2 2 3 2" xfId="968"/>
    <cellStyle name="40% - Énfasis6 2 2 2 3 2 2" xfId="2026"/>
    <cellStyle name="40% - Énfasis6 2 2 2 3 3" xfId="1498"/>
    <cellStyle name="40% - Énfasis6 2 2 2 4" xfId="704"/>
    <cellStyle name="40% - Énfasis6 2 2 2 4 2" xfId="1762"/>
    <cellStyle name="40% - Énfasis6 2 2 2 5" xfId="1234"/>
    <cellStyle name="40% - Énfasis6 2 2 3" xfId="240"/>
    <cellStyle name="40% - Énfasis6 2 2 3 2" xfId="506"/>
    <cellStyle name="40% - Énfasis6 2 2 3 2 2" xfId="1035"/>
    <cellStyle name="40% - Énfasis6 2 2 3 2 2 2" xfId="2093"/>
    <cellStyle name="40% - Énfasis6 2 2 3 2 3" xfId="1565"/>
    <cellStyle name="40% - Énfasis6 2 2 3 3" xfId="771"/>
    <cellStyle name="40% - Énfasis6 2 2 3 3 2" xfId="1829"/>
    <cellStyle name="40% - Énfasis6 2 2 3 4" xfId="1301"/>
    <cellStyle name="40% - Énfasis6 2 2 4" xfId="374"/>
    <cellStyle name="40% - Énfasis6 2 2 4 2" xfId="903"/>
    <cellStyle name="40% - Énfasis6 2 2 4 2 2" xfId="1961"/>
    <cellStyle name="40% - Énfasis6 2 2 4 3" xfId="1433"/>
    <cellStyle name="40% - Énfasis6 2 2 5" xfId="639"/>
    <cellStyle name="40% - Énfasis6 2 2 5 2" xfId="1697"/>
    <cellStyle name="40% - Énfasis6 2 2 6" xfId="1169"/>
    <cellStyle name="40% - Énfasis6 2 3" xfId="138"/>
    <cellStyle name="40% - Énfasis6 2 3 2" xfId="272"/>
    <cellStyle name="40% - Énfasis6 2 3 2 2" xfId="538"/>
    <cellStyle name="40% - Énfasis6 2 3 2 2 2" xfId="1067"/>
    <cellStyle name="40% - Énfasis6 2 3 2 2 2 2" xfId="2125"/>
    <cellStyle name="40% - Énfasis6 2 3 2 2 3" xfId="1597"/>
    <cellStyle name="40% - Énfasis6 2 3 2 3" xfId="803"/>
    <cellStyle name="40% - Énfasis6 2 3 2 3 2" xfId="1861"/>
    <cellStyle name="40% - Énfasis6 2 3 2 4" xfId="1333"/>
    <cellStyle name="40% - Énfasis6 2 3 3" xfId="406"/>
    <cellStyle name="40% - Énfasis6 2 3 3 2" xfId="935"/>
    <cellStyle name="40% - Énfasis6 2 3 3 2 2" xfId="1993"/>
    <cellStyle name="40% - Énfasis6 2 3 3 3" xfId="1465"/>
    <cellStyle name="40% - Énfasis6 2 3 4" xfId="671"/>
    <cellStyle name="40% - Énfasis6 2 3 4 2" xfId="1729"/>
    <cellStyle name="40% - Énfasis6 2 3 5" xfId="1201"/>
    <cellStyle name="40% - Énfasis6 2 4" xfId="208"/>
    <cellStyle name="40% - Énfasis6 2 4 2" xfId="474"/>
    <cellStyle name="40% - Énfasis6 2 4 2 2" xfId="1003"/>
    <cellStyle name="40% - Énfasis6 2 4 2 2 2" xfId="2061"/>
    <cellStyle name="40% - Énfasis6 2 4 2 3" xfId="1533"/>
    <cellStyle name="40% - Énfasis6 2 4 3" xfId="739"/>
    <cellStyle name="40% - Énfasis6 2 4 3 2" xfId="1797"/>
    <cellStyle name="40% - Énfasis6 2 4 4" xfId="1269"/>
    <cellStyle name="40% - Énfasis6 2 5" xfId="341"/>
    <cellStyle name="40% - Énfasis6 2 5 2" xfId="870"/>
    <cellStyle name="40% - Énfasis6 2 5 2 2" xfId="1928"/>
    <cellStyle name="40% - Énfasis6 2 5 3" xfId="1400"/>
    <cellStyle name="40% - Énfasis6 2 6" xfId="607"/>
    <cellStyle name="40% - Énfasis6 2 6 2" xfId="1665"/>
    <cellStyle name="40% - Énfasis6 2 7" xfId="1137"/>
    <cellStyle name="40% - Énfasis6 3" xfId="74"/>
    <cellStyle name="40% - Énfasis6 3 2" xfId="152"/>
    <cellStyle name="40% - Énfasis6 3 2 2" xfId="286"/>
    <cellStyle name="40% - Énfasis6 3 2 2 2" xfId="552"/>
    <cellStyle name="40% - Énfasis6 3 2 2 2 2" xfId="1081"/>
    <cellStyle name="40% - Énfasis6 3 2 2 2 2 2" xfId="2139"/>
    <cellStyle name="40% - Énfasis6 3 2 2 2 3" xfId="1611"/>
    <cellStyle name="40% - Énfasis6 3 2 2 3" xfId="817"/>
    <cellStyle name="40% - Énfasis6 3 2 2 3 2" xfId="1875"/>
    <cellStyle name="40% - Énfasis6 3 2 2 4" xfId="1347"/>
    <cellStyle name="40% - Énfasis6 3 2 3" xfId="420"/>
    <cellStyle name="40% - Énfasis6 3 2 3 2" xfId="949"/>
    <cellStyle name="40% - Énfasis6 3 2 3 2 2" xfId="2007"/>
    <cellStyle name="40% - Énfasis6 3 2 3 3" xfId="1479"/>
    <cellStyle name="40% - Énfasis6 3 2 4" xfId="685"/>
    <cellStyle name="40% - Énfasis6 3 2 4 2" xfId="1743"/>
    <cellStyle name="40% - Énfasis6 3 2 5" xfId="1215"/>
    <cellStyle name="40% - Énfasis6 3 3" xfId="222"/>
    <cellStyle name="40% - Énfasis6 3 3 2" xfId="488"/>
    <cellStyle name="40% - Énfasis6 3 3 2 2" xfId="1017"/>
    <cellStyle name="40% - Énfasis6 3 3 2 2 2" xfId="2075"/>
    <cellStyle name="40% - Énfasis6 3 3 2 3" xfId="1547"/>
    <cellStyle name="40% - Énfasis6 3 3 3" xfId="753"/>
    <cellStyle name="40% - Énfasis6 3 3 3 2" xfId="1811"/>
    <cellStyle name="40% - Énfasis6 3 3 4" xfId="1283"/>
    <cellStyle name="40% - Énfasis6 3 4" xfId="355"/>
    <cellStyle name="40% - Énfasis6 3 4 2" xfId="884"/>
    <cellStyle name="40% - Énfasis6 3 4 2 2" xfId="1942"/>
    <cellStyle name="40% - Énfasis6 3 4 3" xfId="1414"/>
    <cellStyle name="40% - Énfasis6 3 5" xfId="621"/>
    <cellStyle name="40% - Énfasis6 3 5 2" xfId="1679"/>
    <cellStyle name="40% - Énfasis6 3 6" xfId="1151"/>
    <cellStyle name="40% - Énfasis6 4" xfId="118"/>
    <cellStyle name="40% - Énfasis6 4 2" xfId="254"/>
    <cellStyle name="40% - Énfasis6 4 2 2" xfId="520"/>
    <cellStyle name="40% - Énfasis6 4 2 2 2" xfId="1049"/>
    <cellStyle name="40% - Énfasis6 4 2 2 2 2" xfId="2107"/>
    <cellStyle name="40% - Énfasis6 4 2 2 3" xfId="1579"/>
    <cellStyle name="40% - Énfasis6 4 2 3" xfId="785"/>
    <cellStyle name="40% - Énfasis6 4 2 3 2" xfId="1843"/>
    <cellStyle name="40% - Énfasis6 4 2 4" xfId="1315"/>
    <cellStyle name="40% - Énfasis6 4 3" xfId="388"/>
    <cellStyle name="40% - Énfasis6 4 3 2" xfId="917"/>
    <cellStyle name="40% - Énfasis6 4 3 2 2" xfId="1975"/>
    <cellStyle name="40% - Énfasis6 4 3 3" xfId="1447"/>
    <cellStyle name="40% - Énfasis6 4 4" xfId="653"/>
    <cellStyle name="40% - Énfasis6 4 4 2" xfId="1711"/>
    <cellStyle name="40% - Énfasis6 4 5" xfId="1183"/>
    <cellStyle name="40% - Énfasis6 5" xfId="187"/>
    <cellStyle name="40% - Énfasis6 5 2" xfId="455"/>
    <cellStyle name="40% - Énfasis6 5 2 2" xfId="984"/>
    <cellStyle name="40% - Énfasis6 5 2 2 2" xfId="2042"/>
    <cellStyle name="40% - Énfasis6 5 2 3" xfId="1514"/>
    <cellStyle name="40% - Énfasis6 5 3" xfId="720"/>
    <cellStyle name="40% - Énfasis6 5 3 2" xfId="1778"/>
    <cellStyle name="40% - Énfasis6 5 4" xfId="1250"/>
    <cellStyle name="40% - Énfasis6 6" xfId="321"/>
    <cellStyle name="40% - Énfasis6 6 2" xfId="852"/>
    <cellStyle name="40% - Énfasis6 6 2 2" xfId="1910"/>
    <cellStyle name="40% - Énfasis6 6 3" xfId="1382"/>
    <cellStyle name="40% - Énfasis6 7" xfId="587"/>
    <cellStyle name="40% - Énfasis6 7 2" xfId="1646"/>
    <cellStyle name="40% - Énfasis6 8" xfId="1116"/>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2 2 2" xfId="2030"/>
    <cellStyle name="Millares 10 2 3" xfId="1502"/>
    <cellStyle name="Millares 10 3" xfId="708"/>
    <cellStyle name="Millares 10 3 2" xfId="1766"/>
    <cellStyle name="Millares 10 4" xfId="1238"/>
    <cellStyle name="Millares 11" xfId="323"/>
    <cellStyle name="Millares 12" xfId="309"/>
    <cellStyle name="Millares 12 2" xfId="840"/>
    <cellStyle name="Millares 12 2 2" xfId="1898"/>
    <cellStyle name="Millares 12 3" xfId="1370"/>
    <cellStyle name="Millares 13" xfId="589"/>
    <cellStyle name="Millares 14" xfId="1119"/>
    <cellStyle name="Millares 15" xfId="1104"/>
    <cellStyle name="Millares 2" xfId="43"/>
    <cellStyle name="Millares 2 2" xfId="87"/>
    <cellStyle name="Millares 2 2 2" xfId="155"/>
    <cellStyle name="Millares 2 2 2 2" xfId="289"/>
    <cellStyle name="Millares 2 2 2 2 2" xfId="555"/>
    <cellStyle name="Millares 2 2 2 2 2 2" xfId="1084"/>
    <cellStyle name="Millares 2 2 2 2 2 2 2" xfId="2142"/>
    <cellStyle name="Millares 2 2 2 2 2 3" xfId="1614"/>
    <cellStyle name="Millares 2 2 2 2 3" xfId="820"/>
    <cellStyle name="Millares 2 2 2 2 3 2" xfId="1878"/>
    <cellStyle name="Millares 2 2 2 2 4" xfId="1350"/>
    <cellStyle name="Millares 2 2 2 3" xfId="423"/>
    <cellStyle name="Millares 2 2 2 3 2" xfId="952"/>
    <cellStyle name="Millares 2 2 2 3 2 2" xfId="2010"/>
    <cellStyle name="Millares 2 2 2 3 3" xfId="1482"/>
    <cellStyle name="Millares 2 2 2 4" xfId="688"/>
    <cellStyle name="Millares 2 2 2 4 2" xfId="1746"/>
    <cellStyle name="Millares 2 2 2 5" xfId="1218"/>
    <cellStyle name="Millares 2 2 3" xfId="224"/>
    <cellStyle name="Millares 2 2 3 2" xfId="490"/>
    <cellStyle name="Millares 2 2 3 2 2" xfId="1019"/>
    <cellStyle name="Millares 2 2 3 2 2 2" xfId="2077"/>
    <cellStyle name="Millares 2 2 3 2 3" xfId="1549"/>
    <cellStyle name="Millares 2 2 3 3" xfId="755"/>
    <cellStyle name="Millares 2 2 3 3 2" xfId="1813"/>
    <cellStyle name="Millares 2 2 3 4" xfId="1285"/>
    <cellStyle name="Millares 2 2 4" xfId="358"/>
    <cellStyle name="Millares 2 2 4 2" xfId="887"/>
    <cellStyle name="Millares 2 2 4 2 2" xfId="1945"/>
    <cellStyle name="Millares 2 2 4 3" xfId="1417"/>
    <cellStyle name="Millares 2 2 5" xfId="623"/>
    <cellStyle name="Millares 2 2 5 2" xfId="1681"/>
    <cellStyle name="Millares 2 2 6" xfId="1153"/>
    <cellStyle name="Millares 2 3" xfId="80"/>
    <cellStyle name="Millares 2 4" xfId="122"/>
    <cellStyle name="Millares 2 4 2" xfId="256"/>
    <cellStyle name="Millares 2 4 2 2" xfId="522"/>
    <cellStyle name="Millares 2 4 2 2 2" xfId="1051"/>
    <cellStyle name="Millares 2 4 2 2 2 2" xfId="2109"/>
    <cellStyle name="Millares 2 4 2 2 3" xfId="1581"/>
    <cellStyle name="Millares 2 4 2 3" xfId="787"/>
    <cellStyle name="Millares 2 4 2 3 2" xfId="1845"/>
    <cellStyle name="Millares 2 4 2 4" xfId="1317"/>
    <cellStyle name="Millares 2 4 3" xfId="390"/>
    <cellStyle name="Millares 2 4 3 2" xfId="919"/>
    <cellStyle name="Millares 2 4 3 2 2" xfId="1977"/>
    <cellStyle name="Millares 2 4 3 3" xfId="1449"/>
    <cellStyle name="Millares 2 4 4" xfId="655"/>
    <cellStyle name="Millares 2 4 4 2" xfId="1713"/>
    <cellStyle name="Millares 2 4 5" xfId="1185"/>
    <cellStyle name="Millares 2 5" xfId="192"/>
    <cellStyle name="Millares 2 5 2" xfId="458"/>
    <cellStyle name="Millares 2 5 2 2" xfId="987"/>
    <cellStyle name="Millares 2 5 2 2 2" xfId="2045"/>
    <cellStyle name="Millares 2 5 2 3" xfId="1517"/>
    <cellStyle name="Millares 2 5 3" xfId="723"/>
    <cellStyle name="Millares 2 5 3 2" xfId="1781"/>
    <cellStyle name="Millares 2 5 4" xfId="1253"/>
    <cellStyle name="Millares 2 6" xfId="325"/>
    <cellStyle name="Millares 2 6 2" xfId="854"/>
    <cellStyle name="Millares 2 6 2 2" xfId="1912"/>
    <cellStyle name="Millares 2 6 3" xfId="1384"/>
    <cellStyle name="Millares 2 7" xfId="591"/>
    <cellStyle name="Millares 2 7 2" xfId="1649"/>
    <cellStyle name="Millares 2 8" xfId="1121"/>
    <cellStyle name="Millares 3" xfId="46"/>
    <cellStyle name="Millares 3 2" xfId="90"/>
    <cellStyle name="Millares 3 2 2" xfId="158"/>
    <cellStyle name="Millares 3 2 2 2" xfId="292"/>
    <cellStyle name="Millares 3 2 2 2 2" xfId="558"/>
    <cellStyle name="Millares 3 2 2 2 2 2" xfId="1087"/>
    <cellStyle name="Millares 3 2 2 2 2 2 2" xfId="2145"/>
    <cellStyle name="Millares 3 2 2 2 2 3" xfId="1617"/>
    <cellStyle name="Millares 3 2 2 2 3" xfId="823"/>
    <cellStyle name="Millares 3 2 2 2 3 2" xfId="1881"/>
    <cellStyle name="Millares 3 2 2 2 4" xfId="1353"/>
    <cellStyle name="Millares 3 2 2 3" xfId="426"/>
    <cellStyle name="Millares 3 2 2 3 2" xfId="955"/>
    <cellStyle name="Millares 3 2 2 3 2 2" xfId="2013"/>
    <cellStyle name="Millares 3 2 2 3 3" xfId="1485"/>
    <cellStyle name="Millares 3 2 2 4" xfId="691"/>
    <cellStyle name="Millares 3 2 2 4 2" xfId="1749"/>
    <cellStyle name="Millares 3 2 2 5" xfId="1221"/>
    <cellStyle name="Millares 3 2 3" xfId="227"/>
    <cellStyle name="Millares 3 2 3 2" xfId="493"/>
    <cellStyle name="Millares 3 2 3 2 2" xfId="1022"/>
    <cellStyle name="Millares 3 2 3 2 2 2" xfId="2080"/>
    <cellStyle name="Millares 3 2 3 2 3" xfId="1552"/>
    <cellStyle name="Millares 3 2 3 3" xfId="758"/>
    <cellStyle name="Millares 3 2 3 3 2" xfId="1816"/>
    <cellStyle name="Millares 3 2 3 4" xfId="1288"/>
    <cellStyle name="Millares 3 2 4" xfId="361"/>
    <cellStyle name="Millares 3 2 4 2" xfId="890"/>
    <cellStyle name="Millares 3 2 4 2 2" xfId="1948"/>
    <cellStyle name="Millares 3 2 4 3" xfId="1420"/>
    <cellStyle name="Millares 3 2 5" xfId="626"/>
    <cellStyle name="Millares 3 2 5 2" xfId="1684"/>
    <cellStyle name="Millares 3 2 6" xfId="1156"/>
    <cellStyle name="Millares 3 3" xfId="82"/>
    <cellStyle name="Millares 3 4" xfId="125"/>
    <cellStyle name="Millares 3 4 2" xfId="259"/>
    <cellStyle name="Millares 3 4 2 2" xfId="525"/>
    <cellStyle name="Millares 3 4 2 2 2" xfId="1054"/>
    <cellStyle name="Millares 3 4 2 2 2 2" xfId="2112"/>
    <cellStyle name="Millares 3 4 2 2 3" xfId="1584"/>
    <cellStyle name="Millares 3 4 2 3" xfId="790"/>
    <cellStyle name="Millares 3 4 2 3 2" xfId="1848"/>
    <cellStyle name="Millares 3 4 2 4" xfId="1320"/>
    <cellStyle name="Millares 3 4 3" xfId="393"/>
    <cellStyle name="Millares 3 4 3 2" xfId="922"/>
    <cellStyle name="Millares 3 4 3 2 2" xfId="1980"/>
    <cellStyle name="Millares 3 4 3 3" xfId="1452"/>
    <cellStyle name="Millares 3 4 4" xfId="658"/>
    <cellStyle name="Millares 3 4 4 2" xfId="1716"/>
    <cellStyle name="Millares 3 4 5" xfId="1188"/>
    <cellStyle name="Millares 3 5" xfId="195"/>
    <cellStyle name="Millares 3 5 2" xfId="461"/>
    <cellStyle name="Millares 3 5 2 2" xfId="990"/>
    <cellStyle name="Millares 3 5 2 2 2" xfId="2048"/>
    <cellStyle name="Millares 3 5 2 3" xfId="1520"/>
    <cellStyle name="Millares 3 5 3" xfId="726"/>
    <cellStyle name="Millares 3 5 3 2" xfId="1784"/>
    <cellStyle name="Millares 3 5 4" xfId="1256"/>
    <cellStyle name="Millares 3 6" xfId="328"/>
    <cellStyle name="Millares 3 6 2" xfId="857"/>
    <cellStyle name="Millares 3 6 2 2" xfId="1915"/>
    <cellStyle name="Millares 3 6 3" xfId="1387"/>
    <cellStyle name="Millares 3 7" xfId="594"/>
    <cellStyle name="Millares 3 7 2" xfId="1652"/>
    <cellStyle name="Millares 3 8" xfId="1124"/>
    <cellStyle name="Millares 4" xfId="77"/>
    <cellStyle name="Millares 5" xfId="62"/>
    <cellStyle name="Millares 5 2" xfId="140"/>
    <cellStyle name="Millares 5 2 2" xfId="274"/>
    <cellStyle name="Millares 5 2 2 2" xfId="540"/>
    <cellStyle name="Millares 5 2 2 2 2" xfId="1069"/>
    <cellStyle name="Millares 5 2 2 2 2 2" xfId="2127"/>
    <cellStyle name="Millares 5 2 2 2 3" xfId="1599"/>
    <cellStyle name="Millares 5 2 2 3" xfId="805"/>
    <cellStyle name="Millares 5 2 2 3 2" xfId="1863"/>
    <cellStyle name="Millares 5 2 2 4" xfId="1335"/>
    <cellStyle name="Millares 5 2 3" xfId="408"/>
    <cellStyle name="Millares 5 2 3 2" xfId="937"/>
    <cellStyle name="Millares 5 2 3 2 2" xfId="1995"/>
    <cellStyle name="Millares 5 2 3 3" xfId="1467"/>
    <cellStyle name="Millares 5 2 4" xfId="673"/>
    <cellStyle name="Millares 5 2 4 2" xfId="1731"/>
    <cellStyle name="Millares 5 2 5" xfId="1203"/>
    <cellStyle name="Millares 5 3" xfId="210"/>
    <cellStyle name="Millares 5 3 2" xfId="476"/>
    <cellStyle name="Millares 5 3 2 2" xfId="1005"/>
    <cellStyle name="Millares 5 3 2 2 2" xfId="2063"/>
    <cellStyle name="Millares 5 3 2 3" xfId="1535"/>
    <cellStyle name="Millares 5 3 3" xfId="741"/>
    <cellStyle name="Millares 5 3 3 2" xfId="1799"/>
    <cellStyle name="Millares 5 3 4" xfId="1271"/>
    <cellStyle name="Millares 5 4" xfId="343"/>
    <cellStyle name="Millares 5 4 2" xfId="872"/>
    <cellStyle name="Millares 5 4 2 2" xfId="1930"/>
    <cellStyle name="Millares 5 4 3" xfId="1402"/>
    <cellStyle name="Millares 5 5" xfId="609"/>
    <cellStyle name="Millares 5 5 2" xfId="1667"/>
    <cellStyle name="Millares 5 6" xfId="1139"/>
    <cellStyle name="Millares 6" xfId="120"/>
    <cellStyle name="Millares 7" xfId="106"/>
    <cellStyle name="Millares 7 2" xfId="242"/>
    <cellStyle name="Millares 7 2 2" xfId="508"/>
    <cellStyle name="Millares 7 2 2 2" xfId="1037"/>
    <cellStyle name="Millares 7 2 2 2 2" xfId="2095"/>
    <cellStyle name="Millares 7 2 2 3" xfId="1567"/>
    <cellStyle name="Millares 7 2 3" xfId="773"/>
    <cellStyle name="Millares 7 2 3 2" xfId="1831"/>
    <cellStyle name="Millares 7 2 4" xfId="1303"/>
    <cellStyle name="Millares 7 3" xfId="376"/>
    <cellStyle name="Millares 7 3 2" xfId="905"/>
    <cellStyle name="Millares 7 3 2 2" xfId="1963"/>
    <cellStyle name="Millares 7 3 3" xfId="1435"/>
    <cellStyle name="Millares 7 4" xfId="641"/>
    <cellStyle name="Millares 7 4 2" xfId="1699"/>
    <cellStyle name="Millares 7 5" xfId="1171"/>
    <cellStyle name="Millares 8" xfId="173"/>
    <cellStyle name="Millares 8 2" xfId="307"/>
    <cellStyle name="Millares 8 2 2" xfId="573"/>
    <cellStyle name="Millares 8 2 2 2" xfId="1102"/>
    <cellStyle name="Millares 8 2 2 2 2" xfId="2160"/>
    <cellStyle name="Millares 8 2 2 3" xfId="1632"/>
    <cellStyle name="Millares 8 2 3" xfId="838"/>
    <cellStyle name="Millares 8 2 3 2" xfId="1896"/>
    <cellStyle name="Millares 8 2 4" xfId="1368"/>
    <cellStyle name="Millares 8 3" xfId="441"/>
    <cellStyle name="Millares 8 3 2" xfId="970"/>
    <cellStyle name="Millares 8 3 2 2" xfId="2028"/>
    <cellStyle name="Millares 8 3 3" xfId="1500"/>
    <cellStyle name="Millares 8 4" xfId="706"/>
    <cellStyle name="Millares 8 4 2" xfId="1764"/>
    <cellStyle name="Millares 8 5" xfId="123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2 2 2" xfId="2094"/>
    <cellStyle name="Normal 10 2 2 3" xfId="1566"/>
    <cellStyle name="Normal 10 2 3" xfId="772"/>
    <cellStyle name="Normal 10 2 3 2" xfId="1830"/>
    <cellStyle name="Normal 10 2 4" xfId="1302"/>
    <cellStyle name="Normal 10 3" xfId="375"/>
    <cellStyle name="Normal 10 3 2" xfId="904"/>
    <cellStyle name="Normal 10 3 2 2" xfId="1962"/>
    <cellStyle name="Normal 10 3 3" xfId="1434"/>
    <cellStyle name="Normal 10 4" xfId="640"/>
    <cellStyle name="Normal 10 4 2" xfId="1698"/>
    <cellStyle name="Normal 10 5" xfId="1170"/>
    <cellStyle name="Normal 11" xfId="172"/>
    <cellStyle name="Normal 11 2" xfId="306"/>
    <cellStyle name="Normal 11 2 2" xfId="572"/>
    <cellStyle name="Normal 11 2 2 2" xfId="1101"/>
    <cellStyle name="Normal 11 2 2 2 2" xfId="2159"/>
    <cellStyle name="Normal 11 2 2 3" xfId="1631"/>
    <cellStyle name="Normal 11 2 3" xfId="837"/>
    <cellStyle name="Normal 11 2 3 2" xfId="1895"/>
    <cellStyle name="Normal 11 2 4" xfId="1367"/>
    <cellStyle name="Normal 11 3" xfId="440"/>
    <cellStyle name="Normal 11 3 2" xfId="969"/>
    <cellStyle name="Normal 11 3 2 2" xfId="2027"/>
    <cellStyle name="Normal 11 3 3" xfId="1499"/>
    <cellStyle name="Normal 11 4" xfId="705"/>
    <cellStyle name="Normal 11 4 2" xfId="1763"/>
    <cellStyle name="Normal 11 5" xfId="1235"/>
    <cellStyle name="Normal 12" xfId="189"/>
    <cellStyle name="Normal 13" xfId="174"/>
    <cellStyle name="Normal 13 2" xfId="442"/>
    <cellStyle name="Normal 13 2 2" xfId="971"/>
    <cellStyle name="Normal 13 2 2 2" xfId="2029"/>
    <cellStyle name="Normal 13 2 3" xfId="1501"/>
    <cellStyle name="Normal 13 3" xfId="707"/>
    <cellStyle name="Normal 13 3 2" xfId="1765"/>
    <cellStyle name="Normal 13 4" xfId="1237"/>
    <cellStyle name="Normal 14" xfId="322"/>
    <cellStyle name="Normal 15" xfId="308"/>
    <cellStyle name="Normal 15 2" xfId="839"/>
    <cellStyle name="Normal 15 2 2" xfId="1897"/>
    <cellStyle name="Normal 15 3" xfId="1369"/>
    <cellStyle name="Normal 16" xfId="574"/>
    <cellStyle name="Normal 16 2" xfId="1633"/>
    <cellStyle name="Normal 17" xfId="588"/>
    <cellStyle name="Normal 17 2" xfId="1647"/>
    <cellStyle name="Normal 18" xfId="1118"/>
    <cellStyle name="Normal 18 2" xfId="2161"/>
    <cellStyle name="Normal 19" xfId="1103"/>
    <cellStyle name="Normal 2" xfId="42"/>
    <cellStyle name="Normal 2 2" xfId="83"/>
    <cellStyle name="Normal 2 3" xfId="86"/>
    <cellStyle name="Normal 2 3 2" xfId="154"/>
    <cellStyle name="Normal 2 3 2 2" xfId="288"/>
    <cellStyle name="Normal 2 3 2 2 2" xfId="554"/>
    <cellStyle name="Normal 2 3 2 2 2 2" xfId="1083"/>
    <cellStyle name="Normal 2 3 2 2 2 2 2" xfId="2141"/>
    <cellStyle name="Normal 2 3 2 2 2 3" xfId="1613"/>
    <cellStyle name="Normal 2 3 2 2 3" xfId="819"/>
    <cellStyle name="Normal 2 3 2 2 3 2" xfId="1877"/>
    <cellStyle name="Normal 2 3 2 2 4" xfId="1349"/>
    <cellStyle name="Normal 2 3 2 3" xfId="422"/>
    <cellStyle name="Normal 2 3 2 3 2" xfId="951"/>
    <cellStyle name="Normal 2 3 2 3 2 2" xfId="2009"/>
    <cellStyle name="Normal 2 3 2 3 3" xfId="1481"/>
    <cellStyle name="Normal 2 3 2 4" xfId="687"/>
    <cellStyle name="Normal 2 3 2 4 2" xfId="1745"/>
    <cellStyle name="Normal 2 3 2 5" xfId="1217"/>
    <cellStyle name="Normal 2 3 3" xfId="223"/>
    <cellStyle name="Normal 2 3 3 2" xfId="489"/>
    <cellStyle name="Normal 2 3 3 2 2" xfId="1018"/>
    <cellStyle name="Normal 2 3 3 2 2 2" xfId="2076"/>
    <cellStyle name="Normal 2 3 3 2 3" xfId="1548"/>
    <cellStyle name="Normal 2 3 3 3" xfId="754"/>
    <cellStyle name="Normal 2 3 3 3 2" xfId="1812"/>
    <cellStyle name="Normal 2 3 3 4" xfId="1284"/>
    <cellStyle name="Normal 2 3 4" xfId="357"/>
    <cellStyle name="Normal 2 3 4 2" xfId="886"/>
    <cellStyle name="Normal 2 3 4 2 2" xfId="1944"/>
    <cellStyle name="Normal 2 3 4 3" xfId="1416"/>
    <cellStyle name="Normal 2 3 5" xfId="622"/>
    <cellStyle name="Normal 2 3 5 2" xfId="1680"/>
    <cellStyle name="Normal 2 3 6" xfId="1152"/>
    <cellStyle name="Normal 2 4" xfId="78"/>
    <cellStyle name="Normal 2 5" xfId="121"/>
    <cellStyle name="Normal 2 5 2" xfId="255"/>
    <cellStyle name="Normal 2 5 2 2" xfId="521"/>
    <cellStyle name="Normal 2 5 2 2 2" xfId="1050"/>
    <cellStyle name="Normal 2 5 2 2 2 2" xfId="2108"/>
    <cellStyle name="Normal 2 5 2 2 3" xfId="1580"/>
    <cellStyle name="Normal 2 5 2 3" xfId="786"/>
    <cellStyle name="Normal 2 5 2 3 2" xfId="1844"/>
    <cellStyle name="Normal 2 5 2 4" xfId="1316"/>
    <cellStyle name="Normal 2 5 3" xfId="389"/>
    <cellStyle name="Normal 2 5 3 2" xfId="918"/>
    <cellStyle name="Normal 2 5 3 2 2" xfId="1976"/>
    <cellStyle name="Normal 2 5 3 3" xfId="1448"/>
    <cellStyle name="Normal 2 5 4" xfId="654"/>
    <cellStyle name="Normal 2 5 4 2" xfId="1712"/>
    <cellStyle name="Normal 2 5 5" xfId="1184"/>
    <cellStyle name="Normal 2 6" xfId="191"/>
    <cellStyle name="Normal 2 6 2" xfId="457"/>
    <cellStyle name="Normal 2 6 2 2" xfId="986"/>
    <cellStyle name="Normal 2 6 2 2 2" xfId="2044"/>
    <cellStyle name="Normal 2 6 2 3" xfId="1516"/>
    <cellStyle name="Normal 2 6 3" xfId="722"/>
    <cellStyle name="Normal 2 6 3 2" xfId="1780"/>
    <cellStyle name="Normal 2 6 4" xfId="1252"/>
    <cellStyle name="Normal 2 7" xfId="324"/>
    <cellStyle name="Normal 2 7 2" xfId="853"/>
    <cellStyle name="Normal 2 7 2 2" xfId="1911"/>
    <cellStyle name="Normal 2 7 3" xfId="1383"/>
    <cellStyle name="Normal 2 8" xfId="590"/>
    <cellStyle name="Normal 2 8 2" xfId="1648"/>
    <cellStyle name="Normal 2 9" xfId="1120"/>
    <cellStyle name="Normal 3" xfId="45"/>
    <cellStyle name="Normal 3 2" xfId="89"/>
    <cellStyle name="Normal 3 2 2" xfId="157"/>
    <cellStyle name="Normal 3 2 2 2" xfId="291"/>
    <cellStyle name="Normal 3 2 2 2 2" xfId="557"/>
    <cellStyle name="Normal 3 2 2 2 2 2" xfId="1086"/>
    <cellStyle name="Normal 3 2 2 2 2 2 2" xfId="2144"/>
    <cellStyle name="Normal 3 2 2 2 2 3" xfId="1616"/>
    <cellStyle name="Normal 3 2 2 2 3" xfId="822"/>
    <cellStyle name="Normal 3 2 2 2 3 2" xfId="1880"/>
    <cellStyle name="Normal 3 2 2 2 4" xfId="1352"/>
    <cellStyle name="Normal 3 2 2 3" xfId="425"/>
    <cellStyle name="Normal 3 2 2 3 2" xfId="954"/>
    <cellStyle name="Normal 3 2 2 3 2 2" xfId="2012"/>
    <cellStyle name="Normal 3 2 2 3 3" xfId="1484"/>
    <cellStyle name="Normal 3 2 2 4" xfId="690"/>
    <cellStyle name="Normal 3 2 2 4 2" xfId="1748"/>
    <cellStyle name="Normal 3 2 2 5" xfId="1220"/>
    <cellStyle name="Normal 3 2 3" xfId="226"/>
    <cellStyle name="Normal 3 2 3 2" xfId="492"/>
    <cellStyle name="Normal 3 2 3 2 2" xfId="1021"/>
    <cellStyle name="Normal 3 2 3 2 2 2" xfId="2079"/>
    <cellStyle name="Normal 3 2 3 2 3" xfId="1551"/>
    <cellStyle name="Normal 3 2 3 3" xfId="757"/>
    <cellStyle name="Normal 3 2 3 3 2" xfId="1815"/>
    <cellStyle name="Normal 3 2 3 4" xfId="1287"/>
    <cellStyle name="Normal 3 2 4" xfId="360"/>
    <cellStyle name="Normal 3 2 4 2" xfId="889"/>
    <cellStyle name="Normal 3 2 4 2 2" xfId="1947"/>
    <cellStyle name="Normal 3 2 4 3" xfId="1419"/>
    <cellStyle name="Normal 3 2 5" xfId="625"/>
    <cellStyle name="Normal 3 2 5 2" xfId="1683"/>
    <cellStyle name="Normal 3 2 6" xfId="1155"/>
    <cellStyle name="Normal 3 3" xfId="81"/>
    <cellStyle name="Normal 3 4" xfId="124"/>
    <cellStyle name="Normal 3 4 2" xfId="258"/>
    <cellStyle name="Normal 3 4 2 2" xfId="524"/>
    <cellStyle name="Normal 3 4 2 2 2" xfId="1053"/>
    <cellStyle name="Normal 3 4 2 2 2 2" xfId="2111"/>
    <cellStyle name="Normal 3 4 2 2 3" xfId="1583"/>
    <cellStyle name="Normal 3 4 2 3" xfId="789"/>
    <cellStyle name="Normal 3 4 2 3 2" xfId="1847"/>
    <cellStyle name="Normal 3 4 2 4" xfId="1319"/>
    <cellStyle name="Normal 3 4 3" xfId="392"/>
    <cellStyle name="Normal 3 4 3 2" xfId="921"/>
    <cellStyle name="Normal 3 4 3 2 2" xfId="1979"/>
    <cellStyle name="Normal 3 4 3 3" xfId="1451"/>
    <cellStyle name="Normal 3 4 4" xfId="657"/>
    <cellStyle name="Normal 3 4 4 2" xfId="1715"/>
    <cellStyle name="Normal 3 4 5" xfId="1187"/>
    <cellStyle name="Normal 3 5" xfId="194"/>
    <cellStyle name="Normal 3 5 2" xfId="460"/>
    <cellStyle name="Normal 3 5 2 2" xfId="989"/>
    <cellStyle name="Normal 3 5 2 2 2" xfId="2047"/>
    <cellStyle name="Normal 3 5 2 3" xfId="1519"/>
    <cellStyle name="Normal 3 5 3" xfId="725"/>
    <cellStyle name="Normal 3 5 3 2" xfId="1783"/>
    <cellStyle name="Normal 3 5 4" xfId="1255"/>
    <cellStyle name="Normal 3 6" xfId="327"/>
    <cellStyle name="Normal 3 6 2" xfId="856"/>
    <cellStyle name="Normal 3 6 2 2" xfId="1914"/>
    <cellStyle name="Normal 3 6 3" xfId="1386"/>
    <cellStyle name="Normal 3 7" xfId="593"/>
    <cellStyle name="Normal 3 7 2" xfId="1651"/>
    <cellStyle name="Normal 3 8" xfId="112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2 2 2" xfId="2126"/>
    <cellStyle name="Normal 7 2 2 2 3" xfId="1598"/>
    <cellStyle name="Normal 7 2 2 3" xfId="804"/>
    <cellStyle name="Normal 7 2 2 3 2" xfId="1862"/>
    <cellStyle name="Normal 7 2 2 4" xfId="1334"/>
    <cellStyle name="Normal 7 2 3" xfId="407"/>
    <cellStyle name="Normal 7 2 3 2" xfId="936"/>
    <cellStyle name="Normal 7 2 3 2 2" xfId="1994"/>
    <cellStyle name="Normal 7 2 3 3" xfId="1466"/>
    <cellStyle name="Normal 7 2 4" xfId="672"/>
    <cellStyle name="Normal 7 2 4 2" xfId="1730"/>
    <cellStyle name="Normal 7 2 5" xfId="1202"/>
    <cellStyle name="Normal 7 3" xfId="209"/>
    <cellStyle name="Normal 7 3 2" xfId="475"/>
    <cellStyle name="Normal 7 3 2 2" xfId="1004"/>
    <cellStyle name="Normal 7 3 2 2 2" xfId="2062"/>
    <cellStyle name="Normal 7 3 2 3" xfId="1534"/>
    <cellStyle name="Normal 7 3 3" xfId="740"/>
    <cellStyle name="Normal 7 3 3 2" xfId="1798"/>
    <cellStyle name="Normal 7 3 4" xfId="1270"/>
    <cellStyle name="Normal 7 4" xfId="342"/>
    <cellStyle name="Normal 7 4 2" xfId="871"/>
    <cellStyle name="Normal 7 4 2 2" xfId="1929"/>
    <cellStyle name="Normal 7 4 3" xfId="1401"/>
    <cellStyle name="Normal 7 5" xfId="608"/>
    <cellStyle name="Normal 7 5 2" xfId="1666"/>
    <cellStyle name="Normal 7 6" xfId="1138"/>
    <cellStyle name="Normal 8" xfId="119"/>
    <cellStyle name="Normal 9" xfId="79"/>
    <cellStyle name="Normal 9 2" xfId="153"/>
    <cellStyle name="Normal 9 2 2" xfId="287"/>
    <cellStyle name="Normal 9 2 2 2" xfId="553"/>
    <cellStyle name="Normal 9 2 2 2 2" xfId="1082"/>
    <cellStyle name="Normal 9 2 2 2 2 2" xfId="2140"/>
    <cellStyle name="Normal 9 2 2 2 3" xfId="1612"/>
    <cellStyle name="Normal 9 2 2 3" xfId="818"/>
    <cellStyle name="Normal 9 2 2 3 2" xfId="1876"/>
    <cellStyle name="Normal 9 2 2 4" xfId="1348"/>
    <cellStyle name="Normal 9 2 3" xfId="421"/>
    <cellStyle name="Normal 9 2 3 2" xfId="950"/>
    <cellStyle name="Normal 9 2 3 2 2" xfId="2008"/>
    <cellStyle name="Normal 9 2 3 3" xfId="1480"/>
    <cellStyle name="Normal 9 2 4" xfId="686"/>
    <cellStyle name="Normal 9 2 4 2" xfId="1744"/>
    <cellStyle name="Normal 9 2 5" xfId="1216"/>
    <cellStyle name="Normal 9 3" xfId="188"/>
    <cellStyle name="Normal 9 3 2" xfId="456"/>
    <cellStyle name="Normal 9 3 2 2" xfId="985"/>
    <cellStyle name="Normal 9 3 2 2 2" xfId="2043"/>
    <cellStyle name="Normal 9 3 2 3" xfId="1515"/>
    <cellStyle name="Normal 9 3 3" xfId="721"/>
    <cellStyle name="Normal 9 3 3 2" xfId="1779"/>
    <cellStyle name="Normal 9 3 4" xfId="1251"/>
    <cellStyle name="Normal 9 4" xfId="356"/>
    <cellStyle name="Normal 9 4 2" xfId="885"/>
    <cellStyle name="Normal 9 4 2 2" xfId="1943"/>
    <cellStyle name="Normal 9 4 3" xfId="1415"/>
    <cellStyle name="Normal 9 5" xfId="575"/>
    <cellStyle name="Normal 9 5 2" xfId="1634"/>
    <cellStyle name="Normal 9 6" xfId="1117"/>
    <cellStyle name="Notas 2" xfId="44"/>
    <cellStyle name="Notas 2 2" xfId="88"/>
    <cellStyle name="Notas 2 2 2" xfId="156"/>
    <cellStyle name="Notas 2 2 2 2" xfId="290"/>
    <cellStyle name="Notas 2 2 2 2 2" xfId="556"/>
    <cellStyle name="Notas 2 2 2 2 2 2" xfId="1085"/>
    <cellStyle name="Notas 2 2 2 2 2 2 2" xfId="2143"/>
    <cellStyle name="Notas 2 2 2 2 2 3" xfId="1615"/>
    <cellStyle name="Notas 2 2 2 2 3" xfId="821"/>
    <cellStyle name="Notas 2 2 2 2 3 2" xfId="1879"/>
    <cellStyle name="Notas 2 2 2 2 4" xfId="1351"/>
    <cellStyle name="Notas 2 2 2 3" xfId="424"/>
    <cellStyle name="Notas 2 2 2 3 2" xfId="953"/>
    <cellStyle name="Notas 2 2 2 3 2 2" xfId="2011"/>
    <cellStyle name="Notas 2 2 2 3 3" xfId="1483"/>
    <cellStyle name="Notas 2 2 2 4" xfId="689"/>
    <cellStyle name="Notas 2 2 2 4 2" xfId="1747"/>
    <cellStyle name="Notas 2 2 2 5" xfId="1219"/>
    <cellStyle name="Notas 2 2 3" xfId="225"/>
    <cellStyle name="Notas 2 2 3 2" xfId="491"/>
    <cellStyle name="Notas 2 2 3 2 2" xfId="1020"/>
    <cellStyle name="Notas 2 2 3 2 2 2" xfId="2078"/>
    <cellStyle name="Notas 2 2 3 2 3" xfId="1550"/>
    <cellStyle name="Notas 2 2 3 3" xfId="756"/>
    <cellStyle name="Notas 2 2 3 3 2" xfId="1814"/>
    <cellStyle name="Notas 2 2 3 4" xfId="1286"/>
    <cellStyle name="Notas 2 2 4" xfId="359"/>
    <cellStyle name="Notas 2 2 4 2" xfId="888"/>
    <cellStyle name="Notas 2 2 4 2 2" xfId="1946"/>
    <cellStyle name="Notas 2 2 4 3" xfId="1418"/>
    <cellStyle name="Notas 2 2 5" xfId="624"/>
    <cellStyle name="Notas 2 2 5 2" xfId="1682"/>
    <cellStyle name="Notas 2 2 6" xfId="1154"/>
    <cellStyle name="Notas 2 3" xfId="123"/>
    <cellStyle name="Notas 2 3 2" xfId="257"/>
    <cellStyle name="Notas 2 3 2 2" xfId="523"/>
    <cellStyle name="Notas 2 3 2 2 2" xfId="1052"/>
    <cellStyle name="Notas 2 3 2 2 2 2" xfId="2110"/>
    <cellStyle name="Notas 2 3 2 2 3" xfId="1582"/>
    <cellStyle name="Notas 2 3 2 3" xfId="788"/>
    <cellStyle name="Notas 2 3 2 3 2" xfId="1846"/>
    <cellStyle name="Notas 2 3 2 4" xfId="1318"/>
    <cellStyle name="Notas 2 3 3" xfId="391"/>
    <cellStyle name="Notas 2 3 3 2" xfId="920"/>
    <cellStyle name="Notas 2 3 3 2 2" xfId="1978"/>
    <cellStyle name="Notas 2 3 3 3" xfId="1450"/>
    <cellStyle name="Notas 2 3 4" xfId="656"/>
    <cellStyle name="Notas 2 3 4 2" xfId="1714"/>
    <cellStyle name="Notas 2 3 5" xfId="1186"/>
    <cellStyle name="Notas 2 4" xfId="193"/>
    <cellStyle name="Notas 2 4 2" xfId="459"/>
    <cellStyle name="Notas 2 4 2 2" xfId="988"/>
    <cellStyle name="Notas 2 4 2 2 2" xfId="2046"/>
    <cellStyle name="Notas 2 4 2 3" xfId="1518"/>
    <cellStyle name="Notas 2 4 3" xfId="724"/>
    <cellStyle name="Notas 2 4 3 2" xfId="1782"/>
    <cellStyle name="Notas 2 4 4" xfId="1254"/>
    <cellStyle name="Notas 2 5" xfId="326"/>
    <cellStyle name="Notas 2 5 2" xfId="855"/>
    <cellStyle name="Notas 2 5 2 2" xfId="1913"/>
    <cellStyle name="Notas 2 5 3" xfId="1385"/>
    <cellStyle name="Notas 2 6" xfId="592"/>
    <cellStyle name="Notas 2 6 2" xfId="1650"/>
    <cellStyle name="Notas 2 7" xfId="1122"/>
    <cellStyle name="Notas 3" xfId="47"/>
    <cellStyle name="Notas 3 2" xfId="91"/>
    <cellStyle name="Notas 3 2 2" xfId="159"/>
    <cellStyle name="Notas 3 2 2 2" xfId="293"/>
    <cellStyle name="Notas 3 2 2 2 2" xfId="559"/>
    <cellStyle name="Notas 3 2 2 2 2 2" xfId="1088"/>
    <cellStyle name="Notas 3 2 2 2 2 2 2" xfId="2146"/>
    <cellStyle name="Notas 3 2 2 2 2 3" xfId="1618"/>
    <cellStyle name="Notas 3 2 2 2 3" xfId="824"/>
    <cellStyle name="Notas 3 2 2 2 3 2" xfId="1882"/>
    <cellStyle name="Notas 3 2 2 2 4" xfId="1354"/>
    <cellStyle name="Notas 3 2 2 3" xfId="427"/>
    <cellStyle name="Notas 3 2 2 3 2" xfId="956"/>
    <cellStyle name="Notas 3 2 2 3 2 2" xfId="2014"/>
    <cellStyle name="Notas 3 2 2 3 3" xfId="1486"/>
    <cellStyle name="Notas 3 2 2 4" xfId="692"/>
    <cellStyle name="Notas 3 2 2 4 2" xfId="1750"/>
    <cellStyle name="Notas 3 2 2 5" xfId="1222"/>
    <cellStyle name="Notas 3 2 3" xfId="228"/>
    <cellStyle name="Notas 3 2 3 2" xfId="494"/>
    <cellStyle name="Notas 3 2 3 2 2" xfId="1023"/>
    <cellStyle name="Notas 3 2 3 2 2 2" xfId="2081"/>
    <cellStyle name="Notas 3 2 3 2 3" xfId="1553"/>
    <cellStyle name="Notas 3 2 3 3" xfId="759"/>
    <cellStyle name="Notas 3 2 3 3 2" xfId="1817"/>
    <cellStyle name="Notas 3 2 3 4" xfId="1289"/>
    <cellStyle name="Notas 3 2 4" xfId="362"/>
    <cellStyle name="Notas 3 2 4 2" xfId="891"/>
    <cellStyle name="Notas 3 2 4 2 2" xfId="1949"/>
    <cellStyle name="Notas 3 2 4 3" xfId="1421"/>
    <cellStyle name="Notas 3 2 5" xfId="627"/>
    <cellStyle name="Notas 3 2 5 2" xfId="1685"/>
    <cellStyle name="Notas 3 2 6" xfId="1157"/>
    <cellStyle name="Notas 3 3" xfId="126"/>
    <cellStyle name="Notas 3 3 2" xfId="260"/>
    <cellStyle name="Notas 3 3 2 2" xfId="526"/>
    <cellStyle name="Notas 3 3 2 2 2" xfId="1055"/>
    <cellStyle name="Notas 3 3 2 2 2 2" xfId="2113"/>
    <cellStyle name="Notas 3 3 2 2 3" xfId="1585"/>
    <cellStyle name="Notas 3 3 2 3" xfId="791"/>
    <cellStyle name="Notas 3 3 2 3 2" xfId="1849"/>
    <cellStyle name="Notas 3 3 2 4" xfId="1321"/>
    <cellStyle name="Notas 3 3 3" xfId="394"/>
    <cellStyle name="Notas 3 3 3 2" xfId="923"/>
    <cellStyle name="Notas 3 3 3 2 2" xfId="1981"/>
    <cellStyle name="Notas 3 3 3 3" xfId="1453"/>
    <cellStyle name="Notas 3 3 4" xfId="659"/>
    <cellStyle name="Notas 3 3 4 2" xfId="1717"/>
    <cellStyle name="Notas 3 3 5" xfId="1189"/>
    <cellStyle name="Notas 3 4" xfId="196"/>
    <cellStyle name="Notas 3 4 2" xfId="462"/>
    <cellStyle name="Notas 3 4 2 2" xfId="991"/>
    <cellStyle name="Notas 3 4 2 2 2" xfId="2049"/>
    <cellStyle name="Notas 3 4 2 3" xfId="1521"/>
    <cellStyle name="Notas 3 4 3" xfId="727"/>
    <cellStyle name="Notas 3 4 3 2" xfId="1785"/>
    <cellStyle name="Notas 3 4 4" xfId="1257"/>
    <cellStyle name="Notas 3 5" xfId="329"/>
    <cellStyle name="Notas 3 5 2" xfId="858"/>
    <cellStyle name="Notas 3 5 2 2" xfId="1916"/>
    <cellStyle name="Notas 3 5 3" xfId="1388"/>
    <cellStyle name="Notas 3 6" xfId="595"/>
    <cellStyle name="Notas 3 6 2" xfId="1653"/>
    <cellStyle name="Notas 3 7" xfId="112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2155032</xdr:colOff>
      <xdr:row>78</xdr:row>
      <xdr:rowOff>107154</xdr:rowOff>
    </xdr:to>
    <xdr:sp macro="" textlink="">
      <xdr:nvSpPr>
        <xdr:cNvPr id="2" name="Cuadro de texto 2"/>
        <xdr:cNvSpPr txBox="1">
          <a:spLocks noChangeArrowheads="1"/>
        </xdr:cNvSpPr>
      </xdr:nvSpPr>
      <xdr:spPr bwMode="auto">
        <a:xfrm>
          <a:off x="4262436" y="13561217"/>
          <a:ext cx="200025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1143000</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315641" y="13570740"/>
          <a:ext cx="209550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438150" y="10906870"/>
          <a:ext cx="206375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abSelected="1" zoomScale="140" zoomScaleNormal="140" workbookViewId="0">
      <selection activeCell="B9" sqref="B9"/>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0" t="s">
        <v>130</v>
      </c>
      <c r="C1" s="261"/>
      <c r="D1" s="261"/>
      <c r="E1" s="261"/>
      <c r="F1" s="261"/>
      <c r="G1" s="261"/>
      <c r="H1" s="262"/>
    </row>
    <row r="2" spans="2:10" x14ac:dyDescent="0.2">
      <c r="B2" s="263" t="s">
        <v>167</v>
      </c>
      <c r="C2" s="264"/>
      <c r="D2" s="264"/>
      <c r="E2" s="264"/>
      <c r="F2" s="264"/>
      <c r="G2" s="264"/>
      <c r="H2" s="265"/>
    </row>
    <row r="3" spans="2:10" x14ac:dyDescent="0.2">
      <c r="B3" s="263" t="s">
        <v>444</v>
      </c>
      <c r="C3" s="264"/>
      <c r="D3" s="264"/>
      <c r="E3" s="264"/>
      <c r="F3" s="264"/>
      <c r="G3" s="264"/>
      <c r="H3" s="265"/>
    </row>
    <row r="4" spans="2:10" x14ac:dyDescent="0.2">
      <c r="B4" s="263" t="s">
        <v>375</v>
      </c>
      <c r="C4" s="264"/>
      <c r="D4" s="264"/>
      <c r="E4" s="264"/>
      <c r="F4" s="264"/>
      <c r="G4" s="264"/>
      <c r="H4" s="265"/>
    </row>
    <row r="5" spans="2:10" ht="24.75" x14ac:dyDescent="0.2">
      <c r="B5" s="153" t="s">
        <v>50</v>
      </c>
      <c r="C5" s="154" t="s">
        <v>445</v>
      </c>
      <c r="D5" s="154" t="s">
        <v>446</v>
      </c>
      <c r="E5" s="155"/>
      <c r="F5" s="156" t="s">
        <v>50</v>
      </c>
      <c r="G5" s="154" t="s">
        <v>445</v>
      </c>
      <c r="H5" s="154" t="s">
        <v>446</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320222526</v>
      </c>
      <c r="D8" s="19">
        <f>D9+D10+D11+D12+D13+D14+D15</f>
        <v>258037704</v>
      </c>
      <c r="E8" s="16"/>
      <c r="F8" s="15" t="s">
        <v>139</v>
      </c>
      <c r="G8" s="19">
        <f>G9+G10+G11+G12+G13+G14+G15+G16+G17</f>
        <v>188314967</v>
      </c>
      <c r="H8" s="19">
        <f>H9+H10+H11+H12+H13+H14+H15+H16+H17</f>
        <v>209676081</v>
      </c>
    </row>
    <row r="9" spans="2:10" ht="12" customHeight="1" x14ac:dyDescent="0.2">
      <c r="B9" s="25" t="s">
        <v>182</v>
      </c>
      <c r="C9" s="21">
        <v>0</v>
      </c>
      <c r="D9" s="21">
        <v>0</v>
      </c>
      <c r="E9" s="16"/>
      <c r="F9" s="25" t="s">
        <v>183</v>
      </c>
      <c r="G9" s="22">
        <v>68434654</v>
      </c>
      <c r="H9" s="22">
        <v>72783384</v>
      </c>
    </row>
    <row r="10" spans="2:10" ht="12" customHeight="1" x14ac:dyDescent="0.2">
      <c r="B10" s="25" t="s">
        <v>184</v>
      </c>
      <c r="C10" s="21">
        <v>84094781</v>
      </c>
      <c r="D10" s="21">
        <v>23984746</v>
      </c>
      <c r="E10" s="16"/>
      <c r="F10" s="25" t="s">
        <v>185</v>
      </c>
      <c r="G10" s="22">
        <v>0</v>
      </c>
      <c r="H10" s="22">
        <v>84449</v>
      </c>
    </row>
    <row r="11" spans="2:10" ht="16.5" x14ac:dyDescent="0.2">
      <c r="B11" s="25" t="s">
        <v>186</v>
      </c>
      <c r="C11" s="21">
        <v>0</v>
      </c>
      <c r="D11" s="21">
        <v>0</v>
      </c>
      <c r="E11" s="16"/>
      <c r="F11" s="25" t="s">
        <v>187</v>
      </c>
      <c r="G11" s="22">
        <v>0</v>
      </c>
      <c r="H11" s="22">
        <v>0</v>
      </c>
    </row>
    <row r="12" spans="2:10" ht="16.5" x14ac:dyDescent="0.2">
      <c r="B12" s="25" t="s">
        <v>188</v>
      </c>
      <c r="C12" s="21">
        <v>236127745</v>
      </c>
      <c r="D12" s="21">
        <v>234052958</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119880313</v>
      </c>
      <c r="H15" s="22">
        <v>136808248</v>
      </c>
    </row>
    <row r="16" spans="2:10" ht="17.25" customHeight="1" x14ac:dyDescent="0.2">
      <c r="B16" s="15" t="s">
        <v>133</v>
      </c>
      <c r="C16" s="23">
        <f>C17+C18+C19+C20+C21+C22+C23</f>
        <v>74395358</v>
      </c>
      <c r="D16" s="19">
        <f>D17+D18+D19+D20+D21+D22+D23</f>
        <v>76364399</v>
      </c>
      <c r="E16" s="16"/>
      <c r="F16" s="25" t="s">
        <v>196</v>
      </c>
      <c r="G16" s="22">
        <v>0</v>
      </c>
      <c r="H16" s="22">
        <v>0</v>
      </c>
    </row>
    <row r="17" spans="2:8" ht="12" customHeight="1" x14ac:dyDescent="0.15">
      <c r="B17" s="25" t="s">
        <v>197</v>
      </c>
      <c r="C17" s="194">
        <v>0</v>
      </c>
      <c r="D17" s="194">
        <v>0</v>
      </c>
      <c r="E17" s="16"/>
      <c r="F17" s="25" t="s">
        <v>198</v>
      </c>
      <c r="G17" s="22">
        <v>0</v>
      </c>
      <c r="H17" s="22">
        <v>0</v>
      </c>
    </row>
    <row r="18" spans="2:8" ht="12" customHeight="1" x14ac:dyDescent="0.15">
      <c r="B18" s="25" t="s">
        <v>199</v>
      </c>
      <c r="C18" s="194">
        <v>580256</v>
      </c>
      <c r="D18" s="194">
        <v>5752010</v>
      </c>
      <c r="E18" s="16"/>
      <c r="F18" s="15" t="s">
        <v>140</v>
      </c>
      <c r="G18" s="19">
        <f>G19+G20+G21</f>
        <v>10314011</v>
      </c>
      <c r="H18" s="19">
        <f>H19+H20+H21</f>
        <v>14581457</v>
      </c>
    </row>
    <row r="19" spans="2:8" ht="12" customHeight="1" x14ac:dyDescent="0.15">
      <c r="B19" s="25" t="s">
        <v>200</v>
      </c>
      <c r="C19" s="194">
        <v>8309678</v>
      </c>
      <c r="D19" s="194">
        <v>7043488</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10314011</v>
      </c>
      <c r="H21" s="22">
        <v>14581457</v>
      </c>
    </row>
    <row r="22" spans="2:8" ht="15.75" customHeight="1" x14ac:dyDescent="0.2">
      <c r="B22" s="25" t="s">
        <v>206</v>
      </c>
      <c r="C22" s="21">
        <v>65481624</v>
      </c>
      <c r="D22" s="21">
        <v>63575087</v>
      </c>
      <c r="E22" s="16"/>
      <c r="F22" s="15" t="s">
        <v>146</v>
      </c>
      <c r="G22" s="19">
        <f>G23+G24</f>
        <v>0</v>
      </c>
      <c r="H22" s="19">
        <f>H23+H24</f>
        <v>0</v>
      </c>
    </row>
    <row r="23" spans="2:8" ht="16.5" x14ac:dyDescent="0.2">
      <c r="B23" s="25" t="s">
        <v>207</v>
      </c>
      <c r="C23" s="21">
        <v>23800</v>
      </c>
      <c r="D23" s="21">
        <v>-6186</v>
      </c>
      <c r="E23" s="16"/>
      <c r="F23" s="25" t="s">
        <v>208</v>
      </c>
      <c r="G23" s="22">
        <v>0</v>
      </c>
      <c r="H23" s="22">
        <v>0</v>
      </c>
    </row>
    <row r="24" spans="2:8" ht="16.5" x14ac:dyDescent="0.2">
      <c r="B24" s="15" t="s">
        <v>134</v>
      </c>
      <c r="C24" s="23">
        <f>C25+C26+C27+C28+C29</f>
        <v>3066676</v>
      </c>
      <c r="D24" s="19">
        <f>D25+D26+D27+D28+D29</f>
        <v>3045958</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2437593</v>
      </c>
      <c r="D26" s="21">
        <v>2437593</v>
      </c>
      <c r="E26" s="16"/>
      <c r="F26" s="15" t="s">
        <v>144</v>
      </c>
      <c r="G26" s="19">
        <f>G27+G28+G29</f>
        <v>0</v>
      </c>
      <c r="H26" s="19">
        <f>H27+H28+H29</f>
        <v>0</v>
      </c>
    </row>
    <row r="27" spans="2:8" ht="16.5" x14ac:dyDescent="0.2">
      <c r="B27" s="20" t="s">
        <v>212</v>
      </c>
      <c r="C27" s="21">
        <v>829798</v>
      </c>
      <c r="D27" s="21">
        <v>809080</v>
      </c>
      <c r="E27" s="16"/>
      <c r="F27" s="25" t="s">
        <v>213</v>
      </c>
      <c r="G27" s="22">
        <v>0</v>
      </c>
      <c r="H27" s="22">
        <v>0</v>
      </c>
    </row>
    <row r="28" spans="2:8" ht="16.5" x14ac:dyDescent="0.2">
      <c r="B28" s="20" t="s">
        <v>214</v>
      </c>
      <c r="C28" s="21">
        <v>-200715</v>
      </c>
      <c r="D28" s="21">
        <v>-200715</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-19488</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-19488</v>
      </c>
      <c r="H44" s="22">
        <v>1</v>
      </c>
    </row>
    <row r="45" spans="2:8" ht="18.75" customHeight="1" x14ac:dyDescent="0.2">
      <c r="B45" s="26" t="s">
        <v>241</v>
      </c>
      <c r="C45" s="27">
        <f>C8+C16+C24+C30+C37+C40</f>
        <v>397684560</v>
      </c>
      <c r="D45" s="27">
        <f>D8+D16+D24+D30+D37+D40</f>
        <v>337448061</v>
      </c>
      <c r="E45" s="28"/>
      <c r="F45" s="26" t="s">
        <v>242</v>
      </c>
      <c r="G45" s="27">
        <f>G8+G18+G22+G26+G30+G37+G41</f>
        <v>198609490</v>
      </c>
      <c r="H45" s="27">
        <f>H8+H18+H22+H26+H30+H37+H41</f>
        <v>224257539</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f>10606834+44622716+1924941+498336297</f>
        <v>555490788</v>
      </c>
      <c r="D51" s="39">
        <v>555490788</v>
      </c>
      <c r="E51" s="16"/>
      <c r="F51" s="42" t="s">
        <v>249</v>
      </c>
      <c r="G51" s="41">
        <v>0</v>
      </c>
      <c r="H51" s="41">
        <v>0</v>
      </c>
    </row>
    <row r="52" spans="2:8" ht="12" customHeight="1" x14ac:dyDescent="0.2">
      <c r="B52" s="132" t="s">
        <v>250</v>
      </c>
      <c r="C52" s="39">
        <v>359949235</v>
      </c>
      <c r="D52" s="39">
        <v>359905038</v>
      </c>
      <c r="E52" s="16"/>
      <c r="F52" s="42" t="s">
        <v>251</v>
      </c>
      <c r="G52" s="41">
        <v>0</v>
      </c>
      <c r="H52" s="41">
        <v>0</v>
      </c>
    </row>
    <row r="53" spans="2:8" ht="16.5" customHeight="1" x14ac:dyDescent="0.2">
      <c r="B53" s="132" t="s">
        <v>252</v>
      </c>
      <c r="C53" s="39">
        <v>32730937</v>
      </c>
      <c r="D53" s="39">
        <v>32730937</v>
      </c>
      <c r="E53" s="16"/>
      <c r="F53" s="42" t="s">
        <v>253</v>
      </c>
      <c r="G53" s="41">
        <v>0</v>
      </c>
      <c r="H53" s="41">
        <v>0</v>
      </c>
    </row>
    <row r="54" spans="2:8" ht="16.5" x14ac:dyDescent="0.2">
      <c r="B54" s="42" t="s">
        <v>254</v>
      </c>
      <c r="C54" s="39">
        <v>-313395848</v>
      </c>
      <c r="D54" s="39">
        <v>-313395848</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198609490</v>
      </c>
      <c r="H57" s="44">
        <f>H45+H56</f>
        <v>224257539</v>
      </c>
    </row>
    <row r="58" spans="2:8" ht="17.25" customHeight="1" x14ac:dyDescent="0.2">
      <c r="B58" s="15" t="s">
        <v>261</v>
      </c>
      <c r="C58" s="44">
        <f>C49+C50+C51+C52+C53+C54+C55+C56+C57</f>
        <v>634775112</v>
      </c>
      <c r="D58" s="44">
        <f>D49+D50+D51+D52+D53+D54+D55+D56+D57</f>
        <v>634730915</v>
      </c>
      <c r="E58" s="16"/>
      <c r="F58" s="45" t="s">
        <v>262</v>
      </c>
      <c r="G58" s="44"/>
      <c r="H58" s="41"/>
    </row>
    <row r="59" spans="2:8" ht="16.5" x14ac:dyDescent="0.2">
      <c r="B59" s="15" t="s">
        <v>263</v>
      </c>
      <c r="C59" s="44">
        <f>C45+C58</f>
        <v>1032459672</v>
      </c>
      <c r="D59" s="44">
        <f>D45+D58</f>
        <v>972178976</v>
      </c>
      <c r="E59" s="16"/>
      <c r="F59" s="45" t="s">
        <v>264</v>
      </c>
      <c r="G59" s="44">
        <f>G60+G61+G62</f>
        <v>423487561</v>
      </c>
      <c r="H59" s="44">
        <f>H60+H61+H62</f>
        <v>423303832</v>
      </c>
    </row>
    <row r="60" spans="2:8" ht="12" customHeight="1" x14ac:dyDescent="0.2">
      <c r="B60" s="46"/>
      <c r="C60" s="38"/>
      <c r="D60" s="40"/>
      <c r="E60" s="16"/>
      <c r="F60" s="42" t="s">
        <v>265</v>
      </c>
      <c r="G60" s="41">
        <v>423487561</v>
      </c>
      <c r="H60" s="41">
        <v>423303832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410362621</v>
      </c>
      <c r="H63" s="44">
        <f>H64+H65+H66+H67+H68</f>
        <v>324617605</v>
      </c>
    </row>
    <row r="64" spans="2:8" ht="12" customHeight="1" x14ac:dyDescent="0.2">
      <c r="B64" s="46"/>
      <c r="C64" s="38"/>
      <c r="D64" s="40"/>
      <c r="E64" s="16"/>
      <c r="F64" s="42" t="s">
        <v>269</v>
      </c>
      <c r="G64" s="139">
        <v>87032980</v>
      </c>
      <c r="H64" s="139">
        <v>38118088</v>
      </c>
    </row>
    <row r="65" spans="2:8" ht="12" customHeight="1" x14ac:dyDescent="0.2">
      <c r="B65" s="46"/>
      <c r="C65" s="38"/>
      <c r="D65" s="40"/>
      <c r="E65" s="16"/>
      <c r="F65" s="42" t="s">
        <v>270</v>
      </c>
      <c r="G65" s="139">
        <v>272442446</v>
      </c>
      <c r="H65" s="41">
        <v>235612322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41">
        <f>660769
+50226426</f>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833850182</v>
      </c>
      <c r="H72" s="44">
        <f>H59+H63+H69</f>
        <v>747921437</v>
      </c>
    </row>
    <row r="73" spans="2:8" ht="16.5" x14ac:dyDescent="0.2">
      <c r="B73" s="47"/>
      <c r="C73" s="48"/>
      <c r="D73" s="49"/>
      <c r="E73" s="28"/>
      <c r="F73" s="26" t="s">
        <v>278</v>
      </c>
      <c r="G73" s="50">
        <f>G57+G72</f>
        <v>1032459672</v>
      </c>
      <c r="H73" s="50">
        <f>H57+H72</f>
        <v>972178976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170" zoomScaleNormal="170" workbookViewId="0">
      <selection activeCell="A3" sqref="A3:O3"/>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68" t="s">
        <v>130</v>
      </c>
      <c r="B1" s="269"/>
      <c r="C1" s="269"/>
      <c r="D1" s="269"/>
      <c r="E1" s="269"/>
      <c r="F1" s="269"/>
      <c r="G1" s="269"/>
      <c r="H1" s="269"/>
      <c r="I1" s="269"/>
      <c r="J1" s="269"/>
      <c r="K1" s="269"/>
      <c r="L1" s="269"/>
      <c r="M1" s="269"/>
      <c r="N1" s="269"/>
      <c r="O1" s="270"/>
    </row>
    <row r="2" spans="1:17" ht="13.9" customHeight="1" x14ac:dyDescent="0.2">
      <c r="A2" s="271" t="s">
        <v>165</v>
      </c>
      <c r="B2" s="264"/>
      <c r="C2" s="264"/>
      <c r="D2" s="264"/>
      <c r="E2" s="264"/>
      <c r="F2" s="264"/>
      <c r="G2" s="264"/>
      <c r="H2" s="264"/>
      <c r="I2" s="264"/>
      <c r="J2" s="264"/>
      <c r="K2" s="264"/>
      <c r="L2" s="264"/>
      <c r="M2" s="264"/>
      <c r="N2" s="264"/>
      <c r="O2" s="272"/>
    </row>
    <row r="3" spans="1:17" ht="13.9" customHeight="1" x14ac:dyDescent="0.2">
      <c r="A3" s="271" t="s">
        <v>447</v>
      </c>
      <c r="B3" s="264"/>
      <c r="C3" s="264"/>
      <c r="D3" s="264"/>
      <c r="E3" s="264"/>
      <c r="F3" s="264"/>
      <c r="G3" s="264"/>
      <c r="H3" s="264"/>
      <c r="I3" s="264"/>
      <c r="J3" s="264"/>
      <c r="K3" s="264"/>
      <c r="L3" s="264"/>
      <c r="M3" s="264"/>
      <c r="N3" s="264"/>
      <c r="O3" s="272"/>
    </row>
    <row r="4" spans="1:17" ht="13.9" customHeight="1" x14ac:dyDescent="0.2">
      <c r="A4" s="273" t="s">
        <v>166</v>
      </c>
      <c r="B4" s="274"/>
      <c r="C4" s="274"/>
      <c r="D4" s="274"/>
      <c r="E4" s="274"/>
      <c r="F4" s="274"/>
      <c r="G4" s="274"/>
      <c r="H4" s="274"/>
      <c r="I4" s="274"/>
      <c r="J4" s="274"/>
      <c r="K4" s="274"/>
      <c r="L4" s="274"/>
      <c r="M4" s="274"/>
      <c r="N4" s="274"/>
      <c r="O4" s="275"/>
    </row>
    <row r="5" spans="1:17" ht="42.75" customHeight="1" x14ac:dyDescent="0.2">
      <c r="A5" s="157" t="s">
        <v>279</v>
      </c>
      <c r="B5" s="276" t="s">
        <v>449</v>
      </c>
      <c r="C5" s="277"/>
      <c r="D5" s="276" t="s">
        <v>280</v>
      </c>
      <c r="E5" s="278"/>
      <c r="F5" s="276" t="s">
        <v>281</v>
      </c>
      <c r="G5" s="278"/>
      <c r="H5" s="276" t="s">
        <v>282</v>
      </c>
      <c r="I5" s="278"/>
      <c r="J5" s="279" t="s">
        <v>359</v>
      </c>
      <c r="K5" s="277"/>
      <c r="L5" s="276" t="s">
        <v>283</v>
      </c>
      <c r="M5" s="278"/>
      <c r="N5" s="276" t="s">
        <v>284</v>
      </c>
      <c r="O5" s="278"/>
    </row>
    <row r="6" spans="1:17" x14ac:dyDescent="0.2">
      <c r="A6" s="53" t="s">
        <v>285</v>
      </c>
      <c r="B6" s="280">
        <f>B7+B11</f>
        <v>0</v>
      </c>
      <c r="C6" s="281"/>
      <c r="D6" s="280">
        <f t="shared" ref="D6" si="0">D7+D11</f>
        <v>0</v>
      </c>
      <c r="E6" s="281"/>
      <c r="F6" s="280">
        <f t="shared" ref="F6" si="1">F7+F11</f>
        <v>0</v>
      </c>
      <c r="G6" s="281"/>
      <c r="H6" s="280">
        <f t="shared" ref="H6" si="2">H7+H11</f>
        <v>0</v>
      </c>
      <c r="I6" s="281"/>
      <c r="J6" s="280">
        <f t="shared" ref="J6" si="3">J7+J11</f>
        <v>0</v>
      </c>
      <c r="K6" s="281"/>
      <c r="L6" s="280">
        <f t="shared" ref="L6" si="4">L7+L11</f>
        <v>0</v>
      </c>
      <c r="M6" s="281"/>
      <c r="N6" s="280">
        <f t="shared" ref="N6" si="5">N7+N11</f>
        <v>0</v>
      </c>
      <c r="O6" s="281"/>
    </row>
    <row r="7" spans="1:17" ht="13.15" customHeight="1" x14ac:dyDescent="0.2">
      <c r="A7" s="54" t="s">
        <v>286</v>
      </c>
      <c r="B7" s="282">
        <f>B8+B9+B10</f>
        <v>0</v>
      </c>
      <c r="C7" s="283"/>
      <c r="D7" s="282">
        <f t="shared" ref="D7" si="6">D8+D9+D10</f>
        <v>0</v>
      </c>
      <c r="E7" s="283"/>
      <c r="F7" s="282">
        <f t="shared" ref="F7" si="7">F8+F9+F10</f>
        <v>0</v>
      </c>
      <c r="G7" s="283"/>
      <c r="H7" s="282">
        <f t="shared" ref="H7" si="8">H8+H9+H10</f>
        <v>0</v>
      </c>
      <c r="I7" s="283"/>
      <c r="J7" s="282">
        <f t="shared" ref="J7" si="9">J8+J9+J10</f>
        <v>0</v>
      </c>
      <c r="K7" s="283"/>
      <c r="L7" s="282">
        <f t="shared" ref="L7" si="10">L8+L9+L10</f>
        <v>0</v>
      </c>
      <c r="M7" s="283"/>
      <c r="N7" s="282">
        <f t="shared" ref="N7" si="11">N8+N9+N10</f>
        <v>0</v>
      </c>
      <c r="O7" s="283"/>
    </row>
    <row r="8" spans="1:17" ht="13.15" customHeight="1" x14ac:dyDescent="0.2">
      <c r="A8" s="55" t="s">
        <v>287</v>
      </c>
      <c r="B8" s="284">
        <v>0</v>
      </c>
      <c r="C8" s="285"/>
      <c r="D8" s="284">
        <v>0</v>
      </c>
      <c r="E8" s="285"/>
      <c r="F8" s="284">
        <v>0</v>
      </c>
      <c r="G8" s="285"/>
      <c r="H8" s="284">
        <v>0</v>
      </c>
      <c r="I8" s="285"/>
      <c r="J8" s="284">
        <v>0</v>
      </c>
      <c r="K8" s="285"/>
      <c r="L8" s="284">
        <v>0</v>
      </c>
      <c r="M8" s="285"/>
      <c r="N8" s="284">
        <v>0</v>
      </c>
      <c r="O8" s="285"/>
    </row>
    <row r="9" spans="1:17" ht="13.9" customHeight="1" x14ac:dyDescent="0.2">
      <c r="A9" s="55" t="s">
        <v>288</v>
      </c>
      <c r="B9" s="284">
        <v>0</v>
      </c>
      <c r="C9" s="285"/>
      <c r="D9" s="284">
        <v>0</v>
      </c>
      <c r="E9" s="285"/>
      <c r="F9" s="284">
        <v>0</v>
      </c>
      <c r="G9" s="285"/>
      <c r="H9" s="284">
        <v>0</v>
      </c>
      <c r="I9" s="285"/>
      <c r="J9" s="284">
        <v>0</v>
      </c>
      <c r="K9" s="285"/>
      <c r="L9" s="284">
        <v>0</v>
      </c>
      <c r="M9" s="285"/>
      <c r="N9" s="284">
        <v>0</v>
      </c>
      <c r="O9" s="285"/>
    </row>
    <row r="10" spans="1:17" ht="13.15" customHeight="1" x14ac:dyDescent="0.2">
      <c r="A10" s="55" t="s">
        <v>289</v>
      </c>
      <c r="B10" s="284">
        <v>0</v>
      </c>
      <c r="C10" s="285"/>
      <c r="D10" s="284">
        <v>0</v>
      </c>
      <c r="E10" s="285"/>
      <c r="F10" s="284">
        <v>0</v>
      </c>
      <c r="G10" s="285"/>
      <c r="H10" s="284">
        <v>0</v>
      </c>
      <c r="I10" s="285"/>
      <c r="J10" s="284">
        <v>0</v>
      </c>
      <c r="K10" s="285"/>
      <c r="L10" s="284">
        <v>0</v>
      </c>
      <c r="M10" s="285"/>
      <c r="N10" s="284">
        <v>0</v>
      </c>
      <c r="O10" s="285"/>
    </row>
    <row r="11" spans="1:17" ht="13.15" customHeight="1" x14ac:dyDescent="0.2">
      <c r="A11" s="56" t="s">
        <v>290</v>
      </c>
      <c r="B11" s="282">
        <f>B12+B13+B14</f>
        <v>0</v>
      </c>
      <c r="C11" s="283"/>
      <c r="D11" s="282">
        <f t="shared" ref="D11" si="12">D12+D13+D14</f>
        <v>0</v>
      </c>
      <c r="E11" s="283"/>
      <c r="F11" s="282">
        <f t="shared" ref="F11" si="13">F12+F13+F14</f>
        <v>0</v>
      </c>
      <c r="G11" s="283"/>
      <c r="H11" s="282">
        <f t="shared" ref="H11" si="14">H12+H13+H14</f>
        <v>0</v>
      </c>
      <c r="I11" s="283"/>
      <c r="J11" s="282">
        <f t="shared" ref="J11" si="15">J12+J13+J14</f>
        <v>0</v>
      </c>
      <c r="K11" s="283"/>
      <c r="L11" s="282">
        <f t="shared" ref="L11" si="16">L12+L13+L14</f>
        <v>0</v>
      </c>
      <c r="M11" s="283"/>
      <c r="N11" s="282">
        <f t="shared" ref="N11" si="17">N12+N13+N14</f>
        <v>0</v>
      </c>
      <c r="O11" s="283"/>
    </row>
    <row r="12" spans="1:17" ht="13.15" customHeight="1" x14ac:dyDescent="0.2">
      <c r="A12" s="55" t="s">
        <v>291</v>
      </c>
      <c r="B12" s="284">
        <v>0</v>
      </c>
      <c r="C12" s="285"/>
      <c r="D12" s="284">
        <v>0</v>
      </c>
      <c r="E12" s="285"/>
      <c r="F12" s="284">
        <v>0</v>
      </c>
      <c r="G12" s="285"/>
      <c r="H12" s="284">
        <v>0</v>
      </c>
      <c r="I12" s="285"/>
      <c r="J12" s="284">
        <v>0</v>
      </c>
      <c r="K12" s="285"/>
      <c r="L12" s="284">
        <v>0</v>
      </c>
      <c r="M12" s="285"/>
      <c r="N12" s="284">
        <v>0</v>
      </c>
      <c r="O12" s="285"/>
    </row>
    <row r="13" spans="1:17" ht="13.15" customHeight="1" x14ac:dyDescent="0.2">
      <c r="A13" s="55" t="s">
        <v>292</v>
      </c>
      <c r="B13" s="284">
        <v>0</v>
      </c>
      <c r="C13" s="285"/>
      <c r="D13" s="284">
        <v>0</v>
      </c>
      <c r="E13" s="285"/>
      <c r="F13" s="284">
        <v>0</v>
      </c>
      <c r="G13" s="285"/>
      <c r="H13" s="284">
        <v>0</v>
      </c>
      <c r="I13" s="285"/>
      <c r="J13" s="284">
        <v>0</v>
      </c>
      <c r="K13" s="285"/>
      <c r="L13" s="284">
        <v>0</v>
      </c>
      <c r="M13" s="285"/>
      <c r="N13" s="284">
        <v>0</v>
      </c>
      <c r="O13" s="285"/>
    </row>
    <row r="14" spans="1:17" ht="10.9" customHeight="1" x14ac:dyDescent="0.2">
      <c r="A14" s="55" t="s">
        <v>293</v>
      </c>
      <c r="B14" s="284">
        <v>0</v>
      </c>
      <c r="C14" s="285"/>
      <c r="D14" s="284">
        <v>0</v>
      </c>
      <c r="E14" s="285"/>
      <c r="F14" s="284">
        <v>0</v>
      </c>
      <c r="G14" s="285"/>
      <c r="H14" s="284">
        <v>0</v>
      </c>
      <c r="I14" s="285"/>
      <c r="J14" s="284">
        <v>0</v>
      </c>
      <c r="K14" s="285"/>
      <c r="L14" s="284">
        <v>0</v>
      </c>
      <c r="M14" s="285"/>
      <c r="N14" s="284">
        <v>0</v>
      </c>
      <c r="O14" s="285"/>
    </row>
    <row r="15" spans="1:17" ht="12" customHeight="1" x14ac:dyDescent="0.2">
      <c r="A15" s="6" t="s">
        <v>294</v>
      </c>
      <c r="B15" s="287">
        <v>224257539</v>
      </c>
      <c r="C15" s="288"/>
      <c r="D15" s="289">
        <v>0</v>
      </c>
      <c r="E15" s="290"/>
      <c r="F15" s="289">
        <v>0</v>
      </c>
      <c r="G15" s="290"/>
      <c r="H15" s="289">
        <v>0</v>
      </c>
      <c r="I15" s="290"/>
      <c r="J15" s="287">
        <v>198609490</v>
      </c>
      <c r="K15" s="288"/>
      <c r="L15" s="289">
        <v>0</v>
      </c>
      <c r="M15" s="290"/>
      <c r="N15" s="289">
        <v>0</v>
      </c>
      <c r="O15" s="290"/>
      <c r="P15" s="2" t="s">
        <v>90</v>
      </c>
      <c r="Q15" s="4"/>
    </row>
    <row r="16" spans="1:17" ht="24.75" x14ac:dyDescent="0.2">
      <c r="A16" s="57" t="s">
        <v>295</v>
      </c>
      <c r="B16" s="293">
        <f>B6+B15</f>
        <v>224257539</v>
      </c>
      <c r="C16" s="294"/>
      <c r="D16" s="293">
        <f>D6+D15</f>
        <v>0</v>
      </c>
      <c r="E16" s="294"/>
      <c r="F16" s="293">
        <f>F6+F15</f>
        <v>0</v>
      </c>
      <c r="G16" s="294"/>
      <c r="H16" s="295">
        <f t="shared" ref="H16" si="18">H6+H15</f>
        <v>0</v>
      </c>
      <c r="I16" s="296"/>
      <c r="J16" s="293">
        <f>J6+J15</f>
        <v>198609490</v>
      </c>
      <c r="K16" s="294"/>
      <c r="L16" s="295">
        <f t="shared" ref="L16" si="19">L6+L15</f>
        <v>0</v>
      </c>
      <c r="M16" s="296"/>
      <c r="N16" s="295">
        <f t="shared" ref="N16" si="20">N6+N15</f>
        <v>0</v>
      </c>
      <c r="O16" s="296"/>
      <c r="Q16" s="8"/>
    </row>
    <row r="17" spans="1:15" ht="19.899999999999999" customHeight="1" x14ac:dyDescent="0.2">
      <c r="A17" s="58" t="s">
        <v>296</v>
      </c>
      <c r="B17" s="284"/>
      <c r="C17" s="285"/>
      <c r="D17" s="284"/>
      <c r="E17" s="285"/>
      <c r="F17" s="284"/>
      <c r="G17" s="285"/>
      <c r="H17" s="284"/>
      <c r="I17" s="285"/>
      <c r="J17" s="284"/>
      <c r="K17" s="285"/>
      <c r="L17" s="284"/>
      <c r="M17" s="285"/>
      <c r="N17" s="284"/>
      <c r="O17" s="285"/>
    </row>
    <row r="18" spans="1:15" ht="13.15" customHeight="1" x14ac:dyDescent="0.2">
      <c r="A18" s="59" t="s">
        <v>297</v>
      </c>
      <c r="B18" s="284">
        <v>0</v>
      </c>
      <c r="C18" s="285"/>
      <c r="D18" s="284">
        <v>0</v>
      </c>
      <c r="E18" s="285"/>
      <c r="F18" s="284">
        <v>0</v>
      </c>
      <c r="G18" s="285"/>
      <c r="H18" s="284">
        <v>0</v>
      </c>
      <c r="I18" s="285"/>
      <c r="J18" s="284">
        <v>0</v>
      </c>
      <c r="K18" s="285"/>
      <c r="L18" s="284">
        <v>0</v>
      </c>
      <c r="M18" s="285"/>
      <c r="N18" s="284">
        <v>0</v>
      </c>
      <c r="O18" s="285"/>
    </row>
    <row r="19" spans="1:15" ht="12" customHeight="1" x14ac:dyDescent="0.2">
      <c r="A19" s="59" t="s">
        <v>298</v>
      </c>
      <c r="B19" s="284">
        <v>0</v>
      </c>
      <c r="C19" s="285"/>
      <c r="D19" s="284">
        <v>0</v>
      </c>
      <c r="E19" s="285"/>
      <c r="F19" s="284">
        <v>0</v>
      </c>
      <c r="G19" s="285"/>
      <c r="H19" s="284">
        <v>0</v>
      </c>
      <c r="I19" s="285"/>
      <c r="J19" s="284">
        <v>0</v>
      </c>
      <c r="K19" s="285"/>
      <c r="L19" s="284">
        <v>0</v>
      </c>
      <c r="M19" s="285"/>
      <c r="N19" s="284">
        <v>0</v>
      </c>
      <c r="O19" s="285"/>
    </row>
    <row r="20" spans="1:15" x14ac:dyDescent="0.2">
      <c r="A20" s="59" t="s">
        <v>299</v>
      </c>
      <c r="B20" s="284">
        <v>0</v>
      </c>
      <c r="C20" s="285"/>
      <c r="D20" s="284">
        <v>0</v>
      </c>
      <c r="E20" s="285"/>
      <c r="F20" s="284">
        <v>0</v>
      </c>
      <c r="G20" s="285"/>
      <c r="H20" s="284">
        <v>0</v>
      </c>
      <c r="I20" s="285"/>
      <c r="J20" s="284">
        <v>0</v>
      </c>
      <c r="K20" s="285"/>
      <c r="L20" s="284">
        <v>0</v>
      </c>
      <c r="M20" s="285"/>
      <c r="N20" s="284">
        <v>0</v>
      </c>
      <c r="O20" s="285"/>
    </row>
    <row r="21" spans="1:15" ht="25.5" x14ac:dyDescent="0.2">
      <c r="A21" s="60" t="s">
        <v>300</v>
      </c>
      <c r="B21" s="284"/>
      <c r="C21" s="285"/>
      <c r="D21" s="284"/>
      <c r="E21" s="285"/>
      <c r="F21" s="284"/>
      <c r="G21" s="285"/>
      <c r="H21" s="284"/>
      <c r="I21" s="285"/>
      <c r="J21" s="284"/>
      <c r="K21" s="285"/>
      <c r="L21" s="284"/>
      <c r="M21" s="285"/>
      <c r="N21" s="284"/>
      <c r="O21" s="285"/>
    </row>
    <row r="22" spans="1:15" ht="13.15" customHeight="1" x14ac:dyDescent="0.2">
      <c r="A22" s="59" t="s">
        <v>301</v>
      </c>
      <c r="B22" s="284">
        <v>0</v>
      </c>
      <c r="C22" s="285"/>
      <c r="D22" s="284">
        <v>0</v>
      </c>
      <c r="E22" s="285"/>
      <c r="F22" s="284">
        <v>0</v>
      </c>
      <c r="G22" s="285"/>
      <c r="H22" s="284">
        <v>0</v>
      </c>
      <c r="I22" s="285"/>
      <c r="J22" s="284">
        <v>0</v>
      </c>
      <c r="K22" s="285"/>
      <c r="L22" s="284">
        <v>0</v>
      </c>
      <c r="M22" s="285"/>
      <c r="N22" s="284">
        <v>0</v>
      </c>
      <c r="O22" s="285"/>
    </row>
    <row r="23" spans="1:15" ht="13.9" customHeight="1" x14ac:dyDescent="0.2">
      <c r="A23" s="59" t="s">
        <v>302</v>
      </c>
      <c r="B23" s="284">
        <v>0</v>
      </c>
      <c r="C23" s="285"/>
      <c r="D23" s="284">
        <v>0</v>
      </c>
      <c r="E23" s="285"/>
      <c r="F23" s="284">
        <v>0</v>
      </c>
      <c r="G23" s="285"/>
      <c r="H23" s="284">
        <v>0</v>
      </c>
      <c r="I23" s="285"/>
      <c r="J23" s="284">
        <v>0</v>
      </c>
      <c r="K23" s="285"/>
      <c r="L23" s="284">
        <v>0</v>
      </c>
      <c r="M23" s="285"/>
      <c r="N23" s="284">
        <v>0</v>
      </c>
      <c r="O23" s="285"/>
    </row>
    <row r="24" spans="1:15" ht="16.5" x14ac:dyDescent="0.2">
      <c r="A24" s="61" t="s">
        <v>303</v>
      </c>
      <c r="B24" s="291">
        <v>0</v>
      </c>
      <c r="C24" s="292"/>
      <c r="D24" s="291">
        <v>0</v>
      </c>
      <c r="E24" s="292"/>
      <c r="F24" s="291">
        <v>0</v>
      </c>
      <c r="G24" s="292"/>
      <c r="H24" s="291">
        <v>0</v>
      </c>
      <c r="I24" s="292"/>
      <c r="J24" s="291">
        <v>0</v>
      </c>
      <c r="K24" s="292"/>
      <c r="L24" s="291">
        <v>0</v>
      </c>
      <c r="M24" s="292"/>
      <c r="N24" s="291">
        <v>0</v>
      </c>
      <c r="O24" s="292"/>
    </row>
    <row r="25" spans="1:15" x14ac:dyDescent="0.2">
      <c r="A25" s="286"/>
      <c r="B25" s="286"/>
      <c r="C25" s="286"/>
      <c r="D25" s="286"/>
      <c r="E25" s="286"/>
      <c r="F25" s="286"/>
      <c r="G25" s="286"/>
      <c r="H25" s="286"/>
      <c r="I25" s="286"/>
      <c r="J25" s="286"/>
      <c r="K25" s="286"/>
      <c r="L25" s="286"/>
      <c r="M25" s="286"/>
      <c r="N25" s="286"/>
      <c r="O25" s="286"/>
    </row>
    <row r="26" spans="1:15" s="1" customFormat="1" ht="31.5" customHeight="1" x14ac:dyDescent="0.2">
      <c r="A26" s="300" t="s">
        <v>131</v>
      </c>
      <c r="B26" s="300"/>
      <c r="C26" s="300"/>
      <c r="D26" s="300"/>
      <c r="E26" s="300"/>
      <c r="F26" s="300"/>
      <c r="G26" s="300"/>
      <c r="H26" s="300"/>
      <c r="I26" s="300"/>
      <c r="J26" s="300"/>
      <c r="K26" s="300"/>
      <c r="L26" s="300"/>
      <c r="M26" s="300"/>
      <c r="N26" s="300"/>
      <c r="O26" s="300"/>
    </row>
    <row r="27" spans="1:15" s="1" customFormat="1" ht="15" customHeight="1" x14ac:dyDescent="0.2">
      <c r="A27" s="299" t="s">
        <v>49</v>
      </c>
      <c r="B27" s="299"/>
      <c r="C27" s="299"/>
      <c r="D27" s="299"/>
      <c r="E27" s="299"/>
      <c r="F27" s="299"/>
      <c r="G27" s="299"/>
      <c r="H27" s="299"/>
      <c r="I27" s="299"/>
      <c r="J27" s="299"/>
      <c r="K27" s="299"/>
      <c r="L27" s="299"/>
      <c r="M27" s="299"/>
      <c r="N27" s="299"/>
      <c r="O27" s="299"/>
    </row>
    <row r="28" spans="1:15" s="1" customFormat="1" ht="7.5" customHeight="1" x14ac:dyDescent="0.2">
      <c r="A28" s="301"/>
      <c r="B28" s="301"/>
      <c r="C28" s="301"/>
      <c r="D28" s="301"/>
      <c r="E28" s="301"/>
      <c r="F28" s="301"/>
      <c r="G28" s="301"/>
      <c r="H28" s="301"/>
      <c r="I28" s="301"/>
      <c r="J28" s="301"/>
      <c r="K28" s="301"/>
      <c r="L28" s="301"/>
      <c r="M28" s="301"/>
      <c r="N28" s="301"/>
      <c r="O28" s="301"/>
    </row>
    <row r="29" spans="1:15" ht="37.9" customHeight="1" x14ac:dyDescent="0.2">
      <c r="A29" s="266" t="s">
        <v>304</v>
      </c>
      <c r="B29" s="267"/>
      <c r="C29" s="266" t="s">
        <v>305</v>
      </c>
      <c r="D29" s="267"/>
      <c r="E29" s="266" t="s">
        <v>306</v>
      </c>
      <c r="F29" s="267"/>
      <c r="G29" s="266" t="s">
        <v>307</v>
      </c>
      <c r="H29" s="267"/>
      <c r="I29" s="266" t="s">
        <v>308</v>
      </c>
      <c r="J29" s="267"/>
      <c r="K29" s="266" t="s">
        <v>309</v>
      </c>
      <c r="L29" s="267"/>
      <c r="M29" s="51"/>
      <c r="N29" s="51"/>
      <c r="O29" s="51"/>
    </row>
    <row r="30" spans="1:15" ht="18" customHeight="1" x14ac:dyDescent="0.2">
      <c r="A30" s="306" t="s">
        <v>310</v>
      </c>
      <c r="B30" s="307"/>
      <c r="C30" s="297"/>
      <c r="D30" s="298"/>
      <c r="E30" s="297"/>
      <c r="F30" s="298"/>
      <c r="G30" s="297"/>
      <c r="H30" s="298"/>
      <c r="I30" s="297"/>
      <c r="J30" s="298"/>
      <c r="K30" s="297"/>
      <c r="L30" s="298"/>
      <c r="M30" s="51"/>
      <c r="N30" s="51"/>
      <c r="O30" s="51"/>
    </row>
    <row r="31" spans="1:15" ht="13.15" customHeight="1" x14ac:dyDescent="0.2">
      <c r="A31" s="304" t="s">
        <v>311</v>
      </c>
      <c r="B31" s="305"/>
      <c r="C31" s="284">
        <v>0</v>
      </c>
      <c r="D31" s="285"/>
      <c r="E31" s="284">
        <v>0</v>
      </c>
      <c r="F31" s="285"/>
      <c r="G31" s="284">
        <v>0</v>
      </c>
      <c r="H31" s="285"/>
      <c r="I31" s="284">
        <v>0</v>
      </c>
      <c r="J31" s="285"/>
      <c r="K31" s="284">
        <v>0</v>
      </c>
      <c r="L31" s="285"/>
      <c r="M31" s="51"/>
      <c r="N31" s="51"/>
      <c r="O31" s="51"/>
    </row>
    <row r="32" spans="1:15" ht="13.15" customHeight="1" x14ac:dyDescent="0.2">
      <c r="A32" s="304" t="s">
        <v>312</v>
      </c>
      <c r="B32" s="305"/>
      <c r="C32" s="284">
        <v>0</v>
      </c>
      <c r="D32" s="285"/>
      <c r="E32" s="284">
        <v>0</v>
      </c>
      <c r="F32" s="285"/>
      <c r="G32" s="284">
        <v>0</v>
      </c>
      <c r="H32" s="285"/>
      <c r="I32" s="284">
        <v>0</v>
      </c>
      <c r="J32" s="285"/>
      <c r="K32" s="284">
        <v>0</v>
      </c>
      <c r="L32" s="285"/>
      <c r="M32" s="51"/>
      <c r="N32" s="51"/>
      <c r="O32" s="51"/>
    </row>
    <row r="33" spans="1:15" ht="13.15" customHeight="1" x14ac:dyDescent="0.2">
      <c r="A33" s="302" t="s">
        <v>313</v>
      </c>
      <c r="B33" s="303"/>
      <c r="C33" s="291">
        <v>0</v>
      </c>
      <c r="D33" s="292"/>
      <c r="E33" s="291">
        <v>0</v>
      </c>
      <c r="F33" s="292"/>
      <c r="G33" s="291">
        <v>0</v>
      </c>
      <c r="H33" s="292"/>
      <c r="I33" s="291">
        <v>0</v>
      </c>
      <c r="J33" s="292"/>
      <c r="K33" s="291">
        <v>0</v>
      </c>
      <c r="L33" s="292"/>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50" zoomScaleNormal="150" workbookViewId="0">
      <selection sqref="A1:K1"/>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08" t="s">
        <v>130</v>
      </c>
      <c r="B1" s="309"/>
      <c r="C1" s="309"/>
      <c r="D1" s="309"/>
      <c r="E1" s="309"/>
      <c r="F1" s="309"/>
      <c r="G1" s="309"/>
      <c r="H1" s="309"/>
      <c r="I1" s="309"/>
      <c r="J1" s="309"/>
      <c r="K1" s="310"/>
    </row>
    <row r="2" spans="1:11" x14ac:dyDescent="0.2">
      <c r="A2" s="311" t="s">
        <v>168</v>
      </c>
      <c r="B2" s="312"/>
      <c r="C2" s="312"/>
      <c r="D2" s="312"/>
      <c r="E2" s="312"/>
      <c r="F2" s="312"/>
      <c r="G2" s="312"/>
      <c r="H2" s="312"/>
      <c r="I2" s="312"/>
      <c r="J2" s="312"/>
      <c r="K2" s="313"/>
    </row>
    <row r="3" spans="1:11" x14ac:dyDescent="0.2">
      <c r="A3" s="311" t="s">
        <v>447</v>
      </c>
      <c r="B3" s="312"/>
      <c r="C3" s="312"/>
      <c r="D3" s="312"/>
      <c r="E3" s="312"/>
      <c r="F3" s="312"/>
      <c r="G3" s="312"/>
      <c r="H3" s="312"/>
      <c r="I3" s="312"/>
      <c r="J3" s="312"/>
      <c r="K3" s="313"/>
    </row>
    <row r="4" spans="1:11" x14ac:dyDescent="0.2">
      <c r="A4" s="314" t="s">
        <v>166</v>
      </c>
      <c r="B4" s="315"/>
      <c r="C4" s="315"/>
      <c r="D4" s="315"/>
      <c r="E4" s="315"/>
      <c r="F4" s="315"/>
      <c r="G4" s="315"/>
      <c r="H4" s="315"/>
      <c r="I4" s="315"/>
      <c r="J4" s="315"/>
      <c r="K4" s="316"/>
    </row>
    <row r="5" spans="1:11" ht="69" customHeight="1" x14ac:dyDescent="0.2">
      <c r="A5" s="157" t="s">
        <v>360</v>
      </c>
      <c r="B5" s="157" t="s">
        <v>361</v>
      </c>
      <c r="C5" s="157" t="s">
        <v>362</v>
      </c>
      <c r="D5" s="157" t="s">
        <v>363</v>
      </c>
      <c r="E5" s="157" t="s">
        <v>364</v>
      </c>
      <c r="F5" s="157" t="s">
        <v>365</v>
      </c>
      <c r="G5" s="157" t="s">
        <v>366</v>
      </c>
      <c r="H5" s="157" t="s">
        <v>367</v>
      </c>
      <c r="I5" s="157" t="s">
        <v>368</v>
      </c>
      <c r="J5" s="157" t="s">
        <v>369</v>
      </c>
      <c r="K5" s="157"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4"/>
      <c r="B17" s="185"/>
      <c r="C17" s="185"/>
      <c r="D17" s="185"/>
      <c r="E17" s="185"/>
      <c r="F17" s="185"/>
      <c r="G17" s="185"/>
      <c r="H17" s="185"/>
      <c r="I17" s="185"/>
      <c r="J17" s="185"/>
      <c r="K17" s="185"/>
    </row>
    <row r="18" spans="1:11" s="5" customFormat="1" x14ac:dyDescent="0.2">
      <c r="A18" s="184"/>
      <c r="B18" s="185"/>
      <c r="C18" s="185"/>
      <c r="D18" s="185"/>
      <c r="E18" s="185"/>
      <c r="F18" s="185"/>
      <c r="G18" s="185"/>
      <c r="H18" s="185"/>
      <c r="I18" s="185"/>
      <c r="J18" s="185"/>
      <c r="K18" s="185"/>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160" zoomScaleNormal="160" workbookViewId="0">
      <selection activeCell="A15" sqref="A15:B15"/>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48" t="s">
        <v>130</v>
      </c>
      <c r="B1" s="349"/>
      <c r="C1" s="349"/>
      <c r="D1" s="349"/>
      <c r="E1" s="350"/>
    </row>
    <row r="2" spans="1:7" x14ac:dyDescent="0.2">
      <c r="A2" s="354" t="s">
        <v>326</v>
      </c>
      <c r="B2" s="324"/>
      <c r="C2" s="324"/>
      <c r="D2" s="324"/>
      <c r="E2" s="325"/>
    </row>
    <row r="3" spans="1:7" x14ac:dyDescent="0.2">
      <c r="A3" s="354" t="s">
        <v>447</v>
      </c>
      <c r="B3" s="324"/>
      <c r="C3" s="324"/>
      <c r="D3" s="324"/>
      <c r="E3" s="325"/>
    </row>
    <row r="4" spans="1:7" x14ac:dyDescent="0.2">
      <c r="A4" s="322" t="s">
        <v>166</v>
      </c>
      <c r="B4" s="323"/>
      <c r="C4" s="324"/>
      <c r="D4" s="324"/>
      <c r="E4" s="325"/>
    </row>
    <row r="5" spans="1:7" ht="26.25" customHeight="1" x14ac:dyDescent="0.2">
      <c r="A5" s="331" t="s">
        <v>50</v>
      </c>
      <c r="B5" s="334"/>
      <c r="C5" s="158" t="s">
        <v>160</v>
      </c>
      <c r="D5" s="158" t="s">
        <v>106</v>
      </c>
      <c r="E5" s="158" t="s">
        <v>107</v>
      </c>
    </row>
    <row r="6" spans="1:7" ht="19.149999999999999" customHeight="1" x14ac:dyDescent="0.2">
      <c r="A6" s="343" t="s">
        <v>327</v>
      </c>
      <c r="B6" s="344"/>
      <c r="C6" s="69">
        <f>C7+C8+C9</f>
        <v>812724433</v>
      </c>
      <c r="D6" s="69">
        <f t="shared" ref="D6:E6" si="0">D7+D8+D9</f>
        <v>250659048</v>
      </c>
      <c r="E6" s="69">
        <f t="shared" si="0"/>
        <v>250659048</v>
      </c>
    </row>
    <row r="7" spans="1:7" ht="11.25" customHeight="1" x14ac:dyDescent="0.2">
      <c r="A7" s="335" t="s">
        <v>328</v>
      </c>
      <c r="B7" s="336"/>
      <c r="C7" s="70">
        <f>'F5'!B14</f>
        <v>60000000</v>
      </c>
      <c r="D7" s="70">
        <f>'F5'!E14+'F5'!E12</f>
        <v>35547152</v>
      </c>
      <c r="E7" s="70">
        <f>'F5'!F14+'F5'!F12</f>
        <v>35547152</v>
      </c>
    </row>
    <row r="8" spans="1:7" ht="12" customHeight="1" x14ac:dyDescent="0.2">
      <c r="A8" s="335" t="s">
        <v>329</v>
      </c>
      <c r="B8" s="352"/>
      <c r="C8" s="71">
        <f>'F5'!B60</f>
        <v>752724433</v>
      </c>
      <c r="D8" s="70">
        <f>'F5'!E60</f>
        <v>215111896</v>
      </c>
      <c r="E8" s="70">
        <f>'F5'!F60</f>
        <v>215111896</v>
      </c>
      <c r="G8" s="4"/>
    </row>
    <row r="9" spans="1:7" ht="13.15" customHeight="1" x14ac:dyDescent="0.2">
      <c r="A9" s="335" t="s">
        <v>330</v>
      </c>
      <c r="B9" s="336"/>
      <c r="C9" s="70">
        <v>0</v>
      </c>
      <c r="D9" s="70">
        <v>0</v>
      </c>
      <c r="E9" s="70">
        <v>0</v>
      </c>
    </row>
    <row r="10" spans="1:7" ht="13.9" customHeight="1" x14ac:dyDescent="0.2">
      <c r="A10" s="353" t="s">
        <v>331</v>
      </c>
      <c r="B10" s="333"/>
      <c r="C10" s="69">
        <f>C11+C12</f>
        <v>812724433</v>
      </c>
      <c r="D10" s="69">
        <f t="shared" ref="D10:E10" si="1">D11+D12</f>
        <v>163670265</v>
      </c>
      <c r="E10" s="69">
        <f t="shared" si="1"/>
        <v>160931054</v>
      </c>
    </row>
    <row r="11" spans="1:7" ht="12" customHeight="1" x14ac:dyDescent="0.2">
      <c r="A11" s="335" t="s">
        <v>332</v>
      </c>
      <c r="B11" s="336"/>
      <c r="C11" s="70">
        <f>'6 (a)'!B7</f>
        <v>60000000</v>
      </c>
      <c r="D11" s="70">
        <f>'6 (a)'!E7</f>
        <v>12720712</v>
      </c>
      <c r="E11" s="70">
        <f>'6 (a)'!F7</f>
        <v>12720712</v>
      </c>
    </row>
    <row r="12" spans="1:7" ht="9.75" customHeight="1" x14ac:dyDescent="0.2">
      <c r="A12" s="335" t="s">
        <v>333</v>
      </c>
      <c r="B12" s="336"/>
      <c r="C12" s="70">
        <f>'6 (a)'!B82</f>
        <v>752724433</v>
      </c>
      <c r="D12" s="70">
        <f>'6 (a)'!E82</f>
        <v>150949553</v>
      </c>
      <c r="E12" s="70">
        <f>'6 (a)'!F82</f>
        <v>148210342</v>
      </c>
    </row>
    <row r="13" spans="1:7" ht="12" customHeight="1" x14ac:dyDescent="0.2">
      <c r="A13" s="332" t="s">
        <v>334</v>
      </c>
      <c r="B13" s="337"/>
      <c r="C13" s="141">
        <f>C14+C15</f>
        <v>0</v>
      </c>
      <c r="D13" s="69">
        <f t="shared" ref="D13:E13" si="2">D14+D15</f>
        <v>0</v>
      </c>
      <c r="E13" s="69">
        <f t="shared" si="2"/>
        <v>0</v>
      </c>
    </row>
    <row r="14" spans="1:7" ht="13.5" customHeight="1" x14ac:dyDescent="0.2">
      <c r="A14" s="335" t="s">
        <v>335</v>
      </c>
      <c r="B14" s="336"/>
      <c r="C14" s="70">
        <v>0</v>
      </c>
      <c r="D14" s="70">
        <v>0</v>
      </c>
      <c r="E14" s="70">
        <v>0</v>
      </c>
    </row>
    <row r="15" spans="1:7" ht="13.5" customHeight="1" x14ac:dyDescent="0.2">
      <c r="A15" s="335" t="s">
        <v>173</v>
      </c>
      <c r="B15" s="336"/>
      <c r="C15" s="143">
        <v>0</v>
      </c>
      <c r="D15" s="70">
        <v>0</v>
      </c>
      <c r="E15" s="70">
        <v>0</v>
      </c>
    </row>
    <row r="16" spans="1:7" x14ac:dyDescent="0.2">
      <c r="A16" s="332" t="s">
        <v>97</v>
      </c>
      <c r="B16" s="333"/>
      <c r="C16" s="69">
        <f>C6-C10+C13</f>
        <v>0</v>
      </c>
      <c r="D16" s="69">
        <f>D6-D10+D13</f>
        <v>86988783</v>
      </c>
      <c r="E16" s="69">
        <f>E6-E10+E13</f>
        <v>89727994</v>
      </c>
    </row>
    <row r="17" spans="1:5" x14ac:dyDescent="0.2">
      <c r="A17" s="332" t="s">
        <v>96</v>
      </c>
      <c r="B17" s="333"/>
      <c r="C17" s="69">
        <f>C16-C9</f>
        <v>0</v>
      </c>
      <c r="D17" s="69">
        <f t="shared" ref="D17:E17" si="3">D16-D9</f>
        <v>86988783</v>
      </c>
      <c r="E17" s="69">
        <f t="shared" si="3"/>
        <v>89727994</v>
      </c>
    </row>
    <row r="18" spans="1:5" ht="18.75" customHeight="1" x14ac:dyDescent="0.2">
      <c r="A18" s="328" t="s">
        <v>336</v>
      </c>
      <c r="B18" s="327"/>
      <c r="C18" s="73">
        <f>C17-C13</f>
        <v>0</v>
      </c>
      <c r="D18" s="73">
        <f t="shared" ref="D18" si="4">D17-D13</f>
        <v>86988783</v>
      </c>
      <c r="E18" s="73">
        <f>E17-E13</f>
        <v>89727994</v>
      </c>
    </row>
    <row r="19" spans="1:5" ht="9" customHeight="1" x14ac:dyDescent="0.2">
      <c r="A19" s="72"/>
      <c r="B19" s="72"/>
      <c r="C19" s="74"/>
      <c r="D19" s="74"/>
      <c r="E19" s="74"/>
    </row>
    <row r="20" spans="1:5" x14ac:dyDescent="0.2">
      <c r="A20" s="329" t="s">
        <v>164</v>
      </c>
      <c r="B20" s="330"/>
      <c r="C20" s="158" t="s">
        <v>161</v>
      </c>
      <c r="D20" s="158" t="s">
        <v>106</v>
      </c>
      <c r="E20" s="158" t="s">
        <v>108</v>
      </c>
    </row>
    <row r="21" spans="1:5" x14ac:dyDescent="0.2">
      <c r="A21" s="355" t="s">
        <v>169</v>
      </c>
      <c r="B21" s="356"/>
      <c r="C21" s="75">
        <f>C22+C23</f>
        <v>0</v>
      </c>
      <c r="D21" s="75">
        <f t="shared" ref="D21:E21" si="5">D22+D23</f>
        <v>0</v>
      </c>
      <c r="E21" s="75">
        <f t="shared" si="5"/>
        <v>0</v>
      </c>
    </row>
    <row r="22" spans="1:5" x14ac:dyDescent="0.2">
      <c r="A22" s="341" t="s">
        <v>98</v>
      </c>
      <c r="B22" s="342"/>
      <c r="C22" s="76">
        <v>0</v>
      </c>
      <c r="D22" s="75">
        <v>0</v>
      </c>
      <c r="E22" s="75">
        <v>0</v>
      </c>
    </row>
    <row r="23" spans="1:5" ht="16.5" customHeight="1" x14ac:dyDescent="0.2">
      <c r="A23" s="341" t="s">
        <v>99</v>
      </c>
      <c r="B23" s="320"/>
      <c r="C23" s="75">
        <v>0</v>
      </c>
      <c r="D23" s="75">
        <v>0</v>
      </c>
      <c r="E23" s="75">
        <v>0</v>
      </c>
    </row>
    <row r="24" spans="1:5" x14ac:dyDescent="0.2">
      <c r="A24" s="326" t="s">
        <v>337</v>
      </c>
      <c r="B24" s="327"/>
      <c r="C24" s="77">
        <f>C18+C21</f>
        <v>0</v>
      </c>
      <c r="D24" s="77">
        <f>D18+D21</f>
        <v>86988783</v>
      </c>
      <c r="E24" s="77">
        <f t="shared" ref="E24" si="6">E18+E21</f>
        <v>89727994</v>
      </c>
    </row>
    <row r="25" spans="1:5" ht="18" x14ac:dyDescent="0.2">
      <c r="A25" s="331" t="s">
        <v>164</v>
      </c>
      <c r="B25" s="330"/>
      <c r="C25" s="158" t="s">
        <v>162</v>
      </c>
      <c r="D25" s="158" t="s">
        <v>106</v>
      </c>
      <c r="E25" s="158" t="s">
        <v>107</v>
      </c>
    </row>
    <row r="26" spans="1:5" ht="14.25" customHeight="1" x14ac:dyDescent="0.2">
      <c r="A26" s="343" t="s">
        <v>171</v>
      </c>
      <c r="B26" s="344"/>
      <c r="C26" s="77">
        <f>C27+C28</f>
        <v>0</v>
      </c>
      <c r="D26" s="77">
        <f t="shared" ref="D26:E26" si="7">D27+D28</f>
        <v>0</v>
      </c>
      <c r="E26" s="77">
        <f t="shared" si="7"/>
        <v>0</v>
      </c>
    </row>
    <row r="27" spans="1:5" x14ac:dyDescent="0.2">
      <c r="A27" s="319" t="s">
        <v>100</v>
      </c>
      <c r="B27" s="340"/>
      <c r="C27" s="75">
        <v>0</v>
      </c>
      <c r="D27" s="75">
        <v>0</v>
      </c>
      <c r="E27" s="75">
        <v>0</v>
      </c>
    </row>
    <row r="28" spans="1:5" x14ac:dyDescent="0.2">
      <c r="A28" s="319" t="s">
        <v>101</v>
      </c>
      <c r="B28" s="340"/>
      <c r="C28" s="75">
        <v>0</v>
      </c>
      <c r="D28" s="75">
        <v>0</v>
      </c>
      <c r="E28" s="75">
        <v>0</v>
      </c>
    </row>
    <row r="29" spans="1:5" x14ac:dyDescent="0.2">
      <c r="A29" s="347" t="s">
        <v>170</v>
      </c>
      <c r="B29" s="321"/>
      <c r="C29" s="77">
        <f>C30+C31</f>
        <v>0</v>
      </c>
      <c r="D29" s="77">
        <f t="shared" ref="D29:E29" si="8">D30+D31</f>
        <v>0</v>
      </c>
      <c r="E29" s="77">
        <f t="shared" si="8"/>
        <v>0</v>
      </c>
    </row>
    <row r="30" spans="1:5" x14ac:dyDescent="0.2">
      <c r="A30" s="319" t="s">
        <v>103</v>
      </c>
      <c r="B30" s="320"/>
      <c r="C30" s="75">
        <v>0</v>
      </c>
      <c r="D30" s="75">
        <v>0</v>
      </c>
      <c r="E30" s="75">
        <v>0</v>
      </c>
    </row>
    <row r="31" spans="1:5" x14ac:dyDescent="0.2">
      <c r="A31" s="319" t="s">
        <v>102</v>
      </c>
      <c r="B31" s="320"/>
      <c r="C31" s="75">
        <v>0</v>
      </c>
      <c r="D31" s="75">
        <v>0</v>
      </c>
      <c r="E31" s="75">
        <v>0</v>
      </c>
    </row>
    <row r="32" spans="1:5" ht="16.5" customHeight="1" x14ac:dyDescent="0.2">
      <c r="A32" s="345" t="s">
        <v>338</v>
      </c>
      <c r="B32" s="346"/>
      <c r="C32" s="78">
        <f>C26-C29</f>
        <v>0</v>
      </c>
      <c r="D32" s="78">
        <f t="shared" ref="D32:E32" si="9">D26-D29</f>
        <v>0</v>
      </c>
      <c r="E32" s="79">
        <f t="shared" si="9"/>
        <v>0</v>
      </c>
    </row>
    <row r="33" spans="1:5" ht="16.899999999999999" customHeight="1" x14ac:dyDescent="0.2">
      <c r="A33" s="159" t="s">
        <v>164</v>
      </c>
      <c r="B33" s="160"/>
      <c r="C33" s="161" t="s">
        <v>162</v>
      </c>
      <c r="D33" s="161" t="s">
        <v>106</v>
      </c>
      <c r="E33" s="162" t="s">
        <v>163</v>
      </c>
    </row>
    <row r="34" spans="1:5" x14ac:dyDescent="0.2">
      <c r="A34" s="338" t="s">
        <v>328</v>
      </c>
      <c r="B34" s="339"/>
      <c r="C34" s="84">
        <f>C7</f>
        <v>60000000</v>
      </c>
      <c r="D34" s="84">
        <f>D7</f>
        <v>35547152</v>
      </c>
      <c r="E34" s="85">
        <f t="shared" ref="E34" si="10">E7</f>
        <v>35547152</v>
      </c>
    </row>
    <row r="35" spans="1:5" ht="18.75" customHeight="1" x14ac:dyDescent="0.2">
      <c r="A35" s="317" t="s">
        <v>175</v>
      </c>
      <c r="B35" s="318"/>
      <c r="C35" s="80">
        <f>C36-C37</f>
        <v>0</v>
      </c>
      <c r="D35" s="80">
        <f t="shared" ref="D35:E35" si="11">D36-D37</f>
        <v>0</v>
      </c>
      <c r="E35" s="81">
        <f t="shared" si="11"/>
        <v>0</v>
      </c>
    </row>
    <row r="36" spans="1:5" ht="12.75" customHeight="1" x14ac:dyDescent="0.2">
      <c r="A36" s="319" t="s">
        <v>100</v>
      </c>
      <c r="B36" s="340"/>
      <c r="C36" s="80">
        <v>0</v>
      </c>
      <c r="D36" s="80">
        <v>0</v>
      </c>
      <c r="E36" s="81">
        <v>0</v>
      </c>
    </row>
    <row r="37" spans="1:5" x14ac:dyDescent="0.2">
      <c r="A37" s="319" t="s">
        <v>104</v>
      </c>
      <c r="B37" s="340"/>
      <c r="C37" s="80">
        <v>0</v>
      </c>
      <c r="D37" s="80">
        <v>0</v>
      </c>
      <c r="E37" s="81">
        <v>0</v>
      </c>
    </row>
    <row r="38" spans="1:5" x14ac:dyDescent="0.2">
      <c r="A38" s="317" t="s">
        <v>332</v>
      </c>
      <c r="B38" s="318"/>
      <c r="C38" s="80">
        <f>C11</f>
        <v>60000000</v>
      </c>
      <c r="D38" s="80">
        <f>D11</f>
        <v>12720712</v>
      </c>
      <c r="E38" s="81">
        <f t="shared" ref="E38" si="12">E11</f>
        <v>12720712</v>
      </c>
    </row>
    <row r="39" spans="1:5" ht="14.25" customHeight="1" x14ac:dyDescent="0.2">
      <c r="A39" s="317" t="s">
        <v>335</v>
      </c>
      <c r="B39" s="318"/>
      <c r="C39" s="80">
        <f>C14</f>
        <v>0</v>
      </c>
      <c r="D39" s="80">
        <f t="shared" ref="D39:E39" si="13">D14</f>
        <v>0</v>
      </c>
      <c r="E39" s="81">
        <f t="shared" si="13"/>
        <v>0</v>
      </c>
    </row>
    <row r="40" spans="1:5" ht="14.25" customHeight="1" x14ac:dyDescent="0.2">
      <c r="A40" s="347" t="s">
        <v>176</v>
      </c>
      <c r="B40" s="351"/>
      <c r="C40" s="82">
        <f>C34+C35-C38+C39</f>
        <v>0</v>
      </c>
      <c r="D40" s="82">
        <f>D34+D35-D38+D39</f>
        <v>22826440</v>
      </c>
      <c r="E40" s="83">
        <f t="shared" ref="E40" si="14">E34+E35-E38+E39</f>
        <v>22826440</v>
      </c>
    </row>
    <row r="41" spans="1:5" ht="17.25" customHeight="1" x14ac:dyDescent="0.2">
      <c r="A41" s="345" t="s">
        <v>105</v>
      </c>
      <c r="B41" s="346"/>
      <c r="C41" s="82">
        <f>C40-C35</f>
        <v>0</v>
      </c>
      <c r="D41" s="82">
        <f>D40-D35</f>
        <v>22826440</v>
      </c>
      <c r="E41" s="83">
        <f t="shared" ref="E41" si="15">E40-E35</f>
        <v>22826440</v>
      </c>
    </row>
    <row r="42" spans="1:5" ht="16.5" customHeight="1" x14ac:dyDescent="0.2">
      <c r="A42" s="163" t="s">
        <v>164</v>
      </c>
      <c r="B42" s="164"/>
      <c r="C42" s="161" t="s">
        <v>162</v>
      </c>
      <c r="D42" s="161" t="s">
        <v>106</v>
      </c>
      <c r="E42" s="162" t="s">
        <v>163</v>
      </c>
    </row>
    <row r="43" spans="1:5" ht="15" customHeight="1" x14ac:dyDescent="0.2">
      <c r="A43" s="317" t="s">
        <v>329</v>
      </c>
      <c r="B43" s="318"/>
      <c r="C43" s="75">
        <f>C8</f>
        <v>752724433</v>
      </c>
      <c r="D43" s="75">
        <f>D8</f>
        <v>215111896</v>
      </c>
      <c r="E43" s="81">
        <f t="shared" ref="E43" si="16">E8</f>
        <v>215111896</v>
      </c>
    </row>
    <row r="44" spans="1:5" ht="18" customHeight="1" x14ac:dyDescent="0.2">
      <c r="A44" s="317" t="s">
        <v>172</v>
      </c>
      <c r="B44" s="321"/>
      <c r="C44" s="75">
        <f>C45-C46</f>
        <v>0</v>
      </c>
      <c r="D44" s="75">
        <f t="shared" ref="D44:E44" si="17">D45-D46</f>
        <v>0</v>
      </c>
      <c r="E44" s="81">
        <f t="shared" si="17"/>
        <v>0</v>
      </c>
    </row>
    <row r="45" spans="1:5" ht="15" customHeight="1" x14ac:dyDescent="0.2">
      <c r="A45" s="319" t="s">
        <v>101</v>
      </c>
      <c r="B45" s="320"/>
      <c r="C45" s="75">
        <f>C28</f>
        <v>0</v>
      </c>
      <c r="D45" s="75">
        <f t="shared" ref="D45:E45" si="18">D28</f>
        <v>0</v>
      </c>
      <c r="E45" s="75">
        <f t="shared" si="18"/>
        <v>0</v>
      </c>
    </row>
    <row r="46" spans="1:5" ht="15" customHeight="1" x14ac:dyDescent="0.2">
      <c r="A46" s="319" t="s">
        <v>102</v>
      </c>
      <c r="B46" s="320"/>
      <c r="C46" s="75">
        <f>C31</f>
        <v>0</v>
      </c>
      <c r="D46" s="75">
        <f>D31</f>
        <v>0</v>
      </c>
      <c r="E46" s="75">
        <f>E31</f>
        <v>0</v>
      </c>
    </row>
    <row r="47" spans="1:5" ht="15" customHeight="1" x14ac:dyDescent="0.2">
      <c r="A47" s="317" t="s">
        <v>333</v>
      </c>
      <c r="B47" s="318"/>
      <c r="C47" s="75">
        <f>C12</f>
        <v>752724433</v>
      </c>
      <c r="D47" s="75">
        <f t="shared" ref="D47:E47" si="19">D12</f>
        <v>150949553</v>
      </c>
      <c r="E47" s="75">
        <f t="shared" si="19"/>
        <v>148210342</v>
      </c>
    </row>
    <row r="48" spans="1:5" ht="15" customHeight="1" x14ac:dyDescent="0.2">
      <c r="A48" s="317" t="s">
        <v>173</v>
      </c>
      <c r="B48" s="318"/>
      <c r="C48" s="75">
        <f>C15</f>
        <v>0</v>
      </c>
      <c r="D48" s="75">
        <f t="shared" ref="D48:E48" si="20">D15</f>
        <v>0</v>
      </c>
      <c r="E48" s="75">
        <f t="shared" si="20"/>
        <v>0</v>
      </c>
    </row>
    <row r="49" spans="1:5" ht="15" customHeight="1" x14ac:dyDescent="0.2">
      <c r="A49" s="345" t="s">
        <v>174</v>
      </c>
      <c r="B49" s="346"/>
      <c r="C49" s="77">
        <f>C43+C44-C47+C48</f>
        <v>0</v>
      </c>
      <c r="D49" s="77">
        <f>D43+D44-D47+D48</f>
        <v>64162343</v>
      </c>
      <c r="E49" s="77">
        <f>E43+E44-E47+E48</f>
        <v>66901554</v>
      </c>
    </row>
    <row r="50" spans="1:5" ht="18.75" customHeight="1" x14ac:dyDescent="0.2">
      <c r="A50" s="345" t="s">
        <v>109</v>
      </c>
      <c r="B50" s="346"/>
      <c r="C50" s="78">
        <f>C49-C44</f>
        <v>0</v>
      </c>
      <c r="D50" s="78">
        <f>D49-D44</f>
        <v>64162343</v>
      </c>
      <c r="E50" s="78">
        <f t="shared" ref="E50" si="21">E49-E44</f>
        <v>66901554</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50" zoomScaleNormal="150" workbookViewId="0">
      <selection sqref="A1:G1"/>
    </sheetView>
  </sheetViews>
  <sheetFormatPr baseColWidth="10" defaultColWidth="8.83203125" defaultRowHeight="12.75" x14ac:dyDescent="0.2"/>
  <cols>
    <col min="1" max="1" width="38.5" customWidth="1"/>
    <col min="2" max="7" width="10.33203125" customWidth="1"/>
    <col min="8" max="8" width="13" bestFit="1" customWidth="1"/>
  </cols>
  <sheetData>
    <row r="1" spans="1:9" ht="10.9" customHeight="1" x14ac:dyDescent="0.2">
      <c r="A1" s="357" t="s">
        <v>130</v>
      </c>
      <c r="B1" s="358"/>
      <c r="C1" s="358"/>
      <c r="D1" s="358"/>
      <c r="E1" s="358"/>
      <c r="F1" s="358"/>
      <c r="G1" s="359"/>
    </row>
    <row r="2" spans="1:9" ht="10.15" customHeight="1" x14ac:dyDescent="0.2">
      <c r="A2" s="360" t="s">
        <v>339</v>
      </c>
      <c r="B2" s="361"/>
      <c r="C2" s="361"/>
      <c r="D2" s="361"/>
      <c r="E2" s="361"/>
      <c r="F2" s="361"/>
      <c r="G2" s="362"/>
    </row>
    <row r="3" spans="1:9" ht="10.15" customHeight="1" x14ac:dyDescent="0.2">
      <c r="A3" s="360" t="s">
        <v>447</v>
      </c>
      <c r="B3" s="361"/>
      <c r="C3" s="361"/>
      <c r="D3" s="361"/>
      <c r="E3" s="361"/>
      <c r="F3" s="361"/>
      <c r="G3" s="362"/>
    </row>
    <row r="4" spans="1:9" ht="10.9" customHeight="1" x14ac:dyDescent="0.2">
      <c r="A4" s="165"/>
      <c r="B4" s="166"/>
      <c r="C4" s="167" t="s">
        <v>166</v>
      </c>
      <c r="D4" s="166"/>
      <c r="E4" s="166"/>
      <c r="F4" s="166"/>
      <c r="G4" s="168"/>
    </row>
    <row r="5" spans="1:9" ht="10.9" customHeight="1" x14ac:dyDescent="0.2">
      <c r="A5" s="363" t="s">
        <v>50</v>
      </c>
      <c r="B5" s="365" t="s">
        <v>371</v>
      </c>
      <c r="C5" s="366"/>
      <c r="D5" s="366"/>
      <c r="E5" s="366"/>
      <c r="F5" s="366"/>
      <c r="G5" s="367" t="s">
        <v>147</v>
      </c>
    </row>
    <row r="6" spans="1:9" ht="19.5" customHeight="1" x14ac:dyDescent="0.2">
      <c r="A6" s="364"/>
      <c r="B6" s="216" t="s">
        <v>372</v>
      </c>
      <c r="C6" s="216" t="s">
        <v>129</v>
      </c>
      <c r="D6" s="216" t="s">
        <v>356</v>
      </c>
      <c r="E6" s="216" t="s">
        <v>106</v>
      </c>
      <c r="F6" s="153" t="s">
        <v>373</v>
      </c>
      <c r="G6" s="368"/>
    </row>
    <row r="7" spans="1:9" ht="10.5" customHeight="1" x14ac:dyDescent="0.2">
      <c r="A7" s="86" t="s">
        <v>0</v>
      </c>
      <c r="B7" s="87"/>
      <c r="C7" s="88" t="s">
        <v>90</v>
      </c>
      <c r="D7" s="87"/>
      <c r="E7" s="87"/>
      <c r="F7" s="89"/>
      <c r="G7" s="87"/>
    </row>
    <row r="8" spans="1:9" ht="10.15" customHeight="1" x14ac:dyDescent="0.2">
      <c r="A8" s="20" t="s">
        <v>1</v>
      </c>
      <c r="B8" s="90">
        <v>0</v>
      </c>
      <c r="C8" s="90">
        <v>0</v>
      </c>
      <c r="D8" s="90">
        <f>B8+C8</f>
        <v>0</v>
      </c>
      <c r="E8" s="90">
        <v>0</v>
      </c>
      <c r="F8" s="90">
        <v>0</v>
      </c>
      <c r="G8" s="90">
        <f>F8-B8</f>
        <v>0</v>
      </c>
    </row>
    <row r="9" spans="1:9" ht="10.9" customHeight="1" x14ac:dyDescent="0.2">
      <c r="A9" s="20" t="s">
        <v>112</v>
      </c>
      <c r="B9" s="90">
        <v>0</v>
      </c>
      <c r="C9" s="90">
        <v>0</v>
      </c>
      <c r="D9" s="90">
        <f t="shared" ref="D9:D13" si="0">B9+C9</f>
        <v>0</v>
      </c>
      <c r="E9" s="90">
        <v>0</v>
      </c>
      <c r="F9" s="90">
        <v>0</v>
      </c>
      <c r="G9" s="90">
        <f t="shared" ref="G9:G11" si="1">F9-B9</f>
        <v>0</v>
      </c>
      <c r="I9" s="4"/>
    </row>
    <row r="10" spans="1:9" ht="10.9" customHeight="1" x14ac:dyDescent="0.2">
      <c r="A10" s="20" t="s">
        <v>2</v>
      </c>
      <c r="B10" s="90">
        <v>0</v>
      </c>
      <c r="C10" s="90">
        <v>0</v>
      </c>
      <c r="D10" s="90">
        <f t="shared" si="0"/>
        <v>0</v>
      </c>
      <c r="E10" s="90">
        <v>0</v>
      </c>
      <c r="F10" s="90">
        <v>0</v>
      </c>
      <c r="G10" s="90">
        <f t="shared" si="1"/>
        <v>0</v>
      </c>
    </row>
    <row r="11" spans="1:9" ht="10.9" customHeight="1" x14ac:dyDescent="0.2">
      <c r="A11" s="20" t="s">
        <v>3</v>
      </c>
      <c r="B11" s="90">
        <v>0</v>
      </c>
      <c r="C11" s="90">
        <v>0</v>
      </c>
      <c r="D11" s="90">
        <f>B11+C11</f>
        <v>0</v>
      </c>
      <c r="E11" s="90">
        <v>0</v>
      </c>
      <c r="F11" s="90">
        <v>0</v>
      </c>
      <c r="G11" s="90">
        <f t="shared" si="1"/>
        <v>0</v>
      </c>
    </row>
    <row r="12" spans="1:9" ht="10.9" customHeight="1" x14ac:dyDescent="0.2">
      <c r="A12" s="20" t="s">
        <v>4</v>
      </c>
      <c r="B12" s="90">
        <v>0</v>
      </c>
      <c r="C12" s="90">
        <v>5471602</v>
      </c>
      <c r="D12" s="90">
        <f t="shared" si="0"/>
        <v>5471602</v>
      </c>
      <c r="E12" s="90">
        <v>5468258</v>
      </c>
      <c r="F12" s="90">
        <v>5468258</v>
      </c>
      <c r="G12" s="90">
        <f>F12-B12</f>
        <v>5468258</v>
      </c>
    </row>
    <row r="13" spans="1:9" ht="10.9" customHeight="1" x14ac:dyDescent="0.2">
      <c r="A13" s="20" t="s">
        <v>5</v>
      </c>
      <c r="B13" s="90">
        <v>0</v>
      </c>
      <c r="C13" s="90">
        <v>0</v>
      </c>
      <c r="D13" s="90">
        <f t="shared" si="0"/>
        <v>0</v>
      </c>
      <c r="E13" s="90">
        <v>0</v>
      </c>
      <c r="F13" s="90">
        <v>0</v>
      </c>
      <c r="G13" s="90">
        <f>F13-B13</f>
        <v>0</v>
      </c>
    </row>
    <row r="14" spans="1:9" ht="10.9" customHeight="1" x14ac:dyDescent="0.2">
      <c r="A14" s="20" t="s">
        <v>113</v>
      </c>
      <c r="B14" s="90">
        <v>60000000</v>
      </c>
      <c r="C14" s="90">
        <v>5000000</v>
      </c>
      <c r="D14" s="90">
        <f>B14+C14</f>
        <v>65000000</v>
      </c>
      <c r="E14" s="90">
        <v>30078894</v>
      </c>
      <c r="F14" s="90">
        <v>30078894</v>
      </c>
      <c r="G14" s="90">
        <f>F14-B14</f>
        <v>-29921106</v>
      </c>
    </row>
    <row r="15" spans="1:9" ht="18.75" customHeight="1" x14ac:dyDescent="0.2">
      <c r="A15" s="20" t="s">
        <v>6</v>
      </c>
      <c r="B15" s="91">
        <f>B16+B17+B18+B19+B20+B21+B22+B23+B24+B25+B26</f>
        <v>0</v>
      </c>
      <c r="C15" s="91">
        <f>C16+C17+C18+C19+C20+C21+C22+C23+C24+C25+C26</f>
        <v>0</v>
      </c>
      <c r="D15" s="91">
        <f>SUM(D16:D26)</f>
        <v>0</v>
      </c>
      <c r="E15" s="91">
        <f t="shared" ref="E15:F15" si="2">E16+E17+E18+E19+E20+E21+E22+E23+E24+E25+E26</f>
        <v>0</v>
      </c>
      <c r="F15" s="91">
        <f t="shared" si="2"/>
        <v>0</v>
      </c>
      <c r="G15" s="91">
        <f>SUM(G16:G26)</f>
        <v>0</v>
      </c>
    </row>
    <row r="16" spans="1:9"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B8+B9+B10+B11+B12+B13+B14+B15+B27+B33+B34+B36</f>
        <v>60000000</v>
      </c>
      <c r="C39" s="94">
        <f>C8+C9+C10+C11+C12+C13+C14+C15+C27+C33+C34+C36</f>
        <v>10471602</v>
      </c>
      <c r="D39" s="94">
        <f>D8+D9+D10+D11+D12+D13+D14+D15+D27+D33+D34+D36</f>
        <v>70471602</v>
      </c>
      <c r="E39" s="94">
        <f t="shared" ref="E39" si="10">E8+E9+E10+E11+E12+E13+E14+E15+E27+E33+E34+E36</f>
        <v>35547152</v>
      </c>
      <c r="F39" s="94">
        <f>F8+F9+F10+F11+F12+F13+F14+F15+F27+F33+F34+F36</f>
        <v>35547152</v>
      </c>
      <c r="G39" s="94">
        <f>G8+G9+G10+G11+G12+G13+G14+G15+G27+G33+G34+G36</f>
        <v>-24452848</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98">
        <f>C44+C45+C46+C47+C48+C49+C50+C51</f>
        <v>0</v>
      </c>
      <c r="D43" s="98">
        <f>D44+D45+D46+D47+D48+D49+D50+D51</f>
        <v>0</v>
      </c>
      <c r="E43" s="98">
        <f t="shared" ref="E43:G43" si="11">E44+E45+E46+E47+E48+E49+E50+E51</f>
        <v>0</v>
      </c>
      <c r="F43" s="98">
        <f t="shared" si="11"/>
        <v>0</v>
      </c>
      <c r="G43" s="98">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98">
        <v>0</v>
      </c>
      <c r="D48" s="90">
        <f>B48+C48</f>
        <v>0</v>
      </c>
      <c r="E48" s="98">
        <v>0</v>
      </c>
      <c r="F48" s="98">
        <v>0</v>
      </c>
      <c r="G48" s="90">
        <f>F48-B48</f>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f>C53+C54+C55+C56</f>
        <v>0</v>
      </c>
      <c r="D52" s="99">
        <f>D53+D54+D55+D56</f>
        <v>0</v>
      </c>
      <c r="E52" s="99">
        <f t="shared" ref="E52:G52" si="14">E53+E54+E55+E56</f>
        <v>0</v>
      </c>
      <c r="F52" s="99">
        <f t="shared" si="14"/>
        <v>0</v>
      </c>
      <c r="G52" s="99">
        <f t="shared" si="14"/>
        <v>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7">
        <v>0</v>
      </c>
      <c r="D55" s="209">
        <f>B55+C55</f>
        <v>0</v>
      </c>
      <c r="E55" s="217">
        <v>0</v>
      </c>
      <c r="F55" s="217">
        <v>0</v>
      </c>
      <c r="G55" s="219">
        <f t="shared" si="13"/>
        <v>0</v>
      </c>
    </row>
    <row r="56" spans="1:9" ht="9.75" customHeight="1" x14ac:dyDescent="0.2">
      <c r="A56" s="92" t="s">
        <v>92</v>
      </c>
      <c r="B56" s="18">
        <v>0</v>
      </c>
      <c r="C56" s="209">
        <v>0</v>
      </c>
      <c r="D56" s="218">
        <f>B56+C56</f>
        <v>0</v>
      </c>
      <c r="E56" s="209">
        <v>0</v>
      </c>
      <c r="F56" s="209">
        <v>0</v>
      </c>
      <c r="G56" s="218">
        <f>+F56-B56</f>
        <v>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f>649301448+103422985</f>
        <v>752724433</v>
      </c>
      <c r="C60" s="18">
        <f>0</f>
        <v>0</v>
      </c>
      <c r="D60" s="99">
        <f>B60+C60</f>
        <v>752724433</v>
      </c>
      <c r="E60" s="18">
        <f>184085000+31026896</f>
        <v>215111896</v>
      </c>
      <c r="F60" s="18">
        <f>184085000+31026896</f>
        <v>215111896</v>
      </c>
      <c r="G60" s="99">
        <f>+F60-B60</f>
        <v>-537612537</v>
      </c>
      <c r="I60" s="4"/>
    </row>
    <row r="61" spans="1:9" x14ac:dyDescent="0.2">
      <c r="A61" s="20" t="s">
        <v>121</v>
      </c>
      <c r="B61" s="99">
        <v>0</v>
      </c>
      <c r="C61" s="99">
        <v>0</v>
      </c>
      <c r="D61" s="18">
        <f t="shared" ref="D61" si="18">B61+C61</f>
        <v>0</v>
      </c>
      <c r="E61" s="99">
        <v>0</v>
      </c>
      <c r="F61" s="100">
        <v>0</v>
      </c>
      <c r="G61" s="18">
        <f t="shared" ref="G61" si="19">F61-B61</f>
        <v>0</v>
      </c>
    </row>
    <row r="62" spans="1:9" ht="16.5" x14ac:dyDescent="0.2">
      <c r="A62" s="93" t="s">
        <v>123</v>
      </c>
      <c r="B62" s="101">
        <f t="shared" ref="B62:G62" si="20">B43+B52+B57+B60+B61</f>
        <v>752724433</v>
      </c>
      <c r="C62" s="101">
        <f t="shared" si="20"/>
        <v>0</v>
      </c>
      <c r="D62" s="101">
        <f t="shared" si="20"/>
        <v>752724433</v>
      </c>
      <c r="E62" s="101">
        <f t="shared" si="20"/>
        <v>215111896</v>
      </c>
      <c r="F62" s="101">
        <f t="shared" si="20"/>
        <v>215111896</v>
      </c>
      <c r="G62" s="101">
        <f t="shared" si="20"/>
        <v>-537612537</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812724433</v>
      </c>
      <c r="C65" s="101">
        <f>C39+C62+C63</f>
        <v>10471602</v>
      </c>
      <c r="D65" s="101">
        <f t="shared" ref="D65" si="23">D39+D62+D63</f>
        <v>823196035</v>
      </c>
      <c r="E65" s="101">
        <f>E39+E62+E63</f>
        <v>250659048</v>
      </c>
      <c r="F65" s="101">
        <f>F39+F62+F63</f>
        <v>250659048</v>
      </c>
      <c r="G65" s="101">
        <f>G39+G62+G63</f>
        <v>-562065385</v>
      </c>
      <c r="H65" s="190"/>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zoomScale="170" zoomScaleNormal="170" workbookViewId="0">
      <selection activeCell="A13" sqref="A13"/>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s>
  <sheetData>
    <row r="1" spans="1:10" ht="9.75" customHeight="1" x14ac:dyDescent="0.2">
      <c r="A1" s="372" t="s">
        <v>130</v>
      </c>
      <c r="B1" s="373"/>
      <c r="C1" s="373"/>
      <c r="D1" s="373"/>
      <c r="E1" s="373"/>
      <c r="F1" s="373"/>
      <c r="G1" s="374"/>
    </row>
    <row r="2" spans="1:10" ht="9.75" customHeight="1" x14ac:dyDescent="0.2">
      <c r="A2" s="271" t="s">
        <v>148</v>
      </c>
      <c r="B2" s="264"/>
      <c r="C2" s="264"/>
      <c r="D2" s="264"/>
      <c r="E2" s="264"/>
      <c r="F2" s="264"/>
      <c r="G2" s="265"/>
    </row>
    <row r="3" spans="1:10" ht="9" customHeight="1" x14ac:dyDescent="0.2">
      <c r="A3" s="271" t="s">
        <v>149</v>
      </c>
      <c r="B3" s="264"/>
      <c r="C3" s="264"/>
      <c r="D3" s="264"/>
      <c r="E3" s="264"/>
      <c r="F3" s="264"/>
      <c r="G3" s="265"/>
    </row>
    <row r="4" spans="1:10" ht="9" customHeight="1" x14ac:dyDescent="0.2">
      <c r="A4" s="271" t="s">
        <v>448</v>
      </c>
      <c r="B4" s="264"/>
      <c r="C4" s="264"/>
      <c r="D4" s="264"/>
      <c r="E4" s="264"/>
      <c r="F4" s="264"/>
      <c r="G4" s="265"/>
    </row>
    <row r="5" spans="1:10" ht="7.5" customHeight="1" x14ac:dyDescent="0.2">
      <c r="A5" s="369" t="s">
        <v>166</v>
      </c>
      <c r="B5" s="370"/>
      <c r="C5" s="370"/>
      <c r="D5" s="370"/>
      <c r="E5" s="370"/>
      <c r="F5" s="370"/>
      <c r="G5" s="371"/>
    </row>
    <row r="6" spans="1:10" ht="14.25" customHeight="1" x14ac:dyDescent="0.2">
      <c r="A6" s="169" t="s">
        <v>50</v>
      </c>
      <c r="B6" s="169" t="s">
        <v>355</v>
      </c>
      <c r="C6" s="169" t="s">
        <v>129</v>
      </c>
      <c r="D6" s="169" t="s">
        <v>356</v>
      </c>
      <c r="E6" s="169" t="s">
        <v>106</v>
      </c>
      <c r="F6" s="169" t="s">
        <v>108</v>
      </c>
      <c r="G6" s="169" t="s">
        <v>374</v>
      </c>
    </row>
    <row r="7" spans="1:10" ht="9" customHeight="1" x14ac:dyDescent="0.2">
      <c r="A7" s="105" t="s">
        <v>376</v>
      </c>
      <c r="B7" s="144">
        <f>B8+B16+B26+B36+B46+B56+B60+B69+B73</f>
        <v>60000000</v>
      </c>
      <c r="C7" s="144">
        <f>C8+C16+C26+C36+C46+C56+C60+C69+C73</f>
        <v>0</v>
      </c>
      <c r="D7" s="144">
        <f t="shared" ref="D7:G7" si="0">D8+D16+D26+D36+D46+D56+D60+D69+D73</f>
        <v>60000000</v>
      </c>
      <c r="E7" s="144">
        <f t="shared" si="0"/>
        <v>12720712</v>
      </c>
      <c r="F7" s="144">
        <f>F8+F16+F26+F36+F46+F56+F60+F69+F73</f>
        <v>12720712</v>
      </c>
      <c r="G7" s="144">
        <f t="shared" si="0"/>
        <v>47279288</v>
      </c>
    </row>
    <row r="8" spans="1:10" ht="9.75" customHeight="1" x14ac:dyDescent="0.2">
      <c r="A8" s="195" t="s">
        <v>80</v>
      </c>
      <c r="B8" s="196">
        <f>B9+B10+B11+B12+B13+B14+B15</f>
        <v>32951112</v>
      </c>
      <c r="C8" s="196">
        <f>C9+C10+C11+C12+C13+C14+C15</f>
        <v>-5574</v>
      </c>
      <c r="D8" s="196">
        <f>D9+D10+D11+D12+D13+D14+D15</f>
        <v>32945538</v>
      </c>
      <c r="E8" s="196">
        <f t="shared" ref="E8" si="1">E9+E10+E11+E12+E13+E14+E15</f>
        <v>7386540</v>
      </c>
      <c r="F8" s="196">
        <f t="shared" ref="F8" si="2">F9+F10+F11+F12+F13+F14+F15</f>
        <v>7386540</v>
      </c>
      <c r="G8" s="196">
        <f>D8-E8</f>
        <v>25558998</v>
      </c>
    </row>
    <row r="9" spans="1:10" ht="10.5" customHeight="1" x14ac:dyDescent="0.2">
      <c r="A9" s="106" t="s">
        <v>124</v>
      </c>
      <c r="B9" s="146">
        <v>19601001</v>
      </c>
      <c r="C9" s="146">
        <v>-75905</v>
      </c>
      <c r="D9" s="146">
        <f>+B9+C9</f>
        <v>19525096</v>
      </c>
      <c r="E9" s="146">
        <v>5286842</v>
      </c>
      <c r="F9" s="146">
        <v>5286842</v>
      </c>
      <c r="G9" s="146">
        <f t="shared" ref="G9:G15" si="3">D9-E9</f>
        <v>14238254</v>
      </c>
      <c r="J9" s="191"/>
    </row>
    <row r="10" spans="1:10" ht="10.5" customHeight="1" x14ac:dyDescent="0.2">
      <c r="A10" s="106" t="s">
        <v>377</v>
      </c>
      <c r="B10" s="146">
        <v>7623977</v>
      </c>
      <c r="C10" s="146">
        <v>50994</v>
      </c>
      <c r="D10" s="146">
        <f t="shared" ref="D10:D15" si="4">+B10+C10</f>
        <v>7674971</v>
      </c>
      <c r="E10" s="146">
        <v>1415831</v>
      </c>
      <c r="F10" s="146">
        <v>1415831</v>
      </c>
      <c r="G10" s="146">
        <f t="shared" si="3"/>
        <v>6259140</v>
      </c>
    </row>
    <row r="11" spans="1:10" ht="9.75" customHeight="1" x14ac:dyDescent="0.2">
      <c r="A11" s="106" t="s">
        <v>126</v>
      </c>
      <c r="B11" s="146">
        <v>3091896</v>
      </c>
      <c r="C11" s="146">
        <v>-514</v>
      </c>
      <c r="D11" s="146">
        <f t="shared" si="4"/>
        <v>3091382</v>
      </c>
      <c r="E11" s="146">
        <v>17445</v>
      </c>
      <c r="F11" s="146">
        <v>17445</v>
      </c>
      <c r="G11" s="146">
        <f>D11-E11</f>
        <v>3073937</v>
      </c>
    </row>
    <row r="12" spans="1:10" ht="10.5" customHeight="1" x14ac:dyDescent="0.2">
      <c r="A12" s="106" t="s">
        <v>81</v>
      </c>
      <c r="B12" s="146">
        <v>0</v>
      </c>
      <c r="C12" s="146">
        <v>0</v>
      </c>
      <c r="D12" s="146">
        <f>+B12+C12</f>
        <v>0</v>
      </c>
      <c r="E12" s="146">
        <v>0</v>
      </c>
      <c r="F12" s="146">
        <v>0</v>
      </c>
      <c r="G12" s="146">
        <f t="shared" si="3"/>
        <v>0</v>
      </c>
      <c r="J12" s="192"/>
    </row>
    <row r="13" spans="1:10" ht="10.5" customHeight="1" x14ac:dyDescent="0.2">
      <c r="A13" s="106" t="s">
        <v>127</v>
      </c>
      <c r="B13" s="146">
        <v>2634238</v>
      </c>
      <c r="C13" s="146">
        <v>19851</v>
      </c>
      <c r="D13" s="146">
        <f t="shared" si="4"/>
        <v>2654089</v>
      </c>
      <c r="E13" s="146">
        <v>666422</v>
      </c>
      <c r="F13" s="146">
        <v>666422</v>
      </c>
      <c r="G13" s="146">
        <f t="shared" si="3"/>
        <v>1987667</v>
      </c>
      <c r="J13" s="7"/>
    </row>
    <row r="14" spans="1:10" ht="9" customHeight="1" x14ac:dyDescent="0.2">
      <c r="A14" s="106" t="s">
        <v>378</v>
      </c>
      <c r="B14" s="146">
        <v>0</v>
      </c>
      <c r="C14" s="146">
        <v>0</v>
      </c>
      <c r="D14" s="146">
        <f t="shared" si="4"/>
        <v>0</v>
      </c>
      <c r="E14" s="146">
        <v>0</v>
      </c>
      <c r="F14" s="146">
        <v>0</v>
      </c>
      <c r="G14" s="146">
        <f t="shared" si="3"/>
        <v>0</v>
      </c>
    </row>
    <row r="15" spans="1:10" ht="10.5" customHeight="1" x14ac:dyDescent="0.2">
      <c r="A15" s="106" t="s">
        <v>82</v>
      </c>
      <c r="B15" s="146">
        <v>0</v>
      </c>
      <c r="C15" s="146">
        <v>0</v>
      </c>
      <c r="D15" s="146">
        <f t="shared" si="4"/>
        <v>0</v>
      </c>
      <c r="E15" s="146">
        <v>0</v>
      </c>
      <c r="F15" s="146">
        <v>0</v>
      </c>
      <c r="G15" s="146">
        <f t="shared" si="3"/>
        <v>0</v>
      </c>
    </row>
    <row r="16" spans="1:10" ht="9" customHeight="1" x14ac:dyDescent="0.2">
      <c r="A16" s="197" t="s">
        <v>379</v>
      </c>
      <c r="B16" s="198">
        <f>B17+B18+B19+B20+B21+B22+B23+B24+B25</f>
        <v>4831309</v>
      </c>
      <c r="C16" s="196">
        <f>C17+C18+C19+C20+C21+C22+C23+C24+C25</f>
        <v>592243</v>
      </c>
      <c r="D16" s="196">
        <f>D17+D18+D19+D20+D21+D22+D23+D24+D25</f>
        <v>5423552</v>
      </c>
      <c r="E16" s="196">
        <f t="shared" ref="E16:G16" si="5">E17+E18+E19+E20+E21+E22+E23+E24+E25</f>
        <v>1615702</v>
      </c>
      <c r="F16" s="196">
        <f t="shared" si="5"/>
        <v>1615702</v>
      </c>
      <c r="G16" s="196">
        <f t="shared" si="5"/>
        <v>3807850</v>
      </c>
    </row>
    <row r="17" spans="1:10" ht="16.5" x14ac:dyDescent="0.2">
      <c r="A17" s="107" t="s">
        <v>380</v>
      </c>
      <c r="B17" s="146">
        <v>3176937</v>
      </c>
      <c r="C17" s="146">
        <v>136423</v>
      </c>
      <c r="D17" s="146">
        <f>+B17+C17</f>
        <v>3313360</v>
      </c>
      <c r="E17" s="146">
        <v>1041093</v>
      </c>
      <c r="F17" s="146">
        <v>1041093</v>
      </c>
      <c r="G17" s="146">
        <f>D17-E17</f>
        <v>2272267</v>
      </c>
    </row>
    <row r="18" spans="1:10" ht="8.25" customHeight="1" x14ac:dyDescent="0.2">
      <c r="A18" s="107" t="s">
        <v>381</v>
      </c>
      <c r="B18" s="146">
        <v>326740</v>
      </c>
      <c r="C18" s="146">
        <v>214450</v>
      </c>
      <c r="D18" s="146">
        <f t="shared" ref="D18:D24" si="6">+B18+C18</f>
        <v>541190</v>
      </c>
      <c r="E18" s="146">
        <v>352935</v>
      </c>
      <c r="F18" s="146">
        <v>352935</v>
      </c>
      <c r="G18" s="146">
        <f>D18-E18</f>
        <v>188255</v>
      </c>
    </row>
    <row r="19" spans="1:10" ht="9" customHeight="1" x14ac:dyDescent="0.2">
      <c r="A19" s="107" t="s">
        <v>382</v>
      </c>
      <c r="B19" s="146">
        <v>312730</v>
      </c>
      <c r="C19" s="146">
        <v>10000</v>
      </c>
      <c r="D19" s="146">
        <f t="shared" si="6"/>
        <v>322730</v>
      </c>
      <c r="E19" s="146">
        <v>0</v>
      </c>
      <c r="F19" s="146">
        <v>0</v>
      </c>
      <c r="G19" s="146">
        <f t="shared" ref="G19:G25" si="7">D19-E19</f>
        <v>322730</v>
      </c>
    </row>
    <row r="20" spans="1:10" ht="10.5" customHeight="1" x14ac:dyDescent="0.2">
      <c r="A20" s="107" t="s">
        <v>383</v>
      </c>
      <c r="B20" s="146">
        <v>286743</v>
      </c>
      <c r="C20" s="146">
        <v>-51551</v>
      </c>
      <c r="D20" s="146">
        <f t="shared" si="6"/>
        <v>235192</v>
      </c>
      <c r="E20" s="146">
        <v>15361</v>
      </c>
      <c r="F20" s="146">
        <v>15361</v>
      </c>
      <c r="G20" s="146">
        <f t="shared" si="7"/>
        <v>219831</v>
      </c>
    </row>
    <row r="21" spans="1:10" ht="9" customHeight="1" x14ac:dyDescent="0.2">
      <c r="A21" s="107" t="s">
        <v>384</v>
      </c>
      <c r="B21" s="146">
        <v>202344</v>
      </c>
      <c r="C21" s="146">
        <v>274875</v>
      </c>
      <c r="D21" s="146">
        <f t="shared" si="6"/>
        <v>477219</v>
      </c>
      <c r="E21" s="146">
        <v>158461</v>
      </c>
      <c r="F21" s="146">
        <v>158461</v>
      </c>
      <c r="G21" s="146">
        <f t="shared" si="7"/>
        <v>318758</v>
      </c>
    </row>
    <row r="22" spans="1:10" ht="10.5" customHeight="1" x14ac:dyDescent="0.2">
      <c r="A22" s="107" t="s">
        <v>385</v>
      </c>
      <c r="B22" s="146">
        <v>162413</v>
      </c>
      <c r="C22" s="146">
        <v>6528</v>
      </c>
      <c r="D22" s="146">
        <f t="shared" si="6"/>
        <v>168941</v>
      </c>
      <c r="E22" s="146">
        <v>40839</v>
      </c>
      <c r="F22" s="146">
        <v>40839</v>
      </c>
      <c r="G22" s="146">
        <f t="shared" si="7"/>
        <v>128102</v>
      </c>
    </row>
    <row r="23" spans="1:10" ht="12.75" customHeight="1" x14ac:dyDescent="0.2">
      <c r="A23" s="107" t="s">
        <v>386</v>
      </c>
      <c r="B23" s="146">
        <v>249571</v>
      </c>
      <c r="C23" s="146">
        <v>349</v>
      </c>
      <c r="D23" s="146">
        <f t="shared" si="6"/>
        <v>249920</v>
      </c>
      <c r="E23" s="146">
        <v>349</v>
      </c>
      <c r="F23" s="146">
        <v>349</v>
      </c>
      <c r="G23" s="146">
        <f t="shared" si="7"/>
        <v>249571</v>
      </c>
    </row>
    <row r="24" spans="1:10" ht="10.5" customHeight="1" x14ac:dyDescent="0.2">
      <c r="A24" s="107" t="s">
        <v>387</v>
      </c>
      <c r="B24" s="146">
        <v>0</v>
      </c>
      <c r="C24" s="146">
        <v>0</v>
      </c>
      <c r="D24" s="146">
        <f t="shared" si="6"/>
        <v>0</v>
      </c>
      <c r="E24" s="146">
        <v>0</v>
      </c>
      <c r="F24" s="146">
        <v>0</v>
      </c>
      <c r="G24" s="146">
        <f t="shared" si="7"/>
        <v>0</v>
      </c>
    </row>
    <row r="25" spans="1:10" ht="8.25" customHeight="1" x14ac:dyDescent="0.2">
      <c r="A25" s="107" t="s">
        <v>388</v>
      </c>
      <c r="B25" s="146">
        <v>113831</v>
      </c>
      <c r="C25" s="146">
        <v>1169</v>
      </c>
      <c r="D25" s="146">
        <f>+B25+C25</f>
        <v>115000</v>
      </c>
      <c r="E25" s="146">
        <v>6664</v>
      </c>
      <c r="F25" s="146">
        <v>6664</v>
      </c>
      <c r="G25" s="146">
        <f t="shared" si="7"/>
        <v>108336</v>
      </c>
    </row>
    <row r="26" spans="1:10" ht="9.75" customHeight="1" x14ac:dyDescent="0.2">
      <c r="A26" s="212" t="s">
        <v>389</v>
      </c>
      <c r="B26" s="198">
        <f>B27+B28+B29+B30+B31+B32+B33+B34+B35</f>
        <v>11515511</v>
      </c>
      <c r="C26" s="198">
        <f>C27+C28+C29+C30+C31+C32+C33+C34+C35</f>
        <v>-635366</v>
      </c>
      <c r="D26" s="198">
        <f t="shared" ref="D26:F26" si="8">D27+D28+D29+D30+D31+D32+D33+D34+D35</f>
        <v>10880145</v>
      </c>
      <c r="E26" s="198">
        <f>E27+E28+E29+E30+E31+E32+E33+E34+E35</f>
        <v>3587667</v>
      </c>
      <c r="F26" s="198">
        <f t="shared" si="8"/>
        <v>3587667</v>
      </c>
      <c r="G26" s="198">
        <f>G27+G28+G29+G30+G31+G32+G33+G34+G35</f>
        <v>7292478</v>
      </c>
    </row>
    <row r="27" spans="1:10" ht="8.25" customHeight="1" x14ac:dyDescent="0.2">
      <c r="A27" s="107" t="s">
        <v>390</v>
      </c>
      <c r="B27" s="146">
        <v>104438</v>
      </c>
      <c r="C27" s="146">
        <v>1589869</v>
      </c>
      <c r="D27" s="146">
        <f t="shared" ref="D27:D35" si="9">+B27+C27</f>
        <v>1694307</v>
      </c>
      <c r="E27" s="146">
        <v>1562313</v>
      </c>
      <c r="F27" s="146">
        <v>1562313</v>
      </c>
      <c r="G27" s="146">
        <f>D27-E27</f>
        <v>131994</v>
      </c>
      <c r="I27" s="1"/>
      <c r="J27" s="1"/>
    </row>
    <row r="28" spans="1:10" ht="9.75" customHeight="1" x14ac:dyDescent="0.2">
      <c r="A28" s="107" t="s">
        <v>391</v>
      </c>
      <c r="B28" s="146">
        <v>7090</v>
      </c>
      <c r="C28" s="146">
        <v>54602</v>
      </c>
      <c r="D28" s="146">
        <f t="shared" si="9"/>
        <v>61692</v>
      </c>
      <c r="E28" s="146">
        <v>57328</v>
      </c>
      <c r="F28" s="146">
        <v>57328</v>
      </c>
      <c r="G28" s="146">
        <f t="shared" ref="G28:G35" si="10">D28-E28</f>
        <v>4364</v>
      </c>
      <c r="I28" s="1"/>
      <c r="J28" s="1"/>
    </row>
    <row r="29" spans="1:10" ht="8.25" customHeight="1" x14ac:dyDescent="0.2">
      <c r="A29" s="107" t="s">
        <v>392</v>
      </c>
      <c r="B29" s="146">
        <v>1648083</v>
      </c>
      <c r="C29" s="146">
        <v>-195689</v>
      </c>
      <c r="D29" s="146">
        <f t="shared" si="9"/>
        <v>1452394</v>
      </c>
      <c r="E29" s="146">
        <v>332936</v>
      </c>
      <c r="F29" s="146">
        <v>332936</v>
      </c>
      <c r="G29" s="146">
        <f t="shared" si="10"/>
        <v>1119458</v>
      </c>
      <c r="I29" s="1"/>
      <c r="J29" s="1"/>
    </row>
    <row r="30" spans="1:10" ht="9.75" customHeight="1" x14ac:dyDescent="0.2">
      <c r="A30" s="107" t="s">
        <v>393</v>
      </c>
      <c r="B30" s="146">
        <v>2208688</v>
      </c>
      <c r="C30" s="146">
        <v>-1452129</v>
      </c>
      <c r="D30" s="146">
        <f t="shared" si="9"/>
        <v>756559</v>
      </c>
      <c r="E30" s="146">
        <v>749728</v>
      </c>
      <c r="F30" s="146">
        <v>749728</v>
      </c>
      <c r="G30" s="146">
        <f t="shared" si="10"/>
        <v>6831</v>
      </c>
      <c r="I30" s="1"/>
      <c r="J30" s="1"/>
    </row>
    <row r="31" spans="1:10" ht="13.5" customHeight="1" x14ac:dyDescent="0.2">
      <c r="A31" s="107" t="s">
        <v>394</v>
      </c>
      <c r="B31" s="146">
        <v>3884236</v>
      </c>
      <c r="C31" s="146">
        <v>-203629</v>
      </c>
      <c r="D31" s="146">
        <f t="shared" si="9"/>
        <v>3680607</v>
      </c>
      <c r="E31" s="146">
        <v>569750</v>
      </c>
      <c r="F31" s="146">
        <v>569750</v>
      </c>
      <c r="G31" s="146">
        <f t="shared" si="10"/>
        <v>3110857</v>
      </c>
      <c r="I31" s="1"/>
      <c r="J31" s="1"/>
    </row>
    <row r="32" spans="1:10" ht="8.25" customHeight="1" x14ac:dyDescent="0.2">
      <c r="A32" s="107" t="s">
        <v>395</v>
      </c>
      <c r="B32" s="146">
        <v>1021216</v>
      </c>
      <c r="C32" s="146">
        <v>-5510</v>
      </c>
      <c r="D32" s="146">
        <f t="shared" si="9"/>
        <v>1015706</v>
      </c>
      <c r="E32" s="146">
        <v>24327</v>
      </c>
      <c r="F32" s="146">
        <v>24327</v>
      </c>
      <c r="G32" s="146">
        <f t="shared" si="10"/>
        <v>991379</v>
      </c>
      <c r="I32" s="1"/>
      <c r="J32" s="1"/>
    </row>
    <row r="33" spans="1:10" ht="7.5" customHeight="1" x14ac:dyDescent="0.2">
      <c r="A33" s="107" t="s">
        <v>396</v>
      </c>
      <c r="B33" s="146">
        <v>545197</v>
      </c>
      <c r="C33" s="146">
        <v>91880</v>
      </c>
      <c r="D33" s="146">
        <f t="shared" si="9"/>
        <v>637077</v>
      </c>
      <c r="E33" s="146">
        <v>214892</v>
      </c>
      <c r="F33" s="146">
        <v>214892</v>
      </c>
      <c r="G33" s="146">
        <f t="shared" si="10"/>
        <v>422185</v>
      </c>
      <c r="I33" s="1"/>
      <c r="J33" s="1"/>
    </row>
    <row r="34" spans="1:10" ht="10.5" customHeight="1" x14ac:dyDescent="0.2">
      <c r="A34" s="107" t="s">
        <v>397</v>
      </c>
      <c r="B34" s="146">
        <v>1249513</v>
      </c>
      <c r="C34" s="146">
        <v>73869</v>
      </c>
      <c r="D34" s="146">
        <f t="shared" si="9"/>
        <v>1323382</v>
      </c>
      <c r="E34" s="146">
        <v>58869</v>
      </c>
      <c r="F34" s="146">
        <v>58869</v>
      </c>
      <c r="G34" s="146">
        <f t="shared" si="10"/>
        <v>1264513</v>
      </c>
      <c r="I34" s="1"/>
      <c r="J34" s="1"/>
    </row>
    <row r="35" spans="1:10" ht="9" customHeight="1" x14ac:dyDescent="0.2">
      <c r="A35" s="107" t="s">
        <v>398</v>
      </c>
      <c r="B35" s="146">
        <v>847050</v>
      </c>
      <c r="C35" s="146">
        <v>-588629</v>
      </c>
      <c r="D35" s="146">
        <f t="shared" si="9"/>
        <v>258421</v>
      </c>
      <c r="E35" s="146">
        <v>17524</v>
      </c>
      <c r="F35" s="146">
        <v>17524</v>
      </c>
      <c r="G35" s="146">
        <f t="shared" si="10"/>
        <v>240897</v>
      </c>
      <c r="I35" s="1"/>
      <c r="J35" s="1"/>
    </row>
    <row r="36" spans="1:10" ht="16.5" x14ac:dyDescent="0.2">
      <c r="A36" s="212" t="s">
        <v>399</v>
      </c>
      <c r="B36" s="198">
        <f>B37+B38+B39+B40+B41+B42+B43+B44+B45</f>
        <v>8702068</v>
      </c>
      <c r="C36" s="198">
        <f>C37+C38+C39+C40+C41+C42+C43+C44+C45</f>
        <v>4500</v>
      </c>
      <c r="D36" s="198">
        <f t="shared" ref="D36:F36" si="11">D37+D38+D39+D40+D41+D42+D43+D44+D45</f>
        <v>8706568</v>
      </c>
      <c r="E36" s="198">
        <f t="shared" si="11"/>
        <v>86606</v>
      </c>
      <c r="F36" s="198">
        <f t="shared" si="11"/>
        <v>86606</v>
      </c>
      <c r="G36" s="198">
        <f>G37+G38+G39+G40+G41+G42+G43+G44+G45</f>
        <v>8619962</v>
      </c>
    </row>
    <row r="37" spans="1:10" ht="9" customHeight="1" x14ac:dyDescent="0.2">
      <c r="A37" s="107" t="s">
        <v>400</v>
      </c>
      <c r="B37" s="146">
        <v>0</v>
      </c>
      <c r="C37" s="146">
        <v>0</v>
      </c>
      <c r="D37" s="146">
        <f t="shared" ref="D37:D45" si="12">+B37+C37</f>
        <v>0</v>
      </c>
      <c r="E37" s="146">
        <v>0</v>
      </c>
      <c r="F37" s="146">
        <v>0</v>
      </c>
      <c r="G37" s="146">
        <f>D37-E37</f>
        <v>0</v>
      </c>
    </row>
    <row r="38" spans="1:10" ht="9" customHeight="1" x14ac:dyDescent="0.2">
      <c r="A38" s="107" t="s">
        <v>401</v>
      </c>
      <c r="B38" s="146">
        <v>0</v>
      </c>
      <c r="C38" s="146">
        <v>0</v>
      </c>
      <c r="D38" s="146">
        <f t="shared" si="12"/>
        <v>0</v>
      </c>
      <c r="E38" s="146">
        <v>0</v>
      </c>
      <c r="F38" s="146">
        <v>0</v>
      </c>
      <c r="G38" s="146">
        <f t="shared" ref="G38:G45" si="13">D38-E38</f>
        <v>0</v>
      </c>
    </row>
    <row r="39" spans="1:10" ht="7.5" customHeight="1" x14ac:dyDescent="0.2">
      <c r="A39" s="107" t="s">
        <v>402</v>
      </c>
      <c r="B39" s="146">
        <v>0</v>
      </c>
      <c r="C39" s="146">
        <v>0</v>
      </c>
      <c r="D39" s="146">
        <f t="shared" si="12"/>
        <v>0</v>
      </c>
      <c r="E39" s="146">
        <v>0</v>
      </c>
      <c r="F39" s="146">
        <v>0</v>
      </c>
      <c r="G39" s="146">
        <f t="shared" si="13"/>
        <v>0</v>
      </c>
    </row>
    <row r="40" spans="1:10" ht="10.5" customHeight="1" x14ac:dyDescent="0.2">
      <c r="A40" s="107" t="s">
        <v>403</v>
      </c>
      <c r="B40" s="146">
        <v>8702068</v>
      </c>
      <c r="C40" s="146">
        <v>4500</v>
      </c>
      <c r="D40" s="146">
        <f t="shared" si="12"/>
        <v>8706568</v>
      </c>
      <c r="E40" s="146">
        <v>86606</v>
      </c>
      <c r="F40" s="146">
        <v>86606</v>
      </c>
      <c r="G40" s="146">
        <f>D40-E40</f>
        <v>8619962</v>
      </c>
    </row>
    <row r="41" spans="1:10" ht="9" customHeight="1" x14ac:dyDescent="0.2">
      <c r="A41" s="107" t="s">
        <v>404</v>
      </c>
      <c r="B41" s="146">
        <v>0</v>
      </c>
      <c r="C41" s="146">
        <v>0</v>
      </c>
      <c r="D41" s="146">
        <f t="shared" si="12"/>
        <v>0</v>
      </c>
      <c r="E41" s="146">
        <v>0</v>
      </c>
      <c r="F41" s="146">
        <v>0</v>
      </c>
      <c r="G41" s="146">
        <f t="shared" si="13"/>
        <v>0</v>
      </c>
    </row>
    <row r="42" spans="1:10" ht="8.25" customHeight="1" x14ac:dyDescent="0.2">
      <c r="A42" s="107" t="s">
        <v>405</v>
      </c>
      <c r="B42" s="146">
        <v>0</v>
      </c>
      <c r="C42" s="146">
        <v>0</v>
      </c>
      <c r="D42" s="146">
        <f t="shared" si="12"/>
        <v>0</v>
      </c>
      <c r="E42" s="146">
        <v>0</v>
      </c>
      <c r="F42" s="146">
        <v>0</v>
      </c>
      <c r="G42" s="146">
        <f t="shared" si="13"/>
        <v>0</v>
      </c>
    </row>
    <row r="43" spans="1:10" ht="10.5" customHeight="1" x14ac:dyDescent="0.2">
      <c r="A43" s="107" t="s">
        <v>406</v>
      </c>
      <c r="B43" s="146">
        <v>0</v>
      </c>
      <c r="C43" s="146">
        <v>0</v>
      </c>
      <c r="D43" s="146">
        <f t="shared" si="12"/>
        <v>0</v>
      </c>
      <c r="E43" s="146">
        <v>0</v>
      </c>
      <c r="F43" s="146">
        <v>0</v>
      </c>
      <c r="G43" s="146">
        <f t="shared" si="13"/>
        <v>0</v>
      </c>
    </row>
    <row r="44" spans="1:10" ht="9" customHeight="1" x14ac:dyDescent="0.2">
      <c r="A44" s="107" t="s">
        <v>407</v>
      </c>
      <c r="B44" s="146">
        <v>0</v>
      </c>
      <c r="C44" s="146">
        <v>0</v>
      </c>
      <c r="D44" s="146">
        <f t="shared" si="12"/>
        <v>0</v>
      </c>
      <c r="E44" s="146">
        <v>0</v>
      </c>
      <c r="F44" s="146">
        <v>0</v>
      </c>
      <c r="G44" s="146">
        <f t="shared" si="13"/>
        <v>0</v>
      </c>
    </row>
    <row r="45" spans="1:10" ht="9.75" customHeight="1" x14ac:dyDescent="0.2">
      <c r="A45" s="107" t="s">
        <v>408</v>
      </c>
      <c r="B45" s="146">
        <v>0</v>
      </c>
      <c r="C45" s="146">
        <v>0</v>
      </c>
      <c r="D45" s="146">
        <f t="shared" si="12"/>
        <v>0</v>
      </c>
      <c r="E45" s="146">
        <v>0</v>
      </c>
      <c r="F45" s="146">
        <v>0</v>
      </c>
      <c r="G45" s="146">
        <f t="shared" si="13"/>
        <v>0</v>
      </c>
    </row>
    <row r="46" spans="1:10" ht="16.5" x14ac:dyDescent="0.2">
      <c r="A46" s="212" t="s">
        <v>409</v>
      </c>
      <c r="B46" s="198">
        <f>B47+B48+B49+B50+B51+B52+B53+B54+B55</f>
        <v>2000000</v>
      </c>
      <c r="C46" s="198">
        <f>C47+C48+C49+C50+C51+C52+C53+C54+C55</f>
        <v>44197</v>
      </c>
      <c r="D46" s="198">
        <f t="shared" ref="D46:F46" si="14">D47+D48+D49+D50+D51+D52+D53+D54+D55</f>
        <v>2044197</v>
      </c>
      <c r="E46" s="198">
        <f t="shared" si="14"/>
        <v>44197</v>
      </c>
      <c r="F46" s="232">
        <f t="shared" si="14"/>
        <v>44197</v>
      </c>
      <c r="G46" s="198">
        <f>G47+G48+G49+G50+G51+G52+G53+G54+G55</f>
        <v>2000000</v>
      </c>
    </row>
    <row r="47" spans="1:10" ht="10.5" customHeight="1" x14ac:dyDescent="0.2">
      <c r="A47" s="107" t="s">
        <v>410</v>
      </c>
      <c r="B47" s="146">
        <v>650452</v>
      </c>
      <c r="C47" s="146">
        <v>37997</v>
      </c>
      <c r="D47" s="146">
        <f t="shared" ref="D47:D55" si="15">+B47+C47</f>
        <v>688449</v>
      </c>
      <c r="E47" s="146">
        <v>37997</v>
      </c>
      <c r="F47" s="146">
        <v>37997</v>
      </c>
      <c r="G47" s="146">
        <f>D47-E47</f>
        <v>650452</v>
      </c>
    </row>
    <row r="48" spans="1:10" ht="10.5" customHeight="1" x14ac:dyDescent="0.2">
      <c r="A48" s="107" t="s">
        <v>411</v>
      </c>
      <c r="B48" s="146">
        <v>556758</v>
      </c>
      <c r="C48" s="146">
        <v>6200</v>
      </c>
      <c r="D48" s="146">
        <f t="shared" si="15"/>
        <v>562958</v>
      </c>
      <c r="E48" s="146">
        <v>6200</v>
      </c>
      <c r="F48" s="146">
        <v>6200</v>
      </c>
      <c r="G48" s="146">
        <f t="shared" ref="G48:G55" si="16">D48-E48</f>
        <v>556758</v>
      </c>
    </row>
    <row r="49" spans="1:7" ht="9" customHeight="1" x14ac:dyDescent="0.2">
      <c r="A49" s="107" t="s">
        <v>412</v>
      </c>
      <c r="B49" s="146">
        <v>650321</v>
      </c>
      <c r="C49" s="146">
        <v>0</v>
      </c>
      <c r="D49" s="146">
        <f t="shared" si="15"/>
        <v>650321</v>
      </c>
      <c r="E49" s="146">
        <v>0</v>
      </c>
      <c r="F49" s="146">
        <v>0</v>
      </c>
      <c r="G49" s="146">
        <f t="shared" si="16"/>
        <v>650321</v>
      </c>
    </row>
    <row r="50" spans="1:7" ht="9" customHeight="1" x14ac:dyDescent="0.2">
      <c r="A50" s="107" t="s">
        <v>413</v>
      </c>
      <c r="B50" s="146">
        <v>0</v>
      </c>
      <c r="C50" s="146">
        <v>0</v>
      </c>
      <c r="D50" s="146">
        <f>+B50+C50</f>
        <v>0</v>
      </c>
      <c r="E50" s="146">
        <v>0</v>
      </c>
      <c r="F50" s="146">
        <v>0</v>
      </c>
      <c r="G50" s="146">
        <f t="shared" si="16"/>
        <v>0</v>
      </c>
    </row>
    <row r="51" spans="1:7" ht="9" customHeight="1" x14ac:dyDescent="0.2">
      <c r="A51" s="107" t="s">
        <v>414</v>
      </c>
      <c r="B51" s="146">
        <v>0</v>
      </c>
      <c r="C51" s="146">
        <v>0</v>
      </c>
      <c r="D51" s="146">
        <f>+B51+C51</f>
        <v>0</v>
      </c>
      <c r="E51" s="146">
        <v>0</v>
      </c>
      <c r="F51" s="146">
        <v>0</v>
      </c>
      <c r="G51" s="146">
        <f>D51-E51</f>
        <v>0</v>
      </c>
    </row>
    <row r="52" spans="1:7" ht="8.25" customHeight="1" x14ac:dyDescent="0.2">
      <c r="A52" s="107" t="s">
        <v>415</v>
      </c>
      <c r="B52" s="146">
        <v>142469</v>
      </c>
      <c r="C52" s="146">
        <v>0</v>
      </c>
      <c r="D52" s="146">
        <f>+B52+C52</f>
        <v>142469</v>
      </c>
      <c r="E52" s="146">
        <v>0</v>
      </c>
      <c r="F52" s="146">
        <v>0</v>
      </c>
      <c r="G52" s="146">
        <f t="shared" si="16"/>
        <v>142469</v>
      </c>
    </row>
    <row r="53" spans="1:7" ht="9.75" customHeight="1" x14ac:dyDescent="0.2">
      <c r="A53" s="107" t="s">
        <v>416</v>
      </c>
      <c r="B53" s="146">
        <v>0</v>
      </c>
      <c r="C53" s="146">
        <v>0</v>
      </c>
      <c r="D53" s="146">
        <f>+B53+C53</f>
        <v>0</v>
      </c>
      <c r="E53" s="146">
        <v>0</v>
      </c>
      <c r="F53" s="146">
        <v>0</v>
      </c>
      <c r="G53" s="146">
        <f t="shared" si="16"/>
        <v>0</v>
      </c>
    </row>
    <row r="54" spans="1:7" ht="9.75" customHeight="1" x14ac:dyDescent="0.2">
      <c r="A54" s="107" t="s">
        <v>417</v>
      </c>
      <c r="B54" s="146">
        <v>0</v>
      </c>
      <c r="C54" s="146">
        <v>0</v>
      </c>
      <c r="D54" s="146">
        <f t="shared" si="15"/>
        <v>0</v>
      </c>
      <c r="E54" s="146">
        <v>0</v>
      </c>
      <c r="F54" s="146">
        <v>0</v>
      </c>
      <c r="G54" s="146">
        <f t="shared" si="16"/>
        <v>0</v>
      </c>
    </row>
    <row r="55" spans="1:7" ht="9.75" customHeight="1" x14ac:dyDescent="0.2">
      <c r="A55" s="107" t="s">
        <v>418</v>
      </c>
      <c r="B55" s="146">
        <v>0</v>
      </c>
      <c r="C55" s="146">
        <v>0</v>
      </c>
      <c r="D55" s="146">
        <f t="shared" si="15"/>
        <v>0</v>
      </c>
      <c r="E55" s="146">
        <v>0</v>
      </c>
      <c r="F55" s="146">
        <v>0</v>
      </c>
      <c r="G55" s="146">
        <f t="shared" si="16"/>
        <v>0</v>
      </c>
    </row>
    <row r="56" spans="1:7" ht="10.5" customHeight="1" x14ac:dyDescent="0.2">
      <c r="A56" s="212" t="s">
        <v>419</v>
      </c>
      <c r="B56" s="198">
        <f>B57+B58+B59</f>
        <v>0</v>
      </c>
      <c r="C56" s="198">
        <f>C57+C58+C59</f>
        <v>0</v>
      </c>
      <c r="D56" s="198">
        <f t="shared" ref="D56:G56" si="17">D57+D58+D59</f>
        <v>0</v>
      </c>
      <c r="E56" s="198">
        <f t="shared" si="17"/>
        <v>0</v>
      </c>
      <c r="F56" s="232">
        <f t="shared" si="17"/>
        <v>0</v>
      </c>
      <c r="G56" s="198">
        <f t="shared" si="17"/>
        <v>0</v>
      </c>
    </row>
    <row r="57" spans="1:7" ht="9" customHeight="1" x14ac:dyDescent="0.2">
      <c r="A57" s="107" t="s">
        <v>420</v>
      </c>
      <c r="B57" s="146">
        <v>0</v>
      </c>
      <c r="C57" s="146"/>
      <c r="D57" s="146">
        <f t="shared" ref="D57" si="18">+B57+C57</f>
        <v>0</v>
      </c>
      <c r="E57" s="146"/>
      <c r="F57" s="230"/>
      <c r="G57" s="146">
        <f>D57-E57</f>
        <v>0</v>
      </c>
    </row>
    <row r="58" spans="1:7" ht="9" customHeight="1" x14ac:dyDescent="0.2">
      <c r="A58" s="107" t="s">
        <v>421</v>
      </c>
      <c r="B58" s="146">
        <v>0</v>
      </c>
      <c r="C58" s="146"/>
      <c r="D58" s="146">
        <f>+B58+C58</f>
        <v>0</v>
      </c>
      <c r="E58" s="146"/>
      <c r="F58" s="210"/>
      <c r="G58" s="146">
        <f>D58-E58</f>
        <v>0</v>
      </c>
    </row>
    <row r="59" spans="1:7" ht="10.5" customHeight="1" x14ac:dyDescent="0.2">
      <c r="A59" s="107" t="s">
        <v>422</v>
      </c>
      <c r="B59" s="146">
        <v>0</v>
      </c>
      <c r="C59" s="146">
        <v>0</v>
      </c>
      <c r="D59" s="146">
        <f>+B59+C59</f>
        <v>0</v>
      </c>
      <c r="E59" s="146">
        <v>0</v>
      </c>
      <c r="F59" s="146">
        <v>0</v>
      </c>
      <c r="G59" s="146">
        <f t="shared" ref="G59" si="19">+D59-E59</f>
        <v>0</v>
      </c>
    </row>
    <row r="60" spans="1:7" ht="15.75" customHeight="1" x14ac:dyDescent="0.2">
      <c r="A60" s="195" t="s">
        <v>443</v>
      </c>
      <c r="B60" s="196">
        <f>B61+B62+B63+B64+B65+B67+B68</f>
        <v>0</v>
      </c>
      <c r="C60" s="196">
        <f t="shared" ref="C60:G60" si="20">C61+C62+C63+C64+C65</f>
        <v>0</v>
      </c>
      <c r="D60" s="196">
        <f t="shared" si="20"/>
        <v>0</v>
      </c>
      <c r="E60" s="196">
        <f t="shared" si="20"/>
        <v>0</v>
      </c>
      <c r="F60" s="196">
        <f t="shared" si="20"/>
        <v>0</v>
      </c>
      <c r="G60" s="196">
        <f t="shared" si="20"/>
        <v>0</v>
      </c>
    </row>
    <row r="61" spans="1:7" ht="9.75" customHeight="1" x14ac:dyDescent="0.2">
      <c r="A61" s="107" t="s">
        <v>423</v>
      </c>
      <c r="B61" s="146">
        <v>0</v>
      </c>
      <c r="C61" s="146">
        <v>0</v>
      </c>
      <c r="D61" s="146">
        <f>+B61+C61</f>
        <v>0</v>
      </c>
      <c r="E61" s="146">
        <v>0</v>
      </c>
      <c r="F61" s="146">
        <v>0</v>
      </c>
      <c r="G61" s="146">
        <f t="shared" ref="G61:G67" si="21">+D61-E61</f>
        <v>0</v>
      </c>
    </row>
    <row r="62" spans="1:7" ht="9.75" customHeight="1" x14ac:dyDescent="0.2">
      <c r="A62" s="107" t="s">
        <v>424</v>
      </c>
      <c r="B62" s="146">
        <v>0</v>
      </c>
      <c r="C62" s="146">
        <v>0</v>
      </c>
      <c r="D62" s="146">
        <f>+B62+C62</f>
        <v>0</v>
      </c>
      <c r="E62" s="146">
        <v>0</v>
      </c>
      <c r="F62" s="146">
        <v>0</v>
      </c>
      <c r="G62" s="146">
        <f t="shared" si="21"/>
        <v>0</v>
      </c>
    </row>
    <row r="63" spans="1:7" ht="10.5" customHeight="1" x14ac:dyDescent="0.2">
      <c r="A63" s="107" t="s">
        <v>425</v>
      </c>
      <c r="B63" s="146">
        <v>0</v>
      </c>
      <c r="C63" s="146">
        <v>0</v>
      </c>
      <c r="D63" s="146">
        <f>+B63+C63</f>
        <v>0</v>
      </c>
      <c r="E63" s="146">
        <v>0</v>
      </c>
      <c r="F63" s="146">
        <v>0</v>
      </c>
      <c r="G63" s="146">
        <f t="shared" si="21"/>
        <v>0</v>
      </c>
    </row>
    <row r="64" spans="1:7" ht="10.5" customHeight="1" x14ac:dyDescent="0.2">
      <c r="A64" s="107" t="s">
        <v>426</v>
      </c>
      <c r="B64" s="146">
        <f>SUM(B65:B71)</f>
        <v>0</v>
      </c>
      <c r="C64" s="146">
        <f>SUM(C65:C71)</f>
        <v>0</v>
      </c>
      <c r="D64" s="146">
        <f>+B64+C64</f>
        <v>0</v>
      </c>
      <c r="E64" s="146">
        <f>SUM(E65:E71)</f>
        <v>0</v>
      </c>
      <c r="F64" s="146">
        <f>SUM(F65:F71)</f>
        <v>0</v>
      </c>
      <c r="G64" s="146">
        <f t="shared" si="21"/>
        <v>0</v>
      </c>
    </row>
    <row r="65" spans="1:8" ht="10.5" customHeight="1" x14ac:dyDescent="0.2">
      <c r="A65" s="107" t="s">
        <v>427</v>
      </c>
      <c r="B65" s="146">
        <v>0</v>
      </c>
      <c r="C65" s="146">
        <v>0</v>
      </c>
      <c r="D65" s="146">
        <f t="shared" ref="D65:D67" si="22">+B65+C65</f>
        <v>0</v>
      </c>
      <c r="E65" s="146">
        <v>0</v>
      </c>
      <c r="F65" s="146">
        <v>0</v>
      </c>
      <c r="G65" s="146">
        <f t="shared" si="21"/>
        <v>0</v>
      </c>
    </row>
    <row r="66" spans="1:8" ht="7.5" customHeight="1" x14ac:dyDescent="0.2">
      <c r="A66" s="107" t="s">
        <v>428</v>
      </c>
      <c r="B66" s="146">
        <v>0</v>
      </c>
      <c r="C66" s="146">
        <v>0</v>
      </c>
      <c r="D66" s="146">
        <f t="shared" si="22"/>
        <v>0</v>
      </c>
      <c r="E66" s="146">
        <v>0</v>
      </c>
      <c r="F66" s="146">
        <v>0</v>
      </c>
      <c r="G66" s="146">
        <f t="shared" si="21"/>
        <v>0</v>
      </c>
    </row>
    <row r="67" spans="1:8" ht="10.5" customHeight="1" x14ac:dyDescent="0.2">
      <c r="A67" s="107" t="s">
        <v>429</v>
      </c>
      <c r="B67" s="146">
        <v>0</v>
      </c>
      <c r="C67" s="146">
        <v>0</v>
      </c>
      <c r="D67" s="146">
        <f t="shared" si="22"/>
        <v>0</v>
      </c>
      <c r="E67" s="146">
        <v>0</v>
      </c>
      <c r="F67" s="146">
        <v>0</v>
      </c>
      <c r="G67" s="146">
        <f t="shared" si="21"/>
        <v>0</v>
      </c>
    </row>
    <row r="68" spans="1:8" ht="11.25" customHeight="1" x14ac:dyDescent="0.2">
      <c r="A68" s="107" t="s">
        <v>430</v>
      </c>
      <c r="B68" s="146">
        <v>0</v>
      </c>
      <c r="C68" s="146">
        <v>0</v>
      </c>
      <c r="D68" s="146">
        <f t="shared" ref="D68" si="23">+B68+C68</f>
        <v>0</v>
      </c>
      <c r="E68" s="146">
        <v>0</v>
      </c>
      <c r="F68" s="146">
        <v>0</v>
      </c>
      <c r="G68" s="146">
        <f t="shared" ref="G68" si="24">+D68-E68</f>
        <v>0</v>
      </c>
    </row>
    <row r="69" spans="1:8" ht="9.75" customHeight="1" x14ac:dyDescent="0.2">
      <c r="A69" s="195" t="s">
        <v>431</v>
      </c>
      <c r="B69" s="196">
        <f>B70+B71+B72</f>
        <v>0</v>
      </c>
      <c r="C69" s="196">
        <f t="shared" ref="C69:G69" si="25">C70+C71+C72</f>
        <v>0</v>
      </c>
      <c r="D69" s="196">
        <f t="shared" si="25"/>
        <v>0</v>
      </c>
      <c r="E69" s="196">
        <f t="shared" si="25"/>
        <v>0</v>
      </c>
      <c r="F69" s="196">
        <f t="shared" si="25"/>
        <v>0</v>
      </c>
      <c r="G69" s="196">
        <f t="shared" si="25"/>
        <v>0</v>
      </c>
      <c r="H69" s="140"/>
    </row>
    <row r="70" spans="1:8" ht="9.75" customHeight="1" x14ac:dyDescent="0.2">
      <c r="A70" s="107" t="s">
        <v>432</v>
      </c>
      <c r="B70" s="146">
        <v>0</v>
      </c>
      <c r="C70" s="146">
        <v>0</v>
      </c>
      <c r="D70" s="146">
        <f t="shared" ref="D70:D71" si="26">+B70+C70</f>
        <v>0</v>
      </c>
      <c r="E70" s="146">
        <v>0</v>
      </c>
      <c r="F70" s="146">
        <v>0</v>
      </c>
      <c r="G70" s="146">
        <f t="shared" ref="G70:G71" si="27">+D70-E70</f>
        <v>0</v>
      </c>
    </row>
    <row r="71" spans="1:8" ht="9.75" customHeight="1" x14ac:dyDescent="0.2">
      <c r="A71" s="107" t="s">
        <v>433</v>
      </c>
      <c r="B71" s="146">
        <v>0</v>
      </c>
      <c r="C71" s="146">
        <v>0</v>
      </c>
      <c r="D71" s="146">
        <f t="shared" si="26"/>
        <v>0</v>
      </c>
      <c r="E71" s="146">
        <v>0</v>
      </c>
      <c r="F71" s="146">
        <v>0</v>
      </c>
      <c r="G71" s="146">
        <f t="shared" si="27"/>
        <v>0</v>
      </c>
    </row>
    <row r="72" spans="1:8" ht="9.75" customHeight="1" x14ac:dyDescent="0.2">
      <c r="A72" s="107" t="s">
        <v>434</v>
      </c>
      <c r="B72" s="146">
        <v>0</v>
      </c>
      <c r="C72" s="146">
        <v>0</v>
      </c>
      <c r="D72" s="146">
        <f t="shared" ref="D72" si="28">+B72+C72</f>
        <v>0</v>
      </c>
      <c r="E72" s="146">
        <v>0</v>
      </c>
      <c r="F72" s="146">
        <v>0</v>
      </c>
      <c r="G72" s="146">
        <f t="shared" ref="G72" si="29">+D72-E72</f>
        <v>0</v>
      </c>
    </row>
    <row r="73" spans="1:8" ht="7.5" customHeight="1" x14ac:dyDescent="0.2">
      <c r="A73" s="195" t="s">
        <v>435</v>
      </c>
      <c r="B73" s="196">
        <f t="shared" ref="B73:G73" si="30">B74+B75+B76+B77+B78+B79+B80</f>
        <v>0</v>
      </c>
      <c r="C73" s="196">
        <f t="shared" si="30"/>
        <v>0</v>
      </c>
      <c r="D73" s="196">
        <f t="shared" si="30"/>
        <v>0</v>
      </c>
      <c r="E73" s="196">
        <f t="shared" si="30"/>
        <v>0</v>
      </c>
      <c r="F73" s="196">
        <f t="shared" si="30"/>
        <v>0</v>
      </c>
      <c r="G73" s="196">
        <f t="shared" si="30"/>
        <v>0</v>
      </c>
    </row>
    <row r="74" spans="1:8" ht="9.75" customHeight="1" x14ac:dyDescent="0.2">
      <c r="A74" s="107" t="s">
        <v>436</v>
      </c>
      <c r="B74" s="146">
        <v>0</v>
      </c>
      <c r="C74" s="146">
        <v>0</v>
      </c>
      <c r="D74" s="146">
        <f t="shared" ref="D74" si="31">+B74+C74</f>
        <v>0</v>
      </c>
      <c r="E74" s="146">
        <v>0</v>
      </c>
      <c r="F74" s="146">
        <v>0</v>
      </c>
      <c r="G74" s="146">
        <f t="shared" ref="G74" si="32">+D74-E74</f>
        <v>0</v>
      </c>
    </row>
    <row r="75" spans="1:8" ht="9.75" customHeight="1" x14ac:dyDescent="0.2">
      <c r="A75" s="107" t="s">
        <v>437</v>
      </c>
      <c r="B75" s="146">
        <v>0</v>
      </c>
      <c r="C75" s="146">
        <v>0</v>
      </c>
      <c r="D75" s="146">
        <f t="shared" ref="D75:D79" si="33">+B75+C75</f>
        <v>0</v>
      </c>
      <c r="E75" s="146">
        <v>0</v>
      </c>
      <c r="F75" s="146">
        <v>0</v>
      </c>
      <c r="G75" s="146">
        <f t="shared" ref="G75:G79" si="34">+D75-E75</f>
        <v>0</v>
      </c>
    </row>
    <row r="76" spans="1:8" ht="9.75" customHeight="1" x14ac:dyDescent="0.2">
      <c r="A76" s="107" t="s">
        <v>438</v>
      </c>
      <c r="B76" s="146">
        <v>0</v>
      </c>
      <c r="C76" s="146">
        <v>0</v>
      </c>
      <c r="D76" s="146">
        <f t="shared" si="33"/>
        <v>0</v>
      </c>
      <c r="E76" s="146">
        <v>0</v>
      </c>
      <c r="F76" s="146">
        <v>0</v>
      </c>
      <c r="G76" s="146">
        <f t="shared" si="34"/>
        <v>0</v>
      </c>
    </row>
    <row r="77" spans="1:8" ht="9.75" customHeight="1" x14ac:dyDescent="0.2">
      <c r="A77" s="107" t="s">
        <v>439</v>
      </c>
      <c r="B77" s="146">
        <v>0</v>
      </c>
      <c r="C77" s="146">
        <v>0</v>
      </c>
      <c r="D77" s="146">
        <f t="shared" si="33"/>
        <v>0</v>
      </c>
      <c r="E77" s="146">
        <v>0</v>
      </c>
      <c r="F77" s="146">
        <v>0</v>
      </c>
      <c r="G77" s="146">
        <f t="shared" si="34"/>
        <v>0</v>
      </c>
    </row>
    <row r="78" spans="1:8" ht="9.75" customHeight="1" x14ac:dyDescent="0.2">
      <c r="A78" s="107" t="s">
        <v>440</v>
      </c>
      <c r="B78" s="146">
        <v>0</v>
      </c>
      <c r="C78" s="146">
        <v>0</v>
      </c>
      <c r="D78" s="146">
        <f t="shared" si="33"/>
        <v>0</v>
      </c>
      <c r="E78" s="146">
        <v>0</v>
      </c>
      <c r="F78" s="146">
        <v>0</v>
      </c>
      <c r="G78" s="146">
        <f t="shared" si="34"/>
        <v>0</v>
      </c>
    </row>
    <row r="79" spans="1:8" ht="9.75" customHeight="1" x14ac:dyDescent="0.2">
      <c r="A79" s="107" t="s">
        <v>441</v>
      </c>
      <c r="B79" s="146">
        <v>0</v>
      </c>
      <c r="C79" s="146">
        <v>0</v>
      </c>
      <c r="D79" s="146">
        <f t="shared" si="33"/>
        <v>0</v>
      </c>
      <c r="E79" s="146">
        <v>0</v>
      </c>
      <c r="F79" s="146">
        <v>0</v>
      </c>
      <c r="G79" s="146">
        <f t="shared" si="34"/>
        <v>0</v>
      </c>
    </row>
    <row r="80" spans="1:8" ht="9.75" customHeight="1" x14ac:dyDescent="0.2">
      <c r="A80" s="108" t="s">
        <v>442</v>
      </c>
      <c r="B80" s="149">
        <v>0</v>
      </c>
      <c r="C80" s="149">
        <v>0</v>
      </c>
      <c r="D80" s="149">
        <f>+B80+C80</f>
        <v>0</v>
      </c>
      <c r="E80" s="149">
        <v>0</v>
      </c>
      <c r="F80" s="149">
        <v>0</v>
      </c>
      <c r="G80" s="149">
        <f>+D80-E80</f>
        <v>0</v>
      </c>
    </row>
    <row r="81" spans="1:7" x14ac:dyDescent="0.2">
      <c r="A81" s="193"/>
      <c r="B81" s="193"/>
      <c r="C81" s="193"/>
      <c r="D81" s="193"/>
      <c r="E81" s="193"/>
      <c r="F81" s="193"/>
      <c r="G81" s="193"/>
    </row>
    <row r="82" spans="1:7" ht="9" customHeight="1" x14ac:dyDescent="0.2">
      <c r="A82" s="239" t="s">
        <v>79</v>
      </c>
      <c r="B82" s="109">
        <f>B83+B91+B101+B111+B121+B131+B135+B144+B148</f>
        <v>752724433</v>
      </c>
      <c r="C82" s="109">
        <f>C83+C91+C101+C111+C121+C131+C135+C144+C148</f>
        <v>4504187</v>
      </c>
      <c r="D82" s="241">
        <f t="shared" ref="D82:G82" si="35">D83+D91+D101+D111+D121+D131+D135+D144+D148</f>
        <v>757228620</v>
      </c>
      <c r="E82" s="247">
        <f t="shared" si="35"/>
        <v>150949553</v>
      </c>
      <c r="F82" s="109">
        <f>F83+F91+F101+F111+F121+F131+F135+F144+F148</f>
        <v>148210342</v>
      </c>
      <c r="G82" s="109">
        <f t="shared" si="35"/>
        <v>606279067</v>
      </c>
    </row>
    <row r="83" spans="1:7" s="201" customFormat="1" ht="9" customHeight="1" x14ac:dyDescent="0.2">
      <c r="A83" s="133" t="s">
        <v>80</v>
      </c>
      <c r="B83" s="205">
        <f>B84+B85+B86+B87+B88+B89+B90</f>
        <v>575102711</v>
      </c>
      <c r="C83" s="196">
        <f>C84+C85+C86+C87+C88+C89+C90</f>
        <v>3241</v>
      </c>
      <c r="D83" s="242">
        <f t="shared" ref="D83:F83" si="36">D84+D85+D86+D87+D88+D89+D90</f>
        <v>575105952</v>
      </c>
      <c r="E83" s="238">
        <f>E84+E85+E86+E87+E88+E89+E90</f>
        <v>143737763</v>
      </c>
      <c r="F83" s="205">
        <f t="shared" si="36"/>
        <v>140998552</v>
      </c>
      <c r="G83" s="205">
        <f>G84+G85+G86+G87+G88+G89+G90</f>
        <v>431368189</v>
      </c>
    </row>
    <row r="84" spans="1:7" ht="9" customHeight="1" x14ac:dyDescent="0.2">
      <c r="A84" s="235" t="s">
        <v>124</v>
      </c>
      <c r="B84" s="146">
        <v>193483692</v>
      </c>
      <c r="C84" s="229">
        <v>-570626</v>
      </c>
      <c r="D84" s="229">
        <f>+B84+C84</f>
        <v>192913066</v>
      </c>
      <c r="E84" s="229">
        <v>66111536</v>
      </c>
      <c r="F84" s="229">
        <v>66111536</v>
      </c>
      <c r="G84" s="146">
        <f>+D84-E84</f>
        <v>126801530</v>
      </c>
    </row>
    <row r="85" spans="1:7" ht="9" customHeight="1" x14ac:dyDescent="0.2">
      <c r="A85" s="235" t="s">
        <v>125</v>
      </c>
      <c r="B85" s="146">
        <v>53551688</v>
      </c>
      <c r="C85" s="229">
        <v>322117</v>
      </c>
      <c r="D85" s="229">
        <f t="shared" ref="D85:D89" si="37">+B85+C85</f>
        <v>53873805</v>
      </c>
      <c r="E85" s="229">
        <v>18324441</v>
      </c>
      <c r="F85" s="229">
        <v>18324441</v>
      </c>
      <c r="G85" s="146">
        <f t="shared" ref="G85:G89" si="38">+D85-E85</f>
        <v>35549364</v>
      </c>
    </row>
    <row r="86" spans="1:7" ht="9" customHeight="1" x14ac:dyDescent="0.2">
      <c r="A86" s="235" t="s">
        <v>126</v>
      </c>
      <c r="B86" s="146">
        <v>167855416</v>
      </c>
      <c r="C86" s="229">
        <v>0</v>
      </c>
      <c r="D86" s="229">
        <f t="shared" si="37"/>
        <v>167855416</v>
      </c>
      <c r="E86" s="229">
        <v>31278170</v>
      </c>
      <c r="F86" s="229">
        <v>31278170</v>
      </c>
      <c r="G86" s="146">
        <f t="shared" si="38"/>
        <v>136577246</v>
      </c>
    </row>
    <row r="87" spans="1:7" ht="9" customHeight="1" x14ac:dyDescent="0.2">
      <c r="A87" s="235" t="s">
        <v>81</v>
      </c>
      <c r="B87" s="146">
        <v>122907818</v>
      </c>
      <c r="C87" s="229">
        <v>-488100</v>
      </c>
      <c r="D87" s="229">
        <f t="shared" si="37"/>
        <v>122419718</v>
      </c>
      <c r="E87" s="229">
        <v>14818409</v>
      </c>
      <c r="F87" s="229">
        <v>12079198</v>
      </c>
      <c r="G87" s="146">
        <f t="shared" si="38"/>
        <v>107601309</v>
      </c>
    </row>
    <row r="88" spans="1:7" ht="9" customHeight="1" x14ac:dyDescent="0.2">
      <c r="A88" s="235" t="s">
        <v>127</v>
      </c>
      <c r="B88" s="146">
        <v>37304097</v>
      </c>
      <c r="C88" s="229">
        <v>739850</v>
      </c>
      <c r="D88" s="229">
        <f t="shared" si="37"/>
        <v>38043947</v>
      </c>
      <c r="E88" s="229">
        <v>13205207</v>
      </c>
      <c r="F88" s="229">
        <v>13205207</v>
      </c>
      <c r="G88" s="146">
        <f t="shared" si="38"/>
        <v>24838740</v>
      </c>
    </row>
    <row r="89" spans="1:7" ht="9" customHeight="1" x14ac:dyDescent="0.2">
      <c r="A89" s="235" t="s">
        <v>128</v>
      </c>
      <c r="B89" s="146">
        <v>0</v>
      </c>
      <c r="C89" s="229">
        <v>0</v>
      </c>
      <c r="D89" s="229">
        <f t="shared" si="37"/>
        <v>0</v>
      </c>
      <c r="E89" s="229">
        <v>0</v>
      </c>
      <c r="F89" s="229">
        <v>0</v>
      </c>
      <c r="G89" s="146">
        <f t="shared" si="38"/>
        <v>0</v>
      </c>
    </row>
    <row r="90" spans="1:7" ht="9" customHeight="1" x14ac:dyDescent="0.2">
      <c r="A90" s="235" t="s">
        <v>82</v>
      </c>
      <c r="B90" s="244">
        <v>0</v>
      </c>
      <c r="C90" s="229">
        <v>0</v>
      </c>
      <c r="D90" s="236">
        <f t="shared" ref="D90" si="39">+B90+C90</f>
        <v>0</v>
      </c>
      <c r="E90" s="229">
        <v>0</v>
      </c>
      <c r="F90" s="229">
        <v>0</v>
      </c>
      <c r="G90" s="146">
        <f t="shared" ref="G90" si="40">+D90-E90</f>
        <v>0</v>
      </c>
    </row>
    <row r="91" spans="1:7" s="201" customFormat="1" ht="14.25" customHeight="1" x14ac:dyDescent="0.2">
      <c r="A91" s="233" t="s">
        <v>379</v>
      </c>
      <c r="B91" s="231">
        <f>B92+B93+B94+B95+B96+B97+B98+B99+B100</f>
        <v>71048689</v>
      </c>
      <c r="C91" s="231">
        <f>C92+C93+C94+C95+C96+C97+C98+C99+C100</f>
        <v>1661442</v>
      </c>
      <c r="D91" s="237">
        <f t="shared" ref="D91:G91" si="41">D92+D93+D94+D95+D96+D97+D98+D99+D100</f>
        <v>72710131</v>
      </c>
      <c r="E91" s="248">
        <f t="shared" si="41"/>
        <v>2374757</v>
      </c>
      <c r="F91" s="232">
        <f t="shared" si="41"/>
        <v>2374757</v>
      </c>
      <c r="G91" s="211">
        <f t="shared" si="41"/>
        <v>70335374</v>
      </c>
    </row>
    <row r="92" spans="1:7" ht="16.5" x14ac:dyDescent="0.15">
      <c r="A92" s="234" t="s">
        <v>380</v>
      </c>
      <c r="B92" s="146">
        <v>41519257</v>
      </c>
      <c r="C92" s="146">
        <v>748584</v>
      </c>
      <c r="D92" s="228">
        <f>+B92+C92</f>
        <v>42267841</v>
      </c>
      <c r="E92" s="146">
        <v>1179665</v>
      </c>
      <c r="F92" s="146">
        <v>1179665</v>
      </c>
      <c r="G92" s="146">
        <f t="shared" ref="G92:G93" si="42">+D92-E92</f>
        <v>41088176</v>
      </c>
    </row>
    <row r="93" spans="1:7" ht="9.75" customHeight="1" x14ac:dyDescent="0.2">
      <c r="A93" s="235" t="s">
        <v>381</v>
      </c>
      <c r="B93" s="146">
        <v>8188392</v>
      </c>
      <c r="C93" s="146">
        <v>117690</v>
      </c>
      <c r="D93" s="230">
        <f t="shared" ref="D93" si="43">+B93+C93</f>
        <v>8306082</v>
      </c>
      <c r="E93" s="146">
        <v>255094</v>
      </c>
      <c r="F93" s="146">
        <v>255094</v>
      </c>
      <c r="G93" s="146">
        <f t="shared" si="42"/>
        <v>8050988</v>
      </c>
    </row>
    <row r="94" spans="1:7" ht="9.75" customHeight="1" x14ac:dyDescent="0.2">
      <c r="A94" s="235" t="s">
        <v>382</v>
      </c>
      <c r="B94" s="146">
        <v>309107</v>
      </c>
      <c r="C94" s="146">
        <v>0</v>
      </c>
      <c r="D94" s="230">
        <f t="shared" ref="D94:D100" si="44">+B94+C94</f>
        <v>309107</v>
      </c>
      <c r="E94" s="146">
        <v>0</v>
      </c>
      <c r="F94" s="146">
        <v>0</v>
      </c>
      <c r="G94" s="146">
        <f t="shared" ref="G94:G100" si="45">+D94-E94</f>
        <v>309107</v>
      </c>
    </row>
    <row r="95" spans="1:7" ht="9.75" customHeight="1" x14ac:dyDescent="0.2">
      <c r="A95" s="235" t="s">
        <v>383</v>
      </c>
      <c r="B95" s="146">
        <v>5555608</v>
      </c>
      <c r="C95" s="146">
        <v>-15769</v>
      </c>
      <c r="D95" s="230">
        <f t="shared" si="44"/>
        <v>5539839</v>
      </c>
      <c r="E95" s="146">
        <v>48165</v>
      </c>
      <c r="F95" s="146">
        <v>48165</v>
      </c>
      <c r="G95" s="146">
        <f t="shared" si="45"/>
        <v>5491674</v>
      </c>
    </row>
    <row r="96" spans="1:7" ht="10.5" customHeight="1" x14ac:dyDescent="0.2">
      <c r="A96" s="235" t="s">
        <v>384</v>
      </c>
      <c r="B96" s="146">
        <v>5166912</v>
      </c>
      <c r="C96" s="146">
        <v>669776</v>
      </c>
      <c r="D96" s="230">
        <f t="shared" si="44"/>
        <v>5836688</v>
      </c>
      <c r="E96" s="146">
        <v>375413</v>
      </c>
      <c r="F96" s="146">
        <v>375413</v>
      </c>
      <c r="G96" s="146">
        <f t="shared" si="45"/>
        <v>5461275</v>
      </c>
    </row>
    <row r="97" spans="1:7" ht="9.75" customHeight="1" x14ac:dyDescent="0.2">
      <c r="A97" s="235" t="s">
        <v>385</v>
      </c>
      <c r="B97" s="146">
        <v>6677090</v>
      </c>
      <c r="C97" s="146">
        <v>153959</v>
      </c>
      <c r="D97" s="230">
        <f t="shared" si="44"/>
        <v>6831049</v>
      </c>
      <c r="E97" s="146">
        <v>448637</v>
      </c>
      <c r="F97" s="146">
        <v>448637</v>
      </c>
      <c r="G97" s="146">
        <f t="shared" si="45"/>
        <v>6382412</v>
      </c>
    </row>
    <row r="98" spans="1:7" ht="16.5" x14ac:dyDescent="0.2">
      <c r="A98" s="235" t="s">
        <v>386</v>
      </c>
      <c r="B98" s="146">
        <v>2153758</v>
      </c>
      <c r="C98" s="146">
        <v>-22000</v>
      </c>
      <c r="D98" s="230">
        <f t="shared" si="44"/>
        <v>2131758</v>
      </c>
      <c r="E98" s="146">
        <v>49963</v>
      </c>
      <c r="F98" s="146">
        <v>49963</v>
      </c>
      <c r="G98" s="146">
        <f t="shared" si="45"/>
        <v>2081795</v>
      </c>
    </row>
    <row r="99" spans="1:7" ht="8.25" customHeight="1" x14ac:dyDescent="0.2">
      <c r="A99" s="235" t="s">
        <v>387</v>
      </c>
      <c r="B99" s="146">
        <v>352317</v>
      </c>
      <c r="C99" s="146">
        <v>0</v>
      </c>
      <c r="D99" s="228">
        <f t="shared" si="44"/>
        <v>352317</v>
      </c>
      <c r="E99" s="146">
        <v>0</v>
      </c>
      <c r="F99" s="146">
        <v>0</v>
      </c>
      <c r="G99" s="146">
        <f t="shared" si="45"/>
        <v>352317</v>
      </c>
    </row>
    <row r="100" spans="1:7" ht="9.75" customHeight="1" x14ac:dyDescent="0.2">
      <c r="A100" s="235" t="s">
        <v>388</v>
      </c>
      <c r="B100" s="146">
        <v>1126248</v>
      </c>
      <c r="C100" s="146">
        <v>9202</v>
      </c>
      <c r="D100" s="230">
        <f t="shared" si="44"/>
        <v>1135450</v>
      </c>
      <c r="E100" s="146">
        <v>17820</v>
      </c>
      <c r="F100" s="146">
        <v>17820</v>
      </c>
      <c r="G100" s="243">
        <f t="shared" si="45"/>
        <v>1117630</v>
      </c>
    </row>
    <row r="101" spans="1:7" s="201" customFormat="1" ht="9.75" customHeight="1" x14ac:dyDescent="0.2">
      <c r="A101" s="233" t="s">
        <v>389</v>
      </c>
      <c r="B101" s="232">
        <f>B102+B103+B104+B105+B106+B107+B108+B109+B110</f>
        <v>106573033</v>
      </c>
      <c r="C101" s="232">
        <f>C102+C103+C104+C105+C106+C107+C108+C109+C110</f>
        <v>1937099</v>
      </c>
      <c r="D101" s="246">
        <f t="shared" ref="D101:G101" si="46">D102+D103+D104+D105+D106+D107+D108+D109+D110</f>
        <v>108510132</v>
      </c>
      <c r="E101" s="250">
        <f>E102+E103+E104+E105+E106+E107+E108+E109+E110</f>
        <v>4710110</v>
      </c>
      <c r="F101" s="232">
        <f t="shared" si="46"/>
        <v>4710110</v>
      </c>
      <c r="G101" s="246">
        <f t="shared" si="46"/>
        <v>103800022</v>
      </c>
    </row>
    <row r="102" spans="1:7" ht="9" customHeight="1" x14ac:dyDescent="0.2">
      <c r="A102" s="235" t="s">
        <v>390</v>
      </c>
      <c r="B102" s="146">
        <v>27406513</v>
      </c>
      <c r="C102" s="146">
        <v>908424</v>
      </c>
      <c r="D102" s="243">
        <f t="shared" ref="D102" si="47">+B102+C102</f>
        <v>28314937</v>
      </c>
      <c r="E102" s="146">
        <v>1783721</v>
      </c>
      <c r="F102" s="146">
        <v>1783721</v>
      </c>
      <c r="G102" s="243">
        <f t="shared" ref="G102" si="48">+D102-E102</f>
        <v>26531216</v>
      </c>
    </row>
    <row r="103" spans="1:7" ht="9" customHeight="1" x14ac:dyDescent="0.2">
      <c r="A103" s="235" t="s">
        <v>391</v>
      </c>
      <c r="B103" s="146">
        <v>3961486</v>
      </c>
      <c r="C103" s="146">
        <v>-325967</v>
      </c>
      <c r="D103" s="243">
        <f t="shared" ref="D103:D110" si="49">+B103+C103</f>
        <v>3635519</v>
      </c>
      <c r="E103" s="146">
        <v>452956</v>
      </c>
      <c r="F103" s="146">
        <v>452956</v>
      </c>
      <c r="G103" s="243">
        <f t="shared" ref="G103:G110" si="50">+D103-E103</f>
        <v>3182563</v>
      </c>
    </row>
    <row r="104" spans="1:7" ht="9.75" customHeight="1" x14ac:dyDescent="0.2">
      <c r="A104" s="235" t="s">
        <v>392</v>
      </c>
      <c r="B104" s="146">
        <v>11450332</v>
      </c>
      <c r="C104" s="146">
        <v>223731</v>
      </c>
      <c r="D104" s="243">
        <f t="shared" si="49"/>
        <v>11674063</v>
      </c>
      <c r="E104" s="146">
        <v>528595</v>
      </c>
      <c r="F104" s="146">
        <v>528595</v>
      </c>
      <c r="G104" s="243">
        <f t="shared" si="50"/>
        <v>11145468</v>
      </c>
    </row>
    <row r="105" spans="1:7" ht="11.25" customHeight="1" x14ac:dyDescent="0.2">
      <c r="A105" s="235" t="s">
        <v>393</v>
      </c>
      <c r="B105" s="146">
        <v>4572281</v>
      </c>
      <c r="C105" s="146">
        <v>146737</v>
      </c>
      <c r="D105" s="243">
        <f t="shared" si="49"/>
        <v>4719018</v>
      </c>
      <c r="E105" s="146">
        <v>551196</v>
      </c>
      <c r="F105" s="146">
        <v>551196</v>
      </c>
      <c r="G105" s="243">
        <f t="shared" si="50"/>
        <v>4167822</v>
      </c>
    </row>
    <row r="106" spans="1:7" ht="11.25" customHeight="1" x14ac:dyDescent="0.2">
      <c r="A106" s="235" t="s">
        <v>394</v>
      </c>
      <c r="B106" s="146">
        <v>16961385</v>
      </c>
      <c r="C106" s="146">
        <v>126707</v>
      </c>
      <c r="D106" s="243">
        <f t="shared" si="49"/>
        <v>17088092</v>
      </c>
      <c r="E106" s="146">
        <v>162260</v>
      </c>
      <c r="F106" s="146">
        <v>162260</v>
      </c>
      <c r="G106" s="243">
        <f t="shared" si="50"/>
        <v>16925832</v>
      </c>
    </row>
    <row r="107" spans="1:7" ht="10.5" customHeight="1" x14ac:dyDescent="0.2">
      <c r="A107" s="235" t="s">
        <v>395</v>
      </c>
      <c r="B107" s="146">
        <v>13407215</v>
      </c>
      <c r="C107" s="146">
        <v>0</v>
      </c>
      <c r="D107" s="243">
        <f t="shared" si="49"/>
        <v>13407215</v>
      </c>
      <c r="E107" s="146">
        <v>542753</v>
      </c>
      <c r="F107" s="146">
        <v>542753</v>
      </c>
      <c r="G107" s="243">
        <f t="shared" si="50"/>
        <v>12864462</v>
      </c>
    </row>
    <row r="108" spans="1:7" ht="10.5" customHeight="1" x14ac:dyDescent="0.2">
      <c r="A108" s="235" t="s">
        <v>396</v>
      </c>
      <c r="B108" s="146">
        <v>9866500</v>
      </c>
      <c r="C108" s="146">
        <v>712717</v>
      </c>
      <c r="D108" s="243">
        <f t="shared" si="49"/>
        <v>10579217</v>
      </c>
      <c r="E108" s="146">
        <v>253785</v>
      </c>
      <c r="F108" s="146">
        <v>253785</v>
      </c>
      <c r="G108" s="243">
        <f t="shared" si="50"/>
        <v>10325432</v>
      </c>
    </row>
    <row r="109" spans="1:7" ht="8.25" customHeight="1" x14ac:dyDescent="0.2">
      <c r="A109" s="235" t="s">
        <v>397</v>
      </c>
      <c r="B109" s="146">
        <v>18667533</v>
      </c>
      <c r="C109" s="146">
        <v>112256</v>
      </c>
      <c r="D109" s="230">
        <f t="shared" si="49"/>
        <v>18779789</v>
      </c>
      <c r="E109" s="146">
        <v>415530</v>
      </c>
      <c r="F109" s="146">
        <v>415530</v>
      </c>
      <c r="G109" s="230">
        <f t="shared" si="50"/>
        <v>18364259</v>
      </c>
    </row>
    <row r="110" spans="1:7" ht="10.5" customHeight="1" x14ac:dyDescent="0.2">
      <c r="A110" s="235" t="s">
        <v>398</v>
      </c>
      <c r="B110" s="146">
        <v>279788</v>
      </c>
      <c r="C110" s="146">
        <v>32494</v>
      </c>
      <c r="D110" s="230">
        <f t="shared" si="49"/>
        <v>312282</v>
      </c>
      <c r="E110" s="146">
        <v>19314</v>
      </c>
      <c r="F110" s="146">
        <v>19314</v>
      </c>
      <c r="G110" s="230">
        <f t="shared" si="50"/>
        <v>292968</v>
      </c>
    </row>
    <row r="111" spans="1:7" s="201" customFormat="1" ht="16.5" x14ac:dyDescent="0.2">
      <c r="A111" s="233" t="s">
        <v>399</v>
      </c>
      <c r="B111" s="198">
        <f>B112+B113+B114+B115+B116+B117+B118+B119+B120</f>
        <v>0</v>
      </c>
      <c r="C111" s="232">
        <f>C112+C113+C114+C115+C116+C117+C118+C119+C120</f>
        <v>839321</v>
      </c>
      <c r="D111" s="246">
        <f>D112+D113+D114+D115+D116+D117+D118+D119+D120</f>
        <v>839321</v>
      </c>
      <c r="E111" s="250">
        <f t="shared" ref="E111:G111" si="51">E112+E113+E114+E115+E116+E117+E118+E119+E120</f>
        <v>126923</v>
      </c>
      <c r="F111" s="232">
        <f t="shared" si="51"/>
        <v>126923</v>
      </c>
      <c r="G111" s="246">
        <f t="shared" si="51"/>
        <v>712398</v>
      </c>
    </row>
    <row r="112" spans="1:7" ht="9.75" customHeight="1" x14ac:dyDescent="0.2">
      <c r="A112" s="235" t="s">
        <v>400</v>
      </c>
      <c r="B112" s="146">
        <v>0</v>
      </c>
      <c r="C112" s="230">
        <v>0</v>
      </c>
      <c r="D112" s="230">
        <f t="shared" ref="D112" si="52">+B112+C112</f>
        <v>0</v>
      </c>
      <c r="E112" s="249">
        <v>0</v>
      </c>
      <c r="F112" s="230">
        <v>0</v>
      </c>
      <c r="G112" s="230">
        <f t="shared" ref="G112" si="53">+D112-E112</f>
        <v>0</v>
      </c>
    </row>
    <row r="113" spans="1:7" ht="9.75" customHeight="1" x14ac:dyDescent="0.2">
      <c r="A113" s="235" t="s">
        <v>401</v>
      </c>
      <c r="B113" s="146">
        <v>0</v>
      </c>
      <c r="C113" s="230">
        <v>0</v>
      </c>
      <c r="D113" s="230">
        <f t="shared" ref="D113:D120" si="54">+B113+C113</f>
        <v>0</v>
      </c>
      <c r="E113" s="249">
        <v>0</v>
      </c>
      <c r="F113" s="230">
        <v>0</v>
      </c>
      <c r="G113" s="230">
        <f t="shared" ref="G113:G120" si="55">+D113-E113</f>
        <v>0</v>
      </c>
    </row>
    <row r="114" spans="1:7" ht="9.75" customHeight="1" x14ac:dyDescent="0.2">
      <c r="A114" s="235" t="s">
        <v>402</v>
      </c>
      <c r="B114" s="146">
        <v>0</v>
      </c>
      <c r="C114" s="230">
        <v>0</v>
      </c>
      <c r="D114" s="230">
        <f>+B114+C114</f>
        <v>0</v>
      </c>
      <c r="E114" s="249">
        <v>0</v>
      </c>
      <c r="F114" s="230">
        <v>0</v>
      </c>
      <c r="G114" s="230">
        <f>+D114-E114</f>
        <v>0</v>
      </c>
    </row>
    <row r="115" spans="1:7" ht="9.75" customHeight="1" x14ac:dyDescent="0.2">
      <c r="A115" s="235" t="s">
        <v>403</v>
      </c>
      <c r="B115" s="146">
        <v>0</v>
      </c>
      <c r="C115" s="146">
        <v>839321</v>
      </c>
      <c r="D115" s="230">
        <f>+B115+C115</f>
        <v>839321</v>
      </c>
      <c r="E115" s="146">
        <v>126923</v>
      </c>
      <c r="F115" s="146">
        <v>126923</v>
      </c>
      <c r="G115" s="230">
        <f>+D115-E115</f>
        <v>712398</v>
      </c>
    </row>
    <row r="116" spans="1:7" ht="9.75" customHeight="1" x14ac:dyDescent="0.2">
      <c r="A116" s="235" t="s">
        <v>404</v>
      </c>
      <c r="B116" s="146">
        <v>0</v>
      </c>
      <c r="C116" s="230">
        <v>0</v>
      </c>
      <c r="D116" s="230">
        <f t="shared" si="54"/>
        <v>0</v>
      </c>
      <c r="E116" s="249">
        <v>0</v>
      </c>
      <c r="F116" s="230">
        <v>0</v>
      </c>
      <c r="G116" s="230">
        <f t="shared" si="55"/>
        <v>0</v>
      </c>
    </row>
    <row r="117" spans="1:7" ht="9.75" customHeight="1" x14ac:dyDescent="0.2">
      <c r="A117" s="235" t="s">
        <v>405</v>
      </c>
      <c r="B117" s="146">
        <v>0</v>
      </c>
      <c r="C117" s="230">
        <v>0</v>
      </c>
      <c r="D117" s="230">
        <f t="shared" si="54"/>
        <v>0</v>
      </c>
      <c r="E117" s="249">
        <v>0</v>
      </c>
      <c r="F117" s="230">
        <v>0</v>
      </c>
      <c r="G117" s="230">
        <f t="shared" si="55"/>
        <v>0</v>
      </c>
    </row>
    <row r="118" spans="1:7" ht="9.75" customHeight="1" x14ac:dyDescent="0.2">
      <c r="A118" s="235" t="s">
        <v>406</v>
      </c>
      <c r="B118" s="146">
        <v>0</v>
      </c>
      <c r="C118" s="230">
        <v>0</v>
      </c>
      <c r="D118" s="230">
        <f t="shared" si="54"/>
        <v>0</v>
      </c>
      <c r="E118" s="249">
        <v>0</v>
      </c>
      <c r="F118" s="230">
        <v>0</v>
      </c>
      <c r="G118" s="230">
        <f t="shared" si="55"/>
        <v>0</v>
      </c>
    </row>
    <row r="119" spans="1:7" ht="9.75" customHeight="1" x14ac:dyDescent="0.2">
      <c r="A119" s="235" t="s">
        <v>407</v>
      </c>
      <c r="B119" s="146">
        <v>0</v>
      </c>
      <c r="C119" s="230">
        <v>0</v>
      </c>
      <c r="D119" s="230">
        <f t="shared" si="54"/>
        <v>0</v>
      </c>
      <c r="E119" s="249">
        <v>0</v>
      </c>
      <c r="F119" s="230">
        <v>0</v>
      </c>
      <c r="G119" s="230">
        <f t="shared" si="55"/>
        <v>0</v>
      </c>
    </row>
    <row r="120" spans="1:7" ht="9.75" customHeight="1" x14ac:dyDescent="0.2">
      <c r="A120" s="235" t="s">
        <v>408</v>
      </c>
      <c r="B120" s="146">
        <v>0</v>
      </c>
      <c r="C120" s="230">
        <v>0</v>
      </c>
      <c r="D120" s="230">
        <f t="shared" si="54"/>
        <v>0</v>
      </c>
      <c r="E120" s="249">
        <v>0</v>
      </c>
      <c r="F120" s="230">
        <v>0</v>
      </c>
      <c r="G120" s="230">
        <f t="shared" si="55"/>
        <v>0</v>
      </c>
    </row>
    <row r="121" spans="1:7" s="201" customFormat="1" ht="15" customHeight="1" x14ac:dyDescent="0.2">
      <c r="A121" s="233" t="s">
        <v>409</v>
      </c>
      <c r="B121" s="198">
        <f>B122+B123+B124+B125+B126+B127+B128+B129+B130</f>
        <v>0</v>
      </c>
      <c r="C121" s="232">
        <f>C122+C123+C124+C125+C126+C127+C128+C129+C130</f>
        <v>63084</v>
      </c>
      <c r="D121" s="246">
        <f t="shared" ref="D121:G121" si="56">D122+D123+D124+D125+D126+D127+D128+D129+D130</f>
        <v>63084</v>
      </c>
      <c r="E121" s="250">
        <f t="shared" si="56"/>
        <v>0</v>
      </c>
      <c r="F121" s="232">
        <f t="shared" si="56"/>
        <v>0</v>
      </c>
      <c r="G121" s="246">
        <f t="shared" si="56"/>
        <v>63084</v>
      </c>
    </row>
    <row r="122" spans="1:7" ht="9" customHeight="1" x14ac:dyDescent="0.2">
      <c r="A122" s="235" t="s">
        <v>410</v>
      </c>
      <c r="B122" s="146">
        <v>0</v>
      </c>
      <c r="C122" s="146">
        <v>23329</v>
      </c>
      <c r="D122" s="230">
        <f t="shared" ref="D122" si="57">+B122+C122</f>
        <v>23329</v>
      </c>
      <c r="E122" s="249">
        <v>0</v>
      </c>
      <c r="F122" s="230">
        <v>0</v>
      </c>
      <c r="G122" s="230">
        <f t="shared" ref="G122" si="58">+D122-E122</f>
        <v>23329</v>
      </c>
    </row>
    <row r="123" spans="1:7" ht="9" customHeight="1" x14ac:dyDescent="0.2">
      <c r="A123" s="235" t="s">
        <v>411</v>
      </c>
      <c r="B123" s="146">
        <v>0</v>
      </c>
      <c r="C123" s="146">
        <v>0</v>
      </c>
      <c r="D123" s="230">
        <f t="shared" ref="D123:D130" si="59">+B123+C123</f>
        <v>0</v>
      </c>
      <c r="E123" s="249">
        <v>0</v>
      </c>
      <c r="F123" s="230">
        <v>0</v>
      </c>
      <c r="G123" s="230">
        <f t="shared" ref="G123:G130" si="60">+D123-E123</f>
        <v>0</v>
      </c>
    </row>
    <row r="124" spans="1:7" ht="9" customHeight="1" x14ac:dyDescent="0.2">
      <c r="A124" s="235" t="s">
        <v>412</v>
      </c>
      <c r="B124" s="244">
        <v>0</v>
      </c>
      <c r="C124" s="146">
        <v>30000</v>
      </c>
      <c r="D124" s="230">
        <f t="shared" si="59"/>
        <v>30000</v>
      </c>
      <c r="E124" s="249">
        <v>0</v>
      </c>
      <c r="F124" s="230">
        <v>0</v>
      </c>
      <c r="G124" s="230">
        <f t="shared" si="60"/>
        <v>30000</v>
      </c>
    </row>
    <row r="125" spans="1:7" ht="9" customHeight="1" x14ac:dyDescent="0.2">
      <c r="A125" s="235" t="s">
        <v>413</v>
      </c>
      <c r="B125" s="146">
        <v>0</v>
      </c>
      <c r="C125" s="146">
        <v>0</v>
      </c>
      <c r="D125" s="230">
        <f t="shared" si="59"/>
        <v>0</v>
      </c>
      <c r="E125" s="249">
        <v>0</v>
      </c>
      <c r="F125" s="230">
        <v>0</v>
      </c>
      <c r="G125" s="230">
        <f t="shared" si="60"/>
        <v>0</v>
      </c>
    </row>
    <row r="126" spans="1:7" ht="9" customHeight="1" x14ac:dyDescent="0.2">
      <c r="A126" s="235" t="s">
        <v>414</v>
      </c>
      <c r="B126" s="146">
        <v>0</v>
      </c>
      <c r="C126" s="146">
        <v>0</v>
      </c>
      <c r="D126" s="230">
        <f t="shared" si="59"/>
        <v>0</v>
      </c>
      <c r="E126" s="249">
        <v>0</v>
      </c>
      <c r="F126" s="230">
        <v>0</v>
      </c>
      <c r="G126" s="230">
        <f t="shared" si="60"/>
        <v>0</v>
      </c>
    </row>
    <row r="127" spans="1:7" ht="9" customHeight="1" x14ac:dyDescent="0.2">
      <c r="A127" s="235" t="s">
        <v>415</v>
      </c>
      <c r="B127" s="146">
        <v>0</v>
      </c>
      <c r="C127" s="146">
        <v>2755</v>
      </c>
      <c r="D127" s="230">
        <f t="shared" si="59"/>
        <v>2755</v>
      </c>
      <c r="E127" s="249">
        <v>0</v>
      </c>
      <c r="F127" s="230">
        <v>0</v>
      </c>
      <c r="G127" s="230">
        <f t="shared" si="60"/>
        <v>2755</v>
      </c>
    </row>
    <row r="128" spans="1:7" ht="9" customHeight="1" x14ac:dyDescent="0.2">
      <c r="A128" s="235" t="s">
        <v>416</v>
      </c>
      <c r="B128" s="146">
        <v>0</v>
      </c>
      <c r="C128" s="146">
        <v>0</v>
      </c>
      <c r="D128" s="230">
        <f t="shared" si="59"/>
        <v>0</v>
      </c>
      <c r="E128" s="249">
        <v>0</v>
      </c>
      <c r="F128" s="230">
        <v>0</v>
      </c>
      <c r="G128" s="230">
        <f t="shared" si="60"/>
        <v>0</v>
      </c>
    </row>
    <row r="129" spans="1:7" ht="9" customHeight="1" x14ac:dyDescent="0.2">
      <c r="A129" s="235" t="s">
        <v>417</v>
      </c>
      <c r="B129" s="146">
        <v>0</v>
      </c>
      <c r="C129" s="146">
        <v>0</v>
      </c>
      <c r="D129" s="230">
        <f t="shared" si="59"/>
        <v>0</v>
      </c>
      <c r="E129" s="249">
        <v>0</v>
      </c>
      <c r="F129" s="230">
        <v>0</v>
      </c>
      <c r="G129" s="230">
        <f t="shared" si="60"/>
        <v>0</v>
      </c>
    </row>
    <row r="130" spans="1:7" ht="9" customHeight="1" x14ac:dyDescent="0.2">
      <c r="A130" s="235" t="s">
        <v>418</v>
      </c>
      <c r="B130" s="146">
        <v>0</v>
      </c>
      <c r="C130" s="146">
        <v>7000</v>
      </c>
      <c r="D130" s="230">
        <f t="shared" si="59"/>
        <v>7000</v>
      </c>
      <c r="E130" s="249">
        <v>0</v>
      </c>
      <c r="F130" s="230">
        <v>0</v>
      </c>
      <c r="G130" s="230">
        <f t="shared" si="60"/>
        <v>7000</v>
      </c>
    </row>
    <row r="131" spans="1:7" s="201" customFormat="1" ht="8.25" customHeight="1" x14ac:dyDescent="0.2">
      <c r="A131" s="233" t="s">
        <v>419</v>
      </c>
      <c r="B131" s="198">
        <f>B132+B133+B134</f>
        <v>0</v>
      </c>
      <c r="C131" s="232">
        <f>C132+C133+C134</f>
        <v>0</v>
      </c>
      <c r="D131" s="246">
        <f t="shared" ref="D131:F131" si="61">D132+D133+D134</f>
        <v>0</v>
      </c>
      <c r="E131" s="250">
        <f t="shared" si="61"/>
        <v>0</v>
      </c>
      <c r="F131" s="232">
        <f t="shared" si="61"/>
        <v>0</v>
      </c>
      <c r="G131" s="246">
        <f>G132+G133+G134</f>
        <v>0</v>
      </c>
    </row>
    <row r="132" spans="1:7" ht="9.75" customHeight="1" x14ac:dyDescent="0.2">
      <c r="A132" s="235" t="s">
        <v>420</v>
      </c>
      <c r="B132" s="146">
        <v>0</v>
      </c>
      <c r="C132" s="230">
        <v>0</v>
      </c>
      <c r="D132" s="230">
        <f t="shared" ref="D132" si="62">+B132+C132</f>
        <v>0</v>
      </c>
      <c r="E132" s="249">
        <v>0</v>
      </c>
      <c r="F132" s="230">
        <v>0</v>
      </c>
      <c r="G132" s="230">
        <f t="shared" ref="G132" si="63">+D132-E132</f>
        <v>0</v>
      </c>
    </row>
    <row r="133" spans="1:7" ht="9.75" customHeight="1" x14ac:dyDescent="0.2">
      <c r="A133" s="235" t="s">
        <v>421</v>
      </c>
      <c r="B133" s="146">
        <v>0</v>
      </c>
      <c r="C133" s="230"/>
      <c r="D133" s="230">
        <f t="shared" ref="D133:D134" si="64">+B133+C133</f>
        <v>0</v>
      </c>
      <c r="E133" s="249"/>
      <c r="F133" s="230"/>
      <c r="G133" s="230">
        <f>+D133-E133</f>
        <v>0</v>
      </c>
    </row>
    <row r="134" spans="1:7" ht="9.75" customHeight="1" x14ac:dyDescent="0.15">
      <c r="A134" s="235" t="s">
        <v>422</v>
      </c>
      <c r="B134" s="245">
        <v>0</v>
      </c>
      <c r="C134" s="230">
        <v>0</v>
      </c>
      <c r="D134" s="230">
        <f t="shared" si="64"/>
        <v>0</v>
      </c>
      <c r="E134" s="249">
        <v>0</v>
      </c>
      <c r="F134" s="230">
        <v>0</v>
      </c>
      <c r="G134" s="230">
        <f t="shared" ref="G134" si="65">+D134-E134</f>
        <v>0</v>
      </c>
    </row>
    <row r="135" spans="1:7" s="201" customFormat="1" ht="13.5" customHeight="1" x14ac:dyDescent="0.2">
      <c r="A135" s="133" t="s">
        <v>443</v>
      </c>
      <c r="B135" s="205">
        <f>B136+B137+B138+B139+B140+B142+B143</f>
        <v>0</v>
      </c>
      <c r="C135" s="246">
        <f t="shared" ref="C135:G135" si="66">C136+C137+C138+C139+C140+C142+C143</f>
        <v>0</v>
      </c>
      <c r="D135" s="246">
        <f t="shared" si="66"/>
        <v>0</v>
      </c>
      <c r="E135" s="252">
        <f t="shared" si="66"/>
        <v>0</v>
      </c>
      <c r="F135" s="246">
        <f t="shared" si="66"/>
        <v>0</v>
      </c>
      <c r="G135" s="246">
        <f t="shared" si="66"/>
        <v>0</v>
      </c>
    </row>
    <row r="136" spans="1:7" ht="9.75" customHeight="1" x14ac:dyDescent="0.2">
      <c r="A136" s="235" t="s">
        <v>423</v>
      </c>
      <c r="B136" s="146">
        <v>0</v>
      </c>
      <c r="C136" s="230">
        <v>0</v>
      </c>
      <c r="D136" s="230">
        <f t="shared" ref="D136:D138" si="67">+B136+C136</f>
        <v>0</v>
      </c>
      <c r="E136" s="249">
        <v>0</v>
      </c>
      <c r="F136" s="230">
        <v>0</v>
      </c>
      <c r="G136" s="230">
        <f t="shared" ref="G136:G138" si="68">+D136-E136</f>
        <v>0</v>
      </c>
    </row>
    <row r="137" spans="1:7" ht="9.75" customHeight="1" x14ac:dyDescent="0.2">
      <c r="A137" s="235" t="s">
        <v>424</v>
      </c>
      <c r="B137" s="146">
        <v>0</v>
      </c>
      <c r="C137" s="230">
        <v>0</v>
      </c>
      <c r="D137" s="230">
        <f t="shared" si="67"/>
        <v>0</v>
      </c>
      <c r="E137" s="249">
        <v>0</v>
      </c>
      <c r="F137" s="230">
        <v>0</v>
      </c>
      <c r="G137" s="230">
        <f t="shared" si="68"/>
        <v>0</v>
      </c>
    </row>
    <row r="138" spans="1:7" ht="9.75" customHeight="1" x14ac:dyDescent="0.2">
      <c r="A138" s="235" t="s">
        <v>425</v>
      </c>
      <c r="B138" s="146">
        <v>0</v>
      </c>
      <c r="C138" s="243">
        <v>0</v>
      </c>
      <c r="D138" s="243">
        <f t="shared" si="67"/>
        <v>0</v>
      </c>
      <c r="E138" s="251">
        <v>0</v>
      </c>
      <c r="F138" s="243">
        <v>0</v>
      </c>
      <c r="G138" s="243">
        <f t="shared" si="68"/>
        <v>0</v>
      </c>
    </row>
    <row r="139" spans="1:7" ht="9.75" customHeight="1" x14ac:dyDescent="0.2">
      <c r="A139" s="235" t="s">
        <v>426</v>
      </c>
      <c r="B139" s="146">
        <v>0</v>
      </c>
      <c r="C139" s="243">
        <v>0</v>
      </c>
      <c r="D139" s="243">
        <f t="shared" ref="D139:D143" si="69">+B139+C139</f>
        <v>0</v>
      </c>
      <c r="E139" s="251">
        <v>0</v>
      </c>
      <c r="F139" s="243">
        <v>0</v>
      </c>
      <c r="G139" s="243">
        <f t="shared" ref="G139:G143" si="70">+D139-E139</f>
        <v>0</v>
      </c>
    </row>
    <row r="140" spans="1:7" ht="9.75" customHeight="1" x14ac:dyDescent="0.2">
      <c r="A140" s="235" t="s">
        <v>427</v>
      </c>
      <c r="B140" s="146">
        <v>0</v>
      </c>
      <c r="C140" s="243">
        <v>0</v>
      </c>
      <c r="D140" s="243">
        <f t="shared" si="69"/>
        <v>0</v>
      </c>
      <c r="E140" s="251">
        <v>0</v>
      </c>
      <c r="F140" s="243">
        <v>0</v>
      </c>
      <c r="G140" s="243">
        <f t="shared" si="70"/>
        <v>0</v>
      </c>
    </row>
    <row r="141" spans="1:7" ht="9.75" customHeight="1" x14ac:dyDescent="0.2">
      <c r="A141" s="235" t="s">
        <v>428</v>
      </c>
      <c r="B141" s="146">
        <v>0</v>
      </c>
      <c r="C141" s="243">
        <v>0</v>
      </c>
      <c r="D141" s="243">
        <f t="shared" si="69"/>
        <v>0</v>
      </c>
      <c r="E141" s="251">
        <v>0</v>
      </c>
      <c r="F141" s="243">
        <v>0</v>
      </c>
      <c r="G141" s="243">
        <f t="shared" si="70"/>
        <v>0</v>
      </c>
    </row>
    <row r="142" spans="1:7" ht="9.75" customHeight="1" x14ac:dyDescent="0.2">
      <c r="A142" s="235" t="s">
        <v>429</v>
      </c>
      <c r="B142" s="146">
        <v>0</v>
      </c>
      <c r="C142" s="146">
        <v>0</v>
      </c>
      <c r="D142" s="146">
        <f t="shared" si="69"/>
        <v>0</v>
      </c>
      <c r="E142" s="253">
        <v>0</v>
      </c>
      <c r="F142" s="146">
        <v>0</v>
      </c>
      <c r="G142" s="146">
        <f t="shared" si="70"/>
        <v>0</v>
      </c>
    </row>
    <row r="143" spans="1:7" ht="12" customHeight="1" x14ac:dyDescent="0.2">
      <c r="A143" s="235" t="s">
        <v>430</v>
      </c>
      <c r="B143" s="146">
        <v>0</v>
      </c>
      <c r="C143" s="146">
        <v>0</v>
      </c>
      <c r="D143" s="146">
        <f t="shared" si="69"/>
        <v>0</v>
      </c>
      <c r="E143" s="253">
        <v>0</v>
      </c>
      <c r="F143" s="146">
        <v>0</v>
      </c>
      <c r="G143" s="146">
        <f t="shared" si="70"/>
        <v>0</v>
      </c>
    </row>
    <row r="144" spans="1:7" s="201" customFormat="1" ht="9.75" customHeight="1" x14ac:dyDescent="0.2">
      <c r="A144" s="133" t="s">
        <v>431</v>
      </c>
      <c r="B144" s="205">
        <f>B145+B146+B147</f>
        <v>0</v>
      </c>
      <c r="C144" s="205">
        <f t="shared" ref="C144:G144" si="71">C145+C146+C147</f>
        <v>0</v>
      </c>
      <c r="D144" s="205">
        <f t="shared" si="71"/>
        <v>0</v>
      </c>
      <c r="E144" s="254">
        <f t="shared" si="71"/>
        <v>0</v>
      </c>
      <c r="F144" s="205">
        <f t="shared" si="71"/>
        <v>0</v>
      </c>
      <c r="G144" s="205">
        <f t="shared" si="71"/>
        <v>0</v>
      </c>
    </row>
    <row r="145" spans="1:7" ht="8.25" customHeight="1" x14ac:dyDescent="0.2">
      <c r="A145" s="235" t="s">
        <v>432</v>
      </c>
      <c r="B145" s="146">
        <v>0</v>
      </c>
      <c r="C145" s="146">
        <v>0</v>
      </c>
      <c r="D145" s="146">
        <f t="shared" ref="D145" si="72">+B145+C145</f>
        <v>0</v>
      </c>
      <c r="E145" s="253">
        <v>0</v>
      </c>
      <c r="F145" s="146">
        <v>0</v>
      </c>
      <c r="G145" s="146">
        <f t="shared" ref="G145" si="73">+D145-E145</f>
        <v>0</v>
      </c>
    </row>
    <row r="146" spans="1:7" ht="8.25" customHeight="1" x14ac:dyDescent="0.2">
      <c r="A146" s="235" t="s">
        <v>433</v>
      </c>
      <c r="B146" s="146">
        <v>0</v>
      </c>
      <c r="C146" s="146">
        <v>0</v>
      </c>
      <c r="D146" s="146">
        <f t="shared" ref="D146:D147" si="74">+B146+C146</f>
        <v>0</v>
      </c>
      <c r="E146" s="253">
        <v>0</v>
      </c>
      <c r="F146" s="146">
        <v>0</v>
      </c>
      <c r="G146" s="146">
        <f t="shared" ref="G146:G147" si="75">+D146-E146</f>
        <v>0</v>
      </c>
    </row>
    <row r="147" spans="1:7" ht="8.25" customHeight="1" x14ac:dyDescent="0.2">
      <c r="A147" s="235" t="s">
        <v>434</v>
      </c>
      <c r="B147" s="146">
        <v>0</v>
      </c>
      <c r="C147" s="146">
        <v>0</v>
      </c>
      <c r="D147" s="146">
        <f t="shared" si="74"/>
        <v>0</v>
      </c>
      <c r="E147" s="253">
        <v>0</v>
      </c>
      <c r="F147" s="146">
        <v>0</v>
      </c>
      <c r="G147" s="146">
        <f t="shared" si="75"/>
        <v>0</v>
      </c>
    </row>
    <row r="148" spans="1:7" s="201" customFormat="1" ht="9.75" customHeight="1" x14ac:dyDescent="0.2">
      <c r="A148" s="133" t="s">
        <v>435</v>
      </c>
      <c r="B148" s="205">
        <f>B149+B150+B151+B152+B153+B154+B155</f>
        <v>0</v>
      </c>
      <c r="C148" s="205">
        <f t="shared" ref="C148:G148" si="76">C149+C150+C151+C152+C153+C154+C155</f>
        <v>0</v>
      </c>
      <c r="D148" s="205">
        <f t="shared" si="76"/>
        <v>0</v>
      </c>
      <c r="E148" s="254">
        <f t="shared" si="76"/>
        <v>0</v>
      </c>
      <c r="F148" s="205">
        <f t="shared" si="76"/>
        <v>0</v>
      </c>
      <c r="G148" s="205">
        <f t="shared" si="76"/>
        <v>0</v>
      </c>
    </row>
    <row r="149" spans="1:7" ht="9" customHeight="1" x14ac:dyDescent="0.2">
      <c r="A149" s="235" t="s">
        <v>436</v>
      </c>
      <c r="B149" s="146">
        <v>0</v>
      </c>
      <c r="C149" s="146">
        <v>0</v>
      </c>
      <c r="D149" s="146">
        <f t="shared" ref="D149:D151" si="77">+B149+C149</f>
        <v>0</v>
      </c>
      <c r="E149" s="253">
        <v>0</v>
      </c>
      <c r="F149" s="146">
        <v>0</v>
      </c>
      <c r="G149" s="146">
        <f t="shared" ref="G149:G151" si="78">+D149-E149</f>
        <v>0</v>
      </c>
    </row>
    <row r="150" spans="1:7" ht="9" customHeight="1" x14ac:dyDescent="0.2">
      <c r="A150" s="235" t="s">
        <v>437</v>
      </c>
      <c r="B150" s="146">
        <v>0</v>
      </c>
      <c r="C150" s="146">
        <v>0</v>
      </c>
      <c r="D150" s="146">
        <f t="shared" si="77"/>
        <v>0</v>
      </c>
      <c r="E150" s="253">
        <v>0</v>
      </c>
      <c r="F150" s="146">
        <v>0</v>
      </c>
      <c r="G150" s="146">
        <f t="shared" si="78"/>
        <v>0</v>
      </c>
    </row>
    <row r="151" spans="1:7" ht="9" customHeight="1" x14ac:dyDescent="0.2">
      <c r="A151" s="235" t="s">
        <v>438</v>
      </c>
      <c r="B151" s="146">
        <v>0</v>
      </c>
      <c r="C151" s="146">
        <v>0</v>
      </c>
      <c r="D151" s="146">
        <f t="shared" si="77"/>
        <v>0</v>
      </c>
      <c r="E151" s="253">
        <v>0</v>
      </c>
      <c r="F151" s="146">
        <v>0</v>
      </c>
      <c r="G151" s="146">
        <f t="shared" si="78"/>
        <v>0</v>
      </c>
    </row>
    <row r="152" spans="1:7" ht="9" customHeight="1" x14ac:dyDescent="0.2">
      <c r="A152" s="235" t="s">
        <v>439</v>
      </c>
      <c r="B152" s="146">
        <v>0</v>
      </c>
      <c r="C152" s="146">
        <v>0</v>
      </c>
      <c r="D152" s="146">
        <f t="shared" ref="D152:D155" si="79">+B152+C152</f>
        <v>0</v>
      </c>
      <c r="E152" s="253">
        <v>0</v>
      </c>
      <c r="F152" s="146">
        <v>0</v>
      </c>
      <c r="G152" s="146">
        <f t="shared" ref="G152:G155" si="80">+D152-E152</f>
        <v>0</v>
      </c>
    </row>
    <row r="153" spans="1:7" ht="9" customHeight="1" x14ac:dyDescent="0.2">
      <c r="A153" s="235" t="s">
        <v>440</v>
      </c>
      <c r="B153" s="146">
        <v>0</v>
      </c>
      <c r="C153" s="146">
        <v>0</v>
      </c>
      <c r="D153" s="146">
        <f t="shared" si="79"/>
        <v>0</v>
      </c>
      <c r="E153" s="253">
        <v>0</v>
      </c>
      <c r="F153" s="146">
        <v>0</v>
      </c>
      <c r="G153" s="146">
        <f t="shared" si="80"/>
        <v>0</v>
      </c>
    </row>
    <row r="154" spans="1:7" ht="9" customHeight="1" x14ac:dyDescent="0.2">
      <c r="A154" s="235" t="s">
        <v>441</v>
      </c>
      <c r="B154" s="146">
        <v>0</v>
      </c>
      <c r="C154" s="146">
        <v>0</v>
      </c>
      <c r="D154" s="146">
        <f t="shared" si="79"/>
        <v>0</v>
      </c>
      <c r="E154" s="253">
        <v>0</v>
      </c>
      <c r="F154" s="146">
        <v>0</v>
      </c>
      <c r="G154" s="146">
        <f t="shared" si="80"/>
        <v>0</v>
      </c>
    </row>
    <row r="155" spans="1:7" ht="9.75" customHeight="1" x14ac:dyDescent="0.2">
      <c r="A155" s="235" t="s">
        <v>442</v>
      </c>
      <c r="B155" s="146">
        <v>0</v>
      </c>
      <c r="C155" s="146">
        <v>0</v>
      </c>
      <c r="D155" s="146">
        <f t="shared" si="79"/>
        <v>0</v>
      </c>
      <c r="E155" s="253">
        <v>0</v>
      </c>
      <c r="F155" s="146">
        <v>0</v>
      </c>
      <c r="G155" s="146">
        <f t="shared" si="80"/>
        <v>0</v>
      </c>
    </row>
    <row r="156" spans="1:7" ht="10.5" customHeight="1" x14ac:dyDescent="0.2">
      <c r="A156" s="240" t="s">
        <v>14</v>
      </c>
      <c r="B156" s="110">
        <f>B7+B82</f>
        <v>812724433</v>
      </c>
      <c r="C156" s="110">
        <f>C7+C82</f>
        <v>4504187</v>
      </c>
      <c r="D156" s="110">
        <f t="shared" ref="D156:G156" si="81">D7+D82</f>
        <v>817228620</v>
      </c>
      <c r="E156" s="255">
        <f t="shared" si="81"/>
        <v>163670265</v>
      </c>
      <c r="F156" s="110">
        <f>F7+F82</f>
        <v>160931054</v>
      </c>
      <c r="G156" s="110">
        <f t="shared" si="81"/>
        <v>653558355</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90"/>
      <c r="C165" s="190"/>
      <c r="D165" s="190"/>
      <c r="E165" s="190"/>
      <c r="F165" s="190"/>
      <c r="G165" s="190"/>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150" zoomScaleNormal="150" workbookViewId="0">
      <selection activeCell="I7" sqref="I7"/>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2" customWidth="1"/>
    <col min="11" max="11" width="16.5" style="192" bestFit="1" customWidth="1"/>
    <col min="12" max="12" width="15.33203125" style="192" bestFit="1" customWidth="1"/>
    <col min="13" max="14" width="16.5" style="192" bestFit="1" customWidth="1"/>
    <col min="15" max="15" width="16.5" bestFit="1" customWidth="1"/>
    <col min="16" max="16" width="15.33203125" bestFit="1" customWidth="1"/>
  </cols>
  <sheetData>
    <row r="1" spans="1:16" ht="12" customHeight="1" x14ac:dyDescent="0.2">
      <c r="A1" s="379" t="s">
        <v>130</v>
      </c>
      <c r="B1" s="380"/>
      <c r="C1" s="380"/>
      <c r="D1" s="380"/>
      <c r="E1" s="380"/>
      <c r="F1" s="380"/>
      <c r="G1" s="381"/>
    </row>
    <row r="2" spans="1:16" ht="9.75" customHeight="1" x14ac:dyDescent="0.2">
      <c r="A2" s="382" t="s">
        <v>148</v>
      </c>
      <c r="B2" s="383"/>
      <c r="C2" s="383"/>
      <c r="D2" s="383"/>
      <c r="E2" s="383"/>
      <c r="F2" s="383"/>
      <c r="G2" s="384"/>
    </row>
    <row r="3" spans="1:16" ht="9" customHeight="1" x14ac:dyDescent="0.2">
      <c r="A3" s="385" t="s">
        <v>340</v>
      </c>
      <c r="B3" s="361"/>
      <c r="C3" s="361"/>
      <c r="D3" s="361"/>
      <c r="E3" s="361"/>
      <c r="F3" s="361"/>
      <c r="G3" s="386"/>
    </row>
    <row r="4" spans="1:16" ht="9.75" customHeight="1" x14ac:dyDescent="0.2">
      <c r="A4" s="385" t="s">
        <v>448</v>
      </c>
      <c r="B4" s="361"/>
      <c r="C4" s="361"/>
      <c r="D4" s="361"/>
      <c r="E4" s="361"/>
      <c r="F4" s="361"/>
      <c r="G4" s="386"/>
    </row>
    <row r="5" spans="1:16" ht="9.75" customHeight="1" x14ac:dyDescent="0.2">
      <c r="A5" s="385" t="s">
        <v>166</v>
      </c>
      <c r="B5" s="361"/>
      <c r="C5" s="361"/>
      <c r="D5" s="361"/>
      <c r="E5" s="361"/>
      <c r="F5" s="361"/>
      <c r="G5" s="386"/>
    </row>
    <row r="6" spans="1:16" ht="9" customHeight="1" x14ac:dyDescent="0.2">
      <c r="A6" s="376" t="s">
        <v>50</v>
      </c>
      <c r="B6" s="378" t="s">
        <v>354</v>
      </c>
      <c r="C6" s="378"/>
      <c r="D6" s="378"/>
      <c r="E6" s="378"/>
      <c r="F6" s="378"/>
      <c r="G6" s="367" t="s">
        <v>357</v>
      </c>
    </row>
    <row r="7" spans="1:16" ht="16.149999999999999" customHeight="1" x14ac:dyDescent="0.2">
      <c r="A7" s="377"/>
      <c r="B7" s="169" t="s">
        <v>355</v>
      </c>
      <c r="C7" s="170" t="s">
        <v>129</v>
      </c>
      <c r="D7" s="171" t="s">
        <v>356</v>
      </c>
      <c r="E7" s="171" t="s">
        <v>106</v>
      </c>
      <c r="F7" s="171" t="s">
        <v>108</v>
      </c>
      <c r="G7" s="375"/>
    </row>
    <row r="8" spans="1:16" ht="16.899999999999999" customHeight="1" x14ac:dyDescent="0.2">
      <c r="A8" s="112" t="s">
        <v>150</v>
      </c>
      <c r="B8" s="113">
        <f>B9+B10+B11+B12+B13+B14+B15+B16</f>
        <v>60000000</v>
      </c>
      <c r="C8" s="113">
        <f>C9+C10+C11+C12+C13+C14+C15+C16</f>
        <v>0</v>
      </c>
      <c r="D8" s="113">
        <f t="shared" ref="D8:G8" si="0">D9+D10+D11+D12+D13+D14+D15+D16</f>
        <v>60000000</v>
      </c>
      <c r="E8" s="113">
        <f t="shared" si="0"/>
        <v>12720712</v>
      </c>
      <c r="F8" s="113">
        <f>F9+F10+F11+F12+F13+F14+F15+F16</f>
        <v>12720712</v>
      </c>
      <c r="G8" s="113">
        <f t="shared" si="0"/>
        <v>47279288</v>
      </c>
    </row>
    <row r="9" spans="1:16" x14ac:dyDescent="0.15">
      <c r="A9" s="148" t="s">
        <v>130</v>
      </c>
      <c r="B9" s="152">
        <v>60000000</v>
      </c>
      <c r="C9" s="147">
        <v>0</v>
      </c>
      <c r="D9" s="142">
        <f>B9+C9</f>
        <v>60000000</v>
      </c>
      <c r="E9" s="142">
        <v>12720712</v>
      </c>
      <c r="F9" s="142">
        <v>12720712</v>
      </c>
      <c r="G9" s="151">
        <f>D9-E9</f>
        <v>47279288</v>
      </c>
    </row>
    <row r="10" spans="1:16" x14ac:dyDescent="0.15">
      <c r="A10" s="148" t="s">
        <v>151</v>
      </c>
      <c r="B10" s="151">
        <v>0</v>
      </c>
      <c r="C10" s="151">
        <v>0</v>
      </c>
      <c r="D10" s="151">
        <v>0</v>
      </c>
      <c r="E10" s="151">
        <v>0</v>
      </c>
      <c r="F10" s="151">
        <v>0</v>
      </c>
      <c r="G10" s="151">
        <v>0</v>
      </c>
    </row>
    <row r="11" spans="1:16" x14ac:dyDescent="0.15">
      <c r="A11" s="148" t="s">
        <v>152</v>
      </c>
      <c r="B11" s="151">
        <v>0</v>
      </c>
      <c r="C11" s="151">
        <v>0</v>
      </c>
      <c r="D11" s="151">
        <v>0</v>
      </c>
      <c r="E11" s="151">
        <v>0</v>
      </c>
      <c r="F11" s="151">
        <v>0</v>
      </c>
      <c r="G11" s="151">
        <v>0</v>
      </c>
    </row>
    <row r="12" spans="1:16" x14ac:dyDescent="0.15">
      <c r="A12" s="148" t="s">
        <v>153</v>
      </c>
      <c r="B12" s="151">
        <v>0</v>
      </c>
      <c r="C12" s="151">
        <v>0</v>
      </c>
      <c r="D12" s="151">
        <v>0</v>
      </c>
      <c r="E12" s="151">
        <v>0</v>
      </c>
      <c r="F12" s="151">
        <v>0</v>
      </c>
      <c r="G12" s="151">
        <v>0</v>
      </c>
    </row>
    <row r="13" spans="1:16" x14ac:dyDescent="0.15">
      <c r="A13" s="148" t="s">
        <v>154</v>
      </c>
      <c r="B13" s="151">
        <v>0</v>
      </c>
      <c r="C13" s="151">
        <v>0</v>
      </c>
      <c r="D13" s="151">
        <v>0</v>
      </c>
      <c r="E13" s="151">
        <v>0</v>
      </c>
      <c r="F13" s="151">
        <v>0</v>
      </c>
      <c r="G13" s="151">
        <v>0</v>
      </c>
    </row>
    <row r="14" spans="1:16" x14ac:dyDescent="0.15">
      <c r="A14" s="148" t="s">
        <v>155</v>
      </c>
      <c r="B14" s="151">
        <v>0</v>
      </c>
      <c r="C14" s="151">
        <v>0</v>
      </c>
      <c r="D14" s="151">
        <v>0</v>
      </c>
      <c r="E14" s="151">
        <v>0</v>
      </c>
      <c r="F14" s="151">
        <v>0</v>
      </c>
      <c r="G14" s="151">
        <v>0</v>
      </c>
      <c r="O14" s="192"/>
      <c r="P14" s="192"/>
    </row>
    <row r="15" spans="1:16" x14ac:dyDescent="0.15">
      <c r="A15" s="148" t="s">
        <v>156</v>
      </c>
      <c r="B15" s="151">
        <v>0</v>
      </c>
      <c r="C15" s="151">
        <v>0</v>
      </c>
      <c r="D15" s="151">
        <v>0</v>
      </c>
      <c r="E15" s="151">
        <v>0</v>
      </c>
      <c r="F15" s="151">
        <v>0</v>
      </c>
      <c r="G15" s="151">
        <v>0</v>
      </c>
      <c r="O15" s="192"/>
      <c r="P15" s="192"/>
    </row>
    <row r="16" spans="1:16" x14ac:dyDescent="0.15">
      <c r="A16" s="148" t="s">
        <v>157</v>
      </c>
      <c r="B16" s="151">
        <v>0</v>
      </c>
      <c r="C16" s="151">
        <v>0</v>
      </c>
      <c r="D16" s="151">
        <v>0</v>
      </c>
      <c r="E16" s="151">
        <v>0</v>
      </c>
      <c r="F16" s="151">
        <v>0</v>
      </c>
      <c r="G16" s="151">
        <v>0</v>
      </c>
      <c r="O16" s="192"/>
      <c r="P16" s="192"/>
    </row>
    <row r="17" spans="1:16" ht="16.5" x14ac:dyDescent="0.2">
      <c r="A17" s="114" t="s">
        <v>158</v>
      </c>
      <c r="B17" s="115">
        <f>B18+B19+B20+B21+B22+B23+B24+B25</f>
        <v>752724433</v>
      </c>
      <c r="C17" s="115">
        <f t="shared" ref="C17:G17" si="1">C18+C19+C20+C21+C22+C23+C24+C25</f>
        <v>4504187</v>
      </c>
      <c r="D17" s="115">
        <f t="shared" si="1"/>
        <v>757228620</v>
      </c>
      <c r="E17" s="115">
        <f t="shared" si="1"/>
        <v>150949553</v>
      </c>
      <c r="F17" s="115">
        <f t="shared" si="1"/>
        <v>148210342</v>
      </c>
      <c r="G17" s="115">
        <f t="shared" si="1"/>
        <v>606279067</v>
      </c>
      <c r="O17" s="192"/>
      <c r="P17" s="192"/>
    </row>
    <row r="18" spans="1:16" x14ac:dyDescent="0.2">
      <c r="A18" s="150" t="s">
        <v>130</v>
      </c>
      <c r="B18" s="116">
        <v>752724433</v>
      </c>
      <c r="C18" s="117">
        <v>4504187</v>
      </c>
      <c r="D18" s="118">
        <f>B18+C18</f>
        <v>757228620</v>
      </c>
      <c r="E18" s="118">
        <v>150949553</v>
      </c>
      <c r="F18" s="118">
        <v>148210342</v>
      </c>
      <c r="G18" s="116">
        <f>D18-E18</f>
        <v>606279067</v>
      </c>
    </row>
    <row r="19" spans="1:16" x14ac:dyDescent="0.2">
      <c r="A19" s="150" t="s">
        <v>151</v>
      </c>
      <c r="B19" s="116">
        <v>0</v>
      </c>
      <c r="C19" s="116">
        <v>0</v>
      </c>
      <c r="D19" s="116">
        <v>0</v>
      </c>
      <c r="E19" s="116">
        <v>0</v>
      </c>
      <c r="F19" s="116">
        <v>0</v>
      </c>
      <c r="G19" s="116">
        <v>0</v>
      </c>
    </row>
    <row r="20" spans="1:16" x14ac:dyDescent="0.2">
      <c r="A20" s="150" t="s">
        <v>152</v>
      </c>
      <c r="B20" s="116">
        <v>0</v>
      </c>
      <c r="C20" s="116">
        <v>0</v>
      </c>
      <c r="D20" s="116">
        <v>0</v>
      </c>
      <c r="E20" s="116">
        <v>0</v>
      </c>
      <c r="F20" s="116">
        <v>0</v>
      </c>
      <c r="G20" s="116">
        <v>0</v>
      </c>
    </row>
    <row r="21" spans="1:16" x14ac:dyDescent="0.2">
      <c r="A21" s="150" t="s">
        <v>153</v>
      </c>
      <c r="B21" s="116">
        <v>0</v>
      </c>
      <c r="C21" s="116">
        <v>0</v>
      </c>
      <c r="D21" s="116">
        <v>0</v>
      </c>
      <c r="E21" s="116">
        <v>0</v>
      </c>
      <c r="F21" s="116">
        <v>0</v>
      </c>
      <c r="G21" s="116">
        <v>0</v>
      </c>
    </row>
    <row r="22" spans="1:16" x14ac:dyDescent="0.2">
      <c r="A22" s="150" t="s">
        <v>154</v>
      </c>
      <c r="B22" s="116">
        <v>0</v>
      </c>
      <c r="C22" s="116">
        <v>0</v>
      </c>
      <c r="D22" s="116">
        <v>0</v>
      </c>
      <c r="E22" s="116">
        <v>0</v>
      </c>
      <c r="F22" s="116">
        <v>0</v>
      </c>
      <c r="G22" s="116">
        <v>0</v>
      </c>
    </row>
    <row r="23" spans="1:16" x14ac:dyDescent="0.2">
      <c r="A23" s="150" t="s">
        <v>155</v>
      </c>
      <c r="B23" s="116">
        <v>0</v>
      </c>
      <c r="C23" s="116">
        <v>0</v>
      </c>
      <c r="D23" s="116">
        <v>0</v>
      </c>
      <c r="E23" s="116">
        <v>0</v>
      </c>
      <c r="F23" s="116">
        <v>0</v>
      </c>
      <c r="G23" s="116">
        <v>0</v>
      </c>
    </row>
    <row r="24" spans="1:16" x14ac:dyDescent="0.2">
      <c r="A24" s="150" t="s">
        <v>156</v>
      </c>
      <c r="B24" s="116">
        <v>0</v>
      </c>
      <c r="C24" s="116">
        <v>0</v>
      </c>
      <c r="D24" s="116">
        <v>0</v>
      </c>
      <c r="E24" s="116">
        <v>0</v>
      </c>
      <c r="F24" s="116">
        <v>0</v>
      </c>
      <c r="G24" s="116">
        <v>0</v>
      </c>
    </row>
    <row r="25" spans="1:16" x14ac:dyDescent="0.2">
      <c r="A25" s="150" t="s">
        <v>157</v>
      </c>
      <c r="B25" s="116">
        <v>0</v>
      </c>
      <c r="C25" s="116">
        <v>0</v>
      </c>
      <c r="D25" s="116">
        <v>0</v>
      </c>
      <c r="E25" s="116">
        <v>0</v>
      </c>
      <c r="F25" s="116">
        <v>0</v>
      </c>
      <c r="G25" s="116">
        <v>0</v>
      </c>
    </row>
    <row r="26" spans="1:16" x14ac:dyDescent="0.2">
      <c r="A26" s="119" t="s">
        <v>159</v>
      </c>
      <c r="B26" s="120">
        <f>B8+B17</f>
        <v>812724433</v>
      </c>
      <c r="C26" s="120">
        <f t="shared" ref="C26:F26" si="2">C8+C17</f>
        <v>4504187</v>
      </c>
      <c r="D26" s="120">
        <f t="shared" si="2"/>
        <v>817228620</v>
      </c>
      <c r="E26" s="120">
        <f t="shared" si="2"/>
        <v>163670265</v>
      </c>
      <c r="F26" s="120">
        <f t="shared" si="2"/>
        <v>160931054</v>
      </c>
      <c r="G26" s="121">
        <f>G8+G17</f>
        <v>653558355</v>
      </c>
    </row>
    <row r="27" spans="1:16" x14ac:dyDescent="0.2">
      <c r="A27" s="186"/>
      <c r="B27" s="187"/>
      <c r="C27" s="187"/>
      <c r="D27" s="187"/>
      <c r="E27" s="187"/>
      <c r="F27" s="187"/>
      <c r="G27" s="188"/>
    </row>
    <row r="28" spans="1:16" x14ac:dyDescent="0.2">
      <c r="A28" s="186"/>
      <c r="B28" s="187"/>
      <c r="C28" s="187"/>
      <c r="D28" s="187"/>
      <c r="E28" s="187"/>
      <c r="F28" s="187"/>
      <c r="G28" s="188"/>
    </row>
    <row r="29" spans="1:16" x14ac:dyDescent="0.2">
      <c r="A29" s="186"/>
      <c r="B29" s="187"/>
      <c r="C29" s="187"/>
      <c r="D29" s="187"/>
      <c r="E29" s="187"/>
      <c r="F29" s="187"/>
      <c r="G29" s="188"/>
    </row>
    <row r="30" spans="1:16" x14ac:dyDescent="0.2">
      <c r="A30" s="51"/>
      <c r="B30" s="51"/>
      <c r="C30" s="51"/>
      <c r="D30" s="51"/>
      <c r="E30" s="51"/>
      <c r="F30" s="51"/>
      <c r="G30" s="51"/>
    </row>
    <row r="31" spans="1:16" x14ac:dyDescent="0.2">
      <c r="A31" s="51"/>
      <c r="B31" s="51"/>
      <c r="C31" s="51"/>
      <c r="D31" s="51"/>
      <c r="E31" s="51"/>
      <c r="F31" s="51"/>
      <c r="G31" s="51"/>
    </row>
    <row r="32" spans="1:16"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140" zoomScaleNormal="140" workbookViewId="0">
      <selection sqref="A1:G1"/>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0" t="s">
        <v>130</v>
      </c>
      <c r="B1" s="261"/>
      <c r="C1" s="261"/>
      <c r="D1" s="261"/>
      <c r="E1" s="261"/>
      <c r="F1" s="261"/>
      <c r="G1" s="262"/>
    </row>
    <row r="2" spans="1:7" ht="10.15" customHeight="1" x14ac:dyDescent="0.2">
      <c r="A2" s="390" t="s">
        <v>148</v>
      </c>
      <c r="B2" s="391"/>
      <c r="C2" s="391"/>
      <c r="D2" s="391"/>
      <c r="E2" s="391"/>
      <c r="F2" s="391"/>
      <c r="G2" s="392"/>
    </row>
    <row r="3" spans="1:7" ht="10.15" customHeight="1" x14ac:dyDescent="0.2">
      <c r="A3" s="390" t="s">
        <v>358</v>
      </c>
      <c r="B3" s="391"/>
      <c r="C3" s="391"/>
      <c r="D3" s="391"/>
      <c r="E3" s="391"/>
      <c r="F3" s="391"/>
      <c r="G3" s="392"/>
    </row>
    <row r="4" spans="1:7" ht="10.15" customHeight="1" x14ac:dyDescent="0.2">
      <c r="A4" s="390" t="s">
        <v>448</v>
      </c>
      <c r="B4" s="391"/>
      <c r="C4" s="391"/>
      <c r="D4" s="391"/>
      <c r="E4" s="391"/>
      <c r="F4" s="391"/>
      <c r="G4" s="392"/>
    </row>
    <row r="5" spans="1:7" ht="10.15" customHeight="1" x14ac:dyDescent="0.2">
      <c r="A5" s="390" t="s">
        <v>375</v>
      </c>
      <c r="B5" s="393"/>
      <c r="C5" s="393"/>
      <c r="D5" s="393"/>
      <c r="E5" s="393"/>
      <c r="F5" s="393"/>
      <c r="G5" s="392"/>
    </row>
    <row r="6" spans="1:7" ht="10.15" customHeight="1" x14ac:dyDescent="0.2">
      <c r="A6" s="367" t="s">
        <v>50</v>
      </c>
      <c r="B6" s="378" t="s">
        <v>354</v>
      </c>
      <c r="C6" s="378"/>
      <c r="D6" s="378"/>
      <c r="E6" s="378"/>
      <c r="F6" s="378"/>
      <c r="G6" s="388" t="s">
        <v>357</v>
      </c>
    </row>
    <row r="7" spans="1:7" ht="16.899999999999999" customHeight="1" x14ac:dyDescent="0.2">
      <c r="A7" s="387"/>
      <c r="B7" s="170" t="s">
        <v>355</v>
      </c>
      <c r="C7" s="170" t="s">
        <v>129</v>
      </c>
      <c r="D7" s="170" t="s">
        <v>356</v>
      </c>
      <c r="E7" s="170" t="s">
        <v>106</v>
      </c>
      <c r="F7" s="154" t="s">
        <v>108</v>
      </c>
      <c r="G7" s="389"/>
    </row>
    <row r="8" spans="1:7" ht="10.5" customHeight="1" x14ac:dyDescent="0.2">
      <c r="A8" s="122" t="s">
        <v>15</v>
      </c>
      <c r="B8" s="123">
        <f>B9+B18+B26+B33</f>
        <v>60000000</v>
      </c>
      <c r="C8" s="123">
        <f t="shared" ref="C8:G8" si="0">C9+C18+C26+C33</f>
        <v>0</v>
      </c>
      <c r="D8" s="123">
        <f>D9+D18+D26+D33</f>
        <v>60000000</v>
      </c>
      <c r="E8" s="123">
        <f t="shared" si="0"/>
        <v>12720712</v>
      </c>
      <c r="F8" s="123">
        <f t="shared" si="0"/>
        <v>12720712</v>
      </c>
      <c r="G8" s="124">
        <f t="shared" si="0"/>
        <v>47279288</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0</v>
      </c>
      <c r="D18" s="128">
        <f t="shared" si="4"/>
        <v>60000000</v>
      </c>
      <c r="E18" s="128">
        <f t="shared" si="4"/>
        <v>12720712</v>
      </c>
      <c r="F18" s="128">
        <f t="shared" si="4"/>
        <v>12720712</v>
      </c>
      <c r="G18" s="129">
        <f t="shared" si="4"/>
        <v>47279288</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0</v>
      </c>
      <c r="D23" s="126">
        <f>B23+C23</f>
        <v>60000000</v>
      </c>
      <c r="E23" s="126">
        <v>12720712</v>
      </c>
      <c r="F23" s="126">
        <v>12720712</v>
      </c>
      <c r="G23" s="127">
        <f>D23-E23</f>
        <v>47279288</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752724433</v>
      </c>
      <c r="C38" s="130">
        <f t="shared" ref="C38:G38" si="8">C39+C48+C56+C66</f>
        <v>4504187</v>
      </c>
      <c r="D38" s="130">
        <f t="shared" si="8"/>
        <v>757228620</v>
      </c>
      <c r="E38" s="130">
        <f t="shared" si="8"/>
        <v>150949553</v>
      </c>
      <c r="F38" s="130">
        <f t="shared" si="8"/>
        <v>148210342</v>
      </c>
      <c r="G38" s="131">
        <f t="shared" si="8"/>
        <v>606279067</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4">
        <f>B49+B50+B51+B52+B53+B54+B55</f>
        <v>752724433</v>
      </c>
      <c r="C48" s="224">
        <f>C49+C50+C51+C52+C53+C54+C55</f>
        <v>4504187</v>
      </c>
      <c r="D48" s="224">
        <f t="shared" ref="D48:G48" si="12">D49+D50+D51+D52+D53+D54+D55</f>
        <v>757228620</v>
      </c>
      <c r="E48" s="224">
        <f t="shared" si="12"/>
        <v>150949553</v>
      </c>
      <c r="F48" s="224">
        <f t="shared" si="12"/>
        <v>148210342</v>
      </c>
      <c r="G48" s="227">
        <f t="shared" si="12"/>
        <v>606279067</v>
      </c>
    </row>
    <row r="49" spans="1:9" ht="9.75" customHeight="1" x14ac:dyDescent="0.2">
      <c r="A49" s="25" t="s">
        <v>26</v>
      </c>
      <c r="B49" s="225"/>
      <c r="C49" s="225">
        <v>0</v>
      </c>
      <c r="D49" s="225">
        <f t="shared" si="10"/>
        <v>0</v>
      </c>
      <c r="E49" s="225">
        <v>0</v>
      </c>
      <c r="F49" s="225">
        <v>0</v>
      </c>
      <c r="G49" s="226">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752724433</v>
      </c>
      <c r="C53" s="213">
        <v>4504187</v>
      </c>
      <c r="D53" s="126">
        <f>B53+C53</f>
        <v>757228620</v>
      </c>
      <c r="E53" s="214">
        <v>150949553</v>
      </c>
      <c r="F53" s="214">
        <v>148210342</v>
      </c>
      <c r="G53" s="215">
        <f>D53-E53</f>
        <v>606279067</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20">
        <f>B67+B68+B69+B70</f>
        <v>0</v>
      </c>
      <c r="C66" s="220">
        <f t="shared" ref="C66:G66" si="14">C67+C68+C69+C70</f>
        <v>0</v>
      </c>
      <c r="D66" s="220">
        <f t="shared" si="14"/>
        <v>0</v>
      </c>
      <c r="E66" s="220">
        <f t="shared" si="14"/>
        <v>0</v>
      </c>
      <c r="F66" s="220">
        <f t="shared" si="14"/>
        <v>0</v>
      </c>
      <c r="G66" s="221">
        <f t="shared" si="14"/>
        <v>0</v>
      </c>
    </row>
    <row r="67" spans="1:8" ht="16.5" x14ac:dyDescent="0.2">
      <c r="A67" s="25" t="s">
        <v>34</v>
      </c>
      <c r="B67" s="222">
        <v>0</v>
      </c>
      <c r="C67" s="222">
        <v>0</v>
      </c>
      <c r="D67" s="222">
        <f>B67+C67</f>
        <v>0</v>
      </c>
      <c r="E67" s="222">
        <v>0</v>
      </c>
      <c r="F67" s="222">
        <v>0</v>
      </c>
      <c r="G67" s="223">
        <f t="shared" si="11"/>
        <v>0</v>
      </c>
    </row>
    <row r="68" spans="1:8" ht="16.5" x14ac:dyDescent="0.2">
      <c r="A68" s="133" t="s">
        <v>35</v>
      </c>
      <c r="B68" s="222">
        <v>0</v>
      </c>
      <c r="C68" s="222">
        <v>0</v>
      </c>
      <c r="D68" s="222">
        <f t="shared" ref="D68:D70" si="15">B68+C68</f>
        <v>0</v>
      </c>
      <c r="E68" s="222">
        <v>0</v>
      </c>
      <c r="F68" s="222">
        <v>0</v>
      </c>
      <c r="G68" s="223">
        <f t="shared" si="11"/>
        <v>0</v>
      </c>
    </row>
    <row r="69" spans="1:8" ht="8.25" customHeight="1" x14ac:dyDescent="0.2">
      <c r="A69" s="25" t="s">
        <v>36</v>
      </c>
      <c r="B69" s="222">
        <v>0</v>
      </c>
      <c r="C69" s="222">
        <v>0</v>
      </c>
      <c r="D69" s="222">
        <f t="shared" si="15"/>
        <v>0</v>
      </c>
      <c r="E69" s="222">
        <v>0</v>
      </c>
      <c r="F69" s="222">
        <v>0</v>
      </c>
      <c r="G69" s="223">
        <f t="shared" si="11"/>
        <v>0</v>
      </c>
    </row>
    <row r="70" spans="1:8" ht="8.25" customHeight="1" x14ac:dyDescent="0.2">
      <c r="A70" s="25" t="s">
        <v>37</v>
      </c>
      <c r="B70" s="222">
        <v>0</v>
      </c>
      <c r="C70" s="222">
        <v>0</v>
      </c>
      <c r="D70" s="222">
        <f t="shared" si="15"/>
        <v>0</v>
      </c>
      <c r="E70" s="222">
        <v>0</v>
      </c>
      <c r="F70" s="222">
        <v>0</v>
      </c>
      <c r="G70" s="223">
        <f t="shared" si="11"/>
        <v>0</v>
      </c>
    </row>
    <row r="71" spans="1:8" ht="10.5" customHeight="1" x14ac:dyDescent="0.2">
      <c r="A71" s="134" t="s">
        <v>14</v>
      </c>
      <c r="B71" s="135">
        <f>B8+B38</f>
        <v>812724433</v>
      </c>
      <c r="C71" s="135">
        <f t="shared" ref="C71:G71" si="16">C8+C38</f>
        <v>4504187</v>
      </c>
      <c r="D71" s="135">
        <f t="shared" si="16"/>
        <v>817228620</v>
      </c>
      <c r="E71" s="135">
        <f t="shared" si="16"/>
        <v>163670265</v>
      </c>
      <c r="F71" s="135">
        <f t="shared" si="16"/>
        <v>160931054</v>
      </c>
      <c r="G71" s="136">
        <f t="shared" si="16"/>
        <v>653558355</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130" zoomScaleNormal="130" workbookViewId="0">
      <selection sqref="A1:G1"/>
    </sheetView>
  </sheetViews>
  <sheetFormatPr baseColWidth="10" defaultColWidth="8.83203125" defaultRowHeight="12.75" x14ac:dyDescent="0.2"/>
  <cols>
    <col min="1" max="1" width="31.5" style="173" customWidth="1"/>
    <col min="2" max="7" width="14.33203125" style="173" customWidth="1"/>
    <col min="8" max="8" width="14.33203125" style="189" bestFit="1" customWidth="1"/>
    <col min="9" max="16384" width="8.83203125" style="173"/>
  </cols>
  <sheetData>
    <row r="1" spans="1:8" ht="12" customHeight="1" x14ac:dyDescent="0.2">
      <c r="A1" s="398" t="s">
        <v>130</v>
      </c>
      <c r="B1" s="399"/>
      <c r="C1" s="399"/>
      <c r="D1" s="399"/>
      <c r="E1" s="399"/>
      <c r="F1" s="399"/>
      <c r="G1" s="400"/>
    </row>
    <row r="2" spans="1:8" ht="12" customHeight="1" x14ac:dyDescent="0.2">
      <c r="A2" s="401" t="s">
        <v>148</v>
      </c>
      <c r="B2" s="402"/>
      <c r="C2" s="402"/>
      <c r="D2" s="402"/>
      <c r="E2" s="402"/>
      <c r="F2" s="402"/>
      <c r="G2" s="403"/>
    </row>
    <row r="3" spans="1:8" ht="12" customHeight="1" x14ac:dyDescent="0.2">
      <c r="A3" s="401" t="s">
        <v>177</v>
      </c>
      <c r="B3" s="402"/>
      <c r="C3" s="402"/>
      <c r="D3" s="402"/>
      <c r="E3" s="402"/>
      <c r="F3" s="402"/>
      <c r="G3" s="403"/>
    </row>
    <row r="4" spans="1:8" ht="12" customHeight="1" x14ac:dyDescent="0.2">
      <c r="A4" s="401" t="s">
        <v>448</v>
      </c>
      <c r="B4" s="402"/>
      <c r="C4" s="402"/>
      <c r="D4" s="402"/>
      <c r="E4" s="402"/>
      <c r="F4" s="402"/>
      <c r="G4" s="403"/>
    </row>
    <row r="5" spans="1:8" ht="12" customHeight="1" x14ac:dyDescent="0.2">
      <c r="A5" s="404" t="s">
        <v>166</v>
      </c>
      <c r="B5" s="405"/>
      <c r="C5" s="405"/>
      <c r="D5" s="405"/>
      <c r="E5" s="405"/>
      <c r="F5" s="405"/>
      <c r="G5" s="406"/>
    </row>
    <row r="6" spans="1:8" ht="10.5" customHeight="1" x14ac:dyDescent="0.2">
      <c r="A6" s="394" t="s">
        <v>50</v>
      </c>
      <c r="B6" s="396" t="s">
        <v>354</v>
      </c>
      <c r="C6" s="397"/>
      <c r="D6" s="397"/>
      <c r="E6" s="397"/>
      <c r="F6" s="397"/>
      <c r="G6" s="181"/>
    </row>
    <row r="7" spans="1:8" ht="22.5" customHeight="1" x14ac:dyDescent="0.2">
      <c r="A7" s="395"/>
      <c r="B7" s="182" t="s">
        <v>355</v>
      </c>
      <c r="C7" s="182" t="s">
        <v>129</v>
      </c>
      <c r="D7" s="182" t="s">
        <v>356</v>
      </c>
      <c r="E7" s="182" t="s">
        <v>106</v>
      </c>
      <c r="F7" s="182" t="s">
        <v>108</v>
      </c>
      <c r="G7" s="183" t="s">
        <v>357</v>
      </c>
    </row>
    <row r="8" spans="1:8" s="259" customFormat="1" ht="17.25" customHeight="1" x14ac:dyDescent="0.2">
      <c r="A8" s="172" t="s">
        <v>341</v>
      </c>
      <c r="B8" s="257">
        <f>B9+B10+B11+B14+B15+B18</f>
        <v>32951112</v>
      </c>
      <c r="C8" s="256">
        <f>C9+C10+C11+C14+C15+C18</f>
        <v>-5574</v>
      </c>
      <c r="D8" s="257">
        <f>D9+D10+D11+D14+D15+D18</f>
        <v>32945538</v>
      </c>
      <c r="E8" s="257">
        <f>E9+E10+E11+E14+E15+E18</f>
        <v>7386540</v>
      </c>
      <c r="F8" s="257">
        <f t="shared" ref="F8" si="0">F9+F10+F11+F14+F15+F18</f>
        <v>7386540</v>
      </c>
      <c r="G8" s="257">
        <f>G9+G10+G11+G14+G15+G18</f>
        <v>25558998</v>
      </c>
      <c r="H8" s="258"/>
    </row>
    <row r="9" spans="1:8" ht="19.5" customHeight="1" x14ac:dyDescent="0.2">
      <c r="A9" s="179" t="s">
        <v>342</v>
      </c>
      <c r="B9" s="207">
        <v>15816534</v>
      </c>
      <c r="C9" s="207">
        <v>-2898</v>
      </c>
      <c r="D9" s="207">
        <f>B9+C9</f>
        <v>15813636</v>
      </c>
      <c r="E9" s="207">
        <v>3841001</v>
      </c>
      <c r="F9" s="207">
        <v>3841001</v>
      </c>
      <c r="G9" s="202">
        <f>D9-E9</f>
        <v>11972635</v>
      </c>
    </row>
    <row r="10" spans="1:8" ht="15.75" customHeight="1" x14ac:dyDescent="0.2">
      <c r="A10" s="178" t="s">
        <v>343</v>
      </c>
      <c r="B10" s="207">
        <v>17134578</v>
      </c>
      <c r="C10" s="207">
        <v>-2676</v>
      </c>
      <c r="D10" s="207">
        <f>B10+C10</f>
        <v>17131902</v>
      </c>
      <c r="E10" s="207">
        <v>3545539</v>
      </c>
      <c r="F10" s="207">
        <v>3545539</v>
      </c>
      <c r="G10" s="202">
        <f>D10-E10</f>
        <v>13586363</v>
      </c>
    </row>
    <row r="11" spans="1:8" ht="13.5" customHeight="1" x14ac:dyDescent="0.2">
      <c r="A11" s="178" t="s">
        <v>344</v>
      </c>
      <c r="B11" s="207">
        <v>0</v>
      </c>
      <c r="C11" s="207">
        <v>0</v>
      </c>
      <c r="D11" s="207">
        <v>0</v>
      </c>
      <c r="E11" s="207">
        <v>0</v>
      </c>
      <c r="F11" s="207">
        <v>0</v>
      </c>
      <c r="G11" s="202">
        <v>0</v>
      </c>
    </row>
    <row r="12" spans="1:8" x14ac:dyDescent="0.2">
      <c r="A12" s="175" t="s">
        <v>345</v>
      </c>
      <c r="B12" s="207">
        <v>0</v>
      </c>
      <c r="C12" s="207">
        <v>0</v>
      </c>
      <c r="D12" s="207">
        <f>B12+C12</f>
        <v>0</v>
      </c>
      <c r="E12" s="207">
        <v>0</v>
      </c>
      <c r="F12" s="202">
        <v>0</v>
      </c>
      <c r="G12" s="202">
        <f>D12-E12</f>
        <v>0</v>
      </c>
    </row>
    <row r="13" spans="1:8" ht="18" x14ac:dyDescent="0.2">
      <c r="A13" s="175" t="s">
        <v>346</v>
      </c>
      <c r="B13" s="207">
        <v>0</v>
      </c>
      <c r="C13" s="207">
        <v>0</v>
      </c>
      <c r="D13" s="207">
        <f>B13+C13</f>
        <v>0</v>
      </c>
      <c r="E13" s="207">
        <v>0</v>
      </c>
      <c r="F13" s="202">
        <v>0</v>
      </c>
      <c r="G13" s="202">
        <f>D13-E13</f>
        <v>0</v>
      </c>
    </row>
    <row r="14" spans="1:8" ht="15.75" customHeight="1" x14ac:dyDescent="0.2">
      <c r="A14" s="178" t="s">
        <v>347</v>
      </c>
      <c r="B14" s="207">
        <v>0</v>
      </c>
      <c r="C14" s="207">
        <v>0</v>
      </c>
      <c r="D14" s="207">
        <f>B14+C14</f>
        <v>0</v>
      </c>
      <c r="E14" s="207">
        <v>0</v>
      </c>
      <c r="F14" s="202">
        <v>0</v>
      </c>
      <c r="G14" s="202">
        <f>D14-E14</f>
        <v>0</v>
      </c>
    </row>
    <row r="15" spans="1:8" ht="27" x14ac:dyDescent="0.2">
      <c r="A15" s="178" t="s">
        <v>348</v>
      </c>
      <c r="B15" s="207">
        <f>B16+B17</f>
        <v>0</v>
      </c>
      <c r="C15" s="207">
        <f t="shared" ref="C15:G15" si="1">C16+C17</f>
        <v>0</v>
      </c>
      <c r="D15" s="207">
        <f>SUM(D16:D17)</f>
        <v>0</v>
      </c>
      <c r="E15" s="207">
        <f t="shared" si="1"/>
        <v>0</v>
      </c>
      <c r="F15" s="207">
        <f t="shared" si="1"/>
        <v>0</v>
      </c>
      <c r="G15" s="202">
        <f t="shared" si="1"/>
        <v>0</v>
      </c>
    </row>
    <row r="16" spans="1:8" ht="14.25" customHeight="1" x14ac:dyDescent="0.2">
      <c r="A16" s="175" t="s">
        <v>349</v>
      </c>
      <c r="B16" s="207">
        <v>0</v>
      </c>
      <c r="C16" s="207">
        <v>0</v>
      </c>
      <c r="D16" s="207">
        <f>B16+C16</f>
        <v>0</v>
      </c>
      <c r="E16" s="207">
        <v>0</v>
      </c>
      <c r="F16" s="207">
        <v>0</v>
      </c>
      <c r="G16" s="202">
        <f>D16-E16</f>
        <v>0</v>
      </c>
    </row>
    <row r="17" spans="1:7" ht="14.25" customHeight="1" x14ac:dyDescent="0.2">
      <c r="A17" s="175" t="s">
        <v>350</v>
      </c>
      <c r="B17" s="207">
        <v>0</v>
      </c>
      <c r="C17" s="207">
        <v>0</v>
      </c>
      <c r="D17" s="207">
        <f>B17+C17</f>
        <v>0</v>
      </c>
      <c r="E17" s="207">
        <v>0</v>
      </c>
      <c r="F17" s="207">
        <v>0</v>
      </c>
      <c r="G17" s="202">
        <f>D17-E17</f>
        <v>0</v>
      </c>
    </row>
    <row r="18" spans="1:7" x14ac:dyDescent="0.2">
      <c r="A18" s="178" t="s">
        <v>351</v>
      </c>
      <c r="B18" s="207">
        <v>0</v>
      </c>
      <c r="C18" s="207">
        <v>0</v>
      </c>
      <c r="D18" s="207">
        <f>B18+C18</f>
        <v>0</v>
      </c>
      <c r="E18" s="207">
        <v>0</v>
      </c>
      <c r="F18" s="207">
        <v>0</v>
      </c>
      <c r="G18" s="202">
        <f>D18-E18</f>
        <v>0</v>
      </c>
    </row>
    <row r="19" spans="1:7" ht="18" x14ac:dyDescent="0.2">
      <c r="A19" s="176" t="s">
        <v>352</v>
      </c>
      <c r="B19" s="206">
        <f>B20+B21+B22+B25+B26+B29</f>
        <v>575102711</v>
      </c>
      <c r="C19" s="206">
        <f>C20+C21+C22+C25+C26+C29</f>
        <v>3241</v>
      </c>
      <c r="D19" s="206">
        <f>D20+D21+D22+D25+D26+D29</f>
        <v>575105952</v>
      </c>
      <c r="E19" s="206">
        <f t="shared" ref="E19" si="2">E20+E21+E22+E25+E26+E29</f>
        <v>143737763</v>
      </c>
      <c r="F19" s="206">
        <f>F20+F21+F22+F25+F26+F29</f>
        <v>140998552</v>
      </c>
      <c r="G19" s="208">
        <f>G20+G21+G22+G25+G26+G29</f>
        <v>431368189</v>
      </c>
    </row>
    <row r="20" spans="1:7" ht="18" customHeight="1" x14ac:dyDescent="0.2">
      <c r="A20" s="178" t="s">
        <v>342</v>
      </c>
      <c r="B20" s="207">
        <v>187067419</v>
      </c>
      <c r="C20" s="207">
        <v>1054</v>
      </c>
      <c r="D20" s="207">
        <f>B20+C20</f>
        <v>187068473</v>
      </c>
      <c r="E20" s="202">
        <v>46754522</v>
      </c>
      <c r="F20" s="202">
        <v>45863521</v>
      </c>
      <c r="G20" s="202">
        <f>D20-E20</f>
        <v>140313951</v>
      </c>
    </row>
    <row r="21" spans="1:7" ht="18" customHeight="1" x14ac:dyDescent="0.2">
      <c r="A21" s="178" t="s">
        <v>343</v>
      </c>
      <c r="B21" s="207">
        <v>388035292</v>
      </c>
      <c r="C21" s="200">
        <v>2187</v>
      </c>
      <c r="D21" s="207">
        <f>B21+C21</f>
        <v>388037479</v>
      </c>
      <c r="E21" s="202">
        <v>96983241</v>
      </c>
      <c r="F21" s="202">
        <v>95135031</v>
      </c>
      <c r="G21" s="202">
        <f>D21-E21</f>
        <v>291054238</v>
      </c>
    </row>
    <row r="22" spans="1:7" ht="18" customHeight="1" x14ac:dyDescent="0.2">
      <c r="A22" s="178" t="s">
        <v>344</v>
      </c>
      <c r="B22" s="207">
        <f>B23+B24</f>
        <v>0</v>
      </c>
      <c r="C22" s="207">
        <f t="shared" ref="C22:F22" si="3">C23+C24</f>
        <v>0</v>
      </c>
      <c r="D22" s="207">
        <f>D23+D24</f>
        <v>0</v>
      </c>
      <c r="E22" s="207">
        <f t="shared" si="3"/>
        <v>0</v>
      </c>
      <c r="F22" s="207">
        <f t="shared" si="3"/>
        <v>0</v>
      </c>
      <c r="G22" s="202">
        <v>0</v>
      </c>
    </row>
    <row r="23" spans="1:7" ht="15.75" customHeight="1" x14ac:dyDescent="0.2">
      <c r="A23" s="175" t="s">
        <v>345</v>
      </c>
      <c r="B23" s="207">
        <v>0</v>
      </c>
      <c r="C23" s="207">
        <v>0</v>
      </c>
      <c r="D23" s="207">
        <f>B23+C23</f>
        <v>0</v>
      </c>
      <c r="E23" s="207">
        <v>0</v>
      </c>
      <c r="F23" s="207">
        <v>0</v>
      </c>
      <c r="G23" s="202">
        <f>D23-E23</f>
        <v>0</v>
      </c>
    </row>
    <row r="24" spans="1:7" ht="15.75" customHeight="1" x14ac:dyDescent="0.2">
      <c r="A24" s="175" t="s">
        <v>346</v>
      </c>
      <c r="B24" s="207">
        <v>0</v>
      </c>
      <c r="C24" s="207">
        <v>0</v>
      </c>
      <c r="D24" s="207">
        <f>B24+C24</f>
        <v>0</v>
      </c>
      <c r="E24" s="207">
        <v>0</v>
      </c>
      <c r="F24" s="207">
        <v>0</v>
      </c>
      <c r="G24" s="202">
        <f>D24-E24</f>
        <v>0</v>
      </c>
    </row>
    <row r="25" spans="1:7" ht="17.25" customHeight="1" x14ac:dyDescent="0.2">
      <c r="A25" s="178" t="s">
        <v>347</v>
      </c>
      <c r="B25" s="207">
        <v>0</v>
      </c>
      <c r="C25" s="207">
        <v>0</v>
      </c>
      <c r="D25" s="207">
        <f>B25+C25</f>
        <v>0</v>
      </c>
      <c r="E25" s="207">
        <v>0</v>
      </c>
      <c r="F25" s="207">
        <v>0</v>
      </c>
      <c r="G25" s="202">
        <f>D25-E25</f>
        <v>0</v>
      </c>
    </row>
    <row r="26" spans="1:7" ht="27.75" customHeight="1" x14ac:dyDescent="0.2">
      <c r="A26" s="178" t="s">
        <v>348</v>
      </c>
      <c r="B26" s="207">
        <f>B27+B28</f>
        <v>0</v>
      </c>
      <c r="C26" s="207">
        <f t="shared" ref="C26:F26" si="4">C27+C28</f>
        <v>0</v>
      </c>
      <c r="D26" s="207">
        <f>D27+D28</f>
        <v>0</v>
      </c>
      <c r="E26" s="207">
        <f t="shared" si="4"/>
        <v>0</v>
      </c>
      <c r="F26" s="207">
        <f t="shared" si="4"/>
        <v>0</v>
      </c>
      <c r="G26" s="202">
        <f>G27+G28</f>
        <v>0</v>
      </c>
    </row>
    <row r="27" spans="1:7" ht="15" customHeight="1" x14ac:dyDescent="0.2">
      <c r="A27" s="175" t="s">
        <v>349</v>
      </c>
      <c r="B27" s="207">
        <v>0</v>
      </c>
      <c r="C27" s="207">
        <v>0</v>
      </c>
      <c r="D27" s="207">
        <f>B27+C27</f>
        <v>0</v>
      </c>
      <c r="E27" s="207">
        <v>0</v>
      </c>
      <c r="F27" s="207">
        <v>0</v>
      </c>
      <c r="G27" s="202">
        <f>D27-E27</f>
        <v>0</v>
      </c>
    </row>
    <row r="28" spans="1:7" ht="15" customHeight="1" x14ac:dyDescent="0.2">
      <c r="A28" s="175" t="s">
        <v>350</v>
      </c>
      <c r="B28" s="207">
        <v>0</v>
      </c>
      <c r="C28" s="207">
        <v>0</v>
      </c>
      <c r="D28" s="207">
        <f>B28+C28</f>
        <v>0</v>
      </c>
      <c r="E28" s="207">
        <v>0</v>
      </c>
      <c r="F28" s="207">
        <v>0</v>
      </c>
      <c r="G28" s="202">
        <f>D28-E28</f>
        <v>0</v>
      </c>
    </row>
    <row r="29" spans="1:7" ht="16.5" customHeight="1" x14ac:dyDescent="0.2">
      <c r="A29" s="178" t="s">
        <v>351</v>
      </c>
      <c r="B29" s="207">
        <v>0</v>
      </c>
      <c r="C29" s="207">
        <v>0</v>
      </c>
      <c r="D29" s="207">
        <f>B29+C29</f>
        <v>0</v>
      </c>
      <c r="E29" s="207">
        <v>0</v>
      </c>
      <c r="F29" s="207">
        <v>0</v>
      </c>
      <c r="G29" s="202">
        <f>D29-E29</f>
        <v>0</v>
      </c>
    </row>
    <row r="30" spans="1:7" ht="18" x14ac:dyDescent="0.2">
      <c r="A30" s="180" t="s">
        <v>353</v>
      </c>
      <c r="B30" s="204">
        <f>B8+B19</f>
        <v>608053823</v>
      </c>
      <c r="C30" s="204">
        <f>C8+C19</f>
        <v>-2333</v>
      </c>
      <c r="D30" s="204">
        <f>D8+D19</f>
        <v>608051490</v>
      </c>
      <c r="E30" s="203">
        <f t="shared" ref="E30:F30" si="5">E8+E19</f>
        <v>151124303</v>
      </c>
      <c r="F30" s="203">
        <f t="shared" si="5"/>
        <v>148385092</v>
      </c>
      <c r="G30" s="199">
        <f>G8+G19</f>
        <v>456927187</v>
      </c>
    </row>
    <row r="31" spans="1:7" x14ac:dyDescent="0.2">
      <c r="A31" s="174"/>
      <c r="B31" s="145"/>
      <c r="C31" s="145"/>
      <c r="D31" s="145"/>
      <c r="E31" s="145"/>
      <c r="F31" s="145"/>
      <c r="G31" s="145"/>
    </row>
    <row r="32" spans="1:7" x14ac:dyDescent="0.2">
      <c r="A32" s="174"/>
      <c r="B32" s="145"/>
      <c r="C32" s="145"/>
      <c r="D32" s="145"/>
      <c r="E32" s="145"/>
      <c r="F32" s="145"/>
      <c r="G32" s="145"/>
    </row>
    <row r="33" spans="1:7" x14ac:dyDescent="0.2">
      <c r="A33" s="174"/>
      <c r="B33" s="145"/>
      <c r="C33" s="145"/>
      <c r="D33" s="145"/>
      <c r="E33" s="145"/>
      <c r="F33" s="145"/>
      <c r="G33" s="145"/>
    </row>
    <row r="34" spans="1:7" x14ac:dyDescent="0.2">
      <c r="A34" s="174"/>
      <c r="B34" s="145"/>
      <c r="C34" s="145"/>
      <c r="D34" s="145"/>
      <c r="E34" s="145"/>
      <c r="F34" s="145"/>
      <c r="G34" s="145"/>
    </row>
    <row r="35" spans="1:7" x14ac:dyDescent="0.2">
      <c r="A35" s="174"/>
      <c r="B35" s="145"/>
      <c r="C35" s="145"/>
      <c r="D35" s="145"/>
      <c r="E35" s="145"/>
      <c r="F35" s="145"/>
      <c r="G35" s="145"/>
    </row>
    <row r="36" spans="1:7" x14ac:dyDescent="0.2">
      <c r="A36" s="177"/>
      <c r="B36" s="177"/>
      <c r="C36" s="177"/>
      <c r="D36" s="177"/>
      <c r="E36" s="177"/>
      <c r="F36" s="177"/>
      <c r="G36" s="177"/>
    </row>
    <row r="37" spans="1:7" x14ac:dyDescent="0.2">
      <c r="A37" s="177"/>
      <c r="B37" s="177"/>
      <c r="C37" s="177"/>
      <c r="D37" s="177"/>
      <c r="E37" s="177"/>
      <c r="F37" s="177"/>
      <c r="G37" s="177"/>
    </row>
    <row r="38" spans="1:7" x14ac:dyDescent="0.2">
      <c r="A38" s="177"/>
      <c r="B38" s="177"/>
      <c r="C38" s="177"/>
      <c r="D38" s="177"/>
      <c r="E38" s="177"/>
      <c r="F38" s="177"/>
      <c r="G38" s="177"/>
    </row>
    <row r="39" spans="1:7" x14ac:dyDescent="0.2">
      <c r="A39" s="177"/>
      <c r="B39" s="177"/>
      <c r="C39" s="177"/>
      <c r="D39" s="177"/>
      <c r="E39" s="177"/>
      <c r="F39" s="177"/>
      <c r="G39" s="177"/>
    </row>
    <row r="40" spans="1:7" x14ac:dyDescent="0.2">
      <c r="A40" s="177"/>
      <c r="B40" s="177"/>
      <c r="C40" s="177"/>
      <c r="D40" s="177"/>
      <c r="E40" s="177"/>
      <c r="F40" s="177"/>
      <c r="G40" s="177"/>
    </row>
    <row r="44" spans="1:7" x14ac:dyDescent="0.2">
      <c r="B44" s="138"/>
      <c r="C44" s="138"/>
      <c r="D44" s="138"/>
      <c r="E44" s="138"/>
      <c r="F44" s="138"/>
      <c r="G44" s="13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Edith</cp:lastModifiedBy>
  <cp:lastPrinted>2019-04-09T19:43:15Z</cp:lastPrinted>
  <dcterms:created xsi:type="dcterms:W3CDTF">2016-11-15T19:19:05Z</dcterms:created>
  <dcterms:modified xsi:type="dcterms:W3CDTF">2019-04-25T22:30:44Z</dcterms:modified>
</cp:coreProperties>
</file>