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AUTÓNOMOS Y PODERES\TJA\"/>
    </mc:Choice>
  </mc:AlternateContent>
  <bookViews>
    <workbookView xWindow="-120" yWindow="-120" windowWidth="29040" windowHeight="15840" firstSheet="2" activeTab="2"/>
  </bookViews>
  <sheets>
    <sheet name="FORMATO 1" sheetId="1" r:id="rId1"/>
    <sheet name="FORMATO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1'!$D$9:$J$86</definedName>
    <definedName name="_xlnm.Print_Area" localSheetId="2">'FORMATO 3'!$C$5:$M$33</definedName>
    <definedName name="_xlnm.Print_Area" localSheetId="3">'FORMATO 4'!$C$5:$G$94</definedName>
    <definedName name="_xlnm.Print_Area" localSheetId="4">'FORMATO 5'!$C$4:$K$104</definedName>
    <definedName name="_xlnm.Print_Area" localSheetId="5">'FORMATO 6A'!$C$3:$J$90</definedName>
    <definedName name="_xlnm.Print_Area" localSheetId="6">'FORMATO 6B'!$C$5:$I$51</definedName>
    <definedName name="_xlnm.Print_Area" localSheetId="7">'FORMATO 6C'!$C$4:$J$102</definedName>
    <definedName name="_xlnm.Print_Area" localSheetId="8">'FORMATO 6D'!$C$3:$I$42</definedName>
    <definedName name="_xlnm.Print_Area" localSheetId="1">FORMATO2!$C$4:$K$53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2" l="1"/>
  <c r="F18" i="12"/>
  <c r="H13" i="10"/>
  <c r="G39" i="10"/>
  <c r="G38" i="10"/>
  <c r="E23" i="6"/>
  <c r="E19" i="6"/>
  <c r="G19" i="6"/>
  <c r="F23" i="6"/>
  <c r="F32" i="6" s="1"/>
  <c r="F19" i="6"/>
  <c r="F28" i="6"/>
  <c r="E32" i="6"/>
  <c r="J19" i="1" l="1"/>
  <c r="I37" i="10" l="1"/>
  <c r="G37" i="10"/>
  <c r="J37" i="10" s="1"/>
  <c r="I18" i="14"/>
  <c r="G16" i="12"/>
  <c r="F19" i="12"/>
  <c r="F20" i="12"/>
  <c r="F21" i="12"/>
  <c r="F22" i="12"/>
  <c r="F23" i="12"/>
  <c r="F24" i="12"/>
  <c r="F25" i="12"/>
  <c r="F26" i="12"/>
  <c r="F27" i="12"/>
  <c r="F28" i="12"/>
  <c r="F16" i="12"/>
  <c r="D16" i="12"/>
  <c r="E18" i="14" s="1"/>
  <c r="I38" i="10"/>
  <c r="I36" i="10"/>
  <c r="I35" i="10"/>
  <c r="I28" i="10"/>
  <c r="I22" i="10"/>
  <c r="I16" i="10"/>
  <c r="I15" i="10"/>
  <c r="I14" i="10"/>
  <c r="K21" i="8"/>
  <c r="K18" i="8"/>
  <c r="K17" i="8"/>
  <c r="I52" i="8"/>
  <c r="I16" i="12" l="1"/>
  <c r="H18" i="14"/>
  <c r="I13" i="10"/>
  <c r="H21" i="10"/>
  <c r="I21" i="10" s="1"/>
  <c r="G55" i="10"/>
  <c r="J55" i="10" s="1"/>
  <c r="G23" i="6" l="1"/>
  <c r="I74" i="1"/>
  <c r="H19" i="8" l="1"/>
  <c r="H18" i="8"/>
  <c r="H17" i="8"/>
  <c r="K19" i="8"/>
  <c r="H23" i="8"/>
  <c r="K23" i="8" s="1"/>
  <c r="H21" i="8"/>
  <c r="G69" i="6"/>
  <c r="F69" i="6"/>
  <c r="J66" i="10"/>
  <c r="J65" i="10"/>
  <c r="J62" i="10"/>
  <c r="J61" i="10"/>
  <c r="J60" i="10"/>
  <c r="J59" i="10"/>
  <c r="J58" i="10"/>
  <c r="J57" i="10"/>
  <c r="G41" i="10"/>
  <c r="J41" i="10" s="1"/>
  <c r="G40" i="10"/>
  <c r="J40" i="10" s="1"/>
  <c r="J39" i="10"/>
  <c r="J38" i="10"/>
  <c r="G36" i="10"/>
  <c r="J36" i="10" s="1"/>
  <c r="J35" i="10"/>
  <c r="G34" i="10"/>
  <c r="J34" i="10" s="1"/>
  <c r="G33" i="10"/>
  <c r="J33" i="10" s="1"/>
  <c r="G31" i="10"/>
  <c r="G30" i="10"/>
  <c r="G29" i="10"/>
  <c r="G28" i="10"/>
  <c r="G27" i="10"/>
  <c r="G26" i="10"/>
  <c r="G24" i="10"/>
  <c r="G22" i="10"/>
  <c r="J22" i="10" s="1"/>
  <c r="G18" i="10"/>
  <c r="G17" i="10"/>
  <c r="G16" i="10"/>
  <c r="G15" i="10"/>
  <c r="G63" i="10"/>
  <c r="J63" i="10" s="1"/>
  <c r="G56" i="10"/>
  <c r="J56" i="10" s="1"/>
  <c r="J53" i="10" l="1"/>
  <c r="K52" i="8"/>
  <c r="K79" i="8" l="1"/>
  <c r="J61" i="14"/>
  <c r="J59" i="14"/>
  <c r="I35" i="12"/>
  <c r="J81" i="10"/>
  <c r="J78" i="10"/>
  <c r="G53" i="10" l="1"/>
  <c r="F53" i="10"/>
  <c r="J18" i="10"/>
  <c r="J20" i="10"/>
  <c r="J19" i="10"/>
  <c r="J17" i="10"/>
  <c r="J16" i="10"/>
  <c r="J15" i="10"/>
  <c r="J14" i="10"/>
  <c r="G13" i="10" l="1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6" i="8"/>
  <c r="I46" i="8"/>
  <c r="G46" i="8"/>
  <c r="K102" i="8"/>
  <c r="J102" i="8"/>
  <c r="I102" i="8"/>
  <c r="H102" i="8"/>
  <c r="G102" i="8"/>
  <c r="F102" i="8"/>
  <c r="K91" i="8"/>
  <c r="J91" i="8"/>
  <c r="I91" i="8"/>
  <c r="H91" i="8"/>
  <c r="G91" i="8"/>
  <c r="F91" i="8"/>
  <c r="K80" i="8"/>
  <c r="J80" i="8"/>
  <c r="I80" i="8"/>
  <c r="H80" i="8"/>
  <c r="G80" i="8"/>
  <c r="F80" i="8"/>
  <c r="J75" i="8"/>
  <c r="I75" i="8"/>
  <c r="H75" i="8"/>
  <c r="G75" i="8"/>
  <c r="K75" i="8" s="1"/>
  <c r="F75" i="8"/>
  <c r="K58" i="8"/>
  <c r="J58" i="8"/>
  <c r="I58" i="8"/>
  <c r="H58" i="8"/>
  <c r="G58" i="8"/>
  <c r="F58" i="8"/>
  <c r="G81" i="6"/>
  <c r="G93" i="6" s="1"/>
  <c r="F81" i="6"/>
  <c r="F93" i="6" s="1"/>
  <c r="E81" i="6"/>
  <c r="E93" i="6" s="1"/>
  <c r="G63" i="6"/>
  <c r="F63" i="6"/>
  <c r="E63" i="6"/>
  <c r="G51" i="6"/>
  <c r="F51" i="6"/>
  <c r="E51" i="6"/>
  <c r="G47" i="6"/>
  <c r="F47" i="6"/>
  <c r="E47" i="6"/>
  <c r="F68" i="1"/>
  <c r="E68" i="1"/>
  <c r="J80" i="1"/>
  <c r="I80" i="1"/>
  <c r="J74" i="1"/>
  <c r="J66" i="1"/>
  <c r="I66" i="1"/>
  <c r="J83" i="1" l="1"/>
  <c r="E55" i="6"/>
  <c r="F91" i="6"/>
  <c r="F88" i="8"/>
  <c r="J88" i="8"/>
  <c r="I88" i="8"/>
  <c r="H88" i="8"/>
  <c r="K88" i="8"/>
  <c r="G88" i="8"/>
  <c r="F55" i="6"/>
  <c r="G55" i="6"/>
  <c r="G91" i="6"/>
  <c r="E91" i="6"/>
  <c r="I83" i="1"/>
  <c r="F42" i="10" l="1"/>
  <c r="F25" i="10"/>
  <c r="F20" i="10"/>
  <c r="F19" i="10"/>
  <c r="G42" i="10"/>
  <c r="H42" i="10"/>
  <c r="I42" i="10"/>
  <c r="I32" i="10" s="1"/>
  <c r="J18" i="8" l="1"/>
  <c r="J17" i="8"/>
  <c r="H46" i="8"/>
  <c r="K48" i="8"/>
  <c r="J48" i="8"/>
  <c r="I48" i="8"/>
  <c r="H48" i="8"/>
  <c r="G48" i="8"/>
  <c r="F48" i="8"/>
  <c r="F48" i="1"/>
  <c r="F41" i="1"/>
  <c r="J52" i="8" l="1"/>
  <c r="J94" i="8" s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G33" i="12"/>
  <c r="G50" i="12" s="1"/>
  <c r="F33" i="12"/>
  <c r="E33" i="12"/>
  <c r="D33" i="12"/>
  <c r="G32" i="10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H32" i="10"/>
  <c r="F32" i="10"/>
  <c r="E32" i="10"/>
  <c r="F21" i="10"/>
  <c r="H13" i="16"/>
  <c r="F13" i="10"/>
  <c r="E14" i="16" s="1"/>
  <c r="E13" i="16" s="1"/>
  <c r="E13" i="10"/>
  <c r="D13" i="16" s="1"/>
  <c r="H52" i="8"/>
  <c r="H94" i="8" s="1"/>
  <c r="K37" i="8"/>
  <c r="J37" i="8"/>
  <c r="I37" i="8"/>
  <c r="H37" i="8"/>
  <c r="G37" i="8"/>
  <c r="F37" i="8"/>
  <c r="F52" i="8"/>
  <c r="F94" i="8" s="1"/>
  <c r="G37" i="6"/>
  <c r="F37" i="6"/>
  <c r="E37" i="6"/>
  <c r="G14" i="6"/>
  <c r="G62" i="6" s="1"/>
  <c r="F14" i="6"/>
  <c r="E14" i="6"/>
  <c r="E62" i="6" s="1"/>
  <c r="M24" i="5"/>
  <c r="L24" i="5"/>
  <c r="K24" i="5"/>
  <c r="J24" i="5"/>
  <c r="G24" i="5"/>
  <c r="M17" i="5"/>
  <c r="L17" i="5"/>
  <c r="K17" i="5"/>
  <c r="J17" i="5"/>
  <c r="J30" i="5" s="1"/>
  <c r="I17" i="5"/>
  <c r="G17" i="5"/>
  <c r="K16" i="3"/>
  <c r="J16" i="3"/>
  <c r="H16" i="3"/>
  <c r="G16" i="3"/>
  <c r="K20" i="3"/>
  <c r="J20" i="3"/>
  <c r="H20" i="3"/>
  <c r="G20" i="3"/>
  <c r="J52" i="1"/>
  <c r="I52" i="1"/>
  <c r="J48" i="1"/>
  <c r="I48" i="1"/>
  <c r="F51" i="1"/>
  <c r="E51" i="1"/>
  <c r="E48" i="1"/>
  <c r="E41" i="1"/>
  <c r="J41" i="1"/>
  <c r="J37" i="1"/>
  <c r="I37" i="1"/>
  <c r="J33" i="1"/>
  <c r="I33" i="1"/>
  <c r="J29" i="1"/>
  <c r="G15" i="3" l="1"/>
  <c r="G26" i="3" s="1"/>
  <c r="J15" i="3"/>
  <c r="J26" i="3" s="1"/>
  <c r="F12" i="10"/>
  <c r="F90" i="10" s="1"/>
  <c r="K15" i="3"/>
  <c r="K26" i="3" s="1"/>
  <c r="F26" i="3"/>
  <c r="K30" i="5"/>
  <c r="I33" i="12"/>
  <c r="F50" i="12"/>
  <c r="H15" i="3"/>
  <c r="H26" i="3" s="1"/>
  <c r="J64" i="10"/>
  <c r="D40" i="16"/>
  <c r="H40" i="16"/>
  <c r="G30" i="5"/>
  <c r="I30" i="5"/>
  <c r="M30" i="5"/>
  <c r="F62" i="6"/>
  <c r="J32" i="10"/>
  <c r="L30" i="5"/>
  <c r="G52" i="8"/>
  <c r="E40" i="16"/>
  <c r="F40" i="16"/>
  <c r="J13" i="10"/>
  <c r="K94" i="8"/>
  <c r="E41" i="6"/>
  <c r="I12" i="10"/>
  <c r="I90" i="10" s="1"/>
  <c r="H12" i="10"/>
  <c r="H90" i="10" s="1"/>
  <c r="E12" i="10"/>
  <c r="E90" i="10" s="1"/>
  <c r="G28" i="6"/>
  <c r="G29" i="6" s="1"/>
  <c r="J56" i="1"/>
  <c r="J67" i="1" s="1"/>
  <c r="F56" i="1"/>
  <c r="F69" i="1" s="1"/>
  <c r="I56" i="1"/>
  <c r="I67" i="1" s="1"/>
  <c r="E56" i="1"/>
  <c r="E69" i="1" s="1"/>
  <c r="J31" i="10"/>
  <c r="J84" i="1" l="1"/>
  <c r="E24" i="3"/>
  <c r="E26" i="3" s="1"/>
  <c r="G32" i="6"/>
  <c r="G41" i="6" s="1"/>
  <c r="G71" i="6"/>
  <c r="G72" i="6"/>
  <c r="F71" i="6"/>
  <c r="F72" i="6" s="1"/>
  <c r="I84" i="1"/>
  <c r="E16" i="12"/>
  <c r="G13" i="16"/>
  <c r="G40" i="16" s="1"/>
  <c r="I14" i="16"/>
  <c r="J30" i="10"/>
  <c r="J29" i="10"/>
  <c r="J28" i="10"/>
  <c r="F41" i="6" l="1"/>
  <c r="I16" i="14"/>
  <c r="H50" i="12"/>
  <c r="F18" i="14"/>
  <c r="F16" i="14" s="1"/>
  <c r="E50" i="12"/>
  <c r="E16" i="14"/>
  <c r="D50" i="12"/>
  <c r="J27" i="10"/>
  <c r="F101" i="14" l="1"/>
  <c r="F15" i="14"/>
  <c r="E101" i="14"/>
  <c r="E15" i="14"/>
  <c r="I101" i="14"/>
  <c r="I15" i="14"/>
  <c r="H16" i="14"/>
  <c r="J26" i="10"/>
  <c r="H101" i="14" l="1"/>
  <c r="H15" i="14"/>
  <c r="J25" i="10"/>
  <c r="J24" i="10" l="1"/>
  <c r="J21" i="10" s="1"/>
  <c r="G21" i="10" l="1"/>
  <c r="G12" i="10" l="1"/>
  <c r="G90" i="10" s="1"/>
  <c r="J12" i="10" l="1"/>
  <c r="I13" i="16"/>
  <c r="I40" i="16" s="1"/>
  <c r="J90" i="10" l="1"/>
  <c r="I17" i="12"/>
  <c r="I50" i="12" s="1"/>
  <c r="G18" i="14"/>
  <c r="J18" i="14" l="1"/>
  <c r="G16" i="14"/>
  <c r="G15" i="14" s="1"/>
  <c r="G101" i="14" l="1"/>
  <c r="J16" i="14"/>
  <c r="I94" i="8"/>
  <c r="J101" i="14" l="1"/>
  <c r="J15" i="14"/>
</calcChain>
</file>

<file path=xl/sharedStrings.xml><?xml version="1.0" encoding="utf-8"?>
<sst xmlns="http://schemas.openxmlformats.org/spreadsheetml/2006/main" count="749" uniqueCount="559">
  <si>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</si>
  <si>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</si>
  <si>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</si>
  <si>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</si>
  <si>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</si>
  <si>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</si>
  <si>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</si>
  <si>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</si>
  <si>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</si>
  <si>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</si>
  <si>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</si>
  <si>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</si>
  <si>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</si>
  <si>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</si>
  <si>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</si>
  <si>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</si>
  <si>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</si>
  <si>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</si>
  <si>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</si>
  <si>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</si>
  <si>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</si>
  <si>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</si>
  <si>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</si>
  <si>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</si>
  <si>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</si>
  <si>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</si>
  <si>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</si>
  <si>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</si>
  <si>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</si>
  <si>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</si>
  <si>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</si>
  <si>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</si>
  <si>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</si>
  <si>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</si>
  <si>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</si>
  <si>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</si>
  <si>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</si>
  <si>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</si>
  <si>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</si>
  <si>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</si>
  <si>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</si>
  <si>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</si>
  <si>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</si>
  <si>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</si>
  <si>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</si>
  <si>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</si>
  <si>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</si>
  <si>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</si>
  <si>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</si>
  <si>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</si>
  <si>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</si>
  <si>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</si>
  <si>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</si>
  <si>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</si>
  <si>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</si>
  <si>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</si>
  <si>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</si>
  <si>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</si>
  <si>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</si>
  <si>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</si>
  <si>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</si>
  <si>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</si>
  <si>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</si>
  <si>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</si>
  <si>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</si>
  <si>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</si>
  <si>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</si>
  <si>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</si>
  <si>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</si>
  <si>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</si>
  <si>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</si>
  <si>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</si>
  <si>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</si>
  <si>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</si>
  <si>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</si>
  <si>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</si>
  <si>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</si>
  <si>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</si>
  <si>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</si>
  <si>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</si>
  <si>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</si>
  <si>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</si>
  <si>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</si>
  <si>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</si>
  <si>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</si>
  <si>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</si>
  <si>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</si>
  <si>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</si>
  <si>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</si>
  <si>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</si>
  <si>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</si>
  <si>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</si>
  <si>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</si>
  <si>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</si>
  <si>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</si>
  <si>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</si>
  <si>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</si>
  <si>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</si>
  <si>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</si>
  <si>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</si>
  <si>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</si>
  <si>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</si>
  <si>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</si>
  <si>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</si>
  <si>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</si>
  <si>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</si>
  <si>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</si>
  <si>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</si>
  <si>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</si>
  <si>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</si>
  <si>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</si>
  <si>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</si>
  <si>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</si>
  <si>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</si>
  <si>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</si>
  <si>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</si>
  <si>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</si>
  <si>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</si>
  <si>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</si>
  <si>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</si>
  <si>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</si>
  <si>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</si>
  <si>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</si>
  <si>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</si>
  <si>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</si>
  <si>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</si>
  <si>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</si>
  <si>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</si>
  <si>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</si>
  <si>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</si>
  <si>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</si>
  <si>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</si>
  <si>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</si>
  <si>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</si>
  <si>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</si>
  <si>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</si>
  <si>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</si>
  <si>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</si>
  <si>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</si>
  <si>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</si>
  <si>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</si>
  <si>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</si>
  <si>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</si>
  <si>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</si>
  <si>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</si>
  <si>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</si>
  <si>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</si>
  <si>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</si>
  <si>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</si>
  <si>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</si>
  <si>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</si>
  <si>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</si>
  <si>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</si>
  <si>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</si>
  <si>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</si>
  <si>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</si>
  <si>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</si>
  <si>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</si>
  <si>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</si>
  <si>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</si>
  <si>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</si>
  <si>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</si>
  <si>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</si>
  <si>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</si>
  <si>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</si>
  <si>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</si>
  <si>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</si>
  <si>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</si>
  <si>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</si>
  <si>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</si>
  <si>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</si>
  <si>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</si>
  <si>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</si>
  <si>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</si>
  <si>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</si>
  <si>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</si>
  <si>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</si>
  <si>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</si>
  <si>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</si>
  <si>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</si>
  <si>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</si>
  <si>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</si>
  <si>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</si>
  <si>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</si>
  <si>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</si>
  <si>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</si>
  <si>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</si>
  <si>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</si>
  <si>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</si>
  <si>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</si>
  <si>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</si>
  <si>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</si>
  <si>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</si>
  <si>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</si>
  <si>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</si>
  <si>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</si>
  <si>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</si>
  <si>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</si>
  <si>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</si>
  <si>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</si>
  <si>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</si>
  <si>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</si>
  <si>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</si>
  <si>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</si>
  <si>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</si>
  <si>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</si>
  <si>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</si>
  <si>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</si>
  <si>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</si>
  <si>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</si>
  <si>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</si>
  <si>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</si>
  <si>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</si>
  <si>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</si>
  <si>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</si>
  <si>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</si>
  <si>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</si>
  <si>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</si>
  <si>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</si>
  <si>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</si>
  <si>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</si>
  <si>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</si>
  <si>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</si>
  <si>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</si>
  <si>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</si>
  <si>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</si>
  <si>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</si>
  <si>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</si>
  <si>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</si>
  <si>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</si>
  <si>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</si>
  <si>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</si>
  <si>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</si>
  <si>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</si>
  <si>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</si>
  <si>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</si>
  <si>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</si>
  <si>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</si>
  <si>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</si>
  <si>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</si>
  <si>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</si>
  <si>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</si>
  <si>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</si>
  <si>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</si>
  <si>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</si>
  <si>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</si>
  <si>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</si>
  <si>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</si>
  <si>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</si>
  <si>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</si>
  <si>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</si>
  <si>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</si>
  <si>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</si>
  <si>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</si>
  <si>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</si>
  <si>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</si>
  <si>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</si>
  <si>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</si>
  <si>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</si>
  <si>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</si>
  <si>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</si>
  <si>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</si>
  <si>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</si>
  <si>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</si>
  <si>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</si>
  <si>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</si>
  <si>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</si>
  <si>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</si>
  <si>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</si>
  <si>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</si>
  <si>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</si>
  <si>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</si>
  <si>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</si>
  <si>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</si>
  <si>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</si>
  <si>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</si>
  <si>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</si>
  <si>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</si>
  <si>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</si>
  <si>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</si>
  <si>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</si>
  <si>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</si>
  <si>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</si>
  <si>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</si>
  <si>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</si>
  <si>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</si>
  <si>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</si>
  <si>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</si>
  <si>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</si>
  <si>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</si>
  <si>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</si>
  <si>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</si>
  <si>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</si>
  <si>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</si>
  <si>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</si>
  <si>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</si>
  <si>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</si>
  <si>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</si>
  <si>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</si>
  <si>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</si>
  <si>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</si>
  <si>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</si>
  <si>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</si>
  <si>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</si>
  <si>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</si>
  <si>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</si>
  <si>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</si>
  <si>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</si>
  <si>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</si>
  <si>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</si>
  <si>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</si>
  <si>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</si>
  <si>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</si>
  <si>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</si>
  <si>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</si>
  <si>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</si>
  <si>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</si>
  <si>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</si>
  <si>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</si>
  <si>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</si>
  <si>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</si>
  <si>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</si>
  <si>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</si>
  <si>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</si>
  <si>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</si>
  <si>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</si>
  <si>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</si>
  <si>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</si>
  <si>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</si>
  <si>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</si>
  <si>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</si>
  <si>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</si>
  <si>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</si>
  <si>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</si>
  <si>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</si>
  <si>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</si>
  <si>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</si>
  <si>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</si>
  <si>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</si>
  <si>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</si>
  <si>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</si>
  <si>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</si>
  <si>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</si>
  <si>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</si>
  <si>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</si>
  <si>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</si>
  <si>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</si>
  <si>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</si>
  <si>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</si>
  <si>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</si>
  <si>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</si>
  <si>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</si>
  <si>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</si>
  <si>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</si>
  <si>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</si>
  <si>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</si>
  <si>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</si>
  <si>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</si>
  <si>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</si>
  <si>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</si>
  <si>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</si>
  <si>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</si>
  <si>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</si>
  <si>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</si>
  <si>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</si>
  <si>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</si>
  <si>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</si>
  <si>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</si>
  <si>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</si>
  <si>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</si>
  <si>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</si>
  <si>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</si>
  <si>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</si>
  <si>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</si>
  <si>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</si>
  <si>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</si>
  <si>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</si>
  <si>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</si>
  <si>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</si>
  <si>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</si>
  <si>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</si>
  <si>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</si>
  <si>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</si>
  <si>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</si>
  <si>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</si>
  <si>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</si>
  <si>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</si>
  <si>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</si>
  <si>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</si>
  <si>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</si>
  <si>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</si>
  <si>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</si>
  <si>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</si>
  <si>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</si>
  <si>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</si>
  <si>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</si>
  <si>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</si>
  <si>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</si>
  <si>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</si>
  <si>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</si>
  <si>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</si>
  <si>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</si>
  <si>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</si>
  <si>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</si>
  <si>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</si>
  <si>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</si>
  <si>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</si>
  <si>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</si>
  <si>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</si>
  <si>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</si>
  <si>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</si>
  <si>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</si>
  <si>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</si>
  <si>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</si>
  <si>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</si>
  <si>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</si>
  <si>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</si>
  <si>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</si>
  <si>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</si>
  <si>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</si>
  <si>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</si>
  <si>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</si>
  <si>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</si>
  <si>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</si>
  <si>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</si>
  <si>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</si>
  <si>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</si>
  <si>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</si>
  <si>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</si>
  <si>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</si>
  <si>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</si>
  <si>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</si>
  <si>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</si>
  <si>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</si>
  <si>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</si>
  <si>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</si>
  <si>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</si>
  <si>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</si>
  <si>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</si>
  <si>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</si>
  <si>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</si>
  <si>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</si>
  <si>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</si>
  <si>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</si>
  <si>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</si>
  <si>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</si>
  <si>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</si>
  <si>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</si>
  <si>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</si>
  <si>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</si>
  <si>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</si>
  <si>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</si>
  <si>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</si>
  <si>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</si>
  <si>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</si>
  <si>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</si>
  <si>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</si>
  <si>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</si>
  <si>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</si>
  <si>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</si>
  <si>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</si>
  <si>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</si>
  <si>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</si>
  <si>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</si>
  <si>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</si>
  <si>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</si>
  <si>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</si>
  <si>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</si>
  <si>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</si>
  <si>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</si>
  <si>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</si>
  <si>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</si>
  <si>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</si>
  <si>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</si>
  <si>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</si>
  <si>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</si>
  <si>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</si>
  <si>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</si>
  <si>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</si>
  <si>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</si>
  <si>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</si>
  <si>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</si>
  <si>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</si>
  <si>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</si>
  <si>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</si>
  <si>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</si>
  <si>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</si>
  <si>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</si>
  <si>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</si>
  <si>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</si>
  <si>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</si>
  <si>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</si>
  <si>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</si>
  <si>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</si>
  <si>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</si>
  <si>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</si>
  <si>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</si>
  <si>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</si>
  <si>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</si>
  <si>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</si>
  <si>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</si>
  <si>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</si>
  <si>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</si>
  <si>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</si>
  <si>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</si>
  <si>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</si>
  <si>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</si>
  <si>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</si>
  <si>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</si>
  <si>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</si>
  <si>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</si>
  <si>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Z</t>
  </si>
  <si>
    <t>Del 1 de enero al  31 de septiembre de 2017 (b)</t>
  </si>
  <si>
    <t>Diciembre</t>
  </si>
  <si>
    <t>Tribunal de Justicia Administrativa del Estado de Tlaxcala</t>
  </si>
  <si>
    <t xml:space="preserve">Al 31 de diciembre de 2018 y al 31 de marzo de 2019 </t>
  </si>
  <si>
    <t>31 de marzo de 2019</t>
  </si>
  <si>
    <t>31 de diciembre de 2018</t>
  </si>
  <si>
    <t>Tribunal de Justicia Administrtiva del Estado de Tlaxcala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</si>
  <si>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</si>
  <si>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</si>
  <si>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</si>
  <si>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</si>
  <si>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</si>
  <si>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</si>
  <si>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</si>
  <si>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</si>
  <si>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01 PLENO</t>
  </si>
  <si>
    <t>02 PRESIDENCIA</t>
  </si>
  <si>
    <t>03 DIRECCION ADMINISTRATIVA</t>
  </si>
  <si>
    <t>04 CONTRALORIA</t>
  </si>
  <si>
    <t>05 SECRETARIA GENERAL  ACUARDOS</t>
  </si>
  <si>
    <t>06 DIRECCION JURIDICA</t>
  </si>
  <si>
    <t>07 DIRECCION DE TEGNOLOGIAS DE LA INFORMACION, TRANSPARENCIA Y PROTECCION DE DATOS PERSONALES</t>
  </si>
  <si>
    <t>08 DEPARTAMENTO DE COMPILACION, SISTEMATIZACION GESTION DOCUMENTAL EDITORIAL Y BIBLIOTECA</t>
  </si>
  <si>
    <t>09 PONENCIA UNO</t>
  </si>
  <si>
    <t>10 PONENCIA DOS</t>
  </si>
  <si>
    <t>11 PONENCIA TRES</t>
  </si>
  <si>
    <t>12 RECURSOS HUMANOS Y MATERIALES</t>
  </si>
  <si>
    <t>13 MODULO MEDICO</t>
  </si>
  <si>
    <t>14 ARCHIVO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</si>
  <si>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</si>
  <si>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</si>
  <si>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</si>
  <si>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Del 1 de enero  al 30 de junio de 2019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</si>
  <si>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</si>
  <si>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</si>
  <si>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</si>
  <si>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</si>
  <si>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</si>
  <si>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</si>
  <si>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</si>
  <si>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Del 1 de enero al 30 de junio de 2019</t>
  </si>
  <si>
    <t>BALANCE PRESUPUESTARIO LDF (F4)</t>
  </si>
  <si>
    <t>Del 1 de enero al 30 junio de  de 2019</t>
  </si>
  <si>
    <t>Del 1 de enero al 30 junio  de 2019</t>
  </si>
  <si>
    <t>Del 1 de enero al 30 de junio de 2019</t>
  </si>
  <si>
    <t>Del 1 de enero Al 30 de junio de 2019</t>
  </si>
  <si>
    <t>Del 1 de enero al 31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</si>
</sst>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6"/>
      <name val="Courier New"/>
    </font>
    <font>
      <sz val="9"/>
      <color rgb="FF000000"/>
      <name val="Courier New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9" xfId="0" applyFont="1" applyFill="1" applyBorder="1"/>
    <xf numFmtId="0" fontId="4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25" xfId="0" applyFont="1" applyFill="1" applyBorder="1"/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justify" vertical="center" wrapText="1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1" fillId="3" borderId="0" xfId="0" applyFont="1" applyFill="1" applyBorder="1"/>
    <xf numFmtId="0" fontId="1" fillId="0" borderId="25" xfId="0" applyFont="1" applyBorder="1"/>
    <xf numFmtId="0" fontId="1" fillId="0" borderId="17" xfId="0" applyFont="1" applyBorder="1"/>
    <xf numFmtId="0" fontId="1" fillId="0" borderId="19" xfId="0" applyFont="1" applyBorder="1"/>
    <xf numFmtId="0" fontId="4" fillId="3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/>
    </xf>
    <xf numFmtId="0" fontId="0" fillId="0" borderId="19" xfId="0" applyBorder="1"/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right" vertical="center" wrapText="1"/>
    </xf>
    <xf numFmtId="0" fontId="7" fillId="3" borderId="30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4" fontId="1" fillId="3" borderId="14" xfId="0" applyNumberFormat="1" applyFont="1" applyFill="1" applyBorder="1"/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3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1" fillId="3" borderId="19" xfId="0" applyNumberFormat="1" applyFont="1" applyFill="1" applyBorder="1"/>
    <xf numFmtId="4" fontId="1" fillId="3" borderId="17" xfId="0" applyNumberFormat="1" applyFont="1" applyFill="1" applyBorder="1"/>
    <xf numFmtId="4" fontId="1" fillId="3" borderId="25" xfId="0" applyNumberFormat="1" applyFont="1" applyFill="1" applyBorder="1"/>
    <xf numFmtId="0" fontId="4" fillId="3" borderId="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4" fontId="8" fillId="3" borderId="14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4" fontId="10" fillId="0" borderId="28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left" vertical="center" wrapText="1"/>
    </xf>
    <xf numFmtId="4" fontId="10" fillId="0" borderId="28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11" fillId="3" borderId="31" xfId="0" applyFont="1" applyFill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justify" vertical="center" wrapText="1"/>
    </xf>
    <xf numFmtId="4" fontId="11" fillId="0" borderId="19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0" xfId="0"/>
    <xf numFmtId="0" fontId="12" fillId="4" borderId="16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7" fillId="3" borderId="16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justify" vertical="top" wrapText="1"/>
    </xf>
    <xf numFmtId="3" fontId="12" fillId="4" borderId="16" xfId="0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justify" vertical="center" wrapText="1"/>
    </xf>
    <xf numFmtId="0" fontId="17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7" fillId="5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8" fillId="5" borderId="17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justify" vertical="top"/>
    </xf>
    <xf numFmtId="43" fontId="4" fillId="3" borderId="16" xfId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left" vertical="center" indent="5"/>
    </xf>
    <xf numFmtId="0" fontId="7" fillId="3" borderId="0" xfId="0" applyFont="1" applyFill="1" applyBorder="1" applyAlignment="1">
      <alignment vertical="center"/>
    </xf>
    <xf numFmtId="0" fontId="9" fillId="0" borderId="23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4" fontId="8" fillId="3" borderId="35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wrapText="1"/>
    </xf>
    <xf numFmtId="4" fontId="10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left" vertical="top"/>
    </xf>
    <xf numFmtId="4" fontId="8" fillId="3" borderId="16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top" wrapText="1" indent="45"/>
    </xf>
    <xf numFmtId="2" fontId="4" fillId="3" borderId="4" xfId="1" applyNumberFormat="1" applyFont="1" applyFill="1" applyBorder="1" applyAlignment="1">
      <alignment horizontal="right" vertical="center" wrapText="1"/>
    </xf>
    <xf numFmtId="4" fontId="20" fillId="0" borderId="4" xfId="0" applyNumberFormat="1" applyFont="1" applyBorder="1" applyAlignment="1">
      <alignment vertical="top" shrinkToFit="1"/>
    </xf>
    <xf numFmtId="2" fontId="20" fillId="0" borderId="4" xfId="0" applyNumberFormat="1" applyFont="1" applyBorder="1" applyAlignment="1">
      <alignment vertical="top" shrinkToFit="1"/>
    </xf>
    <xf numFmtId="2" fontId="4" fillId="3" borderId="4" xfId="0" applyNumberFormat="1" applyFont="1" applyFill="1" applyBorder="1" applyAlignment="1">
      <alignment horizontal="right" vertical="center" wrapText="1"/>
    </xf>
    <xf numFmtId="2" fontId="1" fillId="0" borderId="4" xfId="1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wrapText="1"/>
    </xf>
    <xf numFmtId="43" fontId="1" fillId="0" borderId="16" xfId="1" applyFont="1" applyBorder="1" applyAlignment="1">
      <alignment horizontal="left" vertical="top"/>
    </xf>
    <xf numFmtId="4" fontId="20" fillId="0" borderId="16" xfId="0" applyNumberFormat="1" applyFont="1" applyBorder="1" applyAlignment="1">
      <alignment vertical="top" shrinkToFit="1"/>
    </xf>
    <xf numFmtId="0" fontId="1" fillId="0" borderId="16" xfId="0" applyFont="1" applyBorder="1" applyAlignment="1">
      <alignment horizontal="right" vertical="top"/>
    </xf>
    <xf numFmtId="4" fontId="8" fillId="3" borderId="6" xfId="0" applyNumberFormat="1" applyFont="1" applyFill="1" applyBorder="1" applyAlignment="1">
      <alignment horizontal="right" vertical="center"/>
    </xf>
    <xf numFmtId="4" fontId="20" fillId="0" borderId="16" xfId="0" applyNumberFormat="1" applyFont="1" applyBorder="1" applyAlignment="1">
      <alignment horizontal="right" vertical="top" shrinkToFit="1"/>
    </xf>
    <xf numFmtId="43" fontId="1" fillId="0" borderId="16" xfId="1" applyFont="1" applyBorder="1" applyAlignment="1">
      <alignment horizontal="right" vertical="top"/>
    </xf>
    <xf numFmtId="4" fontId="1" fillId="0" borderId="16" xfId="0" applyNumberFormat="1" applyFont="1" applyBorder="1" applyAlignment="1">
      <alignment horizontal="right" vertical="top"/>
    </xf>
    <xf numFmtId="4" fontId="21" fillId="0" borderId="16" xfId="0" applyNumberFormat="1" applyFont="1" applyBorder="1" applyAlignment="1">
      <alignment horizontal="right" vertical="center" indent="1" shrinkToFit="1"/>
    </xf>
    <xf numFmtId="4" fontId="21" fillId="0" borderId="16" xfId="0" applyNumberFormat="1" applyFont="1" applyBorder="1" applyAlignment="1">
      <alignment horizontal="right" vertical="top" indent="1" shrinkToFit="1"/>
    </xf>
    <xf numFmtId="2" fontId="21" fillId="0" borderId="16" xfId="0" applyNumberFormat="1" applyFont="1" applyBorder="1" applyAlignment="1">
      <alignment horizontal="right" vertical="top" indent="1" shrinkToFit="1"/>
    </xf>
    <xf numFmtId="0" fontId="4" fillId="3" borderId="4" xfId="0" applyFont="1" applyFill="1" applyBorder="1" applyAlignment="1">
      <alignment vertical="center" wrapText="1"/>
    </xf>
    <xf numFmtId="4" fontId="22" fillId="3" borderId="4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4" fontId="22" fillId="3" borderId="35" xfId="0" applyNumberFormat="1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22" fillId="3" borderId="16" xfId="0" applyNumberFormat="1" applyFont="1" applyFill="1" applyBorder="1" applyAlignment="1">
      <alignment vertical="center" wrapText="1"/>
    </xf>
    <xf numFmtId="2" fontId="22" fillId="0" borderId="16" xfId="0" applyNumberFormat="1" applyFont="1" applyBorder="1" applyAlignment="1">
      <alignment vertical="top" shrinkToFit="1"/>
    </xf>
    <xf numFmtId="0" fontId="1" fillId="0" borderId="16" xfId="0" applyFont="1" applyBorder="1" applyAlignment="1">
      <alignment wrapText="1"/>
    </xf>
    <xf numFmtId="4" fontId="22" fillId="2" borderId="1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vertical="center" wrapText="1"/>
    </xf>
    <xf numFmtId="4" fontId="4" fillId="3" borderId="16" xfId="0" applyNumberFormat="1" applyFont="1" applyFill="1" applyBorder="1" applyAlignment="1">
      <alignment vertical="center" wrapText="1"/>
    </xf>
    <xf numFmtId="0" fontId="23" fillId="0" borderId="0" xfId="0" applyFont="1"/>
    <xf numFmtId="0" fontId="15" fillId="5" borderId="0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4" fontId="8" fillId="4" borderId="16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0" fontId="17" fillId="5" borderId="17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17" fillId="5" borderId="2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7" fillId="3" borderId="23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4" borderId="0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4" fontId="4" fillId="4" borderId="23" xfId="0" applyNumberFormat="1" applyFont="1" applyFill="1" applyBorder="1" applyAlignment="1">
      <alignment horizontal="right" vertical="center"/>
    </xf>
    <xf numFmtId="4" fontId="4" fillId="4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2" fontId="4" fillId="3" borderId="4" xfId="1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18" fillId="5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M84"/>
  <sheetViews>
    <sheetView topLeftCell="C1" zoomScale="130" zoomScaleNormal="130" workbookViewId="0">
      <selection activeCell="F26" sqref="F26"/>
    </sheetView>
  </sheetViews>
  <sheetFormatPr baseColWidth="10" defaultRowHeight="15" x14ac:dyDescent="0.25"/>
  <cols>
    <col min="4" max="4" width="50" customWidth="1"/>
    <col min="5" max="6" width="11.85546875" customWidth="1"/>
    <col min="7" max="7" width="3.85546875" customWidth="1"/>
    <col min="8" max="8" width="47.5703125" customWidth="1"/>
    <col min="9" max="10" width="12.5703125" customWidth="1"/>
    <col min="13" max="13" width="12.5703125" bestFit="1" customWidth="1"/>
  </cols>
  <sheetData>
    <row r="5" spans="3:13" x14ac:dyDescent="0.25">
      <c r="D5" s="1"/>
    </row>
    <row r="6" spans="3:13" x14ac:dyDescent="0.25">
      <c r="D6" s="1"/>
    </row>
    <row r="7" spans="3:13" x14ac:dyDescent="0.25">
      <c r="C7" t="s">
        <v>544</v>
      </c>
      <c r="D7" s="237"/>
      <c r="E7" s="237"/>
      <c r="F7" s="237"/>
      <c r="G7" s="237"/>
      <c r="H7" s="237"/>
      <c r="I7" s="237"/>
      <c r="J7" s="237"/>
    </row>
    <row r="8" spans="3:13" ht="3.75" customHeight="1" x14ac:dyDescent="0.25">
      <c r="D8" s="3"/>
    </row>
    <row r="9" spans="3:13" x14ac:dyDescent="0.25">
      <c r="D9" s="238" t="s">
        <v>507</v>
      </c>
      <c r="E9" s="238"/>
      <c r="F9" s="238"/>
      <c r="G9" s="238"/>
      <c r="H9" s="238"/>
      <c r="I9" s="238"/>
      <c r="J9" s="238"/>
      <c r="K9" t="s">
        <v>510</v>
      </c>
    </row>
    <row r="10" spans="3:13" s="151" customFormat="1" x14ac:dyDescent="0.25">
      <c r="D10" s="238" t="s">
        <v>514</v>
      </c>
      <c r="E10" s="238"/>
      <c r="F10" s="238"/>
      <c r="G10" s="238"/>
      <c r="H10" s="238"/>
      <c r="I10" s="238"/>
      <c r="J10" s="238"/>
      <c r="K10" s="151" t="s">
        <v>545</v>
      </c>
    </row>
    <row r="11" spans="3:13" ht="12.75" customHeight="1" x14ac:dyDescent="0.25">
      <c r="D11" s="238" t="s">
        <v>521</v>
      </c>
      <c r="E11" s="238"/>
      <c r="F11" s="238"/>
      <c r="G11" s="238"/>
      <c r="H11" s="238"/>
      <c r="I11" s="238"/>
      <c r="J11" s="238"/>
      <c r="K11" t="s">
        <v>546</v>
      </c>
      <c r="M11" t="s">
        <v>549</v>
      </c>
    </row>
    <row r="12" spans="3:13" x14ac:dyDescent="0.25">
      <c r="D12" s="238" t="s">
        <v>515</v>
      </c>
      <c r="E12" s="238"/>
      <c r="F12" s="238"/>
      <c r="G12" s="238"/>
      <c r="H12" s="238"/>
      <c r="I12" s="238"/>
      <c r="J12" s="238"/>
      <c r="L12" t="s">
        <v>547</v>
      </c>
      <c r="M12" t="s">
        <v>550</v>
      </c>
    </row>
    <row r="13" spans="3:13" ht="11.25" customHeight="1" x14ac:dyDescent="0.25">
      <c r="D13" s="239" t="s">
        <v>0</v>
      </c>
      <c r="E13" s="239"/>
      <c r="F13" s="239"/>
      <c r="G13" s="239"/>
      <c r="H13" s="239"/>
      <c r="I13" s="239"/>
      <c r="J13" s="239"/>
      <c r="L13" t="s">
        <v>548</v>
      </c>
      <c r="M13" t="s">
        <v>551</v>
      </c>
    </row>
    <row r="14" spans="3:13" ht="15" customHeight="1" x14ac:dyDescent="0.25">
      <c r="D14" s="235" t="s">
        <v>1</v>
      </c>
      <c r="E14" s="233" t="s">
        <v>516</v>
      </c>
      <c r="F14" s="233" t="s">
        <v>517</v>
      </c>
      <c r="G14" s="236"/>
      <c r="H14" s="235" t="s">
        <v>1</v>
      </c>
      <c r="I14" s="233" t="s">
        <v>516</v>
      </c>
      <c r="J14" s="233" t="s">
        <v>517</v>
      </c>
    </row>
    <row r="15" spans="3:13" x14ac:dyDescent="0.25">
      <c r="D15" s="235"/>
      <c r="E15" s="233"/>
      <c r="F15" s="233"/>
      <c r="G15" s="236"/>
      <c r="H15" s="235"/>
      <c r="I15" s="233"/>
      <c r="J15" s="233"/>
    </row>
    <row r="16" spans="3:13" ht="6" customHeight="1" x14ac:dyDescent="0.25">
      <c r="D16" s="235"/>
      <c r="E16" s="234"/>
      <c r="F16" s="234"/>
      <c r="G16" s="236"/>
      <c r="H16" s="235"/>
      <c r="I16" s="233"/>
      <c r="J16" s="233"/>
    </row>
    <row r="17" spans="4:13" ht="11.25" customHeight="1" x14ac:dyDescent="0.25">
      <c r="D17" s="191" t="s">
        <v>2</v>
      </c>
      <c r="E17" s="116"/>
      <c r="F17" s="116"/>
      <c r="G17" s="194"/>
      <c r="H17" s="122" t="s">
        <v>3</v>
      </c>
      <c r="I17" s="117"/>
      <c r="J17" s="118"/>
    </row>
    <row r="18" spans="4:13" ht="12.75" customHeight="1" x14ac:dyDescent="0.25">
      <c r="D18" s="191" t="s">
        <v>4</v>
      </c>
      <c r="E18" s="116"/>
      <c r="F18" s="116"/>
      <c r="G18" s="194"/>
      <c r="H18" s="122" t="s">
        <v>5</v>
      </c>
      <c r="I18" s="117"/>
      <c r="J18" s="118"/>
    </row>
    <row r="19" spans="4:13" ht="24.75" customHeight="1" x14ac:dyDescent="0.25">
      <c r="D19" s="192" t="s">
        <v>6</v>
      </c>
      <c r="E19" s="218">
        <v>0</v>
      </c>
      <c r="F19" s="218">
        <v>0</v>
      </c>
      <c r="G19" s="194"/>
      <c r="H19" s="123" t="s">
        <v>7</v>
      </c>
      <c r="I19" s="120">
        <v>0</v>
      </c>
      <c r="J19" s="120">
        <f>SUM(J20:J26)</f>
        <v>608653.51</v>
      </c>
      <c r="M19" s="64"/>
    </row>
    <row r="20" spans="4:13" ht="13.5" customHeight="1" x14ac:dyDescent="0.25">
      <c r="D20" s="192" t="s">
        <v>8</v>
      </c>
      <c r="E20" s="219">
        <v>13000</v>
      </c>
      <c r="F20" s="219">
        <v>6518.57</v>
      </c>
      <c r="G20" s="194"/>
      <c r="H20" s="124" t="s">
        <v>9</v>
      </c>
      <c r="I20" s="126">
        <v>0</v>
      </c>
      <c r="J20" s="120">
        <v>148938</v>
      </c>
    </row>
    <row r="21" spans="4:13" x14ac:dyDescent="0.25">
      <c r="D21" s="192" t="s">
        <v>10</v>
      </c>
      <c r="E21" s="220">
        <v>0</v>
      </c>
      <c r="F21" s="220">
        <v>0</v>
      </c>
      <c r="G21" s="194"/>
      <c r="H21" s="124" t="s">
        <v>11</v>
      </c>
      <c r="I21" s="126">
        <v>0</v>
      </c>
      <c r="J21" s="120">
        <v>0</v>
      </c>
    </row>
    <row r="22" spans="4:13" ht="12.75" customHeight="1" x14ac:dyDescent="0.25">
      <c r="D22" s="192" t="s">
        <v>12</v>
      </c>
      <c r="E22" s="219">
        <v>2185562.11</v>
      </c>
      <c r="F22" s="219">
        <v>847340.17</v>
      </c>
      <c r="G22" s="194"/>
      <c r="H22" s="123" t="s">
        <v>13</v>
      </c>
      <c r="I22" s="126">
        <v>0</v>
      </c>
      <c r="J22" s="120">
        <v>0</v>
      </c>
    </row>
    <row r="23" spans="4:13" ht="13.5" customHeight="1" x14ac:dyDescent="0.25">
      <c r="D23" s="192" t="s">
        <v>14</v>
      </c>
      <c r="E23" s="219">
        <v>4450000</v>
      </c>
      <c r="F23" s="219">
        <v>2613231.69</v>
      </c>
      <c r="G23" s="194"/>
      <c r="H23" s="123" t="s">
        <v>15</v>
      </c>
      <c r="I23" s="126">
        <v>0</v>
      </c>
      <c r="J23" s="120">
        <v>0</v>
      </c>
    </row>
    <row r="24" spans="4:13" ht="16.5" customHeight="1" x14ac:dyDescent="0.25">
      <c r="D24" s="192" t="s">
        <v>16</v>
      </c>
      <c r="E24" s="220">
        <v>0</v>
      </c>
      <c r="F24" s="220">
        <v>0</v>
      </c>
      <c r="G24" s="194"/>
      <c r="H24" s="123" t="s">
        <v>17</v>
      </c>
      <c r="I24" s="126">
        <v>0</v>
      </c>
      <c r="J24" s="120">
        <v>0</v>
      </c>
    </row>
    <row r="25" spans="4:13" ht="23.25" customHeight="1" x14ac:dyDescent="0.25">
      <c r="D25" s="192" t="s">
        <v>18</v>
      </c>
      <c r="E25" s="220">
        <v>0</v>
      </c>
      <c r="F25" s="220">
        <v>0</v>
      </c>
      <c r="G25" s="194"/>
      <c r="H25" s="123" t="s">
        <v>19</v>
      </c>
      <c r="I25" s="126">
        <v>0</v>
      </c>
      <c r="J25" s="120">
        <v>0</v>
      </c>
    </row>
    <row r="26" spans="4:13" ht="16.5" customHeight="1" x14ac:dyDescent="0.25">
      <c r="D26" s="192" t="s">
        <v>20</v>
      </c>
      <c r="E26" s="220">
        <v>0</v>
      </c>
      <c r="F26" s="220">
        <v>0</v>
      </c>
      <c r="G26" s="194"/>
      <c r="H26" s="123" t="s">
        <v>21</v>
      </c>
      <c r="I26" s="126">
        <v>0</v>
      </c>
      <c r="J26" s="120">
        <v>459715.51</v>
      </c>
    </row>
    <row r="27" spans="4:13" ht="21" customHeight="1" x14ac:dyDescent="0.25">
      <c r="D27" s="192" t="s">
        <v>22</v>
      </c>
      <c r="E27" s="219">
        <v>14380.81</v>
      </c>
      <c r="F27" s="219">
        <v>12179.18</v>
      </c>
      <c r="G27" s="194"/>
      <c r="H27" s="123" t="s">
        <v>23</v>
      </c>
      <c r="I27" s="126">
        <v>0</v>
      </c>
      <c r="J27" s="127">
        <v>0</v>
      </c>
    </row>
    <row r="28" spans="4:13" x14ac:dyDescent="0.25">
      <c r="D28" s="192" t="s">
        <v>24</v>
      </c>
      <c r="E28" s="220">
        <v>0</v>
      </c>
      <c r="F28" s="220">
        <v>0</v>
      </c>
      <c r="G28" s="194"/>
      <c r="H28" s="123" t="s">
        <v>25</v>
      </c>
      <c r="I28" s="126">
        <v>0</v>
      </c>
      <c r="J28" s="127">
        <v>0</v>
      </c>
    </row>
    <row r="29" spans="4:13" ht="15" customHeight="1" x14ac:dyDescent="0.25">
      <c r="D29" s="192" t="s">
        <v>26</v>
      </c>
      <c r="E29" s="197">
        <v>0</v>
      </c>
      <c r="F29" s="197">
        <v>0</v>
      </c>
      <c r="G29" s="194"/>
      <c r="H29" s="123" t="s">
        <v>27</v>
      </c>
      <c r="I29" s="126">
        <v>0</v>
      </c>
      <c r="J29" s="120">
        <f>SUM(J30:J32)</f>
        <v>0</v>
      </c>
    </row>
    <row r="30" spans="4:13" ht="14.25" customHeight="1" x14ac:dyDescent="0.25">
      <c r="D30" s="192" t="s">
        <v>28</v>
      </c>
      <c r="E30" s="197">
        <v>0</v>
      </c>
      <c r="F30" s="197">
        <v>0</v>
      </c>
      <c r="G30" s="194"/>
      <c r="H30" s="123" t="s">
        <v>29</v>
      </c>
      <c r="I30" s="126">
        <v>0</v>
      </c>
      <c r="J30" s="126">
        <v>0</v>
      </c>
    </row>
    <row r="31" spans="4:13" ht="23.25" customHeight="1" x14ac:dyDescent="0.25">
      <c r="D31" s="192" t="s">
        <v>30</v>
      </c>
      <c r="E31" s="197">
        <v>0</v>
      </c>
      <c r="F31" s="197">
        <v>12179.18</v>
      </c>
      <c r="G31" s="194"/>
      <c r="H31" s="123" t="s">
        <v>31</v>
      </c>
      <c r="I31" s="126">
        <v>0</v>
      </c>
      <c r="J31" s="120">
        <v>0</v>
      </c>
    </row>
    <row r="32" spans="4:13" ht="14.25" customHeight="1" x14ac:dyDescent="0.25">
      <c r="D32" s="192" t="s">
        <v>32</v>
      </c>
      <c r="E32" s="197">
        <v>0</v>
      </c>
      <c r="F32" s="197">
        <v>0</v>
      </c>
      <c r="G32" s="194"/>
      <c r="H32" s="123" t="s">
        <v>33</v>
      </c>
      <c r="I32" s="126">
        <v>0</v>
      </c>
      <c r="J32" s="120">
        <v>0</v>
      </c>
    </row>
    <row r="33" spans="4:12" ht="22.5" x14ac:dyDescent="0.25">
      <c r="D33" s="53" t="s">
        <v>34</v>
      </c>
      <c r="E33" s="119">
        <v>0</v>
      </c>
      <c r="F33" s="120">
        <v>0</v>
      </c>
      <c r="G33" s="116"/>
      <c r="H33" s="123" t="s">
        <v>35</v>
      </c>
      <c r="I33" s="126">
        <f>SUM(I34:I35)</f>
        <v>0</v>
      </c>
      <c r="J33" s="120">
        <f>SUM(J34:J35)</f>
        <v>0</v>
      </c>
    </row>
    <row r="34" spans="4:12" ht="16.5" customHeight="1" x14ac:dyDescent="0.25">
      <c r="D34" s="53" t="s">
        <v>36</v>
      </c>
      <c r="E34" s="119">
        <v>0</v>
      </c>
      <c r="F34" s="120">
        <v>0</v>
      </c>
      <c r="G34" s="116"/>
      <c r="H34" s="123" t="s">
        <v>37</v>
      </c>
      <c r="I34" s="126">
        <v>0</v>
      </c>
      <c r="J34" s="120">
        <v>0</v>
      </c>
    </row>
    <row r="35" spans="4:12" ht="16.5" customHeight="1" x14ac:dyDescent="0.25">
      <c r="D35" s="53" t="s">
        <v>38</v>
      </c>
      <c r="E35" s="119">
        <v>0</v>
      </c>
      <c r="F35" s="119">
        <v>8363.6</v>
      </c>
      <c r="G35" s="116"/>
      <c r="H35" s="123" t="s">
        <v>39</v>
      </c>
      <c r="I35" s="126">
        <v>0</v>
      </c>
      <c r="J35" s="120">
        <v>0</v>
      </c>
    </row>
    <row r="36" spans="4:12" ht="21" customHeight="1" x14ac:dyDescent="0.25">
      <c r="D36" s="53" t="s">
        <v>40</v>
      </c>
      <c r="E36" s="119">
        <v>0</v>
      </c>
      <c r="F36" s="119">
        <v>8363.6</v>
      </c>
      <c r="G36" s="116"/>
      <c r="H36" s="123" t="s">
        <v>41</v>
      </c>
      <c r="I36" s="126">
        <v>0</v>
      </c>
      <c r="J36" s="120">
        <v>0</v>
      </c>
    </row>
    <row r="37" spans="4:12" ht="25.5" customHeight="1" x14ac:dyDescent="0.25">
      <c r="D37" s="53" t="s">
        <v>42</v>
      </c>
      <c r="E37" s="119">
        <v>0</v>
      </c>
      <c r="F37" s="120">
        <v>0</v>
      </c>
      <c r="G37" s="116"/>
      <c r="H37" s="123" t="s">
        <v>43</v>
      </c>
      <c r="I37" s="126">
        <f>SUM(I38:I40)</f>
        <v>0</v>
      </c>
      <c r="J37" s="120">
        <f>SUM(J38:J40)</f>
        <v>0</v>
      </c>
      <c r="L37" s="64" t="s">
        <v>510</v>
      </c>
    </row>
    <row r="38" spans="4:12" ht="22.5" x14ac:dyDescent="0.25">
      <c r="D38" s="53" t="s">
        <v>44</v>
      </c>
      <c r="E38" s="119">
        <v>0</v>
      </c>
      <c r="F38" s="120">
        <v>0</v>
      </c>
      <c r="G38" s="116"/>
      <c r="H38" s="123" t="s">
        <v>45</v>
      </c>
      <c r="I38" s="126">
        <v>0</v>
      </c>
      <c r="J38" s="120">
        <v>0</v>
      </c>
    </row>
    <row r="39" spans="4:12" ht="16.5" customHeight="1" x14ac:dyDescent="0.25">
      <c r="D39" s="53" t="s">
        <v>46</v>
      </c>
      <c r="E39" s="119">
        <v>0</v>
      </c>
      <c r="F39" s="120">
        <v>0</v>
      </c>
      <c r="G39" s="116"/>
      <c r="H39" s="123" t="s">
        <v>47</v>
      </c>
      <c r="I39" s="126">
        <v>0</v>
      </c>
      <c r="J39" s="120">
        <v>0</v>
      </c>
    </row>
    <row r="40" spans="4:12" ht="13.5" customHeight="1" x14ac:dyDescent="0.25">
      <c r="D40" s="53" t="s">
        <v>48</v>
      </c>
      <c r="E40" s="119">
        <v>0</v>
      </c>
      <c r="F40" s="119">
        <v>0</v>
      </c>
      <c r="G40" s="116"/>
      <c r="H40" s="123" t="s">
        <v>49</v>
      </c>
      <c r="I40" s="126">
        <v>0</v>
      </c>
      <c r="J40" s="120">
        <v>0</v>
      </c>
    </row>
    <row r="41" spans="4:12" ht="27.75" customHeight="1" x14ac:dyDescent="0.25">
      <c r="D41" s="53" t="s">
        <v>50</v>
      </c>
      <c r="E41" s="119">
        <f>SUM(E42:E46)</f>
        <v>0</v>
      </c>
      <c r="F41" s="121">
        <f>SUM(F42:F46)</f>
        <v>0</v>
      </c>
      <c r="G41" s="116"/>
      <c r="H41" s="123" t="s">
        <v>51</v>
      </c>
      <c r="I41" s="126">
        <v>0</v>
      </c>
      <c r="J41" s="120">
        <f>SUM(J42:J47)</f>
        <v>0</v>
      </c>
    </row>
    <row r="42" spans="4:12" x14ac:dyDescent="0.25">
      <c r="D42" s="53" t="s">
        <v>52</v>
      </c>
      <c r="E42" s="119">
        <v>0</v>
      </c>
      <c r="F42" s="120">
        <v>0</v>
      </c>
      <c r="G42" s="116"/>
      <c r="H42" s="123" t="s">
        <v>53</v>
      </c>
      <c r="I42" s="126">
        <v>0</v>
      </c>
      <c r="J42" s="120">
        <v>0</v>
      </c>
    </row>
    <row r="43" spans="4:12" ht="18.75" customHeight="1" x14ac:dyDescent="0.25">
      <c r="D43" s="53" t="s">
        <v>54</v>
      </c>
      <c r="E43" s="119">
        <v>0</v>
      </c>
      <c r="F43" s="120">
        <v>0</v>
      </c>
      <c r="G43" s="116"/>
      <c r="H43" s="123" t="s">
        <v>55</v>
      </c>
      <c r="I43" s="126">
        <v>0</v>
      </c>
      <c r="J43" s="120">
        <v>0</v>
      </c>
    </row>
    <row r="44" spans="4:12" ht="15" customHeight="1" x14ac:dyDescent="0.25">
      <c r="D44" s="53" t="s">
        <v>56</v>
      </c>
      <c r="E44" s="119">
        <v>0</v>
      </c>
      <c r="F44" s="120">
        <v>0</v>
      </c>
      <c r="G44" s="116"/>
      <c r="H44" s="123" t="s">
        <v>57</v>
      </c>
      <c r="I44" s="126">
        <v>0</v>
      </c>
      <c r="J44" s="120">
        <v>0</v>
      </c>
    </row>
    <row r="45" spans="4:12" ht="26.25" customHeight="1" x14ac:dyDescent="0.25">
      <c r="D45" s="53" t="s">
        <v>58</v>
      </c>
      <c r="E45" s="119">
        <v>0</v>
      </c>
      <c r="F45" s="120">
        <v>0</v>
      </c>
      <c r="G45" s="116"/>
      <c r="H45" s="123" t="s">
        <v>59</v>
      </c>
      <c r="I45" s="126">
        <v>0</v>
      </c>
      <c r="J45" s="120">
        <v>0</v>
      </c>
    </row>
    <row r="46" spans="4:12" ht="26.25" customHeight="1" x14ac:dyDescent="0.25">
      <c r="D46" s="53" t="s">
        <v>60</v>
      </c>
      <c r="E46" s="119">
        <v>0</v>
      </c>
      <c r="F46" s="120">
        <v>0</v>
      </c>
      <c r="G46" s="116"/>
      <c r="H46" s="123" t="s">
        <v>61</v>
      </c>
      <c r="I46" s="126">
        <v>0</v>
      </c>
      <c r="J46" s="120">
        <v>0</v>
      </c>
    </row>
    <row r="47" spans="4:12" ht="12" customHeight="1" x14ac:dyDescent="0.25">
      <c r="D47" s="53" t="s">
        <v>62</v>
      </c>
      <c r="E47" s="119">
        <v>0</v>
      </c>
      <c r="F47" s="120">
        <v>0</v>
      </c>
      <c r="G47" s="116"/>
      <c r="H47" s="123" t="s">
        <v>63</v>
      </c>
      <c r="I47" s="126">
        <v>0</v>
      </c>
      <c r="J47" s="120">
        <v>0</v>
      </c>
    </row>
    <row r="48" spans="4:12" ht="16.5" customHeight="1" x14ac:dyDescent="0.25">
      <c r="D48" s="53" t="s">
        <v>64</v>
      </c>
      <c r="E48" s="119">
        <f>+E49+E50</f>
        <v>0</v>
      </c>
      <c r="F48" s="121">
        <f>+F49+F50</f>
        <v>0</v>
      </c>
      <c r="G48" s="116"/>
      <c r="H48" s="123" t="s">
        <v>65</v>
      </c>
      <c r="I48" s="126">
        <f>+I49+I50+I51</f>
        <v>0</v>
      </c>
      <c r="J48" s="120">
        <f>+J49+J50+J51</f>
        <v>0</v>
      </c>
    </row>
    <row r="49" spans="4:10" ht="24.75" customHeight="1" x14ac:dyDescent="0.25">
      <c r="D49" s="53" t="s">
        <v>66</v>
      </c>
      <c r="E49" s="119">
        <v>0</v>
      </c>
      <c r="F49" s="120">
        <v>0</v>
      </c>
      <c r="G49" s="116"/>
      <c r="H49" s="123" t="s">
        <v>67</v>
      </c>
      <c r="I49" s="126">
        <v>0</v>
      </c>
      <c r="J49" s="120">
        <v>0</v>
      </c>
    </row>
    <row r="50" spans="4:10" x14ac:dyDescent="0.25">
      <c r="D50" s="53" t="s">
        <v>68</v>
      </c>
      <c r="E50" s="119">
        <v>0</v>
      </c>
      <c r="F50" s="120">
        <v>0</v>
      </c>
      <c r="G50" s="116"/>
      <c r="H50" s="123" t="s">
        <v>69</v>
      </c>
      <c r="I50" s="126">
        <v>0</v>
      </c>
      <c r="J50" s="120">
        <v>0</v>
      </c>
    </row>
    <row r="51" spans="4:10" x14ac:dyDescent="0.25">
      <c r="D51" s="53" t="s">
        <v>70</v>
      </c>
      <c r="E51" s="119">
        <f>+E52+E53+E54+E55</f>
        <v>0</v>
      </c>
      <c r="F51" s="120">
        <f>+F52+F53+F54+F55</f>
        <v>0</v>
      </c>
      <c r="G51" s="116"/>
      <c r="H51" s="123" t="s">
        <v>71</v>
      </c>
      <c r="I51" s="126">
        <v>0</v>
      </c>
      <c r="J51" s="120">
        <v>0</v>
      </c>
    </row>
    <row r="52" spans="4:10" ht="16.5" customHeight="1" x14ac:dyDescent="0.25">
      <c r="D52" s="53" t="s">
        <v>72</v>
      </c>
      <c r="E52" s="119">
        <v>0</v>
      </c>
      <c r="F52" s="120">
        <v>0</v>
      </c>
      <c r="G52" s="116"/>
      <c r="H52" s="123" t="s">
        <v>73</v>
      </c>
      <c r="I52" s="126">
        <f>+I53+I54+I55</f>
        <v>0</v>
      </c>
      <c r="J52" s="120">
        <f>+J53+J54+J55</f>
        <v>0</v>
      </c>
    </row>
    <row r="53" spans="4:10" ht="16.5" customHeight="1" x14ac:dyDescent="0.25">
      <c r="D53" s="53" t="s">
        <v>74</v>
      </c>
      <c r="E53" s="119">
        <v>0</v>
      </c>
      <c r="F53" s="120">
        <v>0</v>
      </c>
      <c r="G53" s="116"/>
      <c r="H53" s="123" t="s">
        <v>75</v>
      </c>
      <c r="I53" s="126">
        <v>0</v>
      </c>
      <c r="J53" s="120">
        <v>0</v>
      </c>
    </row>
    <row r="54" spans="4:10" ht="26.25" customHeight="1" x14ac:dyDescent="0.25">
      <c r="D54" s="53" t="s">
        <v>76</v>
      </c>
      <c r="E54" s="119">
        <v>0</v>
      </c>
      <c r="F54" s="120">
        <v>0</v>
      </c>
      <c r="G54" s="116"/>
      <c r="H54" s="123" t="s">
        <v>77</v>
      </c>
      <c r="I54" s="126">
        <v>0</v>
      </c>
      <c r="J54" s="120">
        <v>0</v>
      </c>
    </row>
    <row r="55" spans="4:10" x14ac:dyDescent="0.25">
      <c r="D55" s="53" t="s">
        <v>78</v>
      </c>
      <c r="E55" s="119">
        <v>0</v>
      </c>
      <c r="F55" s="120">
        <v>0</v>
      </c>
      <c r="G55" s="116"/>
      <c r="H55" s="123" t="s">
        <v>79</v>
      </c>
      <c r="I55" s="126">
        <v>0</v>
      </c>
      <c r="J55" s="120">
        <v>0</v>
      </c>
    </row>
    <row r="56" spans="4:10" ht="27" customHeight="1" x14ac:dyDescent="0.25">
      <c r="D56" s="52" t="s">
        <v>80</v>
      </c>
      <c r="E56" s="119">
        <f>+E51+E48+E41+E35+E27+E19</f>
        <v>14380.81</v>
      </c>
      <c r="F56" s="63">
        <f>+F51+F48+F41+F35+F27+F19</f>
        <v>20542.78</v>
      </c>
      <c r="G56" s="116"/>
      <c r="H56" s="122" t="s">
        <v>81</v>
      </c>
      <c r="I56" s="126">
        <f>+I52+I48+I41+I37+I33+I29+I19</f>
        <v>0</v>
      </c>
      <c r="J56" s="120">
        <f>+J52+J48+J41+J37+J33+J29+J19</f>
        <v>608653.51</v>
      </c>
    </row>
    <row r="57" spans="4:10" ht="5.25" customHeight="1" x14ac:dyDescent="0.25">
      <c r="D57" s="53"/>
      <c r="E57" s="63"/>
      <c r="F57" s="63"/>
      <c r="G57" s="63"/>
      <c r="H57" s="123"/>
      <c r="I57" s="128"/>
      <c r="J57" s="129"/>
    </row>
    <row r="58" spans="4:10" x14ac:dyDescent="0.25">
      <c r="D58" s="132" t="s">
        <v>82</v>
      </c>
      <c r="E58" s="119"/>
      <c r="F58" s="121"/>
      <c r="G58" s="35"/>
      <c r="H58" s="131" t="s">
        <v>83</v>
      </c>
      <c r="I58" s="56"/>
      <c r="J58" s="56"/>
    </row>
    <row r="59" spans="4:10" x14ac:dyDescent="0.25">
      <c r="D59" s="53" t="s">
        <v>84</v>
      </c>
      <c r="E59" s="63">
        <v>0</v>
      </c>
      <c r="F59" s="63">
        <v>0</v>
      </c>
      <c r="G59" s="35"/>
      <c r="H59" s="123" t="s">
        <v>85</v>
      </c>
      <c r="I59" s="65">
        <v>0</v>
      </c>
      <c r="J59" s="65">
        <v>0</v>
      </c>
    </row>
    <row r="60" spans="4:10" ht="11.25" customHeight="1" x14ac:dyDescent="0.25">
      <c r="D60" s="53" t="s">
        <v>86</v>
      </c>
      <c r="E60" s="63">
        <v>0</v>
      </c>
      <c r="F60" s="63">
        <v>0</v>
      </c>
      <c r="G60" s="35"/>
      <c r="H60" s="123" t="s">
        <v>87</v>
      </c>
      <c r="I60" s="65">
        <v>0</v>
      </c>
      <c r="J60" s="65">
        <v>0</v>
      </c>
    </row>
    <row r="61" spans="4:10" ht="17.25" customHeight="1" x14ac:dyDescent="0.25">
      <c r="D61" s="53" t="s">
        <v>88</v>
      </c>
      <c r="E61" s="65">
        <v>0</v>
      </c>
      <c r="F61" s="65">
        <v>0</v>
      </c>
      <c r="G61" s="35"/>
      <c r="H61" s="123" t="s">
        <v>89</v>
      </c>
      <c r="I61" s="65">
        <v>0</v>
      </c>
      <c r="J61" s="65">
        <v>0</v>
      </c>
    </row>
    <row r="62" spans="4:10" ht="12" customHeight="1" x14ac:dyDescent="0.25">
      <c r="D62" s="53" t="s">
        <v>90</v>
      </c>
      <c r="E62" s="65">
        <v>3899</v>
      </c>
      <c r="F62" s="65">
        <v>3899</v>
      </c>
      <c r="G62" s="35"/>
      <c r="H62" s="123" t="s">
        <v>91</v>
      </c>
      <c r="I62" s="65">
        <v>0</v>
      </c>
      <c r="J62" s="65">
        <v>0</v>
      </c>
    </row>
    <row r="63" spans="4:10" ht="22.5" x14ac:dyDescent="0.25">
      <c r="D63" s="53" t="s">
        <v>92</v>
      </c>
      <c r="E63" s="65">
        <v>0</v>
      </c>
      <c r="F63" s="65">
        <v>0</v>
      </c>
      <c r="G63" s="35"/>
      <c r="H63" s="123" t="s">
        <v>93</v>
      </c>
      <c r="I63" s="65">
        <v>0</v>
      </c>
      <c r="J63" s="65">
        <v>0</v>
      </c>
    </row>
    <row r="64" spans="4:10" ht="17.25" customHeight="1" x14ac:dyDescent="0.25">
      <c r="D64" s="53" t="s">
        <v>94</v>
      </c>
      <c r="E64" s="65">
        <v>0</v>
      </c>
      <c r="F64" s="65">
        <v>0</v>
      </c>
      <c r="G64" s="35"/>
      <c r="H64" s="123" t="s">
        <v>95</v>
      </c>
      <c r="I64" s="65">
        <v>0</v>
      </c>
      <c r="J64" s="65">
        <v>0</v>
      </c>
    </row>
    <row r="65" spans="4:10" ht="13.5" customHeight="1" x14ac:dyDescent="0.25">
      <c r="D65" s="53" t="s">
        <v>96</v>
      </c>
      <c r="E65" s="65">
        <v>0</v>
      </c>
      <c r="F65" s="65">
        <v>0</v>
      </c>
      <c r="G65" s="35"/>
      <c r="H65" s="123"/>
      <c r="I65" s="55"/>
      <c r="J65" s="55"/>
    </row>
    <row r="66" spans="4:10" ht="18" customHeight="1" x14ac:dyDescent="0.25">
      <c r="D66" s="53" t="s">
        <v>97</v>
      </c>
      <c r="E66" s="65">
        <v>0</v>
      </c>
      <c r="F66" s="65">
        <v>0</v>
      </c>
      <c r="G66" s="35"/>
      <c r="H66" s="123" t="s">
        <v>98</v>
      </c>
      <c r="I66" s="65">
        <f>SUM(I59:I64)</f>
        <v>0</v>
      </c>
      <c r="J66" s="65">
        <f>SUM(J59:J64)</f>
        <v>0</v>
      </c>
    </row>
    <row r="67" spans="4:10" x14ac:dyDescent="0.25">
      <c r="D67" s="53" t="s">
        <v>99</v>
      </c>
      <c r="E67" s="65">
        <v>0</v>
      </c>
      <c r="F67" s="65">
        <v>0</v>
      </c>
      <c r="G67" s="35"/>
      <c r="H67" s="123" t="s">
        <v>100</v>
      </c>
      <c r="I67" s="65">
        <f>+I56+I66</f>
        <v>0</v>
      </c>
      <c r="J67" s="65">
        <f>+J56+J66</f>
        <v>608653.51</v>
      </c>
    </row>
    <row r="68" spans="4:10" ht="17.25" customHeight="1" x14ac:dyDescent="0.25">
      <c r="D68" s="53" t="s">
        <v>101</v>
      </c>
      <c r="E68" s="65">
        <f>SUM(E59:E67)</f>
        <v>3899</v>
      </c>
      <c r="F68" s="65">
        <f>SUM(F59:F67)</f>
        <v>3899</v>
      </c>
      <c r="G68" s="35"/>
      <c r="H68" s="123"/>
      <c r="I68" s="65"/>
      <c r="J68" s="65"/>
    </row>
    <row r="69" spans="4:10" x14ac:dyDescent="0.25">
      <c r="D69" s="53" t="s">
        <v>103</v>
      </c>
      <c r="E69" s="65">
        <f>+E56+E68</f>
        <v>18279.809999999998</v>
      </c>
      <c r="F69" s="65">
        <f>+F56+F68</f>
        <v>24441.78</v>
      </c>
      <c r="G69" s="35"/>
      <c r="H69" s="131" t="s">
        <v>102</v>
      </c>
      <c r="I69" s="65"/>
      <c r="J69" s="65"/>
    </row>
    <row r="70" spans="4:10" ht="14.25" customHeight="1" x14ac:dyDescent="0.25">
      <c r="D70" s="53"/>
      <c r="E70" s="66"/>
      <c r="F70" s="66"/>
      <c r="G70" s="35"/>
      <c r="H70" s="123" t="s">
        <v>104</v>
      </c>
      <c r="I70" s="65">
        <v>0</v>
      </c>
      <c r="J70" s="65">
        <v>0</v>
      </c>
    </row>
    <row r="71" spans="4:10" ht="13.5" customHeight="1" x14ac:dyDescent="0.25">
      <c r="D71" s="53"/>
      <c r="E71" s="143"/>
      <c r="F71" s="143"/>
      <c r="G71" s="35"/>
      <c r="H71" s="123" t="s">
        <v>105</v>
      </c>
      <c r="I71" s="65">
        <v>0</v>
      </c>
      <c r="J71" s="65">
        <v>0</v>
      </c>
    </row>
    <row r="72" spans="4:10" x14ac:dyDescent="0.25">
      <c r="D72" s="53"/>
      <c r="E72" s="53"/>
      <c r="F72" s="53"/>
      <c r="G72" s="35"/>
      <c r="H72" s="123" t="s">
        <v>106</v>
      </c>
      <c r="I72" s="65">
        <v>0</v>
      </c>
      <c r="J72" s="65">
        <v>0</v>
      </c>
    </row>
    <row r="73" spans="4:10" x14ac:dyDescent="0.25">
      <c r="D73" s="53"/>
      <c r="E73" s="53"/>
      <c r="F73" s="53"/>
      <c r="G73" s="35"/>
      <c r="H73" s="123" t="s">
        <v>107</v>
      </c>
      <c r="I73" s="65">
        <v>0</v>
      </c>
      <c r="J73" s="65">
        <v>0</v>
      </c>
    </row>
    <row r="74" spans="4:10" ht="16.5" customHeight="1" x14ac:dyDescent="0.25">
      <c r="D74" s="53"/>
      <c r="E74" s="53"/>
      <c r="F74" s="53"/>
      <c r="G74" s="35"/>
      <c r="H74" s="123" t="s">
        <v>108</v>
      </c>
      <c r="I74" s="65">
        <f>+I75+I76+I79</f>
        <v>6392657.5499999998</v>
      </c>
      <c r="J74" s="65">
        <f>+J75+J76+J77+J78+J79</f>
        <v>2882878.7</v>
      </c>
    </row>
    <row r="75" spans="4:10" x14ac:dyDescent="0.25">
      <c r="D75" s="53"/>
      <c r="E75" s="53"/>
      <c r="F75" s="53"/>
      <c r="G75" s="35"/>
      <c r="H75" s="123" t="s">
        <v>109</v>
      </c>
      <c r="I75" s="65">
        <v>3509765.97</v>
      </c>
      <c r="J75" s="65">
        <v>2882878.7</v>
      </c>
    </row>
    <row r="76" spans="4:10" x14ac:dyDescent="0.25">
      <c r="D76" s="53"/>
      <c r="E76" s="53"/>
      <c r="F76" s="53"/>
      <c r="G76" s="35"/>
      <c r="H76" s="123" t="s">
        <v>110</v>
      </c>
      <c r="I76" s="65">
        <v>2882878.7</v>
      </c>
      <c r="J76" s="65">
        <v>0</v>
      </c>
    </row>
    <row r="77" spans="4:10" x14ac:dyDescent="0.25">
      <c r="D77" s="53"/>
      <c r="E77" s="53"/>
      <c r="F77" s="53"/>
      <c r="G77" s="35"/>
      <c r="H77" s="123" t="s">
        <v>111</v>
      </c>
      <c r="I77" s="65">
        <v>0</v>
      </c>
      <c r="J77" s="65">
        <v>0</v>
      </c>
    </row>
    <row r="78" spans="4:10" x14ac:dyDescent="0.25">
      <c r="D78" s="53"/>
      <c r="E78" s="53"/>
      <c r="F78" s="53"/>
      <c r="G78" s="35"/>
      <c r="H78" s="123" t="s">
        <v>112</v>
      </c>
      <c r="I78" s="65">
        <v>0</v>
      </c>
      <c r="J78" s="65">
        <v>0</v>
      </c>
    </row>
    <row r="79" spans="4:10" ht="14.25" customHeight="1" x14ac:dyDescent="0.25">
      <c r="D79" s="53"/>
      <c r="E79" s="53"/>
      <c r="F79" s="53"/>
      <c r="G79" s="35"/>
      <c r="H79" s="123" t="s">
        <v>113</v>
      </c>
      <c r="I79" s="65">
        <v>12.88</v>
      </c>
      <c r="J79" s="65">
        <v>0</v>
      </c>
    </row>
    <row r="80" spans="4:10" ht="22.5" x14ac:dyDescent="0.25">
      <c r="D80" s="53"/>
      <c r="E80" s="53"/>
      <c r="F80" s="53"/>
      <c r="G80" s="35"/>
      <c r="H80" s="123" t="s">
        <v>114</v>
      </c>
      <c r="I80" s="65">
        <f>+I81+I82</f>
        <v>0</v>
      </c>
      <c r="J80" s="65">
        <f>+J81+J82</f>
        <v>0</v>
      </c>
    </row>
    <row r="81" spans="4:10" x14ac:dyDescent="0.25">
      <c r="D81" s="53"/>
      <c r="E81" s="53"/>
      <c r="F81" s="53"/>
      <c r="G81" s="35"/>
      <c r="H81" s="123" t="s">
        <v>115</v>
      </c>
      <c r="I81" s="65">
        <v>0</v>
      </c>
      <c r="J81" s="65">
        <v>0</v>
      </c>
    </row>
    <row r="82" spans="4:10" x14ac:dyDescent="0.25">
      <c r="D82" s="53"/>
      <c r="E82" s="53"/>
      <c r="F82" s="53"/>
      <c r="G82" s="35"/>
      <c r="H82" s="123" t="s">
        <v>116</v>
      </c>
      <c r="I82" s="65">
        <v>0</v>
      </c>
      <c r="J82" s="65">
        <v>0</v>
      </c>
    </row>
    <row r="83" spans="4:10" ht="16.5" customHeight="1" x14ac:dyDescent="0.25">
      <c r="D83" s="53"/>
      <c r="E83" s="53"/>
      <c r="F83" s="53"/>
      <c r="G83" s="35"/>
      <c r="H83" s="123" t="s">
        <v>117</v>
      </c>
      <c r="I83" s="65">
        <f>+I70+I74+I80</f>
        <v>6392657.5499999998</v>
      </c>
      <c r="J83" s="65">
        <f>+J70+J74+J80</f>
        <v>2882878.7</v>
      </c>
    </row>
    <row r="84" spans="4:10" ht="12.75" customHeight="1" x14ac:dyDescent="0.25">
      <c r="D84" s="54"/>
      <c r="E84" s="54"/>
      <c r="F84" s="54"/>
      <c r="G84" s="51"/>
      <c r="H84" s="125" t="s">
        <v>118</v>
      </c>
      <c r="I84" s="130">
        <f>+I67+I83</f>
        <v>6392657.5499999998</v>
      </c>
      <c r="J84" s="130">
        <f>+J83+J67</f>
        <v>3491532.21</v>
      </c>
    </row>
  </sheetData>
  <mergeCells count="13">
    <mergeCell ref="D7:J7"/>
    <mergeCell ref="D9:J9"/>
    <mergeCell ref="D11:J11"/>
    <mergeCell ref="D12:J12"/>
    <mergeCell ref="D13:J13"/>
    <mergeCell ref="D10:J10"/>
    <mergeCell ref="J14:J16"/>
    <mergeCell ref="F14:F16"/>
    <mergeCell ref="D14:D16"/>
    <mergeCell ref="E14:E16"/>
    <mergeCell ref="G14:G16"/>
    <mergeCell ref="H14:H16"/>
    <mergeCell ref="I14:I16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79"/>
  <sheetViews>
    <sheetView workbookViewId="0">
      <selection activeCell="F23" sqref="F23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3" x14ac:dyDescent="0.25">
      <c r="C4" s="251" t="s">
        <v>507</v>
      </c>
      <c r="D4" s="251"/>
      <c r="E4" s="251"/>
      <c r="F4" s="251"/>
      <c r="G4" s="251"/>
      <c r="H4" s="251"/>
      <c r="I4" s="251"/>
      <c r="J4" s="251"/>
      <c r="K4" s="251"/>
    </row>
    <row r="5" spans="3:13" s="151" customFormat="1" x14ac:dyDescent="0.25">
      <c r="C5" s="258" t="s">
        <v>518</v>
      </c>
      <c r="D5" s="258"/>
      <c r="E5" s="258"/>
      <c r="F5" s="258"/>
      <c r="G5" s="258"/>
      <c r="H5" s="258"/>
      <c r="I5" s="258"/>
      <c r="J5" s="258"/>
      <c r="K5" s="258"/>
    </row>
    <row r="6" spans="3:13" ht="13.5" customHeight="1" x14ac:dyDescent="0.25">
      <c r="C6" s="258" t="s">
        <v>520</v>
      </c>
      <c r="D6" s="251"/>
      <c r="E6" s="251"/>
      <c r="F6" s="251"/>
      <c r="G6" s="251"/>
      <c r="H6" s="251"/>
      <c r="I6" s="251"/>
      <c r="J6" s="251"/>
      <c r="K6" s="251"/>
    </row>
    <row r="7" spans="3:13" ht="23.25" customHeight="1" x14ac:dyDescent="0.25">
      <c r="C7" s="258" t="s">
        <v>544</v>
      </c>
      <c r="D7" s="251"/>
      <c r="E7" s="251"/>
      <c r="F7" s="251"/>
      <c r="G7" s="251"/>
      <c r="H7" s="251"/>
      <c r="I7" s="251"/>
      <c r="J7" s="251"/>
      <c r="K7" s="251"/>
    </row>
    <row r="8" spans="3:13" x14ac:dyDescent="0.25">
      <c r="C8" s="251" t="s">
        <v>0</v>
      </c>
      <c r="D8" s="251"/>
      <c r="E8" s="251"/>
      <c r="F8" s="251"/>
      <c r="G8" s="251"/>
      <c r="H8" s="251"/>
      <c r="I8" s="251"/>
      <c r="J8" s="251"/>
      <c r="K8" s="251"/>
    </row>
    <row r="9" spans="3:13" x14ac:dyDescent="0.25">
      <c r="C9" s="251" t="s">
        <v>120</v>
      </c>
      <c r="D9" s="251"/>
      <c r="E9" s="164" t="s">
        <v>122</v>
      </c>
      <c r="F9" s="164" t="s">
        <v>124</v>
      </c>
      <c r="G9" s="164" t="s">
        <v>126</v>
      </c>
      <c r="H9" s="164" t="s">
        <v>128</v>
      </c>
      <c r="I9" s="164" t="s">
        <v>131</v>
      </c>
      <c r="J9" s="164" t="s">
        <v>135</v>
      </c>
      <c r="K9" s="164" t="s">
        <v>135</v>
      </c>
    </row>
    <row r="10" spans="3:13" x14ac:dyDescent="0.25">
      <c r="C10" s="251" t="s">
        <v>121</v>
      </c>
      <c r="D10" s="251"/>
      <c r="E10" s="164" t="s">
        <v>123</v>
      </c>
      <c r="F10" s="164" t="s">
        <v>125</v>
      </c>
      <c r="G10" s="164" t="s">
        <v>127</v>
      </c>
      <c r="H10" s="164" t="s">
        <v>129</v>
      </c>
      <c r="I10" s="164" t="s">
        <v>132</v>
      </c>
      <c r="J10" s="164" t="s">
        <v>136</v>
      </c>
      <c r="K10" s="164" t="s">
        <v>545</v>
      </c>
    </row>
    <row r="11" spans="3:13" x14ac:dyDescent="0.25">
      <c r="C11" s="299"/>
      <c r="D11" s="299"/>
      <c r="E11" s="164" t="s">
        <v>513</v>
      </c>
      <c r="F11" s="165"/>
      <c r="G11" s="165"/>
      <c r="H11" s="164" t="s">
        <v>130</v>
      </c>
      <c r="I11" s="164" t="s">
        <v>133</v>
      </c>
      <c r="J11" s="164" t="s">
        <v>137</v>
      </c>
      <c r="K11" s="164" t="s">
        <v>546</v>
      </c>
      <c r="M11" t="s">
        <v>549</v>
      </c>
    </row>
    <row r="12" spans="3:13" x14ac:dyDescent="0.25">
      <c r="C12" s="299"/>
      <c r="D12" s="299"/>
      <c r="E12" s="164">
        <v>2018</v>
      </c>
      <c r="F12" s="165"/>
      <c r="G12" s="165"/>
      <c r="H12" s="165"/>
      <c r="I12" s="164" t="s">
        <v>134</v>
      </c>
      <c r="J12" s="165"/>
      <c r="K12" s="164" t="s">
        <v>139</v>
      </c>
      <c r="L12" t="s">
        <v>547</v>
      </c>
      <c r="M12" t="s">
        <v>550</v>
      </c>
    </row>
    <row r="13" spans="3:13" ht="10.5" customHeight="1" x14ac:dyDescent="0.25">
      <c r="C13" s="299"/>
      <c r="D13" s="299"/>
      <c r="E13" s="165"/>
      <c r="F13" s="165"/>
      <c r="G13" s="165"/>
      <c r="H13" s="165"/>
      <c r="I13" s="165"/>
      <c r="J13" s="165"/>
      <c r="K13" s="164" t="s">
        <v>140</v>
      </c>
      <c r="L13" t="s">
        <v>548</v>
      </c>
      <c r="M13" t="s">
        <v>551</v>
      </c>
    </row>
    <row r="14" spans="3:13" x14ac:dyDescent="0.25">
      <c r="C14" s="298"/>
      <c r="D14" s="300"/>
      <c r="E14" s="221"/>
      <c r="F14" s="221"/>
      <c r="G14" s="221"/>
      <c r="H14" s="163"/>
      <c r="I14" s="163"/>
      <c r="J14" s="163"/>
      <c r="K14" s="163"/>
    </row>
    <row r="15" spans="3:13" x14ac:dyDescent="0.25">
      <c r="C15" s="301" t="s">
        <v>141</v>
      </c>
      <c r="D15" s="302"/>
      <c r="E15" s="222">
        <v>0</v>
      </c>
      <c r="F15" s="222">
        <v>0</v>
      </c>
      <c r="G15" s="223">
        <f t="shared" ref="G15:K15" si="0">+G16+G20</f>
        <v>0</v>
      </c>
      <c r="H15" s="67">
        <f t="shared" si="0"/>
        <v>0</v>
      </c>
      <c r="I15" s="67">
        <v>0</v>
      </c>
      <c r="J15" s="67">
        <f t="shared" si="0"/>
        <v>0</v>
      </c>
      <c r="K15" s="67">
        <f t="shared" si="0"/>
        <v>0</v>
      </c>
    </row>
    <row r="16" spans="3:13" x14ac:dyDescent="0.25">
      <c r="C16" s="301" t="s">
        <v>142</v>
      </c>
      <c r="D16" s="303"/>
      <c r="E16" s="224">
        <v>0</v>
      </c>
      <c r="F16" s="224">
        <v>0</v>
      </c>
      <c r="G16" s="225">
        <f t="shared" ref="G16:K16" si="1">+G17+G18+G19</f>
        <v>0</v>
      </c>
      <c r="H16" s="67">
        <f t="shared" si="1"/>
        <v>0</v>
      </c>
      <c r="I16" s="67">
        <v>0</v>
      </c>
      <c r="J16" s="67">
        <f t="shared" si="1"/>
        <v>0</v>
      </c>
      <c r="K16" s="67">
        <f t="shared" si="1"/>
        <v>0</v>
      </c>
    </row>
    <row r="17" spans="3:11" ht="24" x14ac:dyDescent="0.25">
      <c r="C17" s="6"/>
      <c r="D17" s="184" t="s">
        <v>143</v>
      </c>
      <c r="E17" s="226">
        <v>0</v>
      </c>
      <c r="F17" s="226">
        <v>0</v>
      </c>
      <c r="G17" s="225">
        <v>0</v>
      </c>
      <c r="H17" s="67">
        <v>0</v>
      </c>
      <c r="I17" s="67">
        <v>0</v>
      </c>
      <c r="J17" s="67">
        <v>0</v>
      </c>
      <c r="K17" s="67">
        <v>0</v>
      </c>
    </row>
    <row r="18" spans="3:11" x14ac:dyDescent="0.25">
      <c r="C18" s="6"/>
      <c r="D18" s="184" t="s">
        <v>144</v>
      </c>
      <c r="E18" s="226">
        <v>0</v>
      </c>
      <c r="F18" s="226">
        <v>0</v>
      </c>
      <c r="G18" s="225">
        <v>0</v>
      </c>
      <c r="H18" s="67">
        <v>0</v>
      </c>
      <c r="I18" s="67">
        <v>0</v>
      </c>
      <c r="J18" s="67">
        <v>0</v>
      </c>
      <c r="K18" s="67">
        <v>0</v>
      </c>
    </row>
    <row r="19" spans="3:11" ht="24" x14ac:dyDescent="0.25">
      <c r="C19" s="6"/>
      <c r="D19" s="184" t="s">
        <v>145</v>
      </c>
      <c r="E19" s="227">
        <v>0</v>
      </c>
      <c r="F19" s="227">
        <v>0</v>
      </c>
      <c r="G19" s="225">
        <v>0</v>
      </c>
      <c r="H19" s="67">
        <v>0</v>
      </c>
      <c r="I19" s="67">
        <v>0</v>
      </c>
      <c r="J19" s="67">
        <v>0</v>
      </c>
      <c r="K19" s="67">
        <v>0</v>
      </c>
    </row>
    <row r="20" spans="3:11" x14ac:dyDescent="0.25">
      <c r="C20" s="301" t="s">
        <v>146</v>
      </c>
      <c r="D20" s="303"/>
      <c r="E20" s="227">
        <v>0</v>
      </c>
      <c r="F20" s="227">
        <v>0</v>
      </c>
      <c r="G20" s="225">
        <f t="shared" ref="G20:K20" si="2">SUM(G17:G19)</f>
        <v>0</v>
      </c>
      <c r="H20" s="67">
        <f t="shared" si="2"/>
        <v>0</v>
      </c>
      <c r="I20" s="67">
        <v>0</v>
      </c>
      <c r="J20" s="67">
        <f t="shared" si="2"/>
        <v>0</v>
      </c>
      <c r="K20" s="67">
        <f t="shared" si="2"/>
        <v>0</v>
      </c>
    </row>
    <row r="21" spans="3:11" ht="24" x14ac:dyDescent="0.25">
      <c r="C21" s="6"/>
      <c r="D21" s="184" t="s">
        <v>147</v>
      </c>
      <c r="E21" s="227">
        <v>0</v>
      </c>
      <c r="F21" s="227">
        <v>0</v>
      </c>
      <c r="G21" s="225">
        <v>0</v>
      </c>
      <c r="H21" s="67">
        <v>0</v>
      </c>
      <c r="I21" s="67">
        <v>0</v>
      </c>
      <c r="J21" s="67">
        <v>0</v>
      </c>
      <c r="K21" s="67">
        <v>0</v>
      </c>
    </row>
    <row r="22" spans="3:11" x14ac:dyDescent="0.25">
      <c r="C22" s="6"/>
      <c r="D22" s="184" t="s">
        <v>148</v>
      </c>
      <c r="E22" s="228"/>
      <c r="F22" s="228"/>
      <c r="G22" s="225">
        <v>0</v>
      </c>
      <c r="H22" s="67">
        <v>0</v>
      </c>
      <c r="I22" s="67">
        <v>0</v>
      </c>
      <c r="J22" s="67">
        <v>0</v>
      </c>
      <c r="K22" s="67">
        <v>0</v>
      </c>
    </row>
    <row r="23" spans="3:11" ht="24" x14ac:dyDescent="0.25">
      <c r="C23" s="6"/>
      <c r="D23" s="184" t="s">
        <v>149</v>
      </c>
      <c r="E23" s="227">
        <v>0</v>
      </c>
      <c r="F23" s="227">
        <v>0</v>
      </c>
      <c r="G23" s="225">
        <v>0</v>
      </c>
      <c r="H23" s="67">
        <v>0</v>
      </c>
      <c r="I23" s="67">
        <v>0</v>
      </c>
      <c r="J23" s="67">
        <v>0</v>
      </c>
      <c r="K23" s="67">
        <v>0</v>
      </c>
    </row>
    <row r="24" spans="3:11" x14ac:dyDescent="0.25">
      <c r="C24" s="301" t="s">
        <v>150</v>
      </c>
      <c r="D24" s="303"/>
      <c r="E24" s="229">
        <f>+'FORMATO 1'!J67</f>
        <v>608653.51</v>
      </c>
      <c r="F24" s="229"/>
      <c r="G24" s="230"/>
      <c r="H24" s="68"/>
      <c r="I24" s="139">
        <v>0</v>
      </c>
      <c r="J24" s="68"/>
      <c r="K24" s="68"/>
    </row>
    <row r="25" spans="3:11" x14ac:dyDescent="0.25">
      <c r="C25" s="6"/>
      <c r="D25" s="184"/>
      <c r="E25" s="226"/>
      <c r="F25" s="226"/>
      <c r="G25" s="225"/>
      <c r="H25" s="69"/>
      <c r="I25" s="69"/>
      <c r="J25" s="69"/>
      <c r="K25" s="69"/>
    </row>
    <row r="26" spans="3:11" ht="29.25" customHeight="1" x14ac:dyDescent="0.25">
      <c r="C26" s="301" t="s">
        <v>151</v>
      </c>
      <c r="D26" s="303"/>
      <c r="E26" s="226">
        <f>+E15+E24</f>
        <v>608653.51</v>
      </c>
      <c r="F26" s="226">
        <f t="shared" ref="F26:K26" si="3">+F15+F24</f>
        <v>0</v>
      </c>
      <c r="G26" s="225">
        <f t="shared" si="3"/>
        <v>0</v>
      </c>
      <c r="H26" s="67">
        <f t="shared" si="3"/>
        <v>0</v>
      </c>
      <c r="I26" s="67">
        <v>0</v>
      </c>
      <c r="J26" s="67">
        <f t="shared" si="3"/>
        <v>0</v>
      </c>
      <c r="K26" s="67">
        <f t="shared" si="3"/>
        <v>0</v>
      </c>
    </row>
    <row r="27" spans="3:11" x14ac:dyDescent="0.25">
      <c r="C27" s="298"/>
      <c r="D27" s="276"/>
      <c r="E27" s="231"/>
      <c r="F27" s="231"/>
      <c r="G27" s="225"/>
      <c r="H27" s="69"/>
      <c r="I27" s="69"/>
      <c r="J27" s="69"/>
      <c r="K27" s="69"/>
    </row>
    <row r="28" spans="3:11" ht="16.5" customHeight="1" x14ac:dyDescent="0.25">
      <c r="C28" s="301" t="s">
        <v>504</v>
      </c>
      <c r="D28" s="303"/>
      <c r="E28" s="196"/>
      <c r="F28" s="196"/>
      <c r="G28" s="193"/>
      <c r="H28" s="69"/>
      <c r="I28" s="69"/>
      <c r="J28" s="69"/>
      <c r="K28" s="69"/>
    </row>
    <row r="29" spans="3:11" x14ac:dyDescent="0.25">
      <c r="C29" s="298" t="s">
        <v>152</v>
      </c>
      <c r="D29" s="276"/>
      <c r="E29" s="185">
        <v>0</v>
      </c>
      <c r="F29" s="185">
        <v>0</v>
      </c>
      <c r="G29" s="133">
        <v>0</v>
      </c>
      <c r="H29" s="67">
        <v>0</v>
      </c>
      <c r="I29" s="67">
        <v>0</v>
      </c>
      <c r="J29" s="67">
        <v>0</v>
      </c>
      <c r="K29" s="67">
        <v>0</v>
      </c>
    </row>
    <row r="30" spans="3:11" x14ac:dyDescent="0.25">
      <c r="C30" s="298" t="s">
        <v>153</v>
      </c>
      <c r="D30" s="276"/>
      <c r="E30" s="185">
        <v>0</v>
      </c>
      <c r="F30" s="185">
        <v>0</v>
      </c>
      <c r="G30" s="133">
        <v>0</v>
      </c>
      <c r="H30" s="67">
        <v>0</v>
      </c>
      <c r="I30" s="67">
        <v>0</v>
      </c>
      <c r="J30" s="67">
        <v>0</v>
      </c>
      <c r="K30" s="67">
        <v>0</v>
      </c>
    </row>
    <row r="31" spans="3:11" x14ac:dyDescent="0.25">
      <c r="C31" s="298" t="s">
        <v>154</v>
      </c>
      <c r="D31" s="276"/>
      <c r="E31" s="185">
        <v>0</v>
      </c>
      <c r="F31" s="185">
        <v>0</v>
      </c>
      <c r="G31" s="133">
        <v>0</v>
      </c>
      <c r="H31" s="67">
        <v>0</v>
      </c>
      <c r="I31" s="67">
        <v>0</v>
      </c>
      <c r="J31" s="67">
        <v>0</v>
      </c>
      <c r="K31" s="67">
        <v>0</v>
      </c>
    </row>
    <row r="32" spans="3:11" x14ac:dyDescent="0.25">
      <c r="C32" s="298"/>
      <c r="D32" s="276"/>
      <c r="E32" s="89"/>
      <c r="F32" s="89"/>
      <c r="G32" s="193"/>
      <c r="H32" s="69"/>
      <c r="I32" s="69"/>
      <c r="J32" s="69"/>
      <c r="K32" s="69"/>
    </row>
    <row r="33" spans="3:11" ht="25.5" customHeight="1" x14ac:dyDescent="0.25">
      <c r="C33" s="301" t="s">
        <v>155</v>
      </c>
      <c r="D33" s="302"/>
      <c r="E33" s="69"/>
      <c r="F33" s="69"/>
      <c r="G33" s="69"/>
      <c r="H33" s="69"/>
      <c r="I33" s="69"/>
      <c r="J33" s="69"/>
      <c r="K33" s="69"/>
    </row>
    <row r="34" spans="3:11" x14ac:dyDescent="0.25">
      <c r="C34" s="298" t="s">
        <v>156</v>
      </c>
      <c r="D34" s="300"/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</row>
    <row r="35" spans="3:11" x14ac:dyDescent="0.25">
      <c r="C35" s="298" t="s">
        <v>157</v>
      </c>
      <c r="D35" s="300"/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</row>
    <row r="36" spans="3:11" x14ac:dyDescent="0.25">
      <c r="C36" s="298" t="s">
        <v>158</v>
      </c>
      <c r="D36" s="300"/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</row>
    <row r="37" spans="3:11" x14ac:dyDescent="0.25">
      <c r="C37" s="304"/>
      <c r="D37" s="305"/>
      <c r="E37" s="70"/>
      <c r="F37" s="70"/>
      <c r="G37" s="70"/>
      <c r="H37" s="70"/>
      <c r="I37" s="70"/>
      <c r="J37" s="70"/>
      <c r="K37" s="70"/>
    </row>
    <row r="38" spans="3:11" x14ac:dyDescent="0.25">
      <c r="C38" s="7"/>
      <c r="D38" s="2"/>
      <c r="E38" s="2"/>
      <c r="F38" s="2"/>
      <c r="G38" s="2"/>
      <c r="H38" s="2"/>
      <c r="I38" s="2"/>
      <c r="J38" s="2"/>
      <c r="K38" s="2"/>
    </row>
    <row r="39" spans="3:11" ht="34.5" customHeight="1" x14ac:dyDescent="0.25">
      <c r="C39" s="306" t="s">
        <v>505</v>
      </c>
      <c r="D39" s="306"/>
      <c r="E39" s="306"/>
      <c r="F39" s="306"/>
      <c r="G39" s="306"/>
      <c r="H39" s="306"/>
      <c r="I39" s="306"/>
      <c r="J39" s="306"/>
      <c r="K39" s="306"/>
    </row>
    <row r="40" spans="3:11" ht="30.75" customHeight="1" x14ac:dyDescent="0.25">
      <c r="C40" s="306" t="s">
        <v>506</v>
      </c>
      <c r="D40" s="306"/>
      <c r="E40" s="306"/>
      <c r="F40" s="306"/>
      <c r="G40" s="306"/>
      <c r="H40" s="306"/>
      <c r="I40" s="306"/>
      <c r="J40" s="306"/>
      <c r="K40" s="306"/>
    </row>
    <row r="42" spans="3:11" x14ac:dyDescent="0.25">
      <c r="C42" s="251" t="s">
        <v>507</v>
      </c>
      <c r="D42" s="251"/>
      <c r="E42" s="251"/>
      <c r="F42" s="251"/>
      <c r="G42" s="251"/>
      <c r="H42" s="251"/>
      <c r="I42" s="251"/>
    </row>
    <row r="43" spans="3:11" x14ac:dyDescent="0.25">
      <c r="C43" s="251" t="s">
        <v>119</v>
      </c>
      <c r="D43" s="251"/>
      <c r="E43" s="251"/>
      <c r="F43" s="251"/>
      <c r="G43" s="251"/>
      <c r="H43" s="251"/>
      <c r="I43" s="251"/>
    </row>
    <row r="44" spans="3:11" x14ac:dyDescent="0.25">
      <c r="C44" s="251" t="s">
        <v>512</v>
      </c>
      <c r="D44" s="251"/>
      <c r="E44" s="251"/>
      <c r="F44" s="251"/>
      <c r="G44" s="251"/>
      <c r="H44" s="251"/>
      <c r="I44" s="251"/>
    </row>
    <row r="45" spans="3:11" x14ac:dyDescent="0.25">
      <c r="C45" s="251" t="s">
        <v>0</v>
      </c>
      <c r="D45" s="251"/>
      <c r="E45" s="251"/>
      <c r="F45" s="251"/>
      <c r="G45" s="251"/>
      <c r="H45" s="251"/>
      <c r="I45" s="251"/>
    </row>
    <row r="46" spans="3:11" x14ac:dyDescent="0.25">
      <c r="C46" s="166" t="s">
        <v>159</v>
      </c>
      <c r="D46" s="166"/>
      <c r="E46" s="164" t="s">
        <v>160</v>
      </c>
      <c r="F46" s="164" t="s">
        <v>162</v>
      </c>
      <c r="G46" s="164" t="s">
        <v>165</v>
      </c>
      <c r="H46" s="164" t="s">
        <v>138</v>
      </c>
      <c r="I46" s="164" t="s">
        <v>169</v>
      </c>
    </row>
    <row r="47" spans="3:11" x14ac:dyDescent="0.25">
      <c r="C47" s="166"/>
      <c r="D47" s="166"/>
      <c r="E47" s="164" t="s">
        <v>161</v>
      </c>
      <c r="F47" s="164" t="s">
        <v>163</v>
      </c>
      <c r="G47" s="164" t="s">
        <v>166</v>
      </c>
      <c r="H47" s="164" t="s">
        <v>167</v>
      </c>
      <c r="I47" s="164" t="s">
        <v>170</v>
      </c>
    </row>
    <row r="48" spans="3:11" x14ac:dyDescent="0.25">
      <c r="C48" s="166"/>
      <c r="D48" s="166"/>
      <c r="E48" s="165"/>
      <c r="F48" s="164" t="s">
        <v>164</v>
      </c>
      <c r="G48" s="165"/>
      <c r="H48" s="164" t="s">
        <v>168</v>
      </c>
      <c r="I48" s="165"/>
    </row>
    <row r="49" spans="3:9" x14ac:dyDescent="0.25">
      <c r="C49" s="307" t="s">
        <v>171</v>
      </c>
      <c r="D49" s="308"/>
      <c r="E49" s="300"/>
      <c r="F49" s="163"/>
      <c r="G49" s="163"/>
      <c r="H49" s="163"/>
      <c r="I49" s="163"/>
    </row>
    <row r="50" spans="3:9" x14ac:dyDescent="0.25">
      <c r="C50" s="307"/>
      <c r="D50" s="308"/>
      <c r="E50" s="300"/>
      <c r="F50" s="98"/>
      <c r="G50" s="98"/>
      <c r="H50" s="98"/>
      <c r="I50" s="98"/>
    </row>
    <row r="51" spans="3:9" x14ac:dyDescent="0.25">
      <c r="C51" s="307" t="s">
        <v>172</v>
      </c>
      <c r="D51" s="308"/>
      <c r="E51" s="133">
        <v>0</v>
      </c>
      <c r="F51" s="99">
        <v>0</v>
      </c>
      <c r="G51" s="99">
        <v>0</v>
      </c>
      <c r="H51" s="99">
        <v>0</v>
      </c>
      <c r="I51" s="99">
        <v>0</v>
      </c>
    </row>
    <row r="52" spans="3:9" x14ac:dyDescent="0.25">
      <c r="C52" s="307" t="s">
        <v>173</v>
      </c>
      <c r="D52" s="308"/>
      <c r="E52" s="133">
        <v>0</v>
      </c>
      <c r="F52" s="99">
        <v>0</v>
      </c>
      <c r="G52" s="99">
        <v>0</v>
      </c>
      <c r="H52" s="99">
        <v>0</v>
      </c>
      <c r="I52" s="99">
        <v>0</v>
      </c>
    </row>
    <row r="53" spans="3:9" x14ac:dyDescent="0.25">
      <c r="C53" s="309" t="s">
        <v>174</v>
      </c>
      <c r="D53" s="310"/>
      <c r="E53" s="134">
        <v>0</v>
      </c>
      <c r="F53" s="71">
        <v>0</v>
      </c>
      <c r="G53" s="71">
        <v>0</v>
      </c>
      <c r="H53" s="71">
        <v>0</v>
      </c>
      <c r="I53" s="71">
        <v>0</v>
      </c>
    </row>
    <row r="75" spans="9:9" x14ac:dyDescent="0.25">
      <c r="I75">
        <v>3509765.97</v>
      </c>
    </row>
    <row r="79" spans="9:9" x14ac:dyDescent="0.25">
      <c r="I79">
        <v>12.88</v>
      </c>
    </row>
  </sheetData>
  <mergeCells count="38">
    <mergeCell ref="C51:D51"/>
    <mergeCell ref="C52:D52"/>
    <mergeCell ref="C53:D53"/>
    <mergeCell ref="C49:D50"/>
    <mergeCell ref="E49:E50"/>
    <mergeCell ref="C44:I44"/>
    <mergeCell ref="C35:D35"/>
    <mergeCell ref="C45:I45"/>
    <mergeCell ref="C36:D36"/>
    <mergeCell ref="C37:D37"/>
    <mergeCell ref="C39:K39"/>
    <mergeCell ref="C40:K40"/>
    <mergeCell ref="C33:D33"/>
    <mergeCell ref="C34:D34"/>
    <mergeCell ref="C42:I42"/>
    <mergeCell ref="C43:I43"/>
    <mergeCell ref="C30:D30"/>
    <mergeCell ref="C31:D31"/>
    <mergeCell ref="C32:D32"/>
    <mergeCell ref="C4:K4"/>
    <mergeCell ref="C6:K6"/>
    <mergeCell ref="C7:K7"/>
    <mergeCell ref="C8:K8"/>
    <mergeCell ref="C9:D9"/>
    <mergeCell ref="C5:K5"/>
    <mergeCell ref="C10:D10"/>
    <mergeCell ref="C29:D29"/>
    <mergeCell ref="C11:D11"/>
    <mergeCell ref="C12:D12"/>
    <mergeCell ref="C13:D13"/>
    <mergeCell ref="C14:D14"/>
    <mergeCell ref="C15:D15"/>
    <mergeCell ref="C16:D16"/>
    <mergeCell ref="C20:D20"/>
    <mergeCell ref="C24:D24"/>
    <mergeCell ref="C26:D26"/>
    <mergeCell ref="C27:D27"/>
    <mergeCell ref="C28:D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79"/>
  <sheetViews>
    <sheetView tabSelected="1" workbookViewId="0">
      <selection activeCell="I36" sqref="I36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7"/>
    </row>
    <row r="5" spans="3:13" x14ac:dyDescent="0.25">
      <c r="C5" s="257" t="s">
        <v>507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3:13" x14ac:dyDescent="0.25">
      <c r="C6" s="292" t="s">
        <v>519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</row>
    <row r="7" spans="3:13" x14ac:dyDescent="0.25">
      <c r="C7" s="258" t="s">
        <v>544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</row>
    <row r="8" spans="3:13" x14ac:dyDescent="0.25">
      <c r="C8" s="293" t="s">
        <v>0</v>
      </c>
      <c r="D8" s="257"/>
      <c r="E8" s="257"/>
      <c r="F8" s="257"/>
      <c r="G8" s="257"/>
      <c r="H8" s="257"/>
      <c r="I8" s="257"/>
      <c r="J8" s="257"/>
      <c r="K8" s="257"/>
      <c r="L8" s="257"/>
      <c r="M8" s="257"/>
    </row>
    <row r="9" spans="3:13" x14ac:dyDescent="0.25">
      <c r="C9" s="164" t="s">
        <v>175</v>
      </c>
      <c r="D9" s="164" t="s">
        <v>177</v>
      </c>
      <c r="E9" s="164" t="s">
        <v>179</v>
      </c>
      <c r="F9" s="164" t="s">
        <v>179</v>
      </c>
      <c r="G9" s="164" t="s">
        <v>185</v>
      </c>
      <c r="H9" s="164" t="s">
        <v>162</v>
      </c>
      <c r="I9" s="164" t="s">
        <v>189</v>
      </c>
      <c r="J9" s="164" t="s">
        <v>189</v>
      </c>
      <c r="K9" s="164" t="s">
        <v>197</v>
      </c>
      <c r="L9" s="164" t="s">
        <v>198</v>
      </c>
      <c r="M9" s="164" t="s">
        <v>201</v>
      </c>
    </row>
    <row r="10" spans="3:13" x14ac:dyDescent="0.25">
      <c r="C10" s="164" t="s">
        <v>176</v>
      </c>
      <c r="D10" s="164" t="s">
        <v>178</v>
      </c>
      <c r="E10" s="164" t="s">
        <v>180</v>
      </c>
      <c r="F10" s="164" t="s">
        <v>183</v>
      </c>
      <c r="G10" s="164" t="s">
        <v>186</v>
      </c>
      <c r="H10" s="164" t="s">
        <v>188</v>
      </c>
      <c r="I10" s="164" t="s">
        <v>190</v>
      </c>
      <c r="J10" s="164" t="s">
        <v>190</v>
      </c>
      <c r="K10" s="179" t="s">
        <v>545</v>
      </c>
      <c r="L10" s="164" t="s">
        <v>199</v>
      </c>
      <c r="M10" s="164" t="s">
        <v>202</v>
      </c>
    </row>
    <row r="11" spans="3:13" x14ac:dyDescent="0.25">
      <c r="C11" s="165"/>
      <c r="D11" s="165"/>
      <c r="E11" s="164" t="s">
        <v>181</v>
      </c>
      <c r="F11" s="164" t="s">
        <v>184</v>
      </c>
      <c r="G11" s="164" t="s">
        <v>187</v>
      </c>
      <c r="H11" s="165"/>
      <c r="I11" s="164" t="s">
        <v>191</v>
      </c>
      <c r="J11" s="164" t="s">
        <v>191</v>
      </c>
      <c r="K11" s="179" t="s">
        <v>546</v>
      </c>
      <c r="L11" s="164" t="s">
        <v>200</v>
      </c>
      <c r="M11" s="179" t="s">
        <v>549</v>
      </c>
    </row>
    <row r="12" spans="3:13" x14ac:dyDescent="0.25">
      <c r="C12" s="165"/>
      <c r="D12" s="165"/>
      <c r="E12" s="164" t="s">
        <v>182</v>
      </c>
      <c r="F12" s="165"/>
      <c r="G12" s="165"/>
      <c r="H12" s="165"/>
      <c r="I12" s="164" t="s">
        <v>192</v>
      </c>
      <c r="J12" s="164" t="s">
        <v>192</v>
      </c>
      <c r="K12" s="165"/>
      <c r="L12" s="179" t="s">
        <v>547</v>
      </c>
      <c r="M12" s="179" t="s">
        <v>550</v>
      </c>
    </row>
    <row r="13" spans="3:13" x14ac:dyDescent="0.25">
      <c r="C13" s="165"/>
      <c r="D13" s="165"/>
      <c r="E13" s="165"/>
      <c r="F13" s="165"/>
      <c r="G13" s="165"/>
      <c r="H13" s="165"/>
      <c r="I13" s="164" t="s">
        <v>193</v>
      </c>
      <c r="J13" s="164" t="s">
        <v>194</v>
      </c>
      <c r="K13" s="165"/>
      <c r="L13" s="179" t="s">
        <v>548</v>
      </c>
      <c r="M13" s="179" t="s">
        <v>551</v>
      </c>
    </row>
    <row r="14" spans="3:13" x14ac:dyDescent="0.25">
      <c r="C14" s="165"/>
      <c r="D14" s="165"/>
      <c r="E14" s="165"/>
      <c r="F14" s="165"/>
      <c r="G14" s="165"/>
      <c r="H14" s="165"/>
      <c r="I14" s="165"/>
      <c r="J14" s="164" t="s">
        <v>195</v>
      </c>
      <c r="K14" s="165"/>
      <c r="L14" s="165"/>
      <c r="M14" s="165"/>
    </row>
    <row r="15" spans="3:13" x14ac:dyDescent="0.25">
      <c r="C15" s="165"/>
      <c r="D15" s="165"/>
      <c r="E15" s="165">
        <v>0</v>
      </c>
      <c r="F15" s="165">
        <v>0</v>
      </c>
      <c r="G15" s="165"/>
      <c r="H15" s="165"/>
      <c r="I15" s="165">
        <v>0</v>
      </c>
      <c r="J15" s="164" t="s">
        <v>196</v>
      </c>
      <c r="K15" s="165"/>
      <c r="L15" s="165"/>
      <c r="M15" s="165"/>
    </row>
    <row r="16" spans="3:13" x14ac:dyDescent="0.25">
      <c r="C16" s="163"/>
      <c r="D16" s="180"/>
      <c r="E16" s="205">
        <v>0</v>
      </c>
      <c r="F16" s="205">
        <v>0</v>
      </c>
      <c r="G16" s="181"/>
      <c r="H16" s="163"/>
      <c r="I16" s="208">
        <v>0</v>
      </c>
      <c r="J16" s="163"/>
      <c r="K16" s="163"/>
      <c r="L16" s="163"/>
      <c r="M16" s="163"/>
    </row>
    <row r="17" spans="3:13" x14ac:dyDescent="0.25">
      <c r="C17" s="10" t="s">
        <v>203</v>
      </c>
      <c r="D17" s="294"/>
      <c r="E17" s="295"/>
      <c r="F17" s="295"/>
      <c r="G17" s="296">
        <f t="shared" ref="G17:M17" si="0">+G19+G20+G21+G22</f>
        <v>0</v>
      </c>
      <c r="H17" s="297"/>
      <c r="I17" s="297">
        <f t="shared" si="0"/>
        <v>0</v>
      </c>
      <c r="J17" s="297">
        <f t="shared" si="0"/>
        <v>0</v>
      </c>
      <c r="K17" s="297">
        <f t="shared" si="0"/>
        <v>0</v>
      </c>
      <c r="L17" s="297">
        <f t="shared" si="0"/>
        <v>0</v>
      </c>
      <c r="M17" s="297">
        <f t="shared" si="0"/>
        <v>0</v>
      </c>
    </row>
    <row r="18" spans="3:13" x14ac:dyDescent="0.25">
      <c r="C18" s="10" t="s">
        <v>204</v>
      </c>
      <c r="D18" s="294"/>
      <c r="E18" s="295"/>
      <c r="F18" s="295"/>
      <c r="G18" s="296"/>
      <c r="H18" s="297"/>
      <c r="I18" s="297"/>
      <c r="J18" s="297"/>
      <c r="K18" s="297"/>
      <c r="L18" s="297"/>
      <c r="M18" s="297"/>
    </row>
    <row r="19" spans="3:13" x14ac:dyDescent="0.25">
      <c r="C19" s="11" t="s">
        <v>205</v>
      </c>
      <c r="D19" s="186"/>
      <c r="E19" s="209">
        <v>0</v>
      </c>
      <c r="F19" s="209">
        <v>0</v>
      </c>
      <c r="G19" s="133">
        <v>0</v>
      </c>
      <c r="H19" s="67"/>
      <c r="I19" s="67">
        <v>0</v>
      </c>
      <c r="J19" s="67">
        <v>0</v>
      </c>
      <c r="K19" s="67">
        <v>0</v>
      </c>
      <c r="L19" s="67">
        <v>0</v>
      </c>
      <c r="M19" s="67">
        <v>0</v>
      </c>
    </row>
    <row r="20" spans="3:13" x14ac:dyDescent="0.25">
      <c r="C20" s="11" t="s">
        <v>206</v>
      </c>
      <c r="D20" s="186"/>
      <c r="E20" s="210"/>
      <c r="F20" s="210"/>
      <c r="G20" s="133">
        <v>0</v>
      </c>
      <c r="H20" s="67"/>
      <c r="I20" s="67">
        <v>0</v>
      </c>
      <c r="J20" s="67">
        <v>0</v>
      </c>
      <c r="K20" s="67">
        <v>0</v>
      </c>
      <c r="L20" s="67">
        <v>0</v>
      </c>
      <c r="M20" s="67">
        <v>0</v>
      </c>
    </row>
    <row r="21" spans="3:13" x14ac:dyDescent="0.25">
      <c r="C21" s="11" t="s">
        <v>207</v>
      </c>
      <c r="D21" s="186"/>
      <c r="E21" s="206">
        <v>0</v>
      </c>
      <c r="F21" s="206">
        <v>0</v>
      </c>
      <c r="G21" s="133">
        <v>0</v>
      </c>
      <c r="H21" s="67"/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3:13" x14ac:dyDescent="0.25">
      <c r="C22" s="11" t="s">
        <v>208</v>
      </c>
      <c r="D22" s="186"/>
      <c r="E22" s="207">
        <v>0</v>
      </c>
      <c r="F22" s="207">
        <v>0</v>
      </c>
      <c r="G22" s="133">
        <v>0</v>
      </c>
      <c r="H22" s="67"/>
      <c r="I22" s="67">
        <v>0</v>
      </c>
      <c r="J22" s="67">
        <v>0</v>
      </c>
      <c r="K22" s="67">
        <v>0</v>
      </c>
      <c r="L22" s="67">
        <v>0</v>
      </c>
      <c r="M22" s="67">
        <v>0</v>
      </c>
    </row>
    <row r="23" spans="3:13" x14ac:dyDescent="0.25">
      <c r="C23" s="8"/>
      <c r="D23" s="188"/>
      <c r="E23" s="207">
        <v>0</v>
      </c>
      <c r="F23" s="207">
        <v>0</v>
      </c>
      <c r="G23" s="193"/>
      <c r="H23" s="69"/>
      <c r="I23" s="69"/>
      <c r="J23" s="69"/>
      <c r="K23" s="69"/>
      <c r="L23" s="69"/>
      <c r="M23" s="69"/>
    </row>
    <row r="24" spans="3:13" x14ac:dyDescent="0.25">
      <c r="C24" s="10" t="s">
        <v>209</v>
      </c>
      <c r="D24" s="186"/>
      <c r="E24" s="187"/>
      <c r="F24" s="187"/>
      <c r="G24" s="133">
        <f t="shared" ref="G24:M24" si="1">+G25+G26+G27+G28</f>
        <v>0</v>
      </c>
      <c r="H24" s="67"/>
      <c r="I24" s="67">
        <v>0</v>
      </c>
      <c r="J24" s="67">
        <f t="shared" si="1"/>
        <v>0</v>
      </c>
      <c r="K24" s="67">
        <f t="shared" si="1"/>
        <v>0</v>
      </c>
      <c r="L24" s="67">
        <f t="shared" si="1"/>
        <v>0</v>
      </c>
      <c r="M24" s="67">
        <f t="shared" si="1"/>
        <v>0</v>
      </c>
    </row>
    <row r="25" spans="3:13" x14ac:dyDescent="0.25">
      <c r="C25" s="11" t="s">
        <v>210</v>
      </c>
      <c r="D25" s="186"/>
      <c r="E25" s="187"/>
      <c r="F25" s="187"/>
      <c r="G25" s="133">
        <v>0</v>
      </c>
      <c r="H25" s="67"/>
      <c r="I25" s="67">
        <v>0</v>
      </c>
      <c r="J25" s="67">
        <v>0</v>
      </c>
      <c r="K25" s="67">
        <v>0</v>
      </c>
      <c r="L25" s="67">
        <v>0</v>
      </c>
      <c r="M25" s="67">
        <v>0</v>
      </c>
    </row>
    <row r="26" spans="3:13" x14ac:dyDescent="0.25">
      <c r="C26" s="11" t="s">
        <v>211</v>
      </c>
      <c r="D26" s="186"/>
      <c r="E26" s="187"/>
      <c r="F26" s="187"/>
      <c r="G26" s="133">
        <v>0</v>
      </c>
      <c r="H26" s="67"/>
      <c r="I26" s="67">
        <v>0</v>
      </c>
      <c r="J26" s="67">
        <v>0</v>
      </c>
      <c r="K26" s="67">
        <v>0</v>
      </c>
      <c r="L26" s="67">
        <v>0</v>
      </c>
      <c r="M26" s="67">
        <v>0</v>
      </c>
    </row>
    <row r="27" spans="3:13" x14ac:dyDescent="0.25">
      <c r="C27" s="11" t="s">
        <v>212</v>
      </c>
      <c r="D27" s="186"/>
      <c r="E27" s="187"/>
      <c r="F27" s="187"/>
      <c r="G27" s="133">
        <v>0</v>
      </c>
      <c r="H27" s="67"/>
      <c r="I27" s="67">
        <v>0</v>
      </c>
      <c r="J27" s="67">
        <v>0</v>
      </c>
      <c r="K27" s="67">
        <v>0</v>
      </c>
      <c r="L27" s="67">
        <v>0</v>
      </c>
      <c r="M27" s="67">
        <v>0</v>
      </c>
    </row>
    <row r="28" spans="3:13" x14ac:dyDescent="0.25">
      <c r="C28" s="11" t="s">
        <v>213</v>
      </c>
      <c r="D28" s="186"/>
      <c r="E28" s="204"/>
      <c r="F28" s="204"/>
      <c r="G28" s="133">
        <v>0</v>
      </c>
      <c r="H28" s="67"/>
      <c r="I28" s="67">
        <v>0</v>
      </c>
      <c r="J28" s="67">
        <v>0</v>
      </c>
      <c r="K28" s="67">
        <v>0</v>
      </c>
      <c r="L28" s="67">
        <v>0</v>
      </c>
      <c r="M28" s="67">
        <v>0</v>
      </c>
    </row>
    <row r="29" spans="3:13" x14ac:dyDescent="0.25">
      <c r="C29" s="8"/>
      <c r="D29" s="188"/>
      <c r="E29" s="69"/>
      <c r="F29" s="69"/>
      <c r="G29" s="193"/>
      <c r="H29" s="69"/>
      <c r="I29" s="69"/>
      <c r="J29" s="69"/>
      <c r="K29" s="69"/>
      <c r="L29" s="69"/>
      <c r="M29" s="69"/>
    </row>
    <row r="30" spans="3:13" x14ac:dyDescent="0.25">
      <c r="C30" s="10" t="s">
        <v>214</v>
      </c>
      <c r="D30" s="186"/>
      <c r="E30" s="187">
        <v>0</v>
      </c>
      <c r="F30" s="187"/>
      <c r="G30" s="133">
        <f t="shared" ref="G30:M30" si="2">+G17+G24</f>
        <v>0</v>
      </c>
      <c r="H30" s="67"/>
      <c r="I30" s="67">
        <f t="shared" si="2"/>
        <v>0</v>
      </c>
      <c r="J30" s="67">
        <f t="shared" si="2"/>
        <v>0</v>
      </c>
      <c r="K30" s="67">
        <f t="shared" si="2"/>
        <v>0</v>
      </c>
      <c r="L30" s="67">
        <f t="shared" si="2"/>
        <v>0</v>
      </c>
      <c r="M30" s="67">
        <f t="shared" si="2"/>
        <v>0</v>
      </c>
    </row>
    <row r="31" spans="3:13" x14ac:dyDescent="0.25">
      <c r="C31" s="10" t="s">
        <v>215</v>
      </c>
      <c r="D31" s="186"/>
      <c r="E31" s="187">
        <v>0</v>
      </c>
      <c r="F31" s="187"/>
      <c r="G31" s="133"/>
      <c r="H31" s="67"/>
      <c r="I31" s="67"/>
      <c r="J31" s="67"/>
      <c r="K31" s="67"/>
      <c r="L31" s="67"/>
      <c r="M31" s="67"/>
    </row>
    <row r="32" spans="3:13" x14ac:dyDescent="0.25">
      <c r="C32" s="4"/>
      <c r="D32" s="182"/>
      <c r="E32" s="4"/>
      <c r="F32" s="4"/>
      <c r="G32" s="183"/>
      <c r="H32" s="4"/>
      <c r="I32" s="4"/>
      <c r="J32" s="4"/>
      <c r="K32" s="4"/>
      <c r="L32" s="4"/>
      <c r="M32" s="4"/>
    </row>
    <row r="33" spans="3:5" x14ac:dyDescent="0.25">
      <c r="C33" s="7"/>
    </row>
    <row r="34" spans="3:5" x14ac:dyDescent="0.25">
      <c r="E34">
        <v>0</v>
      </c>
    </row>
    <row r="35" spans="3:5" x14ac:dyDescent="0.25">
      <c r="E35">
        <v>0</v>
      </c>
    </row>
    <row r="36" spans="3:5" x14ac:dyDescent="0.25">
      <c r="E36">
        <v>0</v>
      </c>
    </row>
    <row r="75" spans="9:9" x14ac:dyDescent="0.25">
      <c r="I75">
        <v>3509765.97</v>
      </c>
    </row>
    <row r="79" spans="9:9" x14ac:dyDescent="0.25">
      <c r="I79">
        <v>12.88</v>
      </c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94"/>
  <sheetViews>
    <sheetView workbookViewId="0">
      <selection activeCell="B15" sqref="B15"/>
    </sheetView>
  </sheetViews>
  <sheetFormatPr baseColWidth="10" defaultRowHeight="15" x14ac:dyDescent="0.25"/>
  <cols>
    <col min="4" max="4" width="77.7109375" customWidth="1"/>
    <col min="5" max="5" width="14.140625" bestFit="1" customWidth="1"/>
    <col min="6" max="6" width="11.5703125" bestFit="1" customWidth="1"/>
    <col min="7" max="7" width="13.140625" customWidth="1"/>
  </cols>
  <sheetData>
    <row r="4" spans="3:14" ht="16.5" customHeight="1" x14ac:dyDescent="0.25">
      <c r="C4" s="240" t="s">
        <v>510</v>
      </c>
      <c r="D4" s="240"/>
      <c r="E4" s="240"/>
      <c r="F4" s="240"/>
      <c r="G4" s="240"/>
    </row>
    <row r="5" spans="3:14" x14ac:dyDescent="0.25">
      <c r="C5" s="247" t="s">
        <v>507</v>
      </c>
      <c r="D5" s="248"/>
      <c r="E5" s="248"/>
      <c r="F5" s="248"/>
      <c r="G5" s="249"/>
    </row>
    <row r="6" spans="3:14" s="151" customFormat="1" x14ac:dyDescent="0.25">
      <c r="C6" s="250" t="s">
        <v>514</v>
      </c>
      <c r="D6" s="258"/>
      <c r="E6" s="258"/>
      <c r="F6" s="258"/>
      <c r="G6" s="259"/>
    </row>
    <row r="7" spans="3:14" x14ac:dyDescent="0.25">
      <c r="C7" s="250" t="s">
        <v>553</v>
      </c>
      <c r="D7" s="251"/>
      <c r="E7" s="251"/>
      <c r="F7" s="251"/>
      <c r="G7" s="252"/>
    </row>
    <row r="8" spans="3:14" x14ac:dyDescent="0.25">
      <c r="C8" s="250" t="s">
        <v>552</v>
      </c>
      <c r="D8" s="251"/>
      <c r="E8" s="251"/>
      <c r="F8" s="251"/>
      <c r="G8" s="252"/>
    </row>
    <row r="9" spans="3:14" x14ac:dyDescent="0.25">
      <c r="C9" s="253" t="s">
        <v>0</v>
      </c>
      <c r="D9" s="254"/>
      <c r="E9" s="254"/>
      <c r="F9" s="254"/>
      <c r="G9" s="255"/>
      <c r="I9" s="232"/>
      <c r="J9" s="232"/>
      <c r="K9" s="232"/>
      <c r="L9" s="232"/>
      <c r="M9" s="232"/>
      <c r="N9" s="232"/>
    </row>
    <row r="10" spans="3:14" x14ac:dyDescent="0.25">
      <c r="C10" s="167"/>
      <c r="D10" s="167"/>
      <c r="E10" s="167"/>
      <c r="F10" s="167"/>
      <c r="G10" s="167"/>
      <c r="I10" s="232"/>
      <c r="J10" s="232"/>
      <c r="K10" s="232" t="s">
        <v>545</v>
      </c>
      <c r="L10" s="232"/>
      <c r="M10" s="232"/>
      <c r="N10" s="232"/>
    </row>
    <row r="11" spans="3:14" x14ac:dyDescent="0.25">
      <c r="C11" s="256" t="s">
        <v>1</v>
      </c>
      <c r="D11" s="256"/>
      <c r="E11" s="164" t="s">
        <v>216</v>
      </c>
      <c r="F11" s="251" t="s">
        <v>218</v>
      </c>
      <c r="G11" s="164" t="s">
        <v>219</v>
      </c>
      <c r="I11" s="232"/>
      <c r="J11" s="232"/>
      <c r="K11" s="232" t="s">
        <v>546</v>
      </c>
      <c r="L11" s="232"/>
      <c r="M11" s="232" t="s">
        <v>549</v>
      </c>
      <c r="N11" s="232"/>
    </row>
    <row r="12" spans="3:14" x14ac:dyDescent="0.25">
      <c r="C12" s="243"/>
      <c r="D12" s="243"/>
      <c r="E12" s="168" t="s">
        <v>217</v>
      </c>
      <c r="F12" s="257"/>
      <c r="G12" s="168" t="s">
        <v>220</v>
      </c>
      <c r="I12" s="232"/>
      <c r="J12" s="232"/>
      <c r="K12" s="232"/>
      <c r="L12" s="232" t="s">
        <v>547</v>
      </c>
      <c r="M12" s="232" t="s">
        <v>550</v>
      </c>
      <c r="N12" s="232"/>
    </row>
    <row r="13" spans="3:14" x14ac:dyDescent="0.25">
      <c r="C13" s="158"/>
      <c r="D13" s="16"/>
      <c r="E13" s="17"/>
      <c r="F13" s="17"/>
      <c r="G13" s="17"/>
      <c r="I13" s="232"/>
      <c r="J13" s="232"/>
      <c r="K13" s="232"/>
      <c r="L13" s="232" t="s">
        <v>548</v>
      </c>
      <c r="M13" s="232" t="s">
        <v>551</v>
      </c>
      <c r="N13" s="232"/>
    </row>
    <row r="14" spans="3:14" x14ac:dyDescent="0.25">
      <c r="C14" s="12"/>
      <c r="D14" s="13" t="s">
        <v>221</v>
      </c>
      <c r="E14" s="159">
        <f>+E15+E16+E17</f>
        <v>19974131.579999998</v>
      </c>
      <c r="F14" s="159">
        <f t="shared" ref="F14:G14" si="0">+F15+F16+F17</f>
        <v>10586849.939999999</v>
      </c>
      <c r="G14" s="159">
        <f t="shared" si="0"/>
        <v>10586849.939999999</v>
      </c>
      <c r="I14" s="232"/>
      <c r="J14" s="232"/>
      <c r="K14" s="232"/>
      <c r="L14" s="232"/>
      <c r="M14" s="232"/>
      <c r="N14" s="232"/>
    </row>
    <row r="15" spans="3:14" x14ac:dyDescent="0.25">
      <c r="C15" s="12"/>
      <c r="D15" s="15" t="s">
        <v>222</v>
      </c>
      <c r="E15" s="159">
        <v>19974131.579999998</v>
      </c>
      <c r="F15" s="159">
        <v>10586849.939999999</v>
      </c>
      <c r="G15" s="159">
        <v>10586849.939999999</v>
      </c>
      <c r="I15" s="232">
        <v>0</v>
      </c>
      <c r="J15" s="232"/>
      <c r="K15" s="232"/>
      <c r="L15" s="232"/>
      <c r="M15" s="232"/>
      <c r="N15" s="232"/>
    </row>
    <row r="16" spans="3:14" x14ac:dyDescent="0.25">
      <c r="C16" s="12"/>
      <c r="D16" s="189" t="s">
        <v>223</v>
      </c>
      <c r="E16" s="195">
        <v>0</v>
      </c>
      <c r="F16" s="195">
        <v>0</v>
      </c>
      <c r="G16" s="200">
        <v>0</v>
      </c>
      <c r="I16" s="232">
        <v>0</v>
      </c>
      <c r="J16" s="232"/>
      <c r="K16" s="232"/>
      <c r="L16" s="232"/>
      <c r="M16" s="232"/>
      <c r="N16" s="232"/>
    </row>
    <row r="17" spans="3:14" x14ac:dyDescent="0.25">
      <c r="C17" s="12"/>
      <c r="D17" s="189" t="s">
        <v>224</v>
      </c>
      <c r="E17" s="199">
        <v>0</v>
      </c>
      <c r="F17" s="199">
        <v>0</v>
      </c>
      <c r="G17" s="200">
        <v>0</v>
      </c>
      <c r="I17" s="232"/>
      <c r="J17" s="232"/>
      <c r="K17" s="232"/>
      <c r="L17" s="232"/>
      <c r="M17" s="232"/>
      <c r="N17" s="232"/>
    </row>
    <row r="18" spans="3:14" x14ac:dyDescent="0.25">
      <c r="C18" s="12"/>
      <c r="D18" s="167"/>
      <c r="E18" s="199"/>
      <c r="F18" s="199"/>
      <c r="G18" s="200"/>
      <c r="I18" s="232"/>
      <c r="J18" s="232"/>
      <c r="K18" s="232"/>
      <c r="L18" s="232"/>
      <c r="M18" s="232"/>
      <c r="N18" s="232"/>
    </row>
    <row r="19" spans="3:14" x14ac:dyDescent="0.25">
      <c r="C19" s="12"/>
      <c r="D19" s="190" t="s">
        <v>225</v>
      </c>
      <c r="E19" s="212">
        <f>+E20+E21</f>
        <v>22819753.050000001</v>
      </c>
      <c r="F19" s="215">
        <f>+F20</f>
        <v>7077123.9400000004</v>
      </c>
      <c r="G19" s="200">
        <f>+G20+G21</f>
        <v>7050356</v>
      </c>
      <c r="I19" s="232">
        <v>0</v>
      </c>
      <c r="J19" s="232"/>
      <c r="K19" s="232"/>
      <c r="L19" s="232"/>
      <c r="M19" s="232"/>
      <c r="N19" s="232"/>
    </row>
    <row r="20" spans="3:14" x14ac:dyDescent="0.25">
      <c r="C20" s="12"/>
      <c r="D20" s="189" t="s">
        <v>226</v>
      </c>
      <c r="E20" s="211">
        <v>22819753.050000001</v>
      </c>
      <c r="F20" s="216">
        <v>7077123.9400000004</v>
      </c>
      <c r="G20" s="200">
        <v>7050356</v>
      </c>
      <c r="I20" s="232">
        <v>0</v>
      </c>
      <c r="J20" s="232"/>
      <c r="K20" s="232"/>
      <c r="L20" s="232"/>
      <c r="M20" s="232"/>
      <c r="N20" s="232"/>
    </row>
    <row r="21" spans="3:14" x14ac:dyDescent="0.25">
      <c r="C21" s="12"/>
      <c r="D21" s="189" t="s">
        <v>227</v>
      </c>
      <c r="E21" s="213">
        <v>0</v>
      </c>
      <c r="F21" s="213">
        <v>0</v>
      </c>
      <c r="G21" s="214">
        <v>0</v>
      </c>
      <c r="I21" s="232"/>
      <c r="J21" s="232"/>
      <c r="K21" s="232"/>
      <c r="L21" s="232"/>
      <c r="M21" s="232"/>
      <c r="N21" s="232"/>
    </row>
    <row r="22" spans="3:14" x14ac:dyDescent="0.25">
      <c r="C22" s="12"/>
      <c r="D22" s="167"/>
      <c r="E22" s="198"/>
      <c r="F22" s="198"/>
      <c r="G22" s="200"/>
      <c r="I22" s="232"/>
      <c r="J22" s="232"/>
      <c r="K22" s="232"/>
      <c r="L22" s="232"/>
      <c r="M22" s="232"/>
      <c r="N22" s="232"/>
    </row>
    <row r="23" spans="3:14" x14ac:dyDescent="0.25">
      <c r="C23" s="12"/>
      <c r="D23" s="190" t="s">
        <v>228</v>
      </c>
      <c r="E23" s="217">
        <f>+E24+E25</f>
        <v>2865621.47</v>
      </c>
      <c r="F23" s="217">
        <f>+F24</f>
        <v>1436381.55</v>
      </c>
      <c r="G23" s="200">
        <f>+G24</f>
        <v>1436381.55</v>
      </c>
      <c r="I23" s="232"/>
      <c r="J23" s="232"/>
      <c r="K23" s="232"/>
      <c r="L23" s="232"/>
      <c r="M23" s="232"/>
      <c r="N23" s="232"/>
    </row>
    <row r="24" spans="3:14" x14ac:dyDescent="0.25">
      <c r="C24" s="12"/>
      <c r="D24" s="189" t="s">
        <v>229</v>
      </c>
      <c r="E24" s="199">
        <v>2865621.47</v>
      </c>
      <c r="F24" s="199">
        <v>1436381.55</v>
      </c>
      <c r="G24" s="200">
        <v>1436381.55</v>
      </c>
      <c r="I24" s="232">
        <v>0</v>
      </c>
      <c r="J24" s="232"/>
      <c r="K24" s="232"/>
      <c r="L24" s="232"/>
      <c r="M24" s="232"/>
      <c r="N24" s="232"/>
    </row>
    <row r="25" spans="3:14" x14ac:dyDescent="0.25">
      <c r="C25" s="241"/>
      <c r="D25" s="189" t="s">
        <v>230</v>
      </c>
      <c r="E25" s="244">
        <v>0</v>
      </c>
      <c r="F25" s="245">
        <v>0</v>
      </c>
      <c r="G25" s="246">
        <v>0</v>
      </c>
      <c r="I25" s="232"/>
      <c r="J25" s="232"/>
      <c r="K25" s="232"/>
      <c r="L25" s="232"/>
      <c r="M25" s="232"/>
      <c r="N25" s="232"/>
    </row>
    <row r="26" spans="3:14" x14ac:dyDescent="0.25">
      <c r="C26" s="241"/>
      <c r="D26" s="189" t="s">
        <v>231</v>
      </c>
      <c r="E26" s="244"/>
      <c r="F26" s="245"/>
      <c r="G26" s="246"/>
      <c r="I26" s="232">
        <v>0</v>
      </c>
      <c r="J26" s="232"/>
      <c r="K26" s="232"/>
      <c r="L26" s="232"/>
      <c r="M26" s="232"/>
      <c r="N26" s="232"/>
    </row>
    <row r="27" spans="3:14" x14ac:dyDescent="0.25">
      <c r="C27" s="12"/>
      <c r="D27" s="167"/>
      <c r="E27" s="199"/>
      <c r="F27" s="199"/>
      <c r="G27" s="200"/>
      <c r="I27" s="232"/>
      <c r="J27" s="232"/>
      <c r="K27" s="232"/>
      <c r="L27" s="232"/>
      <c r="M27" s="232"/>
      <c r="N27" s="232"/>
    </row>
    <row r="28" spans="3:14" x14ac:dyDescent="0.25">
      <c r="C28" s="241"/>
      <c r="D28" s="190" t="s">
        <v>508</v>
      </c>
      <c r="E28" s="216">
        <v>20000</v>
      </c>
      <c r="F28" s="217">
        <f>+F29</f>
        <v>4946107.55</v>
      </c>
      <c r="G28" s="200">
        <f t="shared" ref="G28" si="1">+G14-G19+G23</f>
        <v>4972875.4899999993</v>
      </c>
      <c r="I28" s="232"/>
      <c r="J28" s="232"/>
      <c r="K28" s="232"/>
      <c r="L28" s="232"/>
      <c r="M28" s="232"/>
      <c r="N28" s="232"/>
    </row>
    <row r="29" spans="3:14" x14ac:dyDescent="0.25">
      <c r="C29" s="241"/>
      <c r="D29" s="190" t="s">
        <v>232</v>
      </c>
      <c r="E29" s="199">
        <v>20000</v>
      </c>
      <c r="F29" s="199">
        <v>4946107.55</v>
      </c>
      <c r="G29" s="200">
        <f t="shared" ref="G29" si="2">+G28-G17</f>
        <v>4972875.4899999993</v>
      </c>
      <c r="I29" s="232"/>
      <c r="J29" s="232"/>
      <c r="K29" s="232"/>
      <c r="L29" s="232"/>
      <c r="M29" s="232"/>
      <c r="N29" s="232"/>
    </row>
    <row r="30" spans="3:14" x14ac:dyDescent="0.25">
      <c r="C30" s="241"/>
      <c r="D30" s="167"/>
      <c r="E30" s="199">
        <v>0</v>
      </c>
      <c r="F30" s="199"/>
      <c r="G30" s="200"/>
      <c r="I30" s="232"/>
      <c r="J30" s="232"/>
      <c r="K30" s="232"/>
      <c r="L30" s="232"/>
      <c r="M30" s="232"/>
      <c r="N30" s="232"/>
    </row>
    <row r="31" spans="3:14" x14ac:dyDescent="0.25">
      <c r="C31" s="241"/>
      <c r="D31" s="190" t="s">
        <v>233</v>
      </c>
      <c r="E31" s="199">
        <v>0</v>
      </c>
      <c r="F31" s="199"/>
      <c r="G31" s="200"/>
      <c r="I31" s="232"/>
      <c r="J31" s="232"/>
      <c r="K31" s="232"/>
      <c r="L31" s="232"/>
      <c r="M31" s="232"/>
      <c r="N31" s="232"/>
    </row>
    <row r="32" spans="3:14" x14ac:dyDescent="0.25">
      <c r="C32" s="241"/>
      <c r="D32" s="190" t="s">
        <v>234</v>
      </c>
      <c r="E32" s="199">
        <f>-E24+E28</f>
        <v>-2845621.47</v>
      </c>
      <c r="F32" s="199">
        <f>+F29-F23</f>
        <v>3509726</v>
      </c>
      <c r="G32" s="200">
        <f t="shared" ref="G32" si="3">+G29-G23</f>
        <v>3536493.9399999995</v>
      </c>
    </row>
    <row r="33" spans="3:7" x14ac:dyDescent="0.25">
      <c r="C33" s="18"/>
      <c r="D33" s="19"/>
      <c r="E33" s="74"/>
      <c r="F33" s="74"/>
      <c r="G33" s="74"/>
    </row>
    <row r="34" spans="3:7" x14ac:dyDescent="0.25">
      <c r="C34" s="242"/>
      <c r="D34" s="242"/>
      <c r="E34" s="242"/>
      <c r="F34" s="242"/>
      <c r="G34" s="242"/>
    </row>
    <row r="35" spans="3:7" x14ac:dyDescent="0.25">
      <c r="C35" s="243" t="s">
        <v>235</v>
      </c>
      <c r="D35" s="243"/>
      <c r="E35" s="168">
        <v>0</v>
      </c>
      <c r="F35" s="168" t="s">
        <v>218</v>
      </c>
      <c r="G35" s="168" t="s">
        <v>220</v>
      </c>
    </row>
    <row r="36" spans="3:7" x14ac:dyDescent="0.25">
      <c r="C36" s="158"/>
      <c r="D36" s="16"/>
      <c r="E36" s="17">
        <v>0</v>
      </c>
      <c r="F36" s="17"/>
      <c r="G36" s="20"/>
    </row>
    <row r="37" spans="3:7" x14ac:dyDescent="0.25">
      <c r="C37" s="241"/>
      <c r="D37" s="13" t="s">
        <v>237</v>
      </c>
      <c r="E37" s="72">
        <f>+E38+E39</f>
        <v>0</v>
      </c>
      <c r="F37" s="72">
        <f t="shared" ref="F37:G37" si="4">+F38+F39</f>
        <v>0</v>
      </c>
      <c r="G37" s="72">
        <f t="shared" si="4"/>
        <v>0</v>
      </c>
    </row>
    <row r="38" spans="3:7" x14ac:dyDescent="0.25">
      <c r="C38" s="241"/>
      <c r="D38" s="15" t="s">
        <v>238</v>
      </c>
      <c r="E38" s="72">
        <v>0</v>
      </c>
      <c r="F38" s="72">
        <v>0</v>
      </c>
      <c r="G38" s="75">
        <v>0</v>
      </c>
    </row>
    <row r="39" spans="3:7" x14ac:dyDescent="0.25">
      <c r="C39" s="241"/>
      <c r="D39" s="15" t="s">
        <v>239</v>
      </c>
      <c r="E39" s="72">
        <v>0</v>
      </c>
      <c r="F39" s="72">
        <v>0</v>
      </c>
      <c r="G39" s="75">
        <v>0</v>
      </c>
    </row>
    <row r="40" spans="3:7" x14ac:dyDescent="0.25">
      <c r="C40" s="12"/>
      <c r="D40" s="16"/>
      <c r="E40" s="14"/>
      <c r="F40" s="14"/>
      <c r="G40" s="20"/>
    </row>
    <row r="41" spans="3:7" x14ac:dyDescent="0.25">
      <c r="C41" s="12"/>
      <c r="D41" s="13" t="s">
        <v>240</v>
      </c>
      <c r="E41" s="72">
        <f>+E32+E37</f>
        <v>-2845621.47</v>
      </c>
      <c r="F41" s="73">
        <f t="shared" ref="F41:G41" si="5">+F32+F37</f>
        <v>3509726</v>
      </c>
      <c r="G41" s="73">
        <f t="shared" si="5"/>
        <v>3536493.9399999995</v>
      </c>
    </row>
    <row r="42" spans="3:7" x14ac:dyDescent="0.25">
      <c r="C42" s="18"/>
      <c r="D42" s="19"/>
      <c r="E42" s="57"/>
      <c r="F42" s="57"/>
      <c r="G42" s="57"/>
    </row>
    <row r="44" spans="3:7" x14ac:dyDescent="0.25">
      <c r="C44" s="256" t="s">
        <v>235</v>
      </c>
      <c r="D44" s="256"/>
      <c r="E44" s="164" t="s">
        <v>216</v>
      </c>
      <c r="F44" s="251" t="s">
        <v>218</v>
      </c>
      <c r="G44" s="164" t="s">
        <v>219</v>
      </c>
    </row>
    <row r="45" spans="3:7" x14ac:dyDescent="0.25">
      <c r="C45" s="243"/>
      <c r="D45" s="243"/>
      <c r="E45" s="168" t="s">
        <v>236</v>
      </c>
      <c r="F45" s="257"/>
      <c r="G45" s="168" t="s">
        <v>220</v>
      </c>
    </row>
    <row r="46" spans="3:7" x14ac:dyDescent="0.25">
      <c r="C46" s="158"/>
      <c r="D46" s="16"/>
      <c r="E46" s="159"/>
      <c r="F46" s="159"/>
      <c r="G46" s="159"/>
    </row>
    <row r="47" spans="3:7" x14ac:dyDescent="0.25">
      <c r="C47" s="100"/>
      <c r="D47" s="105" t="s">
        <v>241</v>
      </c>
      <c r="E47" s="101">
        <f>+E48+E49</f>
        <v>0</v>
      </c>
      <c r="F47" s="101">
        <f t="shared" ref="F47:G47" si="6">+F48+F49</f>
        <v>0</v>
      </c>
      <c r="G47" s="101">
        <f t="shared" si="6"/>
        <v>0</v>
      </c>
    </row>
    <row r="48" spans="3:7" x14ac:dyDescent="0.25">
      <c r="C48" s="241"/>
      <c r="D48" s="15" t="s">
        <v>242</v>
      </c>
      <c r="E48" s="101">
        <v>0</v>
      </c>
      <c r="F48" s="101">
        <v>0</v>
      </c>
      <c r="G48" s="101">
        <v>0</v>
      </c>
    </row>
    <row r="49" spans="3:7" x14ac:dyDescent="0.25">
      <c r="C49" s="241"/>
      <c r="D49" s="15" t="s">
        <v>243</v>
      </c>
      <c r="E49" s="101">
        <v>0</v>
      </c>
      <c r="F49" s="101">
        <v>0</v>
      </c>
      <c r="G49" s="101">
        <v>0</v>
      </c>
    </row>
    <row r="50" spans="3:7" x14ac:dyDescent="0.25">
      <c r="C50" s="241"/>
      <c r="D50" s="15" t="s">
        <v>244</v>
      </c>
      <c r="E50" s="101"/>
      <c r="F50" s="101"/>
      <c r="G50" s="101"/>
    </row>
    <row r="51" spans="3:7" x14ac:dyDescent="0.25">
      <c r="C51" s="241"/>
      <c r="D51" s="105" t="s">
        <v>245</v>
      </c>
      <c r="E51" s="101">
        <f>+E52+E53</f>
        <v>0</v>
      </c>
      <c r="F51" s="101">
        <f t="shared" ref="F51:G51" si="7">+F52+F53</f>
        <v>0</v>
      </c>
      <c r="G51" s="101">
        <f t="shared" si="7"/>
        <v>0</v>
      </c>
    </row>
    <row r="52" spans="3:7" x14ac:dyDescent="0.25">
      <c r="C52" s="241"/>
      <c r="D52" s="15" t="s">
        <v>246</v>
      </c>
      <c r="E52" s="101">
        <v>0</v>
      </c>
      <c r="F52" s="101">
        <v>0</v>
      </c>
      <c r="G52" s="101">
        <v>0</v>
      </c>
    </row>
    <row r="53" spans="3:7" x14ac:dyDescent="0.25">
      <c r="C53" s="241"/>
      <c r="D53" s="15" t="s">
        <v>247</v>
      </c>
      <c r="E53" s="101">
        <v>0</v>
      </c>
      <c r="F53" s="101">
        <v>0</v>
      </c>
      <c r="G53" s="101">
        <v>0</v>
      </c>
    </row>
    <row r="54" spans="3:7" x14ac:dyDescent="0.25">
      <c r="C54" s="100"/>
      <c r="D54" s="16"/>
      <c r="E54" s="101"/>
      <c r="F54" s="101"/>
      <c r="G54" s="101"/>
    </row>
    <row r="55" spans="3:7" x14ac:dyDescent="0.25">
      <c r="C55" s="241"/>
      <c r="D55" s="262" t="s">
        <v>248</v>
      </c>
      <c r="E55" s="101">
        <f>+E47-E51</f>
        <v>0</v>
      </c>
      <c r="F55" s="101">
        <f t="shared" ref="F55:G55" si="8">+F47-F51</f>
        <v>0</v>
      </c>
      <c r="G55" s="101">
        <f t="shared" si="8"/>
        <v>0</v>
      </c>
    </row>
    <row r="56" spans="3:7" x14ac:dyDescent="0.25">
      <c r="C56" s="261"/>
      <c r="D56" s="263"/>
      <c r="E56" s="22"/>
      <c r="F56" s="22"/>
      <c r="G56" s="22"/>
    </row>
    <row r="58" spans="3:7" x14ac:dyDescent="0.25">
      <c r="C58" s="256" t="s">
        <v>235</v>
      </c>
      <c r="D58" s="256"/>
      <c r="E58" s="164" t="s">
        <v>216</v>
      </c>
      <c r="F58" s="251" t="s">
        <v>218</v>
      </c>
      <c r="G58" s="164" t="s">
        <v>219</v>
      </c>
    </row>
    <row r="59" spans="3:7" x14ac:dyDescent="0.25">
      <c r="C59" s="243"/>
      <c r="D59" s="243"/>
      <c r="E59" s="168" t="s">
        <v>236</v>
      </c>
      <c r="F59" s="257"/>
      <c r="G59" s="168" t="s">
        <v>220</v>
      </c>
    </row>
    <row r="60" spans="3:7" x14ac:dyDescent="0.25">
      <c r="C60" s="241"/>
      <c r="D60" s="260"/>
      <c r="E60" s="17"/>
      <c r="F60" s="17"/>
      <c r="G60" s="17"/>
    </row>
    <row r="61" spans="3:7" x14ac:dyDescent="0.25">
      <c r="C61" s="241"/>
      <c r="D61" s="264" t="s">
        <v>222</v>
      </c>
      <c r="E61" s="17"/>
      <c r="F61" s="17"/>
      <c r="G61" s="17"/>
    </row>
    <row r="62" spans="3:7" x14ac:dyDescent="0.25">
      <c r="C62" s="241"/>
      <c r="D62" s="264"/>
      <c r="E62" s="101">
        <f>+E14</f>
        <v>19974131.579999998</v>
      </c>
      <c r="F62" s="101">
        <f>+F14</f>
        <v>10586849.939999999</v>
      </c>
      <c r="G62" s="101">
        <f>+G14</f>
        <v>10586849.939999999</v>
      </c>
    </row>
    <row r="63" spans="3:7" x14ac:dyDescent="0.25">
      <c r="C63" s="241"/>
      <c r="D63" s="97" t="s">
        <v>249</v>
      </c>
      <c r="E63" s="101">
        <f>+E64+E65</f>
        <v>0</v>
      </c>
      <c r="F63" s="101">
        <f t="shared" ref="F63:G63" si="9">+F64+F65</f>
        <v>0</v>
      </c>
      <c r="G63" s="101">
        <f t="shared" si="9"/>
        <v>0</v>
      </c>
    </row>
    <row r="64" spans="3:7" x14ac:dyDescent="0.25">
      <c r="C64" s="241"/>
      <c r="D64" s="15" t="s">
        <v>250</v>
      </c>
      <c r="E64" s="101">
        <v>0</v>
      </c>
      <c r="F64" s="101">
        <v>0</v>
      </c>
      <c r="G64" s="101">
        <v>0</v>
      </c>
    </row>
    <row r="65" spans="3:10" x14ac:dyDescent="0.25">
      <c r="C65" s="241"/>
      <c r="D65" s="15" t="s">
        <v>246</v>
      </c>
      <c r="E65" s="101">
        <v>0</v>
      </c>
      <c r="F65" s="101">
        <v>0</v>
      </c>
      <c r="G65" s="101">
        <v>0</v>
      </c>
    </row>
    <row r="66" spans="3:10" x14ac:dyDescent="0.25">
      <c r="C66" s="241"/>
      <c r="D66" s="23"/>
      <c r="E66" s="101"/>
      <c r="F66" s="101"/>
      <c r="G66" s="101"/>
    </row>
    <row r="67" spans="3:10" x14ac:dyDescent="0.25">
      <c r="C67" s="100"/>
      <c r="D67" s="103" t="s">
        <v>226</v>
      </c>
      <c r="E67" s="101">
        <v>22819753.050000001</v>
      </c>
      <c r="F67" s="101">
        <v>7077123.9400000004</v>
      </c>
      <c r="G67" s="101">
        <v>7050356</v>
      </c>
    </row>
    <row r="68" spans="3:10" x14ac:dyDescent="0.25">
      <c r="C68" s="100"/>
      <c r="D68" s="23"/>
      <c r="E68" s="101"/>
      <c r="F68" s="101"/>
      <c r="G68" s="101"/>
    </row>
    <row r="69" spans="3:10" x14ac:dyDescent="0.25">
      <c r="C69" s="100"/>
      <c r="D69" s="103" t="s">
        <v>229</v>
      </c>
      <c r="E69" s="175">
        <v>2865621.47</v>
      </c>
      <c r="F69" s="101">
        <f>+F24</f>
        <v>1436381.55</v>
      </c>
      <c r="G69" s="101">
        <f>+G24</f>
        <v>1436381.55</v>
      </c>
    </row>
    <row r="70" spans="3:10" x14ac:dyDescent="0.25">
      <c r="C70" s="100"/>
      <c r="D70" s="23"/>
      <c r="E70" s="101"/>
      <c r="F70" s="101"/>
      <c r="G70" s="101"/>
    </row>
    <row r="71" spans="3:10" x14ac:dyDescent="0.25">
      <c r="C71" s="241"/>
      <c r="D71" s="24" t="s">
        <v>251</v>
      </c>
      <c r="E71" s="101">
        <v>20000</v>
      </c>
      <c r="F71" s="101">
        <f>+F29</f>
        <v>4946107.55</v>
      </c>
      <c r="G71" s="140">
        <f>+G29</f>
        <v>4972875.4899999993</v>
      </c>
    </row>
    <row r="72" spans="3:10" x14ac:dyDescent="0.25">
      <c r="C72" s="241"/>
      <c r="D72" s="24" t="s">
        <v>252</v>
      </c>
      <c r="E72" s="101">
        <v>20000</v>
      </c>
      <c r="F72" s="101">
        <f t="shared" ref="F72" si="10">+F71-F63</f>
        <v>4946107.55</v>
      </c>
      <c r="G72" s="101">
        <f>+G29</f>
        <v>4972875.4899999993</v>
      </c>
      <c r="I72" s="232"/>
      <c r="J72" s="232"/>
    </row>
    <row r="73" spans="3:10" x14ac:dyDescent="0.25">
      <c r="C73" s="241"/>
      <c r="D73" s="24" t="s">
        <v>253</v>
      </c>
      <c r="E73" s="101"/>
      <c r="F73" s="101"/>
      <c r="G73" s="101"/>
      <c r="I73" s="232"/>
      <c r="J73" s="232"/>
    </row>
    <row r="74" spans="3:10" x14ac:dyDescent="0.25">
      <c r="C74" s="261"/>
      <c r="D74" s="25"/>
      <c r="E74" s="135"/>
      <c r="F74" s="135"/>
      <c r="G74" s="135"/>
      <c r="I74" s="232"/>
      <c r="J74" s="232"/>
    </row>
    <row r="75" spans="3:10" x14ac:dyDescent="0.25">
      <c r="C75" s="7"/>
      <c r="D75" s="2"/>
      <c r="E75" s="2"/>
      <c r="F75" s="2"/>
      <c r="G75" s="2"/>
      <c r="I75" s="232">
        <v>3509765.97</v>
      </c>
      <c r="J75" s="232"/>
    </row>
    <row r="76" spans="3:10" x14ac:dyDescent="0.25">
      <c r="C76" s="256" t="s">
        <v>235</v>
      </c>
      <c r="D76" s="256"/>
      <c r="E76" s="164" t="s">
        <v>216</v>
      </c>
      <c r="F76" s="251" t="s">
        <v>218</v>
      </c>
      <c r="G76" s="164" t="s">
        <v>219</v>
      </c>
      <c r="I76" s="232"/>
      <c r="J76" s="232"/>
    </row>
    <row r="77" spans="3:10" x14ac:dyDescent="0.25">
      <c r="C77" s="256"/>
      <c r="D77" s="256"/>
      <c r="E77" s="164" t="s">
        <v>236</v>
      </c>
      <c r="F77" s="251"/>
      <c r="G77" s="164" t="s">
        <v>220</v>
      </c>
      <c r="I77" s="232"/>
      <c r="J77" s="232"/>
    </row>
    <row r="78" spans="3:10" x14ac:dyDescent="0.25">
      <c r="C78" s="241"/>
      <c r="D78" s="260"/>
      <c r="E78" s="20"/>
      <c r="F78" s="169"/>
      <c r="G78" s="169"/>
      <c r="I78" s="232"/>
      <c r="J78" s="232"/>
    </row>
    <row r="79" spans="3:10" x14ac:dyDescent="0.25">
      <c r="C79" s="241"/>
      <c r="D79" s="264" t="s">
        <v>223</v>
      </c>
      <c r="E79" s="104">
        <v>0</v>
      </c>
      <c r="F79" s="104">
        <v>0</v>
      </c>
      <c r="G79" s="104">
        <v>0</v>
      </c>
      <c r="I79" s="232">
        <v>12.88</v>
      </c>
      <c r="J79" s="232"/>
    </row>
    <row r="80" spans="3:10" x14ac:dyDescent="0.25">
      <c r="C80" s="241"/>
      <c r="D80" s="264"/>
      <c r="E80" s="104"/>
      <c r="F80" s="104"/>
      <c r="G80" s="104"/>
      <c r="I80" s="232"/>
      <c r="J80" s="232"/>
    </row>
    <row r="81" spans="3:10" x14ac:dyDescent="0.25">
      <c r="C81" s="241"/>
      <c r="D81" s="103" t="s">
        <v>254</v>
      </c>
      <c r="E81" s="104">
        <f>+E84-E85</f>
        <v>0</v>
      </c>
      <c r="F81" s="104">
        <f t="shared" ref="F81:G81" si="11">+F84-F85</f>
        <v>0</v>
      </c>
      <c r="G81" s="104">
        <f t="shared" si="11"/>
        <v>0</v>
      </c>
      <c r="I81" s="232"/>
      <c r="J81" s="232"/>
    </row>
    <row r="82" spans="3:10" x14ac:dyDescent="0.25">
      <c r="C82" s="241"/>
      <c r="D82" s="103" t="s">
        <v>509</v>
      </c>
      <c r="E82" s="104"/>
      <c r="F82" s="102"/>
      <c r="G82" s="102"/>
      <c r="I82" s="232"/>
      <c r="J82" s="232"/>
    </row>
    <row r="83" spans="3:10" x14ac:dyDescent="0.25">
      <c r="C83" s="241"/>
      <c r="D83" s="15" t="s">
        <v>255</v>
      </c>
      <c r="E83" s="104"/>
      <c r="F83" s="102"/>
      <c r="G83" s="102"/>
      <c r="I83" s="232"/>
      <c r="J83" s="232"/>
    </row>
    <row r="84" spans="3:10" x14ac:dyDescent="0.25">
      <c r="C84" s="241"/>
      <c r="D84" s="15" t="s">
        <v>244</v>
      </c>
      <c r="E84" s="104">
        <v>0</v>
      </c>
      <c r="F84" s="102">
        <v>0</v>
      </c>
      <c r="G84" s="102">
        <v>0</v>
      </c>
      <c r="I84" s="232"/>
      <c r="J84" s="232"/>
    </row>
    <row r="85" spans="3:10" x14ac:dyDescent="0.25">
      <c r="C85" s="241"/>
      <c r="D85" s="15" t="s">
        <v>247</v>
      </c>
      <c r="E85" s="104">
        <v>0</v>
      </c>
      <c r="F85" s="102">
        <v>0</v>
      </c>
      <c r="G85" s="102">
        <v>0</v>
      </c>
    </row>
    <row r="86" spans="3:10" x14ac:dyDescent="0.25">
      <c r="C86" s="241"/>
      <c r="D86" s="23"/>
      <c r="E86" s="104"/>
      <c r="F86" s="102"/>
      <c r="G86" s="102"/>
    </row>
    <row r="87" spans="3:10" x14ac:dyDescent="0.25">
      <c r="C87" s="100"/>
      <c r="D87" s="103" t="s">
        <v>227</v>
      </c>
      <c r="E87" s="104">
        <v>0</v>
      </c>
      <c r="F87" s="102">
        <v>0</v>
      </c>
      <c r="G87" s="102">
        <v>0</v>
      </c>
    </row>
    <row r="88" spans="3:10" x14ac:dyDescent="0.25">
      <c r="C88" s="100"/>
      <c r="D88" s="23"/>
      <c r="E88" s="104"/>
      <c r="F88" s="102"/>
      <c r="G88" s="102"/>
    </row>
    <row r="89" spans="3:10" x14ac:dyDescent="0.25">
      <c r="C89" s="100"/>
      <c r="D89" s="103" t="s">
        <v>256</v>
      </c>
      <c r="E89" s="176">
        <v>0</v>
      </c>
      <c r="F89" s="102">
        <v>0</v>
      </c>
      <c r="G89" s="102">
        <v>0</v>
      </c>
    </row>
    <row r="90" spans="3:10" x14ac:dyDescent="0.25">
      <c r="C90" s="100"/>
      <c r="D90" s="23"/>
      <c r="E90" s="104"/>
      <c r="F90" s="102"/>
      <c r="G90" s="102"/>
    </row>
    <row r="91" spans="3:10" x14ac:dyDescent="0.25">
      <c r="C91" s="241"/>
      <c r="D91" s="24" t="s">
        <v>257</v>
      </c>
      <c r="E91" s="76">
        <f>+E79+E81+E87+E89</f>
        <v>0</v>
      </c>
      <c r="F91" s="76">
        <f t="shared" ref="F91:G91" si="12">+F79+F81+F87+F89</f>
        <v>0</v>
      </c>
      <c r="G91" s="76">
        <f t="shared" si="12"/>
        <v>0</v>
      </c>
    </row>
    <row r="92" spans="3:10" x14ac:dyDescent="0.25">
      <c r="C92" s="241"/>
      <c r="D92" s="24" t="s">
        <v>258</v>
      </c>
      <c r="E92" s="104"/>
      <c r="F92" s="104"/>
      <c r="G92" s="104"/>
    </row>
    <row r="93" spans="3:10" x14ac:dyDescent="0.25">
      <c r="C93" s="241"/>
      <c r="D93" s="24" t="s">
        <v>259</v>
      </c>
      <c r="E93" s="104">
        <f>+E81</f>
        <v>0</v>
      </c>
      <c r="F93" s="104">
        <f t="shared" ref="F93:G93" si="13">+F81</f>
        <v>0</v>
      </c>
      <c r="G93" s="104">
        <f t="shared" si="13"/>
        <v>0</v>
      </c>
    </row>
    <row r="94" spans="3:10" x14ac:dyDescent="0.25">
      <c r="C94" s="261"/>
      <c r="D94" s="25"/>
      <c r="E94" s="21"/>
      <c r="F94" s="28"/>
      <c r="G94" s="28"/>
    </row>
  </sheetData>
  <mergeCells count="37">
    <mergeCell ref="C91:C94"/>
    <mergeCell ref="C71:C74"/>
    <mergeCell ref="C76:D77"/>
    <mergeCell ref="F76:F77"/>
    <mergeCell ref="C78:D78"/>
    <mergeCell ref="C79:C80"/>
    <mergeCell ref="D79:D80"/>
    <mergeCell ref="C61:C62"/>
    <mergeCell ref="D61:D62"/>
    <mergeCell ref="C63:C66"/>
    <mergeCell ref="C81:C86"/>
    <mergeCell ref="F44:F45"/>
    <mergeCell ref="C37:C39"/>
    <mergeCell ref="C58:D59"/>
    <mergeCell ref="F58:F59"/>
    <mergeCell ref="C60:D60"/>
    <mergeCell ref="C48:C50"/>
    <mergeCell ref="C51:C53"/>
    <mergeCell ref="C55:C56"/>
    <mergeCell ref="D55:D56"/>
    <mergeCell ref="C44:D45"/>
    <mergeCell ref="C4:G4"/>
    <mergeCell ref="C31:C32"/>
    <mergeCell ref="C34:G34"/>
    <mergeCell ref="C35:D35"/>
    <mergeCell ref="C25:C26"/>
    <mergeCell ref="E25:E26"/>
    <mergeCell ref="F25:F26"/>
    <mergeCell ref="G25:G26"/>
    <mergeCell ref="C28:C30"/>
    <mergeCell ref="C5:G5"/>
    <mergeCell ref="C7:G7"/>
    <mergeCell ref="C8:G8"/>
    <mergeCell ref="C9:G9"/>
    <mergeCell ref="C11:D12"/>
    <mergeCell ref="F11:F12"/>
    <mergeCell ref="C6:G6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3"/>
  <sheetViews>
    <sheetView workbookViewId="0">
      <selection activeCell="J26" sqref="J26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1" x14ac:dyDescent="0.25">
      <c r="C4" s="265" t="s">
        <v>507</v>
      </c>
      <c r="D4" s="266"/>
      <c r="E4" s="266"/>
      <c r="F4" s="266"/>
      <c r="G4" s="266"/>
      <c r="H4" s="266"/>
      <c r="I4" s="266"/>
      <c r="J4" s="266"/>
      <c r="K4" s="267"/>
    </row>
    <row r="5" spans="3:11" s="151" customFormat="1" x14ac:dyDescent="0.25">
      <c r="C5" s="268" t="s">
        <v>514</v>
      </c>
      <c r="D5" s="258"/>
      <c r="E5" s="258"/>
      <c r="F5" s="258"/>
      <c r="G5" s="258"/>
      <c r="H5" s="258"/>
      <c r="I5" s="258"/>
      <c r="J5" s="258"/>
      <c r="K5" s="273"/>
    </row>
    <row r="6" spans="3:11" x14ac:dyDescent="0.25">
      <c r="C6" s="268" t="s">
        <v>522</v>
      </c>
      <c r="D6" s="251"/>
      <c r="E6" s="251"/>
      <c r="F6" s="251"/>
      <c r="G6" s="251"/>
      <c r="H6" s="251"/>
      <c r="I6" s="251"/>
      <c r="J6" s="251"/>
      <c r="K6" s="269"/>
    </row>
    <row r="7" spans="3:11" x14ac:dyDescent="0.25">
      <c r="C7" s="268" t="s">
        <v>554</v>
      </c>
      <c r="D7" s="251"/>
      <c r="E7" s="251"/>
      <c r="F7" s="251"/>
      <c r="G7" s="251"/>
      <c r="H7" s="251"/>
      <c r="I7" s="251"/>
      <c r="J7" s="251"/>
      <c r="K7" s="269"/>
    </row>
    <row r="8" spans="3:11" x14ac:dyDescent="0.25">
      <c r="C8" s="270" t="s">
        <v>0</v>
      </c>
      <c r="D8" s="257"/>
      <c r="E8" s="257"/>
      <c r="F8" s="257"/>
      <c r="G8" s="257"/>
      <c r="H8" s="257"/>
      <c r="I8" s="257"/>
      <c r="J8" s="257"/>
      <c r="K8" s="271"/>
    </row>
    <row r="9" spans="3:11" x14ac:dyDescent="0.25">
      <c r="C9" s="272"/>
      <c r="D9" s="272"/>
      <c r="E9" s="272"/>
      <c r="F9" s="251" t="s">
        <v>260</v>
      </c>
      <c r="G9" s="251"/>
      <c r="H9" s="251"/>
      <c r="I9" s="251"/>
      <c r="J9" s="251"/>
      <c r="K9" s="251" t="s">
        <v>261</v>
      </c>
    </row>
    <row r="10" spans="3:11" x14ac:dyDescent="0.25">
      <c r="C10" s="251" t="s">
        <v>235</v>
      </c>
      <c r="D10" s="251"/>
      <c r="E10" s="251"/>
      <c r="F10" s="251" t="s">
        <v>263</v>
      </c>
      <c r="G10" s="164" t="s">
        <v>264</v>
      </c>
      <c r="H10" s="251" t="s">
        <v>266</v>
      </c>
      <c r="I10" s="251" t="s">
        <v>218</v>
      </c>
      <c r="J10" s="251" t="s">
        <v>267</v>
      </c>
      <c r="K10" s="251"/>
    </row>
    <row r="11" spans="3:11" x14ac:dyDescent="0.25">
      <c r="C11" s="251" t="s">
        <v>262</v>
      </c>
      <c r="D11" s="251"/>
      <c r="E11" s="251"/>
      <c r="F11" s="251"/>
      <c r="G11" s="164" t="s">
        <v>265</v>
      </c>
      <c r="H11" s="251"/>
      <c r="I11" s="251"/>
      <c r="J11" s="251"/>
      <c r="K11" s="251"/>
    </row>
    <row r="12" spans="3:11" x14ac:dyDescent="0.25">
      <c r="C12" s="275"/>
      <c r="D12" s="276"/>
      <c r="E12" s="276"/>
      <c r="F12" s="149"/>
      <c r="G12" s="114"/>
      <c r="H12" s="149"/>
      <c r="I12" s="114"/>
      <c r="J12" s="149"/>
      <c r="K12" s="150"/>
    </row>
    <row r="13" spans="3:11" x14ac:dyDescent="0.25">
      <c r="C13" s="277" t="s">
        <v>268</v>
      </c>
      <c r="D13" s="278"/>
      <c r="E13" s="278"/>
      <c r="F13" s="60"/>
      <c r="G13" s="61"/>
      <c r="H13" s="60"/>
      <c r="I13" s="61"/>
      <c r="J13" s="60"/>
      <c r="K13" s="59"/>
    </row>
    <row r="14" spans="3:11" x14ac:dyDescent="0.25">
      <c r="C14" s="49"/>
      <c r="D14" s="274" t="s">
        <v>269</v>
      </c>
      <c r="E14" s="274"/>
      <c r="F14" s="77">
        <v>0</v>
      </c>
      <c r="G14" s="78">
        <v>0</v>
      </c>
      <c r="H14" s="77">
        <v>0</v>
      </c>
      <c r="I14" s="78">
        <v>0</v>
      </c>
      <c r="J14" s="77">
        <v>0</v>
      </c>
      <c r="K14" s="79">
        <v>0</v>
      </c>
    </row>
    <row r="15" spans="3:11" x14ac:dyDescent="0.25">
      <c r="C15" s="49"/>
      <c r="D15" s="274" t="s">
        <v>270</v>
      </c>
      <c r="E15" s="274"/>
      <c r="F15" s="77">
        <v>0</v>
      </c>
      <c r="G15" s="78">
        <v>0</v>
      </c>
      <c r="H15" s="77">
        <v>0</v>
      </c>
      <c r="I15" s="78">
        <v>0</v>
      </c>
      <c r="J15" s="77">
        <v>0</v>
      </c>
      <c r="K15" s="79">
        <v>0</v>
      </c>
    </row>
    <row r="16" spans="3:11" x14ac:dyDescent="0.25">
      <c r="C16" s="49"/>
      <c r="D16" s="274" t="s">
        <v>271</v>
      </c>
      <c r="E16" s="274"/>
      <c r="F16" s="77">
        <v>0</v>
      </c>
      <c r="G16" s="78">
        <v>0</v>
      </c>
      <c r="H16" s="77">
        <v>0</v>
      </c>
      <c r="I16" s="78">
        <v>0</v>
      </c>
      <c r="J16" s="77">
        <v>0</v>
      </c>
      <c r="K16" s="79">
        <v>0</v>
      </c>
    </row>
    <row r="17" spans="3:14" x14ac:dyDescent="0.25">
      <c r="C17" s="49"/>
      <c r="D17" s="274" t="s">
        <v>272</v>
      </c>
      <c r="E17" s="274"/>
      <c r="F17" s="77">
        <v>0</v>
      </c>
      <c r="G17" s="78">
        <v>0</v>
      </c>
      <c r="H17" s="77">
        <f>+F17</f>
        <v>0</v>
      </c>
      <c r="I17" s="201">
        <v>4000</v>
      </c>
      <c r="J17" s="201">
        <f t="shared" ref="J17:J18" si="0">+I17</f>
        <v>4000</v>
      </c>
      <c r="K17" s="79">
        <f>-(+F17-I17)</f>
        <v>4000</v>
      </c>
    </row>
    <row r="18" spans="3:14" x14ac:dyDescent="0.25">
      <c r="C18" s="49"/>
      <c r="D18" s="274" t="s">
        <v>273</v>
      </c>
      <c r="E18" s="274"/>
      <c r="F18" s="77">
        <v>20000</v>
      </c>
      <c r="G18" s="172">
        <v>0</v>
      </c>
      <c r="H18" s="77">
        <f>+F18</f>
        <v>20000</v>
      </c>
      <c r="I18" s="201">
        <v>144060.49</v>
      </c>
      <c r="J18" s="201">
        <f t="shared" si="0"/>
        <v>144060.49</v>
      </c>
      <c r="K18" s="142">
        <f>-(+F18-I18)</f>
        <v>124060.48999999999</v>
      </c>
    </row>
    <row r="19" spans="3:14" x14ac:dyDescent="0.25">
      <c r="C19" s="49"/>
      <c r="D19" s="274" t="s">
        <v>274</v>
      </c>
      <c r="E19" s="274"/>
      <c r="F19" s="77">
        <v>0</v>
      </c>
      <c r="G19" s="78">
        <v>0</v>
      </c>
      <c r="H19" s="77">
        <f>+F19</f>
        <v>0</v>
      </c>
      <c r="I19" s="201">
        <v>0</v>
      </c>
      <c r="J19" s="201">
        <v>0</v>
      </c>
      <c r="K19" s="142">
        <f>+F19-I19</f>
        <v>0</v>
      </c>
    </row>
    <row r="20" spans="3:14" x14ac:dyDescent="0.25">
      <c r="C20" s="49"/>
      <c r="D20" s="274" t="s">
        <v>275</v>
      </c>
      <c r="E20" s="274"/>
      <c r="F20" s="77">
        <v>0</v>
      </c>
      <c r="G20" s="78">
        <v>0</v>
      </c>
      <c r="H20" s="77">
        <v>0</v>
      </c>
      <c r="I20" s="201">
        <v>0</v>
      </c>
      <c r="J20" s="201">
        <v>0</v>
      </c>
      <c r="K20" s="79">
        <v>0</v>
      </c>
    </row>
    <row r="21" spans="3:14" x14ac:dyDescent="0.25">
      <c r="C21" s="279"/>
      <c r="D21" s="274" t="s">
        <v>276</v>
      </c>
      <c r="E21" s="274"/>
      <c r="F21" s="77">
        <v>19954131.579999998</v>
      </c>
      <c r="G21" s="172">
        <v>0</v>
      </c>
      <c r="H21" s="77">
        <f>+F21</f>
        <v>19954131.579999998</v>
      </c>
      <c r="I21" s="201">
        <v>10438789.449999999</v>
      </c>
      <c r="J21" s="201">
        <v>10438789.449999999</v>
      </c>
      <c r="K21" s="142">
        <f>-(+F21-I21)</f>
        <v>-9515342.129999999</v>
      </c>
      <c r="L21" s="64" t="s">
        <v>510</v>
      </c>
    </row>
    <row r="22" spans="3:14" x14ac:dyDescent="0.25">
      <c r="C22" s="279"/>
      <c r="D22" s="274" t="s">
        <v>277</v>
      </c>
      <c r="E22" s="274"/>
      <c r="F22" s="77"/>
      <c r="G22" s="78"/>
      <c r="H22" s="77"/>
      <c r="I22" s="201"/>
      <c r="J22" s="201"/>
      <c r="K22" s="79"/>
    </row>
    <row r="23" spans="3:14" x14ac:dyDescent="0.25">
      <c r="C23" s="49"/>
      <c r="D23" s="50"/>
      <c r="E23" s="50" t="s">
        <v>278</v>
      </c>
      <c r="F23" s="77">
        <v>0</v>
      </c>
      <c r="G23" s="78">
        <v>0</v>
      </c>
      <c r="H23" s="77">
        <f>+F23</f>
        <v>0</v>
      </c>
      <c r="I23" s="201">
        <v>0</v>
      </c>
      <c r="J23" s="201">
        <v>0</v>
      </c>
      <c r="K23" s="79">
        <f>+H23-J23</f>
        <v>0</v>
      </c>
    </row>
    <row r="24" spans="3:14" x14ac:dyDescent="0.25">
      <c r="C24" s="49"/>
      <c r="D24" s="50"/>
      <c r="E24" s="50" t="s">
        <v>279</v>
      </c>
      <c r="F24" s="77">
        <v>0</v>
      </c>
      <c r="G24" s="78">
        <v>0</v>
      </c>
      <c r="H24" s="77">
        <v>0</v>
      </c>
      <c r="I24" s="78">
        <v>0</v>
      </c>
      <c r="J24" s="77">
        <v>0</v>
      </c>
      <c r="K24" s="79">
        <v>0</v>
      </c>
    </row>
    <row r="25" spans="3:14" x14ac:dyDescent="0.25">
      <c r="C25" s="49"/>
      <c r="D25" s="50"/>
      <c r="E25" s="50" t="s">
        <v>280</v>
      </c>
      <c r="F25" s="77">
        <v>0</v>
      </c>
      <c r="G25" s="78">
        <v>0</v>
      </c>
      <c r="H25" s="77">
        <v>0</v>
      </c>
      <c r="I25" s="78">
        <v>0</v>
      </c>
      <c r="J25" s="77">
        <v>0</v>
      </c>
      <c r="K25" s="79">
        <v>0</v>
      </c>
      <c r="M25" s="78" t="s">
        <v>510</v>
      </c>
      <c r="N25" s="64" t="s">
        <v>510</v>
      </c>
    </row>
    <row r="26" spans="3:14" x14ac:dyDescent="0.25">
      <c r="C26" s="49"/>
      <c r="D26" s="50"/>
      <c r="E26" s="50" t="s">
        <v>281</v>
      </c>
      <c r="F26" s="77">
        <v>0</v>
      </c>
      <c r="G26" s="78">
        <v>0</v>
      </c>
      <c r="H26" s="77">
        <v>0</v>
      </c>
      <c r="I26" s="78">
        <v>0</v>
      </c>
      <c r="J26" s="77">
        <v>0</v>
      </c>
      <c r="K26" s="79">
        <v>0</v>
      </c>
    </row>
    <row r="27" spans="3:14" x14ac:dyDescent="0.25">
      <c r="C27" s="49"/>
      <c r="D27" s="50"/>
      <c r="E27" s="50" t="s">
        <v>282</v>
      </c>
      <c r="F27" s="77">
        <v>0</v>
      </c>
      <c r="G27" s="78">
        <v>0</v>
      </c>
      <c r="H27" s="77">
        <v>0</v>
      </c>
      <c r="I27" s="78">
        <v>0</v>
      </c>
      <c r="J27" s="77">
        <v>0</v>
      </c>
      <c r="K27" s="79">
        <v>0</v>
      </c>
    </row>
    <row r="28" spans="3:14" x14ac:dyDescent="0.25">
      <c r="C28" s="279"/>
      <c r="D28" s="274"/>
      <c r="E28" s="50" t="s">
        <v>283</v>
      </c>
      <c r="F28" s="280">
        <v>0</v>
      </c>
      <c r="G28" s="281">
        <v>0</v>
      </c>
      <c r="H28" s="280">
        <v>0</v>
      </c>
      <c r="I28" s="281">
        <v>0</v>
      </c>
      <c r="J28" s="280">
        <v>0</v>
      </c>
      <c r="K28" s="282">
        <v>0</v>
      </c>
    </row>
    <row r="29" spans="3:14" x14ac:dyDescent="0.25">
      <c r="C29" s="279"/>
      <c r="D29" s="274"/>
      <c r="E29" s="50" t="s">
        <v>284</v>
      </c>
      <c r="F29" s="280"/>
      <c r="G29" s="281"/>
      <c r="H29" s="280"/>
      <c r="I29" s="281"/>
      <c r="J29" s="280"/>
      <c r="K29" s="282"/>
    </row>
    <row r="30" spans="3:14" x14ac:dyDescent="0.25">
      <c r="C30" s="279"/>
      <c r="D30" s="274"/>
      <c r="E30" s="50" t="s">
        <v>285</v>
      </c>
      <c r="F30" s="280">
        <v>0</v>
      </c>
      <c r="G30" s="281">
        <v>0</v>
      </c>
      <c r="H30" s="280">
        <v>0</v>
      </c>
      <c r="I30" s="281">
        <v>0</v>
      </c>
      <c r="J30" s="280">
        <v>0</v>
      </c>
      <c r="K30" s="282">
        <v>0</v>
      </c>
    </row>
    <row r="31" spans="3:14" x14ac:dyDescent="0.25">
      <c r="C31" s="279"/>
      <c r="D31" s="274"/>
      <c r="E31" s="50" t="s">
        <v>286</v>
      </c>
      <c r="F31" s="280"/>
      <c r="G31" s="281"/>
      <c r="H31" s="280"/>
      <c r="I31" s="281"/>
      <c r="J31" s="280"/>
      <c r="K31" s="282"/>
    </row>
    <row r="32" spans="3:14" x14ac:dyDescent="0.25">
      <c r="C32" s="49"/>
      <c r="D32" s="50"/>
      <c r="E32" s="50" t="s">
        <v>287</v>
      </c>
      <c r="F32" s="77">
        <v>0</v>
      </c>
      <c r="G32" s="78">
        <v>0</v>
      </c>
      <c r="H32" s="77">
        <v>0</v>
      </c>
      <c r="I32" s="78">
        <v>0</v>
      </c>
      <c r="J32" s="77">
        <v>0</v>
      </c>
      <c r="K32" s="79">
        <v>0</v>
      </c>
    </row>
    <row r="33" spans="3:11" x14ac:dyDescent="0.25">
      <c r="C33" s="49"/>
      <c r="D33" s="50"/>
      <c r="E33" s="50" t="s">
        <v>288</v>
      </c>
      <c r="F33" s="77">
        <v>0</v>
      </c>
      <c r="G33" s="78">
        <v>0</v>
      </c>
      <c r="H33" s="77">
        <v>0</v>
      </c>
      <c r="I33" s="78">
        <v>0</v>
      </c>
      <c r="J33" s="77">
        <v>0</v>
      </c>
      <c r="K33" s="79">
        <v>0</v>
      </c>
    </row>
    <row r="34" spans="3:11" x14ac:dyDescent="0.25">
      <c r="C34" s="49"/>
      <c r="D34" s="50"/>
      <c r="E34" s="50" t="s">
        <v>289</v>
      </c>
      <c r="F34" s="77">
        <v>0</v>
      </c>
      <c r="G34" s="78">
        <v>0</v>
      </c>
      <c r="H34" s="77">
        <v>0</v>
      </c>
      <c r="I34" s="78">
        <v>0</v>
      </c>
      <c r="J34" s="77">
        <v>0</v>
      </c>
      <c r="K34" s="79">
        <v>0</v>
      </c>
    </row>
    <row r="35" spans="3:11" x14ac:dyDescent="0.25">
      <c r="C35" s="279"/>
      <c r="D35" s="274"/>
      <c r="E35" s="50" t="s">
        <v>290</v>
      </c>
      <c r="F35" s="280">
        <v>0</v>
      </c>
      <c r="G35" s="281">
        <v>0</v>
      </c>
      <c r="H35" s="280">
        <v>0</v>
      </c>
      <c r="I35" s="281">
        <v>0</v>
      </c>
      <c r="J35" s="280">
        <v>0</v>
      </c>
      <c r="K35" s="282">
        <v>0</v>
      </c>
    </row>
    <row r="36" spans="3:11" x14ac:dyDescent="0.25">
      <c r="C36" s="279"/>
      <c r="D36" s="274"/>
      <c r="E36" s="50" t="s">
        <v>291</v>
      </c>
      <c r="F36" s="280"/>
      <c r="G36" s="281"/>
      <c r="H36" s="280"/>
      <c r="I36" s="281"/>
      <c r="J36" s="280"/>
      <c r="K36" s="282"/>
    </row>
    <row r="37" spans="3:11" x14ac:dyDescent="0.25">
      <c r="C37" s="279"/>
      <c r="D37" s="274" t="s">
        <v>292</v>
      </c>
      <c r="E37" s="274"/>
      <c r="F37" s="77">
        <f>SUM(F40:F44)</f>
        <v>0</v>
      </c>
      <c r="G37" s="78">
        <f t="shared" ref="G37:K37" si="1">SUM(G40:G44)</f>
        <v>0</v>
      </c>
      <c r="H37" s="77">
        <f t="shared" si="1"/>
        <v>0</v>
      </c>
      <c r="I37" s="78">
        <f t="shared" si="1"/>
        <v>0</v>
      </c>
      <c r="J37" s="77">
        <f t="shared" si="1"/>
        <v>0</v>
      </c>
      <c r="K37" s="79">
        <f t="shared" si="1"/>
        <v>0</v>
      </c>
    </row>
    <row r="38" spans="3:11" x14ac:dyDescent="0.25">
      <c r="C38" s="279"/>
      <c r="D38" s="274" t="s">
        <v>293</v>
      </c>
      <c r="E38" s="274"/>
      <c r="F38" s="77"/>
      <c r="G38" s="78"/>
      <c r="H38" s="77"/>
      <c r="I38" s="78"/>
      <c r="J38" s="77"/>
      <c r="K38" s="79"/>
    </row>
    <row r="39" spans="3:11" x14ac:dyDescent="0.25">
      <c r="C39" s="49"/>
      <c r="D39" s="50"/>
      <c r="E39" s="50" t="s">
        <v>294</v>
      </c>
      <c r="F39" s="77">
        <v>0</v>
      </c>
      <c r="G39" s="78">
        <v>0</v>
      </c>
      <c r="H39" s="77">
        <v>0</v>
      </c>
      <c r="I39" s="78">
        <v>0</v>
      </c>
      <c r="J39" s="77">
        <v>0</v>
      </c>
      <c r="K39" s="79">
        <v>0</v>
      </c>
    </row>
    <row r="40" spans="3:11" x14ac:dyDescent="0.25">
      <c r="C40" s="49"/>
      <c r="D40" s="50"/>
      <c r="E40" s="50" t="s">
        <v>295</v>
      </c>
      <c r="F40" s="77">
        <v>0</v>
      </c>
      <c r="G40" s="78">
        <v>0</v>
      </c>
      <c r="H40" s="77">
        <v>0</v>
      </c>
      <c r="I40" s="78">
        <v>0</v>
      </c>
      <c r="J40" s="77">
        <v>0</v>
      </c>
      <c r="K40" s="79">
        <v>0</v>
      </c>
    </row>
    <row r="41" spans="3:11" x14ac:dyDescent="0.25">
      <c r="C41" s="49"/>
      <c r="D41" s="50"/>
      <c r="E41" s="50" t="s">
        <v>296</v>
      </c>
      <c r="F41" s="77">
        <v>0</v>
      </c>
      <c r="G41" s="78">
        <v>0</v>
      </c>
      <c r="H41" s="77">
        <v>0</v>
      </c>
      <c r="I41" s="78">
        <v>0</v>
      </c>
      <c r="J41" s="77">
        <v>0</v>
      </c>
      <c r="K41" s="79">
        <v>0</v>
      </c>
    </row>
    <row r="42" spans="3:11" x14ac:dyDescent="0.25">
      <c r="C42" s="279"/>
      <c r="D42" s="274"/>
      <c r="E42" s="50" t="s">
        <v>297</v>
      </c>
      <c r="F42" s="280">
        <v>0</v>
      </c>
      <c r="G42" s="281">
        <v>0</v>
      </c>
      <c r="H42" s="280">
        <v>0</v>
      </c>
      <c r="I42" s="281">
        <v>0</v>
      </c>
      <c r="J42" s="280">
        <v>0</v>
      </c>
      <c r="K42" s="282">
        <v>0</v>
      </c>
    </row>
    <row r="43" spans="3:11" x14ac:dyDescent="0.25">
      <c r="C43" s="279"/>
      <c r="D43" s="274"/>
      <c r="E43" s="50" t="s">
        <v>298</v>
      </c>
      <c r="F43" s="280"/>
      <c r="G43" s="281"/>
      <c r="H43" s="280"/>
      <c r="I43" s="281"/>
      <c r="J43" s="280"/>
      <c r="K43" s="282"/>
    </row>
    <row r="44" spans="3:11" x14ac:dyDescent="0.25">
      <c r="C44" s="49"/>
      <c r="D44" s="50"/>
      <c r="E44" s="50" t="s">
        <v>299</v>
      </c>
      <c r="F44" s="77">
        <v>0</v>
      </c>
      <c r="G44" s="78">
        <v>0</v>
      </c>
      <c r="H44" s="77">
        <v>0</v>
      </c>
      <c r="I44" s="78">
        <v>0</v>
      </c>
      <c r="J44" s="77">
        <v>0</v>
      </c>
      <c r="K44" s="79">
        <v>0</v>
      </c>
    </row>
    <row r="45" spans="3:11" x14ac:dyDescent="0.25">
      <c r="C45" s="49"/>
      <c r="D45" s="274" t="s">
        <v>300</v>
      </c>
      <c r="E45" s="274"/>
      <c r="F45" s="80">
        <v>0</v>
      </c>
      <c r="G45" s="81">
        <v>0</v>
      </c>
      <c r="H45" s="80">
        <v>0</v>
      </c>
      <c r="I45" s="81">
        <v>0</v>
      </c>
      <c r="J45" s="80">
        <v>0</v>
      </c>
      <c r="K45" s="82">
        <v>0</v>
      </c>
    </row>
    <row r="46" spans="3:11" x14ac:dyDescent="0.25">
      <c r="C46" s="49"/>
      <c r="D46" s="274" t="s">
        <v>301</v>
      </c>
      <c r="E46" s="274"/>
      <c r="F46" s="77">
        <v>0</v>
      </c>
      <c r="G46" s="78">
        <f>+G47</f>
        <v>0</v>
      </c>
      <c r="H46" s="77">
        <f>+G46</f>
        <v>0</v>
      </c>
      <c r="I46" s="78">
        <f>+I47</f>
        <v>0</v>
      </c>
      <c r="J46" s="77">
        <f>+J47</f>
        <v>0</v>
      </c>
      <c r="K46" s="79">
        <v>0</v>
      </c>
    </row>
    <row r="47" spans="3:11" x14ac:dyDescent="0.25">
      <c r="C47" s="49"/>
      <c r="D47" s="50"/>
      <c r="E47" s="50" t="s">
        <v>302</v>
      </c>
      <c r="F47" s="77">
        <v>0</v>
      </c>
      <c r="G47" s="78">
        <v>0</v>
      </c>
      <c r="H47" s="77">
        <v>0</v>
      </c>
      <c r="I47" s="78">
        <v>0</v>
      </c>
      <c r="J47" s="77">
        <v>0</v>
      </c>
      <c r="K47" s="79">
        <v>0</v>
      </c>
    </row>
    <row r="48" spans="3:11" x14ac:dyDescent="0.25">
      <c r="C48" s="49"/>
      <c r="D48" s="274" t="s">
        <v>303</v>
      </c>
      <c r="E48" s="274"/>
      <c r="F48" s="77">
        <f>+F49+F50</f>
        <v>0</v>
      </c>
      <c r="G48" s="78">
        <f t="shared" ref="G48:K48" si="2">+G49+G50</f>
        <v>0</v>
      </c>
      <c r="H48" s="77">
        <f t="shared" si="2"/>
        <v>0</v>
      </c>
      <c r="I48" s="78">
        <f t="shared" si="2"/>
        <v>0</v>
      </c>
      <c r="J48" s="77">
        <f t="shared" si="2"/>
        <v>0</v>
      </c>
      <c r="K48" s="79">
        <f t="shared" si="2"/>
        <v>0</v>
      </c>
    </row>
    <row r="49" spans="3:11" x14ac:dyDescent="0.25">
      <c r="C49" s="49"/>
      <c r="D49" s="50"/>
      <c r="E49" s="50" t="s">
        <v>304</v>
      </c>
      <c r="F49" s="77">
        <v>0</v>
      </c>
      <c r="G49" s="78">
        <v>0</v>
      </c>
      <c r="H49" s="77">
        <v>0</v>
      </c>
      <c r="I49" s="78">
        <v>0</v>
      </c>
      <c r="J49" s="77">
        <v>0</v>
      </c>
      <c r="K49" s="79">
        <v>0</v>
      </c>
    </row>
    <row r="50" spans="3:11" x14ac:dyDescent="0.25">
      <c r="C50" s="49"/>
      <c r="D50" s="50"/>
      <c r="E50" s="50" t="s">
        <v>305</v>
      </c>
      <c r="F50" s="77">
        <v>0</v>
      </c>
      <c r="G50" s="78">
        <v>0</v>
      </c>
      <c r="H50" s="77">
        <v>0</v>
      </c>
      <c r="I50" s="78">
        <v>0</v>
      </c>
      <c r="J50" s="77">
        <v>0</v>
      </c>
      <c r="K50" s="79">
        <v>0</v>
      </c>
    </row>
    <row r="51" spans="3:11" x14ac:dyDescent="0.25">
      <c r="C51" s="49"/>
      <c r="D51" s="50"/>
      <c r="E51" s="50"/>
      <c r="F51" s="83"/>
      <c r="G51" s="84"/>
      <c r="H51" s="83"/>
      <c r="I51" s="84"/>
      <c r="J51" s="83"/>
      <c r="K51" s="85"/>
    </row>
    <row r="52" spans="3:11" x14ac:dyDescent="0.25">
      <c r="C52" s="277" t="s">
        <v>306</v>
      </c>
      <c r="D52" s="278"/>
      <c r="E52" s="278"/>
      <c r="F52" s="86">
        <f>+F46+F21+F17+F18</f>
        <v>19974131.579999998</v>
      </c>
      <c r="G52" s="86">
        <f>+G46+G21+G17+G18</f>
        <v>0</v>
      </c>
      <c r="H52" s="86">
        <f t="shared" ref="H52" si="3">+H46+H21+H17+H18</f>
        <v>19974131.579999998</v>
      </c>
      <c r="I52" s="86">
        <f>+I17+I18+I19+I21</f>
        <v>10586849.939999999</v>
      </c>
      <c r="J52" s="86">
        <f>+J17+J18+J19+J21</f>
        <v>10586849.939999999</v>
      </c>
      <c r="K52" s="86">
        <f>+K46+K21+K17+K18+K19</f>
        <v>-9387281.6399999987</v>
      </c>
    </row>
    <row r="53" spans="3:11" x14ac:dyDescent="0.25">
      <c r="C53" s="277" t="s">
        <v>307</v>
      </c>
      <c r="D53" s="278"/>
      <c r="E53" s="278"/>
      <c r="F53" s="83"/>
      <c r="G53" s="84"/>
      <c r="H53" s="83"/>
      <c r="I53" s="84"/>
      <c r="J53" s="83"/>
      <c r="K53" s="85"/>
    </row>
    <row r="54" spans="3:11" x14ac:dyDescent="0.25">
      <c r="C54" s="286" t="s">
        <v>308</v>
      </c>
      <c r="D54" s="278"/>
      <c r="E54" s="278"/>
      <c r="F54" s="287">
        <v>0</v>
      </c>
      <c r="G54" s="288">
        <v>0</v>
      </c>
      <c r="H54" s="285">
        <v>0</v>
      </c>
      <c r="I54" s="288">
        <v>0</v>
      </c>
      <c r="J54" s="285">
        <v>0</v>
      </c>
      <c r="K54" s="280">
        <v>0</v>
      </c>
    </row>
    <row r="55" spans="3:11" x14ac:dyDescent="0.25">
      <c r="C55" s="286" t="s">
        <v>309</v>
      </c>
      <c r="D55" s="278"/>
      <c r="E55" s="278"/>
      <c r="F55" s="287"/>
      <c r="G55" s="288"/>
      <c r="H55" s="285"/>
      <c r="I55" s="288"/>
      <c r="J55" s="285"/>
      <c r="K55" s="280"/>
    </row>
    <row r="56" spans="3:11" x14ac:dyDescent="0.25">
      <c r="C56" s="110"/>
      <c r="D56" s="111"/>
      <c r="E56" s="107"/>
      <c r="F56" s="88"/>
      <c r="G56" s="89"/>
      <c r="H56" s="90"/>
      <c r="I56" s="89"/>
      <c r="J56" s="90"/>
      <c r="K56" s="89"/>
    </row>
    <row r="57" spans="3:11" x14ac:dyDescent="0.25">
      <c r="C57" s="286" t="s">
        <v>310</v>
      </c>
      <c r="D57" s="278"/>
      <c r="E57" s="278"/>
      <c r="F57" s="91"/>
      <c r="G57" s="83"/>
      <c r="H57" s="84"/>
      <c r="I57" s="83"/>
      <c r="J57" s="84"/>
      <c r="K57" s="83"/>
    </row>
    <row r="58" spans="3:11" x14ac:dyDescent="0.25">
      <c r="C58" s="110"/>
      <c r="D58" s="284" t="s">
        <v>311</v>
      </c>
      <c r="E58" s="274"/>
      <c r="F58" s="112">
        <f>SUM(F59:F73)</f>
        <v>0</v>
      </c>
      <c r="G58" s="112">
        <f t="shared" ref="G58:K58" si="4">SUM(G59:G73)</f>
        <v>0</v>
      </c>
      <c r="H58" s="112">
        <f t="shared" si="4"/>
        <v>0</v>
      </c>
      <c r="I58" s="112">
        <f t="shared" si="4"/>
        <v>0</v>
      </c>
      <c r="J58" s="112">
        <f t="shared" si="4"/>
        <v>0</v>
      </c>
      <c r="K58" s="108">
        <f t="shared" si="4"/>
        <v>0</v>
      </c>
    </row>
    <row r="59" spans="3:11" x14ac:dyDescent="0.25">
      <c r="C59" s="283"/>
      <c r="D59" s="284"/>
      <c r="E59" s="107" t="s">
        <v>312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08">
        <v>0</v>
      </c>
    </row>
    <row r="60" spans="3:11" x14ac:dyDescent="0.25">
      <c r="C60" s="283"/>
      <c r="D60" s="284"/>
      <c r="E60" s="107" t="s">
        <v>313</v>
      </c>
      <c r="F60" s="112"/>
      <c r="G60" s="112"/>
      <c r="H60" s="112"/>
      <c r="I60" s="112"/>
      <c r="J60" s="112"/>
      <c r="K60" s="108"/>
    </row>
    <row r="61" spans="3:11" x14ac:dyDescent="0.25">
      <c r="C61" s="283"/>
      <c r="D61" s="284"/>
      <c r="E61" s="107" t="s">
        <v>314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08">
        <v>0</v>
      </c>
    </row>
    <row r="62" spans="3:11" x14ac:dyDescent="0.25">
      <c r="C62" s="283"/>
      <c r="D62" s="284"/>
      <c r="E62" s="107" t="s">
        <v>315</v>
      </c>
      <c r="F62" s="112"/>
      <c r="G62" s="112"/>
      <c r="H62" s="112"/>
      <c r="I62" s="112"/>
      <c r="J62" s="112"/>
      <c r="K62" s="108"/>
    </row>
    <row r="63" spans="3:11" x14ac:dyDescent="0.25">
      <c r="C63" s="283"/>
      <c r="D63" s="284"/>
      <c r="E63" s="107" t="s">
        <v>316</v>
      </c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08">
        <v>0</v>
      </c>
    </row>
    <row r="64" spans="3:11" x14ac:dyDescent="0.25">
      <c r="C64" s="283"/>
      <c r="D64" s="284"/>
      <c r="E64" s="107" t="s">
        <v>317</v>
      </c>
      <c r="F64" s="112"/>
      <c r="G64" s="112"/>
      <c r="H64" s="112"/>
      <c r="I64" s="112"/>
      <c r="J64" s="112"/>
      <c r="K64" s="108"/>
    </row>
    <row r="65" spans="3:11" x14ac:dyDescent="0.25">
      <c r="C65" s="283"/>
      <c r="D65" s="284"/>
      <c r="E65" s="107" t="s">
        <v>318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08">
        <v>0</v>
      </c>
    </row>
    <row r="66" spans="3:11" x14ac:dyDescent="0.25">
      <c r="C66" s="283"/>
      <c r="D66" s="284"/>
      <c r="E66" s="107" t="s">
        <v>319</v>
      </c>
      <c r="F66" s="112"/>
      <c r="G66" s="112"/>
      <c r="H66" s="112"/>
      <c r="I66" s="112"/>
      <c r="J66" s="112"/>
      <c r="K66" s="108"/>
    </row>
    <row r="67" spans="3:11" x14ac:dyDescent="0.25">
      <c r="C67" s="283"/>
      <c r="D67" s="284"/>
      <c r="E67" s="107" t="s">
        <v>320</v>
      </c>
      <c r="F67" s="112"/>
      <c r="G67" s="112"/>
      <c r="H67" s="112"/>
      <c r="I67" s="112"/>
      <c r="J67" s="112"/>
      <c r="K67" s="108"/>
    </row>
    <row r="68" spans="3:11" x14ac:dyDescent="0.25">
      <c r="C68" s="110"/>
      <c r="D68" s="111"/>
      <c r="E68" s="107" t="s">
        <v>321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08">
        <v>0</v>
      </c>
    </row>
    <row r="69" spans="3:11" x14ac:dyDescent="0.25">
      <c r="C69" s="283"/>
      <c r="D69" s="284"/>
      <c r="E69" s="107" t="s">
        <v>322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08">
        <v>0</v>
      </c>
    </row>
    <row r="70" spans="3:11" x14ac:dyDescent="0.25">
      <c r="C70" s="283"/>
      <c r="D70" s="284"/>
      <c r="E70" s="107" t="s">
        <v>323</v>
      </c>
      <c r="F70" s="112"/>
      <c r="G70" s="112"/>
      <c r="H70" s="112"/>
      <c r="I70" s="112"/>
      <c r="J70" s="112"/>
      <c r="K70" s="108"/>
    </row>
    <row r="71" spans="3:11" x14ac:dyDescent="0.25">
      <c r="C71" s="283"/>
      <c r="D71" s="284"/>
      <c r="E71" s="107" t="s">
        <v>324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08">
        <v>0</v>
      </c>
    </row>
    <row r="72" spans="3:11" x14ac:dyDescent="0.25">
      <c r="C72" s="283"/>
      <c r="D72" s="284"/>
      <c r="E72" s="107" t="s">
        <v>325</v>
      </c>
      <c r="F72" s="112"/>
      <c r="G72" s="112"/>
      <c r="H72" s="112"/>
      <c r="I72" s="112"/>
      <c r="J72" s="112"/>
      <c r="K72" s="108"/>
    </row>
    <row r="73" spans="3:11" x14ac:dyDescent="0.25">
      <c r="C73" s="283"/>
      <c r="D73" s="284"/>
      <c r="E73" s="107" t="s">
        <v>326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08">
        <v>0</v>
      </c>
    </row>
    <row r="74" spans="3:11" x14ac:dyDescent="0.25">
      <c r="C74" s="283"/>
      <c r="D74" s="284"/>
      <c r="E74" s="107" t="s">
        <v>327</v>
      </c>
      <c r="F74" s="112"/>
      <c r="G74" s="112"/>
      <c r="H74" s="112"/>
      <c r="I74" s="112"/>
      <c r="J74" s="112"/>
      <c r="K74" s="108"/>
    </row>
    <row r="75" spans="3:11" x14ac:dyDescent="0.25">
      <c r="C75" s="110"/>
      <c r="D75" s="284" t="s">
        <v>328</v>
      </c>
      <c r="E75" s="274"/>
      <c r="F75" s="112">
        <f>SUM(F76:F79)</f>
        <v>0</v>
      </c>
      <c r="G75" s="112">
        <f t="shared" ref="G75:J75" si="5">SUM(G76:G79)</f>
        <v>0</v>
      </c>
      <c r="H75" s="112">
        <f t="shared" si="5"/>
        <v>0</v>
      </c>
      <c r="I75" s="112">
        <f t="shared" si="5"/>
        <v>0</v>
      </c>
      <c r="J75" s="112">
        <f t="shared" si="5"/>
        <v>0</v>
      </c>
      <c r="K75" s="108">
        <f>+G75</f>
        <v>0</v>
      </c>
    </row>
    <row r="76" spans="3:11" x14ac:dyDescent="0.25">
      <c r="C76" s="110"/>
      <c r="D76" s="111"/>
      <c r="E76" s="107" t="s">
        <v>329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08">
        <v>0</v>
      </c>
    </row>
    <row r="77" spans="3:11" x14ac:dyDescent="0.25">
      <c r="C77" s="110"/>
      <c r="D77" s="111"/>
      <c r="E77" s="107" t="s">
        <v>330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08">
        <v>0</v>
      </c>
    </row>
    <row r="78" spans="3:11" x14ac:dyDescent="0.25">
      <c r="C78" s="110"/>
      <c r="D78" s="111"/>
      <c r="E78" s="107" t="s">
        <v>331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08">
        <v>0</v>
      </c>
    </row>
    <row r="79" spans="3:11" x14ac:dyDescent="0.25">
      <c r="C79" s="110"/>
      <c r="D79" s="111"/>
      <c r="E79" s="107" t="s">
        <v>332</v>
      </c>
      <c r="F79" s="112">
        <v>0</v>
      </c>
      <c r="G79" s="112">
        <v>0</v>
      </c>
      <c r="H79" s="115">
        <v>0</v>
      </c>
      <c r="I79" s="115">
        <v>0</v>
      </c>
      <c r="J79" s="115">
        <v>0</v>
      </c>
      <c r="K79" s="108">
        <f>+G79</f>
        <v>0</v>
      </c>
    </row>
    <row r="80" spans="3:11" x14ac:dyDescent="0.25">
      <c r="C80" s="110"/>
      <c r="D80" s="284" t="s">
        <v>333</v>
      </c>
      <c r="E80" s="274"/>
      <c r="F80" s="112">
        <f>SUM(F81:F83)</f>
        <v>0</v>
      </c>
      <c r="G80" s="112">
        <f t="shared" ref="G80:K80" si="6">SUM(G81:G83)</f>
        <v>0</v>
      </c>
      <c r="H80" s="112">
        <f t="shared" si="6"/>
        <v>0</v>
      </c>
      <c r="I80" s="112">
        <f t="shared" si="6"/>
        <v>0</v>
      </c>
      <c r="J80" s="112">
        <f t="shared" si="6"/>
        <v>0</v>
      </c>
      <c r="K80" s="108">
        <f t="shared" si="6"/>
        <v>0</v>
      </c>
    </row>
    <row r="81" spans="3:11" x14ac:dyDescent="0.25">
      <c r="C81" s="283"/>
      <c r="D81" s="284"/>
      <c r="E81" s="107" t="s">
        <v>334</v>
      </c>
      <c r="F81" s="289">
        <v>0</v>
      </c>
      <c r="G81" s="289">
        <v>0</v>
      </c>
      <c r="H81" s="289">
        <v>0</v>
      </c>
      <c r="I81" s="289">
        <v>0</v>
      </c>
      <c r="J81" s="289">
        <v>0</v>
      </c>
      <c r="K81" s="280">
        <v>0</v>
      </c>
    </row>
    <row r="82" spans="3:11" x14ac:dyDescent="0.25">
      <c r="C82" s="283"/>
      <c r="D82" s="284"/>
      <c r="E82" s="107" t="s">
        <v>335</v>
      </c>
      <c r="F82" s="289"/>
      <c r="G82" s="289"/>
      <c r="H82" s="289"/>
      <c r="I82" s="289"/>
      <c r="J82" s="289"/>
      <c r="K82" s="280"/>
    </row>
    <row r="83" spans="3:11" x14ac:dyDescent="0.25">
      <c r="C83" s="110"/>
      <c r="D83" s="111"/>
      <c r="E83" s="107" t="s">
        <v>336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08">
        <v>0</v>
      </c>
    </row>
    <row r="84" spans="3:11" x14ac:dyDescent="0.25">
      <c r="C84" s="283"/>
      <c r="D84" s="284" t="s">
        <v>337</v>
      </c>
      <c r="E84" s="274"/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08">
        <v>0</v>
      </c>
    </row>
    <row r="85" spans="3:11" x14ac:dyDescent="0.25">
      <c r="C85" s="283"/>
      <c r="D85" s="284" t="s">
        <v>338</v>
      </c>
      <c r="E85" s="274"/>
      <c r="F85" s="112"/>
      <c r="G85" s="112"/>
      <c r="H85" s="112"/>
      <c r="I85" s="112"/>
      <c r="J85" s="112"/>
      <c r="K85" s="108"/>
    </row>
    <row r="86" spans="3:11" x14ac:dyDescent="0.25">
      <c r="C86" s="110"/>
      <c r="D86" s="284" t="s">
        <v>339</v>
      </c>
      <c r="E86" s="274"/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08">
        <v>0</v>
      </c>
    </row>
    <row r="87" spans="3:11" x14ac:dyDescent="0.25">
      <c r="C87" s="110"/>
      <c r="D87" s="284"/>
      <c r="E87" s="274"/>
      <c r="F87" s="88"/>
      <c r="G87" s="89"/>
      <c r="H87" s="90"/>
      <c r="I87" s="89"/>
      <c r="J87" s="90"/>
      <c r="K87" s="89"/>
    </row>
    <row r="88" spans="3:11" x14ac:dyDescent="0.25">
      <c r="C88" s="286" t="s">
        <v>340</v>
      </c>
      <c r="D88" s="278"/>
      <c r="E88" s="278"/>
      <c r="F88" s="92">
        <f>+F86+F84+F80+F75+F58</f>
        <v>0</v>
      </c>
      <c r="G88" s="92">
        <f t="shared" ref="G88:K88" si="7">+G86+G84+G80+G75+G58</f>
        <v>0</v>
      </c>
      <c r="H88" s="92">
        <f t="shared" si="7"/>
        <v>0</v>
      </c>
      <c r="I88" s="92">
        <f t="shared" si="7"/>
        <v>0</v>
      </c>
      <c r="J88" s="92">
        <f t="shared" si="7"/>
        <v>0</v>
      </c>
      <c r="K88" s="93">
        <f t="shared" si="7"/>
        <v>0</v>
      </c>
    </row>
    <row r="89" spans="3:11" x14ac:dyDescent="0.25">
      <c r="C89" s="286" t="s">
        <v>341</v>
      </c>
      <c r="D89" s="278"/>
      <c r="E89" s="278"/>
      <c r="F89" s="92"/>
      <c r="G89" s="92"/>
      <c r="H89" s="92"/>
      <c r="I89" s="92"/>
      <c r="J89" s="92"/>
      <c r="K89" s="93"/>
    </row>
    <row r="90" spans="3:11" x14ac:dyDescent="0.25">
      <c r="C90" s="110"/>
      <c r="D90" s="284"/>
      <c r="E90" s="274"/>
      <c r="F90" s="88"/>
      <c r="G90" s="89"/>
      <c r="H90" s="90"/>
      <c r="I90" s="89"/>
      <c r="J90" s="90"/>
      <c r="K90" s="89"/>
    </row>
    <row r="91" spans="3:11" x14ac:dyDescent="0.25">
      <c r="C91" s="286" t="s">
        <v>342</v>
      </c>
      <c r="D91" s="278"/>
      <c r="E91" s="278"/>
      <c r="F91" s="112">
        <f>+F92</f>
        <v>0</v>
      </c>
      <c r="G91" s="112">
        <f t="shared" ref="G91:K91" si="8">+G92</f>
        <v>0</v>
      </c>
      <c r="H91" s="112">
        <f t="shared" si="8"/>
        <v>0</v>
      </c>
      <c r="I91" s="112">
        <f t="shared" si="8"/>
        <v>0</v>
      </c>
      <c r="J91" s="112">
        <f t="shared" si="8"/>
        <v>0</v>
      </c>
      <c r="K91" s="108">
        <f t="shared" si="8"/>
        <v>0</v>
      </c>
    </row>
    <row r="92" spans="3:11" x14ac:dyDescent="0.25">
      <c r="C92" s="110"/>
      <c r="D92" s="284" t="s">
        <v>343</v>
      </c>
      <c r="E92" s="274"/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08">
        <v>0</v>
      </c>
    </row>
    <row r="93" spans="3:11" x14ac:dyDescent="0.25">
      <c r="C93" s="110"/>
      <c r="D93" s="284"/>
      <c r="E93" s="274"/>
      <c r="F93" s="33"/>
      <c r="G93" s="113"/>
      <c r="H93" s="114"/>
      <c r="I93" s="113"/>
      <c r="J93" s="114"/>
      <c r="K93" s="113"/>
    </row>
    <row r="94" spans="3:11" x14ac:dyDescent="0.25">
      <c r="C94" s="286" t="s">
        <v>344</v>
      </c>
      <c r="D94" s="278"/>
      <c r="E94" s="278"/>
      <c r="F94" s="112">
        <f>+F52</f>
        <v>19974131.579999998</v>
      </c>
      <c r="G94" s="112">
        <v>0</v>
      </c>
      <c r="H94" s="115">
        <f t="shared" ref="H94:K94" si="9">+H52+H88</f>
        <v>19974131.579999998</v>
      </c>
      <c r="I94" s="115">
        <f t="shared" si="9"/>
        <v>10586849.939999999</v>
      </c>
      <c r="J94" s="115">
        <f t="shared" si="9"/>
        <v>10586849.939999999</v>
      </c>
      <c r="K94" s="115">
        <f t="shared" si="9"/>
        <v>-9387281.6399999987</v>
      </c>
    </row>
    <row r="95" spans="3:11" x14ac:dyDescent="0.25">
      <c r="C95" s="110"/>
      <c r="D95" s="284"/>
      <c r="E95" s="274"/>
      <c r="F95" s="33"/>
      <c r="G95" s="113"/>
      <c r="H95" s="114"/>
      <c r="I95" s="113"/>
      <c r="J95" s="114"/>
      <c r="K95" s="113"/>
    </row>
    <row r="96" spans="3:11" x14ac:dyDescent="0.25">
      <c r="C96" s="110"/>
      <c r="D96" s="290" t="s">
        <v>345</v>
      </c>
      <c r="E96" s="278"/>
      <c r="F96" s="33"/>
      <c r="G96" s="113"/>
      <c r="H96" s="114"/>
      <c r="I96" s="113"/>
      <c r="J96" s="114"/>
      <c r="K96" s="113"/>
    </row>
    <row r="97" spans="3:11" x14ac:dyDescent="0.25">
      <c r="C97" s="283"/>
      <c r="D97" s="284" t="s">
        <v>346</v>
      </c>
      <c r="E97" s="274"/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08">
        <v>0</v>
      </c>
    </row>
    <row r="98" spans="3:11" x14ac:dyDescent="0.25">
      <c r="C98" s="283"/>
      <c r="D98" s="284" t="s">
        <v>347</v>
      </c>
      <c r="E98" s="274"/>
      <c r="F98" s="112"/>
      <c r="G98" s="112"/>
      <c r="H98" s="112"/>
      <c r="I98" s="112"/>
      <c r="J98" s="112"/>
      <c r="K98" s="108"/>
    </row>
    <row r="99" spans="3:11" x14ac:dyDescent="0.25">
      <c r="C99" s="283"/>
      <c r="D99" s="284" t="s">
        <v>348</v>
      </c>
      <c r="E99" s="274"/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08">
        <v>0</v>
      </c>
    </row>
    <row r="100" spans="3:11" x14ac:dyDescent="0.25">
      <c r="C100" s="283"/>
      <c r="D100" s="284" t="s">
        <v>349</v>
      </c>
      <c r="E100" s="274"/>
      <c r="F100" s="112"/>
      <c r="G100" s="112"/>
      <c r="H100" s="112"/>
      <c r="I100" s="112"/>
      <c r="J100" s="112"/>
      <c r="K100" s="108"/>
    </row>
    <row r="101" spans="3:11" x14ac:dyDescent="0.25">
      <c r="C101" s="283"/>
      <c r="D101" s="284" t="s">
        <v>244</v>
      </c>
      <c r="E101" s="274"/>
      <c r="F101" s="112"/>
      <c r="G101" s="112"/>
      <c r="H101" s="112"/>
      <c r="I101" s="112"/>
      <c r="J101" s="112"/>
      <c r="K101" s="108"/>
    </row>
    <row r="102" spans="3:11" x14ac:dyDescent="0.25">
      <c r="C102" s="283"/>
      <c r="D102" s="290" t="s">
        <v>350</v>
      </c>
      <c r="E102" s="278"/>
      <c r="F102" s="112">
        <f>+F97+F99</f>
        <v>0</v>
      </c>
      <c r="G102" s="112">
        <f t="shared" ref="G102:K102" si="10">+G97+G99</f>
        <v>0</v>
      </c>
      <c r="H102" s="112">
        <f t="shared" si="10"/>
        <v>0</v>
      </c>
      <c r="I102" s="112">
        <f t="shared" si="10"/>
        <v>0</v>
      </c>
      <c r="J102" s="112">
        <f t="shared" si="10"/>
        <v>0</v>
      </c>
      <c r="K102" s="108">
        <f t="shared" si="10"/>
        <v>0</v>
      </c>
    </row>
    <row r="103" spans="3:11" x14ac:dyDescent="0.25">
      <c r="C103" s="283"/>
      <c r="D103" s="290" t="s">
        <v>351</v>
      </c>
      <c r="E103" s="278"/>
      <c r="F103" s="33"/>
      <c r="G103" s="33"/>
      <c r="H103" s="33"/>
      <c r="I103" s="33"/>
      <c r="J103" s="33"/>
      <c r="K103" s="113"/>
    </row>
    <row r="104" spans="3:11" x14ac:dyDescent="0.25">
      <c r="C104" s="9"/>
      <c r="D104" s="291"/>
      <c r="E104" s="291"/>
      <c r="F104" s="32"/>
      <c r="G104" s="28"/>
      <c r="H104" s="27"/>
      <c r="I104" s="28"/>
      <c r="J104" s="27"/>
      <c r="K104" s="28"/>
    </row>
    <row r="113" spans="6:6" x14ac:dyDescent="0.25">
      <c r="F113" t="s">
        <v>511</v>
      </c>
    </row>
  </sheetData>
  <mergeCells count="125">
    <mergeCell ref="C102:C103"/>
    <mergeCell ref="D102:E102"/>
    <mergeCell ref="D103:E103"/>
    <mergeCell ref="D104:E104"/>
    <mergeCell ref="C97:C98"/>
    <mergeCell ref="D97:E97"/>
    <mergeCell ref="D98:E98"/>
    <mergeCell ref="C99:C101"/>
    <mergeCell ref="D99:E99"/>
    <mergeCell ref="D100:E100"/>
    <mergeCell ref="D101:E101"/>
    <mergeCell ref="D92:E92"/>
    <mergeCell ref="D93:E93"/>
    <mergeCell ref="C94:E94"/>
    <mergeCell ref="D95:E95"/>
    <mergeCell ref="D96:E96"/>
    <mergeCell ref="D87:E87"/>
    <mergeCell ref="C88:E88"/>
    <mergeCell ref="C89:E89"/>
    <mergeCell ref="D90:E90"/>
    <mergeCell ref="C91:E91"/>
    <mergeCell ref="K81:K82"/>
    <mergeCell ref="C84:C85"/>
    <mergeCell ref="D84:E84"/>
    <mergeCell ref="D85:E85"/>
    <mergeCell ref="D86:E86"/>
    <mergeCell ref="F81:F82"/>
    <mergeCell ref="G81:G82"/>
    <mergeCell ref="H81:H82"/>
    <mergeCell ref="I81:I82"/>
    <mergeCell ref="J81:J82"/>
    <mergeCell ref="C73:C74"/>
    <mergeCell ref="D73:D74"/>
    <mergeCell ref="D75:E75"/>
    <mergeCell ref="D80:E80"/>
    <mergeCell ref="C81:C82"/>
    <mergeCell ref="D81:D82"/>
    <mergeCell ref="C65:C67"/>
    <mergeCell ref="D65:D67"/>
    <mergeCell ref="C69:C70"/>
    <mergeCell ref="D69:D70"/>
    <mergeCell ref="C71:C72"/>
    <mergeCell ref="D71:D72"/>
    <mergeCell ref="C59:C60"/>
    <mergeCell ref="D59:D60"/>
    <mergeCell ref="C61:C62"/>
    <mergeCell ref="D61:D62"/>
    <mergeCell ref="C63:C64"/>
    <mergeCell ref="D63:D64"/>
    <mergeCell ref="J54:J55"/>
    <mergeCell ref="K54:K55"/>
    <mergeCell ref="C55:E55"/>
    <mergeCell ref="C57:E57"/>
    <mergeCell ref="D58:E58"/>
    <mergeCell ref="C54:E54"/>
    <mergeCell ref="F54:F55"/>
    <mergeCell ref="G54:G55"/>
    <mergeCell ref="H54:H55"/>
    <mergeCell ref="I54:I55"/>
    <mergeCell ref="C52:E52"/>
    <mergeCell ref="C53:E53"/>
    <mergeCell ref="C37:C38"/>
    <mergeCell ref="D37:E37"/>
    <mergeCell ref="D38:E38"/>
    <mergeCell ref="D46:E46"/>
    <mergeCell ref="D48:E48"/>
    <mergeCell ref="D45:E45"/>
    <mergeCell ref="C42:C43"/>
    <mergeCell ref="D42:D43"/>
    <mergeCell ref="H42:H43"/>
    <mergeCell ref="I42:I43"/>
    <mergeCell ref="J42:J43"/>
    <mergeCell ref="K42:K43"/>
    <mergeCell ref="J35:J36"/>
    <mergeCell ref="K35:K36"/>
    <mergeCell ref="H35:H36"/>
    <mergeCell ref="F42:F43"/>
    <mergeCell ref="G42:G43"/>
    <mergeCell ref="I35:I36"/>
    <mergeCell ref="K28:K29"/>
    <mergeCell ref="C30:C31"/>
    <mergeCell ref="D30:D31"/>
    <mergeCell ref="F30:F31"/>
    <mergeCell ref="G30:G31"/>
    <mergeCell ref="H30:H31"/>
    <mergeCell ref="I30:I31"/>
    <mergeCell ref="J30:J31"/>
    <mergeCell ref="K30:K31"/>
    <mergeCell ref="C35:C36"/>
    <mergeCell ref="D35:D36"/>
    <mergeCell ref="F35:F36"/>
    <mergeCell ref="G35:G36"/>
    <mergeCell ref="I28:I29"/>
    <mergeCell ref="J28:J29"/>
    <mergeCell ref="C21:C22"/>
    <mergeCell ref="D21:E21"/>
    <mergeCell ref="D22:E22"/>
    <mergeCell ref="C28:C29"/>
    <mergeCell ref="D28:D29"/>
    <mergeCell ref="F28:F29"/>
    <mergeCell ref="G28:G29"/>
    <mergeCell ref="H28:H29"/>
    <mergeCell ref="D20:E20"/>
    <mergeCell ref="H10:H11"/>
    <mergeCell ref="I10:I11"/>
    <mergeCell ref="J10:J11"/>
    <mergeCell ref="C12:E12"/>
    <mergeCell ref="C13:E13"/>
    <mergeCell ref="D14:E14"/>
    <mergeCell ref="D15:E15"/>
    <mergeCell ref="D16:E16"/>
    <mergeCell ref="D17:E17"/>
    <mergeCell ref="D18:E18"/>
    <mergeCell ref="D19:E19"/>
    <mergeCell ref="C4:K4"/>
    <mergeCell ref="C6:K6"/>
    <mergeCell ref="C7:K7"/>
    <mergeCell ref="C8:K8"/>
    <mergeCell ref="C9:E9"/>
    <mergeCell ref="F9:J9"/>
    <mergeCell ref="K9:K11"/>
    <mergeCell ref="C10:E10"/>
    <mergeCell ref="C11:E11"/>
    <mergeCell ref="F10:F11"/>
    <mergeCell ref="C5:K5"/>
  </mergeCells>
  <printOptions horizontalCentered="1" verticalCentered="1"/>
  <pageMargins left="0.70866141732283472" right="0.70866141732283472" top="0.74803149606299213" bottom="0.9448818897637796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workbookViewId="0">
      <selection activeCell="J10" sqref="J10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3.57031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510</v>
      </c>
      <c r="F1" s="64" t="s">
        <v>510</v>
      </c>
    </row>
    <row r="3" spans="3:18" x14ac:dyDescent="0.25">
      <c r="C3" s="251" t="s">
        <v>507</v>
      </c>
      <c r="D3" s="251"/>
      <c r="E3" s="251"/>
      <c r="F3" s="251"/>
      <c r="G3" s="251"/>
      <c r="H3" s="251"/>
      <c r="I3" s="251"/>
      <c r="J3" s="251"/>
    </row>
    <row r="4" spans="3:18" s="151" customFormat="1" x14ac:dyDescent="0.25">
      <c r="C4" s="258" t="s">
        <v>514</v>
      </c>
      <c r="D4" s="258"/>
      <c r="E4" s="258"/>
      <c r="F4" s="258"/>
      <c r="G4" s="258"/>
      <c r="H4" s="258"/>
      <c r="I4" s="258"/>
      <c r="J4" s="258"/>
    </row>
    <row r="5" spans="3:18" x14ac:dyDescent="0.25">
      <c r="C5" s="258" t="s">
        <v>524</v>
      </c>
      <c r="D5" s="251"/>
      <c r="E5" s="251"/>
      <c r="F5" s="251"/>
      <c r="G5" s="251"/>
      <c r="H5" s="251"/>
      <c r="I5" s="251"/>
      <c r="J5" s="251"/>
    </row>
    <row r="6" spans="3:18" x14ac:dyDescent="0.25">
      <c r="C6" s="258" t="s">
        <v>523</v>
      </c>
      <c r="D6" s="251"/>
      <c r="E6" s="251"/>
      <c r="F6" s="251"/>
      <c r="G6" s="251"/>
      <c r="H6" s="251"/>
      <c r="I6" s="251"/>
      <c r="J6" s="251"/>
    </row>
    <row r="7" spans="3:18" x14ac:dyDescent="0.25">
      <c r="C7" s="258" t="s">
        <v>555</v>
      </c>
      <c r="D7" s="251"/>
      <c r="E7" s="251"/>
      <c r="F7" s="251"/>
      <c r="G7" s="251"/>
      <c r="H7" s="251"/>
      <c r="I7" s="251"/>
      <c r="J7" s="251"/>
    </row>
    <row r="8" spans="3:18" x14ac:dyDescent="0.25">
      <c r="C8" s="257" t="s">
        <v>0</v>
      </c>
      <c r="D8" s="257"/>
      <c r="E8" s="257"/>
      <c r="F8" s="257"/>
      <c r="G8" s="257"/>
      <c r="H8" s="257"/>
      <c r="I8" s="257"/>
      <c r="J8" s="257"/>
    </row>
    <row r="9" spans="3:18" x14ac:dyDescent="0.25">
      <c r="C9" s="251" t="s">
        <v>1</v>
      </c>
      <c r="D9" s="251"/>
      <c r="E9" s="251" t="s">
        <v>352</v>
      </c>
      <c r="F9" s="251"/>
      <c r="G9" s="251"/>
      <c r="H9" s="251"/>
      <c r="I9" s="251"/>
      <c r="J9" s="164" t="s">
        <v>353</v>
      </c>
    </row>
    <row r="10" spans="3:18" x14ac:dyDescent="0.25">
      <c r="C10" s="251"/>
      <c r="D10" s="251"/>
      <c r="E10" s="164" t="s">
        <v>236</v>
      </c>
      <c r="F10" s="164" t="s">
        <v>264</v>
      </c>
      <c r="G10" s="251" t="s">
        <v>266</v>
      </c>
      <c r="H10" s="251" t="s">
        <v>218</v>
      </c>
      <c r="I10" s="251" t="s">
        <v>220</v>
      </c>
      <c r="J10" s="164" t="s">
        <v>354</v>
      </c>
    </row>
    <row r="11" spans="3:18" x14ac:dyDescent="0.25">
      <c r="C11" s="257"/>
      <c r="D11" s="257"/>
      <c r="E11" s="168" t="s">
        <v>355</v>
      </c>
      <c r="F11" s="168" t="s">
        <v>265</v>
      </c>
      <c r="G11" s="257"/>
      <c r="H11" s="257"/>
      <c r="I11" s="257"/>
      <c r="J11" s="170"/>
    </row>
    <row r="12" spans="3:18" x14ac:dyDescent="0.25">
      <c r="C12" s="277" t="s">
        <v>356</v>
      </c>
      <c r="D12" s="278"/>
      <c r="E12" s="161">
        <f t="shared" ref="E12:J12" si="0">+E13+E21+E32+E42+E53+E64+E68+E78+E82</f>
        <v>22819753.049999997</v>
      </c>
      <c r="F12" s="201">
        <f t="shared" si="0"/>
        <v>4000</v>
      </c>
      <c r="G12" s="161">
        <f t="shared" si="0"/>
        <v>22823753.049999997</v>
      </c>
      <c r="H12" s="161">
        <f t="shared" si="0"/>
        <v>7077123.9400000004</v>
      </c>
      <c r="I12" s="161">
        <f t="shared" si="0"/>
        <v>7050356</v>
      </c>
      <c r="J12" s="161">
        <f t="shared" si="0"/>
        <v>15746629.110000001</v>
      </c>
      <c r="M12" s="64"/>
      <c r="O12" s="64"/>
      <c r="R12" s="64"/>
    </row>
    <row r="13" spans="3:18" x14ac:dyDescent="0.25">
      <c r="C13" s="279" t="s">
        <v>357</v>
      </c>
      <c r="D13" s="274"/>
      <c r="E13" s="77">
        <f>SUM(E14:E20)</f>
        <v>18904829.699999999</v>
      </c>
      <c r="F13" s="77">
        <f t="shared" ref="F13" si="1">SUM(F14:F20)</f>
        <v>0</v>
      </c>
      <c r="G13" s="136">
        <f t="shared" ref="G13:I13" si="2">SUM(G14:G20)</f>
        <v>18904829.699999999</v>
      </c>
      <c r="H13" s="201">
        <f t="shared" si="2"/>
        <v>6631763.1100000003</v>
      </c>
      <c r="I13" s="172">
        <f t="shared" si="2"/>
        <v>6629716.1699999999</v>
      </c>
      <c r="J13" s="77">
        <f>+G13-H13</f>
        <v>12273066.59</v>
      </c>
    </row>
    <row r="14" spans="3:18" x14ac:dyDescent="0.25">
      <c r="C14" s="29"/>
      <c r="D14" s="31" t="s">
        <v>358</v>
      </c>
      <c r="E14" s="77">
        <v>3230417.89</v>
      </c>
      <c r="F14" s="77">
        <v>0</v>
      </c>
      <c r="G14" s="136">
        <v>3230417.89</v>
      </c>
      <c r="H14" s="77">
        <v>1486786.9</v>
      </c>
      <c r="I14" s="77">
        <f>+H14</f>
        <v>1486786.9</v>
      </c>
      <c r="J14" s="136">
        <f t="shared" ref="J14:J22" si="3">+G14-H14</f>
        <v>1743630.9900000002</v>
      </c>
    </row>
    <row r="15" spans="3:18" x14ac:dyDescent="0.25">
      <c r="C15" s="29"/>
      <c r="D15" s="31" t="s">
        <v>359</v>
      </c>
      <c r="E15" s="77">
        <v>3859251.69</v>
      </c>
      <c r="F15" s="77">
        <v>0</v>
      </c>
      <c r="G15" s="136">
        <f>+E15</f>
        <v>3859251.69</v>
      </c>
      <c r="H15" s="77">
        <v>1939518.86</v>
      </c>
      <c r="I15" s="77">
        <f>+H15</f>
        <v>1939518.86</v>
      </c>
      <c r="J15" s="136">
        <f t="shared" si="3"/>
        <v>1919732.8299999998</v>
      </c>
    </row>
    <row r="16" spans="3:18" x14ac:dyDescent="0.25">
      <c r="C16" s="29"/>
      <c r="D16" s="31" t="s">
        <v>360</v>
      </c>
      <c r="E16" s="77">
        <v>5325339.07</v>
      </c>
      <c r="F16" s="77">
        <v>0</v>
      </c>
      <c r="G16" s="136">
        <f>+E16</f>
        <v>5325339.07</v>
      </c>
      <c r="H16" s="77">
        <v>1702764.61</v>
      </c>
      <c r="I16" s="77">
        <f>+H16</f>
        <v>1702764.61</v>
      </c>
      <c r="J16" s="136">
        <f t="shared" si="3"/>
        <v>3622574.46</v>
      </c>
    </row>
    <row r="17" spans="3:13" x14ac:dyDescent="0.25">
      <c r="C17" s="29"/>
      <c r="D17" s="31" t="s">
        <v>361</v>
      </c>
      <c r="E17" s="77">
        <v>140868</v>
      </c>
      <c r="F17" s="77">
        <v>0</v>
      </c>
      <c r="G17" s="136">
        <f>+E17</f>
        <v>140868</v>
      </c>
      <c r="H17" s="77">
        <v>0</v>
      </c>
      <c r="I17" s="77">
        <v>0</v>
      </c>
      <c r="J17" s="136">
        <f t="shared" si="3"/>
        <v>140868</v>
      </c>
    </row>
    <row r="18" spans="3:13" x14ac:dyDescent="0.25">
      <c r="C18" s="29"/>
      <c r="D18" s="31" t="s">
        <v>362</v>
      </c>
      <c r="E18" s="77">
        <v>6348953.0499999998</v>
      </c>
      <c r="F18" s="77">
        <v>0</v>
      </c>
      <c r="G18" s="136">
        <f>+E18</f>
        <v>6348953.0499999998</v>
      </c>
      <c r="H18" s="77">
        <v>1502692.74</v>
      </c>
      <c r="I18" s="77">
        <v>1500645.8</v>
      </c>
      <c r="J18" s="136">
        <f t="shared" si="3"/>
        <v>4846260.3099999996</v>
      </c>
      <c r="M18" s="64"/>
    </row>
    <row r="19" spans="3:13" x14ac:dyDescent="0.25">
      <c r="C19" s="29"/>
      <c r="D19" s="31" t="s">
        <v>363</v>
      </c>
      <c r="E19" s="77">
        <v>0</v>
      </c>
      <c r="F19" s="77">
        <f t="shared" ref="F19:F25" si="4">+G19-E19</f>
        <v>0</v>
      </c>
      <c r="G19" s="136">
        <v>0</v>
      </c>
      <c r="H19" s="77">
        <v>0</v>
      </c>
      <c r="I19" s="77">
        <v>0</v>
      </c>
      <c r="J19" s="136">
        <f t="shared" si="3"/>
        <v>0</v>
      </c>
    </row>
    <row r="20" spans="3:13" x14ac:dyDescent="0.25">
      <c r="C20" s="29"/>
      <c r="D20" s="31" t="s">
        <v>364</v>
      </c>
      <c r="E20" s="77">
        <v>0</v>
      </c>
      <c r="F20" s="77">
        <f t="shared" si="4"/>
        <v>0</v>
      </c>
      <c r="G20" s="136">
        <v>0</v>
      </c>
      <c r="H20" s="77">
        <v>0</v>
      </c>
      <c r="I20" s="77">
        <v>0</v>
      </c>
      <c r="J20" s="136">
        <f t="shared" si="3"/>
        <v>0</v>
      </c>
    </row>
    <row r="21" spans="3:13" x14ac:dyDescent="0.25">
      <c r="C21" s="279" t="s">
        <v>365</v>
      </c>
      <c r="D21" s="274"/>
      <c r="E21" s="77">
        <v>704243.75</v>
      </c>
      <c r="F21" s="77">
        <f t="shared" ref="F21:J21" si="5">SUM(F22:F31)</f>
        <v>0</v>
      </c>
      <c r="G21" s="77">
        <f t="shared" si="5"/>
        <v>704243.75</v>
      </c>
      <c r="H21" s="145">
        <f t="shared" si="5"/>
        <v>185447.87</v>
      </c>
      <c r="I21" s="145">
        <f>+H21</f>
        <v>185447.87</v>
      </c>
      <c r="J21" s="145">
        <f t="shared" si="5"/>
        <v>518795.88</v>
      </c>
      <c r="K21" s="64"/>
    </row>
    <row r="22" spans="3:13" x14ac:dyDescent="0.25">
      <c r="C22" s="279"/>
      <c r="D22" s="31" t="s">
        <v>366</v>
      </c>
      <c r="E22" s="77">
        <v>362994.73</v>
      </c>
      <c r="F22" s="77">
        <v>0</v>
      </c>
      <c r="G22" s="136">
        <f>+E22</f>
        <v>362994.73</v>
      </c>
      <c r="H22" s="77">
        <v>79250.87</v>
      </c>
      <c r="I22" s="141">
        <f>+H22</f>
        <v>79250.87</v>
      </c>
      <c r="J22" s="144">
        <f t="shared" si="3"/>
        <v>283743.86</v>
      </c>
    </row>
    <row r="23" spans="3:13" x14ac:dyDescent="0.25">
      <c r="C23" s="279"/>
      <c r="D23" s="31" t="s">
        <v>367</v>
      </c>
      <c r="E23" s="77"/>
      <c r="F23" s="77"/>
      <c r="G23" s="136"/>
      <c r="H23" s="77"/>
      <c r="I23" s="77"/>
      <c r="J23" s="77"/>
    </row>
    <row r="24" spans="3:13" x14ac:dyDescent="0.25">
      <c r="C24" s="29"/>
      <c r="D24" s="31" t="s">
        <v>368</v>
      </c>
      <c r="E24" s="77">
        <v>28907.24</v>
      </c>
      <c r="F24" s="77">
        <v>0</v>
      </c>
      <c r="G24" s="136">
        <f>+E24</f>
        <v>28907.24</v>
      </c>
      <c r="H24" s="77">
        <v>0</v>
      </c>
      <c r="I24" s="77">
        <v>0</v>
      </c>
      <c r="J24" s="77">
        <f t="shared" ref="J24:J41" si="6">+G24-H24</f>
        <v>28907.24</v>
      </c>
    </row>
    <row r="25" spans="3:13" x14ac:dyDescent="0.25">
      <c r="C25" s="29"/>
      <c r="D25" s="31" t="s">
        <v>369</v>
      </c>
      <c r="E25" s="77">
        <v>0</v>
      </c>
      <c r="F25" s="77">
        <f t="shared" si="4"/>
        <v>0</v>
      </c>
      <c r="G25" s="136">
        <v>0</v>
      </c>
      <c r="H25" s="77">
        <v>0</v>
      </c>
      <c r="I25" s="77">
        <v>0</v>
      </c>
      <c r="J25" s="77">
        <f t="shared" si="6"/>
        <v>0</v>
      </c>
    </row>
    <row r="26" spans="3:13" x14ac:dyDescent="0.25">
      <c r="C26" s="29"/>
      <c r="D26" s="31" t="s">
        <v>370</v>
      </c>
      <c r="E26" s="77">
        <v>9868.7800000000007</v>
      </c>
      <c r="F26" s="77">
        <v>0</v>
      </c>
      <c r="G26" s="136">
        <f t="shared" ref="G26:G31" si="7">+E26</f>
        <v>9868.7800000000007</v>
      </c>
      <c r="H26" s="77">
        <v>0</v>
      </c>
      <c r="I26" s="77">
        <v>0</v>
      </c>
      <c r="J26" s="77">
        <f t="shared" si="6"/>
        <v>9868.7800000000007</v>
      </c>
    </row>
    <row r="27" spans="3:13" x14ac:dyDescent="0.25">
      <c r="C27" s="29"/>
      <c r="D27" s="31" t="s">
        <v>371</v>
      </c>
      <c r="E27" s="77">
        <v>3000</v>
      </c>
      <c r="F27" s="77">
        <v>0</v>
      </c>
      <c r="G27" s="136">
        <f t="shared" si="7"/>
        <v>3000</v>
      </c>
      <c r="H27" s="77">
        <v>0</v>
      </c>
      <c r="I27" s="77">
        <v>0</v>
      </c>
      <c r="J27" s="77">
        <f t="shared" si="6"/>
        <v>3000</v>
      </c>
    </row>
    <row r="28" spans="3:13" x14ac:dyDescent="0.25">
      <c r="C28" s="29"/>
      <c r="D28" s="31" t="s">
        <v>372</v>
      </c>
      <c r="E28" s="77">
        <v>268473</v>
      </c>
      <c r="F28" s="77">
        <v>0</v>
      </c>
      <c r="G28" s="136">
        <f t="shared" si="7"/>
        <v>268473</v>
      </c>
      <c r="H28" s="77">
        <v>106197</v>
      </c>
      <c r="I28" s="77">
        <f>+H28</f>
        <v>106197</v>
      </c>
      <c r="J28" s="77">
        <f t="shared" si="6"/>
        <v>162276</v>
      </c>
    </row>
    <row r="29" spans="3:13" x14ac:dyDescent="0.25">
      <c r="C29" s="29"/>
      <c r="D29" s="31" t="s">
        <v>373</v>
      </c>
      <c r="E29" s="77">
        <v>0</v>
      </c>
      <c r="F29" s="77">
        <v>0</v>
      </c>
      <c r="G29" s="136">
        <f t="shared" si="7"/>
        <v>0</v>
      </c>
      <c r="H29" s="77">
        <v>0</v>
      </c>
      <c r="I29" s="77">
        <v>0</v>
      </c>
      <c r="J29" s="77">
        <f t="shared" si="6"/>
        <v>0</v>
      </c>
    </row>
    <row r="30" spans="3:13" x14ac:dyDescent="0.25">
      <c r="C30" s="29"/>
      <c r="D30" s="31" t="s">
        <v>374</v>
      </c>
      <c r="E30" s="77">
        <v>0</v>
      </c>
      <c r="F30" s="77">
        <v>0</v>
      </c>
      <c r="G30" s="136">
        <f t="shared" si="7"/>
        <v>0</v>
      </c>
      <c r="H30" s="77">
        <v>0</v>
      </c>
      <c r="I30" s="77">
        <v>0</v>
      </c>
      <c r="J30" s="77">
        <f t="shared" si="6"/>
        <v>0</v>
      </c>
    </row>
    <row r="31" spans="3:13" x14ac:dyDescent="0.25">
      <c r="C31" s="29"/>
      <c r="D31" s="31" t="s">
        <v>375</v>
      </c>
      <c r="E31" s="77">
        <v>31000</v>
      </c>
      <c r="F31" s="77">
        <v>0</v>
      </c>
      <c r="G31" s="136">
        <f t="shared" si="7"/>
        <v>31000</v>
      </c>
      <c r="H31" s="77">
        <v>0</v>
      </c>
      <c r="I31" s="77">
        <v>0</v>
      </c>
      <c r="J31" s="77">
        <f t="shared" si="6"/>
        <v>31000</v>
      </c>
    </row>
    <row r="32" spans="3:13" x14ac:dyDescent="0.25">
      <c r="C32" s="279" t="s">
        <v>376</v>
      </c>
      <c r="D32" s="274"/>
      <c r="E32" s="77">
        <f>SUM(E33:E41)</f>
        <v>1231439.6800000002</v>
      </c>
      <c r="F32" s="77">
        <f>SUM(F33:F41)</f>
        <v>4000</v>
      </c>
      <c r="G32" s="77">
        <f>SUM(G33:G41)</f>
        <v>1235439.6800000002</v>
      </c>
      <c r="H32" s="77">
        <f>SUM(H33:H41)</f>
        <v>259912.95999999999</v>
      </c>
      <c r="I32" s="77">
        <f>+I33+I34+I35+I36+I37+I38+I39+I40+I41+I42</f>
        <v>235191.96</v>
      </c>
      <c r="J32" s="141">
        <f t="shared" si="6"/>
        <v>975526.7200000002</v>
      </c>
    </row>
    <row r="33" spans="3:10" x14ac:dyDescent="0.25">
      <c r="C33" s="29"/>
      <c r="D33" s="31" t="s">
        <v>377</v>
      </c>
      <c r="E33" s="77">
        <v>169415.1</v>
      </c>
      <c r="F33" s="77">
        <v>0</v>
      </c>
      <c r="G33" s="77">
        <f>+E33</f>
        <v>169415.1</v>
      </c>
      <c r="H33" s="77">
        <v>2649</v>
      </c>
      <c r="I33" s="77">
        <v>2649</v>
      </c>
      <c r="J33" s="141">
        <f t="shared" si="6"/>
        <v>166766.1</v>
      </c>
    </row>
    <row r="34" spans="3:10" x14ac:dyDescent="0.25">
      <c r="C34" s="29"/>
      <c r="D34" s="31" t="s">
        <v>378</v>
      </c>
      <c r="E34" s="77">
        <v>0</v>
      </c>
      <c r="F34" s="77">
        <v>0</v>
      </c>
      <c r="G34" s="77">
        <f>+E34</f>
        <v>0</v>
      </c>
      <c r="H34" s="77">
        <v>0</v>
      </c>
      <c r="I34" s="77">
        <v>0</v>
      </c>
      <c r="J34" s="141">
        <f t="shared" si="6"/>
        <v>0</v>
      </c>
    </row>
    <row r="35" spans="3:10" x14ac:dyDescent="0.25">
      <c r="C35" s="29"/>
      <c r="D35" s="31" t="s">
        <v>379</v>
      </c>
      <c r="E35" s="77">
        <v>195500</v>
      </c>
      <c r="F35" s="77">
        <v>30000</v>
      </c>
      <c r="G35" s="141">
        <v>225500</v>
      </c>
      <c r="H35" s="77">
        <v>35668.839999999997</v>
      </c>
      <c r="I35" s="77">
        <f>+H35</f>
        <v>35668.839999999997</v>
      </c>
      <c r="J35" s="141">
        <f t="shared" si="6"/>
        <v>189831.16</v>
      </c>
    </row>
    <row r="36" spans="3:10" x14ac:dyDescent="0.25">
      <c r="C36" s="29"/>
      <c r="D36" s="31" t="s">
        <v>380</v>
      </c>
      <c r="E36" s="77">
        <v>12703.56</v>
      </c>
      <c r="F36" s="77">
        <v>0</v>
      </c>
      <c r="G36" s="141">
        <f t="shared" ref="G36:G41" si="8">+E36</f>
        <v>12703.56</v>
      </c>
      <c r="H36" s="77">
        <v>8371.7199999999993</v>
      </c>
      <c r="I36" s="77">
        <f>+H36</f>
        <v>8371.7199999999993</v>
      </c>
      <c r="J36" s="141">
        <f t="shared" si="6"/>
        <v>4331.84</v>
      </c>
    </row>
    <row r="37" spans="3:10" x14ac:dyDescent="0.25">
      <c r="C37" s="171"/>
      <c r="D37" s="31" t="s">
        <v>543</v>
      </c>
      <c r="E37" s="172">
        <v>36770.5</v>
      </c>
      <c r="F37" s="172"/>
      <c r="G37" s="172">
        <f t="shared" ref="G37" si="9">+E37</f>
        <v>36770.5</v>
      </c>
      <c r="H37" s="172">
        <v>0</v>
      </c>
      <c r="I37" s="172">
        <f>+H37</f>
        <v>0</v>
      </c>
      <c r="J37" s="172">
        <f t="shared" ref="J37" si="10">+G37-H37</f>
        <v>36770.5</v>
      </c>
    </row>
    <row r="38" spans="3:10" x14ac:dyDescent="0.25">
      <c r="C38" s="29"/>
      <c r="D38" s="31" t="s">
        <v>381</v>
      </c>
      <c r="E38" s="77">
        <v>54874.39</v>
      </c>
      <c r="F38" s="77">
        <v>4000</v>
      </c>
      <c r="G38" s="141">
        <f>+E38+F38</f>
        <v>58874.39</v>
      </c>
      <c r="H38" s="77">
        <v>38043.4</v>
      </c>
      <c r="I38" s="77">
        <f>+H38</f>
        <v>38043.4</v>
      </c>
      <c r="J38" s="141">
        <f t="shared" si="6"/>
        <v>20830.989999999998</v>
      </c>
    </row>
    <row r="39" spans="3:10" x14ac:dyDescent="0.25">
      <c r="C39" s="29"/>
      <c r="D39" s="31" t="s">
        <v>382</v>
      </c>
      <c r="E39" s="77">
        <v>122522.84</v>
      </c>
      <c r="F39" s="77">
        <v>-30000</v>
      </c>
      <c r="G39" s="201">
        <f>+E39+F39</f>
        <v>92522.84</v>
      </c>
      <c r="H39" s="77">
        <v>2941</v>
      </c>
      <c r="I39" s="77">
        <v>2941</v>
      </c>
      <c r="J39" s="141">
        <f t="shared" si="6"/>
        <v>89581.84</v>
      </c>
    </row>
    <row r="40" spans="3:10" x14ac:dyDescent="0.25">
      <c r="C40" s="29"/>
      <c r="D40" s="31" t="s">
        <v>383</v>
      </c>
      <c r="E40" s="77">
        <v>55000</v>
      </c>
      <c r="F40" s="77">
        <v>0</v>
      </c>
      <c r="G40" s="141">
        <f t="shared" si="8"/>
        <v>55000</v>
      </c>
      <c r="H40" s="77">
        <v>0</v>
      </c>
      <c r="I40" s="77">
        <v>0</v>
      </c>
      <c r="J40" s="141">
        <f t="shared" si="6"/>
        <v>55000</v>
      </c>
    </row>
    <row r="41" spans="3:10" x14ac:dyDescent="0.25">
      <c r="C41" s="29"/>
      <c r="D41" s="31" t="s">
        <v>384</v>
      </c>
      <c r="E41" s="77">
        <v>584653.29</v>
      </c>
      <c r="F41" s="77">
        <v>0</v>
      </c>
      <c r="G41" s="141">
        <f t="shared" si="8"/>
        <v>584653.29</v>
      </c>
      <c r="H41" s="77">
        <v>172239</v>
      </c>
      <c r="I41" s="77">
        <v>147518</v>
      </c>
      <c r="J41" s="141">
        <f t="shared" si="6"/>
        <v>412414.29000000004</v>
      </c>
    </row>
    <row r="42" spans="3:10" x14ac:dyDescent="0.25">
      <c r="C42" s="279" t="s">
        <v>385</v>
      </c>
      <c r="D42" s="274"/>
      <c r="E42" s="77">
        <v>0</v>
      </c>
      <c r="F42" s="77">
        <f>SUM(F44:F52)</f>
        <v>0</v>
      </c>
      <c r="G42" s="77">
        <f t="shared" ref="G42:J42" si="11">SUM(G44:G52)</f>
        <v>0</v>
      </c>
      <c r="H42" s="77">
        <f t="shared" si="11"/>
        <v>0</v>
      </c>
      <c r="I42" s="77">
        <f t="shared" si="11"/>
        <v>0</v>
      </c>
      <c r="J42" s="77">
        <f t="shared" si="11"/>
        <v>0</v>
      </c>
    </row>
    <row r="43" spans="3:10" x14ac:dyDescent="0.25">
      <c r="C43" s="279" t="s">
        <v>386</v>
      </c>
      <c r="D43" s="274"/>
      <c r="E43" s="77"/>
      <c r="F43" s="77"/>
      <c r="G43" s="77"/>
      <c r="H43" s="77"/>
      <c r="I43" s="77"/>
      <c r="J43" s="77"/>
    </row>
    <row r="44" spans="3:10" x14ac:dyDescent="0.25">
      <c r="C44" s="29"/>
      <c r="D44" s="31" t="s">
        <v>387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</row>
    <row r="45" spans="3:10" x14ac:dyDescent="0.25">
      <c r="C45" s="29"/>
      <c r="D45" s="31" t="s">
        <v>388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</row>
    <row r="46" spans="3:10" x14ac:dyDescent="0.25">
      <c r="C46" s="29"/>
      <c r="D46" s="31" t="s">
        <v>389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</row>
    <row r="47" spans="3:10" x14ac:dyDescent="0.25">
      <c r="C47" s="29"/>
      <c r="D47" s="31" t="s">
        <v>390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</row>
    <row r="48" spans="3:10" x14ac:dyDescent="0.25">
      <c r="C48" s="29"/>
      <c r="D48" s="31" t="s">
        <v>391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</row>
    <row r="49" spans="3:10" x14ac:dyDescent="0.25">
      <c r="C49" s="29"/>
      <c r="D49" s="31" t="s">
        <v>392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</row>
    <row r="50" spans="3:10" x14ac:dyDescent="0.25">
      <c r="C50" s="29"/>
      <c r="D50" s="31" t="s">
        <v>393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</row>
    <row r="51" spans="3:10" x14ac:dyDescent="0.25">
      <c r="C51" s="29"/>
      <c r="D51" s="31" t="s">
        <v>394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</row>
    <row r="52" spans="3:10" x14ac:dyDescent="0.25">
      <c r="C52" s="29"/>
      <c r="D52" s="31" t="s">
        <v>395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</row>
    <row r="53" spans="3:10" x14ac:dyDescent="0.25">
      <c r="C53" s="279" t="s">
        <v>396</v>
      </c>
      <c r="D53" s="274"/>
      <c r="E53" s="77">
        <f>SUM(E55:E63)</f>
        <v>1979239.92</v>
      </c>
      <c r="F53" s="77">
        <f>+F55+F56+F58+F63</f>
        <v>0</v>
      </c>
      <c r="G53" s="136">
        <f>+G55+G56+G58+G63</f>
        <v>1979239.92</v>
      </c>
      <c r="H53" s="145">
        <v>0</v>
      </c>
      <c r="I53" s="145">
        <v>0</v>
      </c>
      <c r="J53" s="145">
        <f>+J55+J56+J58+J63+J60</f>
        <v>1979239.92</v>
      </c>
    </row>
    <row r="54" spans="3:10" x14ac:dyDescent="0.25">
      <c r="C54" s="279" t="s">
        <v>397</v>
      </c>
      <c r="D54" s="274"/>
      <c r="E54" s="77"/>
      <c r="F54" s="77"/>
      <c r="G54" s="77"/>
      <c r="H54" s="77"/>
      <c r="I54" s="77"/>
      <c r="J54" s="77"/>
    </row>
    <row r="55" spans="3:10" x14ac:dyDescent="0.25">
      <c r="C55" s="29"/>
      <c r="D55" s="31" t="s">
        <v>398</v>
      </c>
      <c r="E55" s="77">
        <v>1979239.92</v>
      </c>
      <c r="F55" s="77">
        <v>0</v>
      </c>
      <c r="G55" s="77">
        <f>+E55+F55</f>
        <v>1979239.92</v>
      </c>
      <c r="H55" s="77">
        <v>0</v>
      </c>
      <c r="I55" s="145">
        <v>0</v>
      </c>
      <c r="J55" s="144">
        <f t="shared" ref="J55:J56" si="12">+G55-H55</f>
        <v>1979239.92</v>
      </c>
    </row>
    <row r="56" spans="3:10" x14ac:dyDescent="0.25">
      <c r="C56" s="29"/>
      <c r="D56" s="31" t="s">
        <v>399</v>
      </c>
      <c r="E56" s="77">
        <v>0</v>
      </c>
      <c r="F56" s="77">
        <v>0</v>
      </c>
      <c r="G56" s="77">
        <f>+E56</f>
        <v>0</v>
      </c>
      <c r="H56" s="77">
        <v>0</v>
      </c>
      <c r="I56" s="77">
        <v>0</v>
      </c>
      <c r="J56" s="144">
        <f t="shared" si="12"/>
        <v>0</v>
      </c>
    </row>
    <row r="57" spans="3:10" x14ac:dyDescent="0.25">
      <c r="C57" s="29"/>
      <c r="D57" s="31" t="s">
        <v>400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141">
        <f t="shared" ref="J57:J66" si="13">+G57-H57</f>
        <v>0</v>
      </c>
    </row>
    <row r="58" spans="3:10" x14ac:dyDescent="0.25">
      <c r="C58" s="29"/>
      <c r="D58" s="31" t="s">
        <v>401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141">
        <f t="shared" si="13"/>
        <v>0</v>
      </c>
    </row>
    <row r="59" spans="3:10" x14ac:dyDescent="0.25">
      <c r="C59" s="29"/>
      <c r="D59" s="31" t="s">
        <v>402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141">
        <f t="shared" si="13"/>
        <v>0</v>
      </c>
    </row>
    <row r="60" spans="3:10" x14ac:dyDescent="0.25">
      <c r="C60" s="29"/>
      <c r="D60" s="31" t="s">
        <v>403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141">
        <f t="shared" si="13"/>
        <v>0</v>
      </c>
    </row>
    <row r="61" spans="3:10" x14ac:dyDescent="0.25">
      <c r="C61" s="29"/>
      <c r="D61" s="31" t="s">
        <v>404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141">
        <f t="shared" si="13"/>
        <v>0</v>
      </c>
    </row>
    <row r="62" spans="3:10" x14ac:dyDescent="0.25">
      <c r="C62" s="29"/>
      <c r="D62" s="31" t="s">
        <v>405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141">
        <f t="shared" si="13"/>
        <v>0</v>
      </c>
    </row>
    <row r="63" spans="3:10" x14ac:dyDescent="0.25">
      <c r="C63" s="29"/>
      <c r="D63" s="31" t="s">
        <v>406</v>
      </c>
      <c r="E63" s="77">
        <v>0</v>
      </c>
      <c r="F63" s="77">
        <v>0</v>
      </c>
      <c r="G63" s="77">
        <f>+E63</f>
        <v>0</v>
      </c>
      <c r="H63" s="77">
        <v>0</v>
      </c>
      <c r="I63" s="77">
        <v>0</v>
      </c>
      <c r="J63" s="141">
        <f t="shared" si="13"/>
        <v>0</v>
      </c>
    </row>
    <row r="64" spans="3:10" x14ac:dyDescent="0.25">
      <c r="C64" s="279" t="s">
        <v>407</v>
      </c>
      <c r="D64" s="274"/>
      <c r="E64" s="77">
        <f>SUM(E65:E67)</f>
        <v>0</v>
      </c>
      <c r="F64" s="77">
        <f t="shared" ref="F64:I64" si="14">SUM(F65:F67)</f>
        <v>0</v>
      </c>
      <c r="G64" s="77">
        <f t="shared" si="14"/>
        <v>0</v>
      </c>
      <c r="H64" s="77">
        <f t="shared" si="14"/>
        <v>0</v>
      </c>
      <c r="I64" s="77">
        <f t="shared" si="14"/>
        <v>0</v>
      </c>
      <c r="J64" s="141">
        <f t="shared" si="13"/>
        <v>0</v>
      </c>
    </row>
    <row r="65" spans="3:10" x14ac:dyDescent="0.25">
      <c r="C65" s="29"/>
      <c r="D65" s="31" t="s">
        <v>408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141">
        <f t="shared" si="13"/>
        <v>0</v>
      </c>
    </row>
    <row r="66" spans="3:10" x14ac:dyDescent="0.25">
      <c r="C66" s="29"/>
      <c r="D66" s="31" t="s">
        <v>409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141">
        <f t="shared" si="13"/>
        <v>0</v>
      </c>
    </row>
    <row r="67" spans="3:10" x14ac:dyDescent="0.25">
      <c r="C67" s="29"/>
      <c r="D67" s="31" t="s">
        <v>410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</row>
    <row r="68" spans="3:10" x14ac:dyDescent="0.25">
      <c r="C68" s="279" t="s">
        <v>411</v>
      </c>
      <c r="D68" s="274"/>
      <c r="E68" s="77">
        <f>SUM(E71:E77)</f>
        <v>0</v>
      </c>
      <c r="F68" s="77">
        <f t="shared" ref="F68:J68" si="15">SUM(F71:F77)</f>
        <v>0</v>
      </c>
      <c r="G68" s="77">
        <f t="shared" si="15"/>
        <v>0</v>
      </c>
      <c r="H68" s="77">
        <f t="shared" si="15"/>
        <v>0</v>
      </c>
      <c r="I68" s="77">
        <f t="shared" si="15"/>
        <v>0</v>
      </c>
      <c r="J68" s="77">
        <f t="shared" si="15"/>
        <v>0</v>
      </c>
    </row>
    <row r="69" spans="3:10" x14ac:dyDescent="0.25">
      <c r="C69" s="279" t="s">
        <v>412</v>
      </c>
      <c r="D69" s="274"/>
      <c r="E69" s="77"/>
      <c r="F69" s="77"/>
      <c r="G69" s="77"/>
      <c r="H69" s="77"/>
      <c r="I69" s="77"/>
      <c r="J69" s="77"/>
    </row>
    <row r="70" spans="3:10" x14ac:dyDescent="0.25">
      <c r="C70" s="29"/>
      <c r="D70" s="31" t="s">
        <v>413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</row>
    <row r="71" spans="3:10" x14ac:dyDescent="0.25">
      <c r="C71" s="29"/>
      <c r="D71" s="31" t="s">
        <v>414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</row>
    <row r="72" spans="3:10" x14ac:dyDescent="0.25">
      <c r="C72" s="29"/>
      <c r="D72" s="31" t="s">
        <v>415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</row>
    <row r="73" spans="3:10" x14ac:dyDescent="0.25">
      <c r="C73" s="29"/>
      <c r="D73" s="31" t="s">
        <v>416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</row>
    <row r="74" spans="3:10" x14ac:dyDescent="0.25">
      <c r="C74" s="29"/>
      <c r="D74" s="31" t="s">
        <v>417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</row>
    <row r="75" spans="3:10" x14ac:dyDescent="0.25">
      <c r="C75" s="29"/>
      <c r="D75" s="31" t="s">
        <v>418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</row>
    <row r="76" spans="3:10" x14ac:dyDescent="0.25">
      <c r="C76" s="29"/>
      <c r="D76" s="31" t="s">
        <v>419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</row>
    <row r="77" spans="3:10" x14ac:dyDescent="0.25">
      <c r="C77" s="29"/>
      <c r="D77" s="31" t="s">
        <v>420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</row>
    <row r="78" spans="3:10" x14ac:dyDescent="0.25">
      <c r="C78" s="279" t="s">
        <v>421</v>
      </c>
      <c r="D78" s="274"/>
      <c r="E78" s="77">
        <f>+E79+E80+E81</f>
        <v>0</v>
      </c>
      <c r="F78" s="77">
        <f t="shared" ref="F78:I78" si="16">+F79+F80+F81</f>
        <v>0</v>
      </c>
      <c r="G78" s="77">
        <v>0</v>
      </c>
      <c r="H78" s="77">
        <f t="shared" si="16"/>
        <v>0</v>
      </c>
      <c r="I78" s="77">
        <f t="shared" si="16"/>
        <v>0</v>
      </c>
      <c r="J78" s="77">
        <f>+G78</f>
        <v>0</v>
      </c>
    </row>
    <row r="79" spans="3:10" x14ac:dyDescent="0.25">
      <c r="C79" s="29"/>
      <c r="D79" s="31" t="s">
        <v>422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</row>
    <row r="80" spans="3:10" x14ac:dyDescent="0.25">
      <c r="C80" s="29"/>
      <c r="D80" s="31" t="s">
        <v>423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0</v>
      </c>
    </row>
    <row r="81" spans="3:10" x14ac:dyDescent="0.25">
      <c r="C81" s="29"/>
      <c r="D81" s="31" t="s">
        <v>424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f>+G81</f>
        <v>0</v>
      </c>
    </row>
    <row r="82" spans="3:10" x14ac:dyDescent="0.25">
      <c r="C82" s="279" t="s">
        <v>425</v>
      </c>
      <c r="D82" s="274"/>
      <c r="E82" s="77">
        <f>SUM(E84:E89)</f>
        <v>0</v>
      </c>
      <c r="F82" s="77">
        <f t="shared" ref="F82:J82" si="17">SUM(F84:F89)</f>
        <v>0</v>
      </c>
      <c r="G82" s="77">
        <f t="shared" si="17"/>
        <v>0</v>
      </c>
      <c r="H82" s="77">
        <f t="shared" si="17"/>
        <v>0</v>
      </c>
      <c r="I82" s="77">
        <f t="shared" si="17"/>
        <v>0</v>
      </c>
      <c r="J82" s="77">
        <f t="shared" si="17"/>
        <v>0</v>
      </c>
    </row>
    <row r="83" spans="3:10" x14ac:dyDescent="0.25">
      <c r="C83" s="29"/>
      <c r="D83" s="31" t="s">
        <v>426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</row>
    <row r="84" spans="3:10" x14ac:dyDescent="0.25">
      <c r="C84" s="29"/>
      <c r="D84" s="31" t="s">
        <v>427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</row>
    <row r="85" spans="3:10" x14ac:dyDescent="0.25">
      <c r="C85" s="29"/>
      <c r="D85" s="31" t="s">
        <v>428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</row>
    <row r="86" spans="3:10" x14ac:dyDescent="0.25">
      <c r="C86" s="29"/>
      <c r="D86" s="31" t="s">
        <v>429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</row>
    <row r="87" spans="3:10" x14ac:dyDescent="0.25">
      <c r="C87" s="29"/>
      <c r="D87" s="31" t="s">
        <v>430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</row>
    <row r="88" spans="3:10" x14ac:dyDescent="0.25">
      <c r="C88" s="29"/>
      <c r="D88" s="31" t="s">
        <v>431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</row>
    <row r="89" spans="3:10" x14ac:dyDescent="0.25">
      <c r="C89" s="29"/>
      <c r="D89" s="31" t="s">
        <v>432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</row>
    <row r="90" spans="3:10" x14ac:dyDescent="0.25">
      <c r="C90" s="311" t="s">
        <v>525</v>
      </c>
      <c r="D90" s="312"/>
      <c r="E90" s="94">
        <f>+E12</f>
        <v>22819753.049999997</v>
      </c>
      <c r="F90" s="94">
        <f t="shared" ref="F90:J90" si="18">+F12</f>
        <v>4000</v>
      </c>
      <c r="G90" s="94">
        <f t="shared" si="18"/>
        <v>22823753.049999997</v>
      </c>
      <c r="H90" s="94">
        <f t="shared" si="18"/>
        <v>7077123.9400000004</v>
      </c>
      <c r="I90" s="94">
        <f t="shared" si="18"/>
        <v>7050356</v>
      </c>
      <c r="J90" s="94">
        <f t="shared" si="18"/>
        <v>15746629.110000001</v>
      </c>
    </row>
  </sheetData>
  <mergeCells count="26">
    <mergeCell ref="C82:D82"/>
    <mergeCell ref="C90:D90"/>
    <mergeCell ref="C64:D64"/>
    <mergeCell ref="C68:D68"/>
    <mergeCell ref="C69:D69"/>
    <mergeCell ref="C42:D42"/>
    <mergeCell ref="C43:D43"/>
    <mergeCell ref="C53:D53"/>
    <mergeCell ref="C54:D54"/>
    <mergeCell ref="C78:D78"/>
    <mergeCell ref="C12:D12"/>
    <mergeCell ref="C13:D13"/>
    <mergeCell ref="C21:D21"/>
    <mergeCell ref="C22:C23"/>
    <mergeCell ref="C32:D32"/>
    <mergeCell ref="C3:J3"/>
    <mergeCell ref="C5:J5"/>
    <mergeCell ref="C6:J6"/>
    <mergeCell ref="C7:J7"/>
    <mergeCell ref="C8:J8"/>
    <mergeCell ref="C4:J4"/>
    <mergeCell ref="C9:D11"/>
    <mergeCell ref="E9:I9"/>
    <mergeCell ref="G10:G11"/>
    <mergeCell ref="H10:H11"/>
    <mergeCell ref="I10:I11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51"/>
  <sheetViews>
    <sheetView zoomScale="140" zoomScaleNormal="140" workbookViewId="0">
      <selection activeCell="H31" sqref="H31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313" t="s">
        <v>434</v>
      </c>
      <c r="D5" s="313"/>
      <c r="E5" s="313"/>
      <c r="F5" s="313"/>
      <c r="G5" s="313"/>
      <c r="H5" s="313"/>
      <c r="I5" s="313"/>
    </row>
    <row r="6" spans="3:9" ht="22.5" customHeight="1" x14ac:dyDescent="0.25">
      <c r="C6" s="314" t="s">
        <v>435</v>
      </c>
      <c r="D6" s="314"/>
      <c r="E6" s="314"/>
      <c r="F6" s="314"/>
      <c r="G6" s="314"/>
      <c r="H6" s="314"/>
      <c r="I6" s="314"/>
    </row>
    <row r="7" spans="3:9" x14ac:dyDescent="0.25">
      <c r="C7" s="247" t="s">
        <v>507</v>
      </c>
      <c r="D7" s="248"/>
      <c r="E7" s="248"/>
      <c r="F7" s="248"/>
      <c r="G7" s="248"/>
      <c r="H7" s="248"/>
      <c r="I7" s="249"/>
    </row>
    <row r="8" spans="3:9" s="151" customFormat="1" x14ac:dyDescent="0.25">
      <c r="C8" s="250" t="s">
        <v>514</v>
      </c>
      <c r="D8" s="258"/>
      <c r="E8" s="258"/>
      <c r="F8" s="258"/>
      <c r="G8" s="258"/>
      <c r="H8" s="258"/>
      <c r="I8" s="259"/>
    </row>
    <row r="9" spans="3:9" x14ac:dyDescent="0.25">
      <c r="C9" s="250" t="s">
        <v>526</v>
      </c>
      <c r="D9" s="251"/>
      <c r="E9" s="251"/>
      <c r="F9" s="251"/>
      <c r="G9" s="251"/>
      <c r="H9" s="251"/>
      <c r="I9" s="252"/>
    </row>
    <row r="10" spans="3:9" x14ac:dyDescent="0.25">
      <c r="C10" s="250" t="s">
        <v>436</v>
      </c>
      <c r="D10" s="251"/>
      <c r="E10" s="251"/>
      <c r="F10" s="251"/>
      <c r="G10" s="251"/>
      <c r="H10" s="251"/>
      <c r="I10" s="252"/>
    </row>
    <row r="11" spans="3:9" x14ac:dyDescent="0.25">
      <c r="C11" s="250" t="s">
        <v>556</v>
      </c>
      <c r="D11" s="251"/>
      <c r="E11" s="251"/>
      <c r="F11" s="251"/>
      <c r="G11" s="251"/>
      <c r="H11" s="251"/>
      <c r="I11" s="252"/>
    </row>
    <row r="12" spans="3:9" x14ac:dyDescent="0.25">
      <c r="C12" s="315" t="s">
        <v>0</v>
      </c>
      <c r="D12" s="257"/>
      <c r="E12" s="257"/>
      <c r="F12" s="257"/>
      <c r="G12" s="257"/>
      <c r="H12" s="257"/>
      <c r="I12" s="316"/>
    </row>
    <row r="13" spans="3:9" x14ac:dyDescent="0.25">
      <c r="C13" s="266" t="s">
        <v>1</v>
      </c>
      <c r="D13" s="266" t="s">
        <v>352</v>
      </c>
      <c r="E13" s="266"/>
      <c r="F13" s="266"/>
      <c r="G13" s="266"/>
      <c r="H13" s="266"/>
      <c r="I13" s="266" t="s">
        <v>437</v>
      </c>
    </row>
    <row r="14" spans="3:9" x14ac:dyDescent="0.25">
      <c r="C14" s="251"/>
      <c r="D14" s="251" t="s">
        <v>217</v>
      </c>
      <c r="E14" s="164" t="s">
        <v>264</v>
      </c>
      <c r="F14" s="251" t="s">
        <v>266</v>
      </c>
      <c r="G14" s="251" t="s">
        <v>218</v>
      </c>
      <c r="H14" s="251" t="s">
        <v>220</v>
      </c>
      <c r="I14" s="251"/>
    </row>
    <row r="15" spans="3:9" x14ac:dyDescent="0.25">
      <c r="C15" s="257"/>
      <c r="D15" s="257"/>
      <c r="E15" s="168" t="s">
        <v>265</v>
      </c>
      <c r="F15" s="257"/>
      <c r="G15" s="257"/>
      <c r="H15" s="257"/>
      <c r="I15" s="257"/>
    </row>
    <row r="16" spans="3:9" x14ac:dyDescent="0.25">
      <c r="C16" s="154" t="s">
        <v>438</v>
      </c>
      <c r="D16" s="162">
        <f>+D17+D18+D19+D20+D21+D22+D23+D24+D25+D26+D27+D28</f>
        <v>22819753.050000001</v>
      </c>
      <c r="E16" s="162">
        <f t="shared" ref="E16" si="0">+E17</f>
        <v>4000</v>
      </c>
      <c r="F16" s="174">
        <f>+F17+F18+F19+F20+F21+F22+F23+F24+F25+F26+F27+F28</f>
        <v>22823753.050000001</v>
      </c>
      <c r="G16" s="174">
        <f>+G17+G18+G19+G20+G21+G22+G23+G24+G25+G26+G27+G28</f>
        <v>7077123.9399999995</v>
      </c>
      <c r="H16" s="203">
        <f>+H17+H18+H19+H20+H21+H22+H23+H24+H25+H26+H27+H28</f>
        <v>7050355.9999999991</v>
      </c>
      <c r="I16" s="161">
        <f>+F16-G16</f>
        <v>15746629.110000001</v>
      </c>
    </row>
    <row r="17" spans="3:9" x14ac:dyDescent="0.25">
      <c r="C17" s="155" t="s">
        <v>527</v>
      </c>
      <c r="D17" s="87">
        <v>9358792.9100000001</v>
      </c>
      <c r="E17" s="87">
        <v>4000</v>
      </c>
      <c r="F17" s="87">
        <v>9362792.9100000001</v>
      </c>
      <c r="G17" s="87">
        <v>2442056.65</v>
      </c>
      <c r="H17" s="87">
        <v>2434647.71</v>
      </c>
      <c r="I17" s="77">
        <f>+F17-G17</f>
        <v>6920736.2599999998</v>
      </c>
    </row>
    <row r="18" spans="3:9" s="151" customFormat="1" x14ac:dyDescent="0.25">
      <c r="C18" s="152" t="s">
        <v>528</v>
      </c>
      <c r="D18" s="157">
        <v>1419475.23</v>
      </c>
      <c r="E18" s="174">
        <v>0</v>
      </c>
      <c r="F18" s="157">
        <f>+D18</f>
        <v>1419475.23</v>
      </c>
      <c r="G18" s="157">
        <v>409306.3</v>
      </c>
      <c r="H18" s="157">
        <v>407718.3</v>
      </c>
      <c r="I18" s="157">
        <v>1010168.93</v>
      </c>
    </row>
    <row r="19" spans="3:9" s="151" customFormat="1" x14ac:dyDescent="0.25">
      <c r="C19" s="152" t="s">
        <v>529</v>
      </c>
      <c r="D19" s="157">
        <v>1180882.1399999999</v>
      </c>
      <c r="E19" s="174">
        <v>0</v>
      </c>
      <c r="F19" s="157">
        <f t="shared" ref="F19:F28" si="1">+D19</f>
        <v>1180882.1399999999</v>
      </c>
      <c r="G19" s="157">
        <v>341430.37</v>
      </c>
      <c r="H19" s="157">
        <v>339848.37</v>
      </c>
      <c r="I19" s="157">
        <v>839451.77</v>
      </c>
    </row>
    <row r="20" spans="3:9" s="151" customFormat="1" x14ac:dyDescent="0.25">
      <c r="C20" s="152" t="s">
        <v>530</v>
      </c>
      <c r="D20" s="157">
        <v>451022.42</v>
      </c>
      <c r="E20" s="174">
        <v>0</v>
      </c>
      <c r="F20" s="157">
        <f t="shared" si="1"/>
        <v>451022.42</v>
      </c>
      <c r="G20" s="157">
        <v>238786.6</v>
      </c>
      <c r="H20" s="157">
        <v>237679.6</v>
      </c>
      <c r="I20" s="157">
        <v>898355.24</v>
      </c>
    </row>
    <row r="21" spans="3:9" s="151" customFormat="1" x14ac:dyDescent="0.25">
      <c r="C21" s="177" t="s">
        <v>531</v>
      </c>
      <c r="D21" s="157">
        <v>1357273.98</v>
      </c>
      <c r="E21" s="174">
        <v>0</v>
      </c>
      <c r="F21" s="157">
        <f t="shared" si="1"/>
        <v>1357273.98</v>
      </c>
      <c r="G21" s="157">
        <v>458918.74</v>
      </c>
      <c r="H21" s="157">
        <v>457021.74</v>
      </c>
      <c r="I21" s="157">
        <v>0</v>
      </c>
    </row>
    <row r="22" spans="3:9" s="151" customFormat="1" x14ac:dyDescent="0.25">
      <c r="C22" s="152" t="s">
        <v>532</v>
      </c>
      <c r="D22" s="157">
        <v>0</v>
      </c>
      <c r="E22" s="174">
        <v>0</v>
      </c>
      <c r="F22" s="157">
        <f t="shared" si="1"/>
        <v>0</v>
      </c>
      <c r="G22" s="157">
        <v>0</v>
      </c>
      <c r="H22" s="157">
        <v>0</v>
      </c>
      <c r="I22" s="157">
        <v>0</v>
      </c>
    </row>
    <row r="23" spans="3:9" s="151" customFormat="1" ht="36" x14ac:dyDescent="0.25">
      <c r="C23" s="152" t="s">
        <v>533</v>
      </c>
      <c r="D23" s="157">
        <v>1098304.92</v>
      </c>
      <c r="E23" s="174">
        <v>0</v>
      </c>
      <c r="F23" s="157">
        <f t="shared" si="1"/>
        <v>1098304.92</v>
      </c>
      <c r="G23" s="157">
        <v>356141.51</v>
      </c>
      <c r="H23" s="157">
        <v>354837.51</v>
      </c>
      <c r="I23" s="157">
        <v>742163.41</v>
      </c>
    </row>
    <row r="24" spans="3:9" s="151" customFormat="1" ht="36" x14ac:dyDescent="0.25">
      <c r="C24" s="152" t="s">
        <v>534</v>
      </c>
      <c r="D24" s="157">
        <v>14227.21</v>
      </c>
      <c r="E24" s="174">
        <v>0</v>
      </c>
      <c r="F24" s="157">
        <f t="shared" si="1"/>
        <v>14227.21</v>
      </c>
      <c r="G24" s="157">
        <v>14227.21</v>
      </c>
      <c r="H24" s="157">
        <v>14227.21</v>
      </c>
      <c r="I24" s="157">
        <v>0</v>
      </c>
    </row>
    <row r="25" spans="3:9" s="151" customFormat="1" x14ac:dyDescent="0.25">
      <c r="C25" s="152" t="s">
        <v>535</v>
      </c>
      <c r="D25" s="157">
        <v>2760651.59</v>
      </c>
      <c r="E25" s="174">
        <v>0</v>
      </c>
      <c r="F25" s="157">
        <f t="shared" si="1"/>
        <v>2760651.59</v>
      </c>
      <c r="G25" s="157">
        <v>920931.22</v>
      </c>
      <c r="H25" s="157">
        <v>917149.22</v>
      </c>
      <c r="I25" s="157">
        <v>1839720.37</v>
      </c>
    </row>
    <row r="26" spans="3:9" s="151" customFormat="1" x14ac:dyDescent="0.25">
      <c r="C26" s="152" t="s">
        <v>536</v>
      </c>
      <c r="D26" s="157">
        <v>1649297.96</v>
      </c>
      <c r="E26" s="174">
        <v>0</v>
      </c>
      <c r="F26" s="157">
        <f t="shared" si="1"/>
        <v>1649297.96</v>
      </c>
      <c r="G26" s="157">
        <v>866955.96</v>
      </c>
      <c r="H26" s="157">
        <v>863173.96</v>
      </c>
      <c r="I26" s="157">
        <v>782342</v>
      </c>
    </row>
    <row r="27" spans="3:9" s="151" customFormat="1" x14ac:dyDescent="0.25">
      <c r="C27" s="152" t="s">
        <v>537</v>
      </c>
      <c r="D27" s="157">
        <v>3015915.54</v>
      </c>
      <c r="E27" s="174">
        <v>0</v>
      </c>
      <c r="F27" s="157">
        <f t="shared" si="1"/>
        <v>3015915.54</v>
      </c>
      <c r="G27" s="157">
        <v>895488.99</v>
      </c>
      <c r="H27" s="157">
        <v>891606.99</v>
      </c>
      <c r="I27" s="157">
        <v>2120426.5499999998</v>
      </c>
    </row>
    <row r="28" spans="3:9" x14ac:dyDescent="0.25">
      <c r="C28" s="152" t="s">
        <v>538</v>
      </c>
      <c r="D28" s="157">
        <v>513909.15</v>
      </c>
      <c r="E28" s="174">
        <v>0</v>
      </c>
      <c r="F28" s="157">
        <f t="shared" si="1"/>
        <v>513909.15</v>
      </c>
      <c r="G28" s="157">
        <v>132880.39000000001</v>
      </c>
      <c r="H28" s="157">
        <v>132445.39000000001</v>
      </c>
      <c r="I28" s="157">
        <v>381028.76</v>
      </c>
    </row>
    <row r="29" spans="3:9" x14ac:dyDescent="0.25">
      <c r="C29" s="152" t="s">
        <v>539</v>
      </c>
      <c r="D29" s="157">
        <v>0</v>
      </c>
      <c r="E29" s="174">
        <v>0</v>
      </c>
      <c r="F29" s="174">
        <v>0</v>
      </c>
      <c r="G29" s="174">
        <v>0</v>
      </c>
      <c r="H29" s="174">
        <v>0</v>
      </c>
      <c r="I29" s="172">
        <v>0</v>
      </c>
    </row>
    <row r="30" spans="3:9" x14ac:dyDescent="0.25">
      <c r="C30" s="152" t="s">
        <v>540</v>
      </c>
      <c r="D30" s="157">
        <v>0</v>
      </c>
      <c r="E30" s="174">
        <v>0</v>
      </c>
      <c r="F30" s="174">
        <v>0</v>
      </c>
      <c r="G30" s="174">
        <v>0</v>
      </c>
      <c r="H30" s="174">
        <v>0</v>
      </c>
      <c r="I30" s="172">
        <v>0</v>
      </c>
    </row>
    <row r="31" spans="3:9" x14ac:dyDescent="0.25">
      <c r="C31" s="153"/>
      <c r="D31" s="148"/>
      <c r="E31" s="174">
        <v>0</v>
      </c>
      <c r="F31" s="148"/>
      <c r="G31" s="148"/>
      <c r="H31" s="148"/>
      <c r="I31" s="145">
        <v>0</v>
      </c>
    </row>
    <row r="32" spans="3:9" x14ac:dyDescent="0.25">
      <c r="C32" s="146"/>
      <c r="D32" s="91"/>
      <c r="E32" s="174"/>
      <c r="F32" s="84"/>
      <c r="G32" s="83"/>
      <c r="H32" s="84"/>
      <c r="I32" s="83"/>
    </row>
    <row r="33" spans="3:9" x14ac:dyDescent="0.25">
      <c r="C33" s="147" t="s">
        <v>439</v>
      </c>
      <c r="D33" s="87">
        <f>SUM(D35:D42)</f>
        <v>0</v>
      </c>
      <c r="E33" s="87">
        <f t="shared" ref="E33:G33" si="2">SUM(E35:E42)</f>
        <v>0</v>
      </c>
      <c r="F33" s="87">
        <f t="shared" si="2"/>
        <v>0</v>
      </c>
      <c r="G33" s="87">
        <f t="shared" si="2"/>
        <v>0</v>
      </c>
      <c r="H33" s="87">
        <v>0</v>
      </c>
      <c r="I33" s="77">
        <f>+F33</f>
        <v>0</v>
      </c>
    </row>
    <row r="34" spans="3:9" x14ac:dyDescent="0.25">
      <c r="C34" s="147" t="s">
        <v>440</v>
      </c>
      <c r="D34" s="87"/>
      <c r="E34" s="87"/>
      <c r="F34" s="87"/>
      <c r="G34" s="87"/>
      <c r="H34" s="87"/>
      <c r="I34" s="77"/>
    </row>
    <row r="35" spans="3:9" x14ac:dyDescent="0.25">
      <c r="C35" s="155" t="s">
        <v>527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72">
        <f>+F35</f>
        <v>0</v>
      </c>
    </row>
    <row r="36" spans="3:9" x14ac:dyDescent="0.25">
      <c r="C36" s="156" t="s">
        <v>528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77">
        <v>0</v>
      </c>
    </row>
    <row r="37" spans="3:9" x14ac:dyDescent="0.25">
      <c r="C37" s="156" t="s">
        <v>529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77">
        <v>0</v>
      </c>
    </row>
    <row r="38" spans="3:9" x14ac:dyDescent="0.25">
      <c r="C38" s="156" t="s">
        <v>530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77">
        <v>0</v>
      </c>
    </row>
    <row r="39" spans="3:9" x14ac:dyDescent="0.25">
      <c r="C39" s="177" t="s">
        <v>531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77">
        <v>0</v>
      </c>
    </row>
    <row r="40" spans="3:9" x14ac:dyDescent="0.25">
      <c r="C40" s="156" t="s">
        <v>532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77">
        <v>0</v>
      </c>
    </row>
    <row r="41" spans="3:9" ht="36" x14ac:dyDescent="0.25">
      <c r="C41" s="156" t="s">
        <v>533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77">
        <v>0</v>
      </c>
    </row>
    <row r="42" spans="3:9" ht="36" x14ac:dyDescent="0.25">
      <c r="C42" s="156" t="s">
        <v>534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77">
        <v>0</v>
      </c>
    </row>
    <row r="43" spans="3:9" s="151" customFormat="1" x14ac:dyDescent="0.25">
      <c r="C43" s="156" t="s">
        <v>535</v>
      </c>
      <c r="D43" s="174">
        <v>0</v>
      </c>
      <c r="E43" s="172">
        <v>0</v>
      </c>
      <c r="F43" s="173">
        <v>0</v>
      </c>
      <c r="G43" s="172">
        <v>0</v>
      </c>
      <c r="H43" s="174">
        <v>0</v>
      </c>
      <c r="I43" s="172">
        <v>0</v>
      </c>
    </row>
    <row r="44" spans="3:9" s="151" customFormat="1" x14ac:dyDescent="0.25">
      <c r="C44" s="156" t="s">
        <v>536</v>
      </c>
      <c r="D44" s="174">
        <v>0</v>
      </c>
      <c r="E44" s="172">
        <v>0</v>
      </c>
      <c r="F44" s="173">
        <v>0</v>
      </c>
      <c r="G44" s="172">
        <v>0</v>
      </c>
      <c r="H44" s="174">
        <v>0</v>
      </c>
      <c r="I44" s="172">
        <v>0</v>
      </c>
    </row>
    <row r="45" spans="3:9" s="151" customFormat="1" x14ac:dyDescent="0.25">
      <c r="C45" s="156" t="s">
        <v>537</v>
      </c>
      <c r="D45" s="174">
        <v>0</v>
      </c>
      <c r="E45" s="172">
        <v>0</v>
      </c>
      <c r="F45" s="173">
        <v>0</v>
      </c>
      <c r="G45" s="172">
        <v>0</v>
      </c>
      <c r="H45" s="174">
        <v>0</v>
      </c>
      <c r="I45" s="172">
        <v>0</v>
      </c>
    </row>
    <row r="46" spans="3:9" s="151" customFormat="1" x14ac:dyDescent="0.25">
      <c r="C46" s="156" t="s">
        <v>538</v>
      </c>
      <c r="D46" s="174">
        <v>0</v>
      </c>
      <c r="E46" s="172">
        <v>0</v>
      </c>
      <c r="F46" s="173">
        <v>0</v>
      </c>
      <c r="G46" s="172">
        <v>0</v>
      </c>
      <c r="H46" s="174">
        <v>0</v>
      </c>
      <c r="I46" s="172">
        <v>0</v>
      </c>
    </row>
    <row r="47" spans="3:9" s="151" customFormat="1" x14ac:dyDescent="0.25">
      <c r="C47" s="156" t="s">
        <v>539</v>
      </c>
      <c r="D47" s="174">
        <v>0</v>
      </c>
      <c r="E47" s="172">
        <v>0</v>
      </c>
      <c r="F47" s="173">
        <v>0</v>
      </c>
      <c r="G47" s="172">
        <v>0</v>
      </c>
      <c r="H47" s="174">
        <v>0</v>
      </c>
      <c r="I47" s="172">
        <v>0</v>
      </c>
    </row>
    <row r="48" spans="3:9" s="151" customFormat="1" x14ac:dyDescent="0.25">
      <c r="C48" s="156" t="s">
        <v>540</v>
      </c>
      <c r="D48" s="174">
        <v>0</v>
      </c>
      <c r="E48" s="172">
        <v>0</v>
      </c>
      <c r="F48" s="173">
        <v>0</v>
      </c>
      <c r="G48" s="172">
        <v>0</v>
      </c>
      <c r="H48" s="174">
        <v>0</v>
      </c>
      <c r="I48" s="172">
        <v>0</v>
      </c>
    </row>
    <row r="49" spans="3:9" x14ac:dyDescent="0.25">
      <c r="C49" s="6"/>
      <c r="D49" s="91"/>
      <c r="E49" s="172">
        <v>0</v>
      </c>
      <c r="F49" s="173">
        <v>0</v>
      </c>
      <c r="G49" s="172">
        <v>0</v>
      </c>
      <c r="H49" s="174">
        <v>0</v>
      </c>
      <c r="I49" s="172">
        <v>0</v>
      </c>
    </row>
    <row r="50" spans="3:9" x14ac:dyDescent="0.25">
      <c r="C50" s="38" t="s">
        <v>433</v>
      </c>
      <c r="D50" s="87">
        <f t="shared" ref="D50:I50" si="3">+D16+D33</f>
        <v>22819753.050000001</v>
      </c>
      <c r="E50" s="87">
        <f t="shared" si="3"/>
        <v>4000</v>
      </c>
      <c r="F50" s="174">
        <f t="shared" si="3"/>
        <v>22823753.050000001</v>
      </c>
      <c r="G50" s="174">
        <f t="shared" si="3"/>
        <v>7077123.9399999995</v>
      </c>
      <c r="H50" s="87">
        <f t="shared" si="3"/>
        <v>7050355.9999999991</v>
      </c>
      <c r="I50" s="77">
        <f t="shared" si="3"/>
        <v>15746629.110000001</v>
      </c>
    </row>
    <row r="51" spans="3:9" x14ac:dyDescent="0.25">
      <c r="C51" s="5"/>
      <c r="D51" s="96"/>
      <c r="E51" s="94"/>
      <c r="F51" s="95"/>
      <c r="G51" s="94"/>
      <c r="H51" s="95"/>
      <c r="I51" s="94"/>
    </row>
  </sheetData>
  <mergeCells count="15">
    <mergeCell ref="C5:I5"/>
    <mergeCell ref="C6:I6"/>
    <mergeCell ref="G14:G15"/>
    <mergeCell ref="H14:H15"/>
    <mergeCell ref="C7:I7"/>
    <mergeCell ref="C9:I9"/>
    <mergeCell ref="C10:I10"/>
    <mergeCell ref="C11:I11"/>
    <mergeCell ref="C12:I12"/>
    <mergeCell ref="C13:C15"/>
    <mergeCell ref="D13:H13"/>
    <mergeCell ref="I13:I15"/>
    <mergeCell ref="D14:D15"/>
    <mergeCell ref="F14:F15"/>
    <mergeCell ref="C8:I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topLeftCell="A7" workbookViewId="0">
      <selection activeCell="J15" sqref="J15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313" t="s">
        <v>441</v>
      </c>
      <c r="D4" s="313"/>
      <c r="E4" s="313"/>
      <c r="F4" s="313"/>
      <c r="G4" s="313"/>
      <c r="H4" s="313"/>
      <c r="I4" s="313"/>
      <c r="J4" s="313"/>
    </row>
    <row r="5" spans="3:10" ht="18.75" customHeight="1" x14ac:dyDescent="0.25">
      <c r="C5" s="320" t="s">
        <v>442</v>
      </c>
      <c r="D5" s="320"/>
      <c r="E5" s="320"/>
      <c r="F5" s="320"/>
      <c r="G5" s="320"/>
      <c r="H5" s="320"/>
      <c r="I5" s="320"/>
      <c r="J5" s="320"/>
    </row>
    <row r="6" spans="3:10" x14ac:dyDescent="0.25">
      <c r="C6" s="321" t="s">
        <v>507</v>
      </c>
      <c r="D6" s="322"/>
      <c r="E6" s="322"/>
      <c r="F6" s="322"/>
      <c r="G6" s="322"/>
      <c r="H6" s="322"/>
      <c r="I6" s="322"/>
      <c r="J6" s="323"/>
    </row>
    <row r="7" spans="3:10" x14ac:dyDescent="0.25">
      <c r="C7" s="317" t="s">
        <v>541</v>
      </c>
      <c r="D7" s="266"/>
      <c r="E7" s="266"/>
      <c r="F7" s="266"/>
      <c r="G7" s="266"/>
      <c r="H7" s="266"/>
      <c r="I7" s="266"/>
      <c r="J7" s="318"/>
    </row>
    <row r="8" spans="3:10" x14ac:dyDescent="0.25">
      <c r="C8" s="319" t="s">
        <v>443</v>
      </c>
      <c r="D8" s="251"/>
      <c r="E8" s="251"/>
      <c r="F8" s="251"/>
      <c r="G8" s="251"/>
      <c r="H8" s="251"/>
      <c r="I8" s="251"/>
      <c r="J8" s="252"/>
    </row>
    <row r="9" spans="3:10" x14ac:dyDescent="0.25">
      <c r="C9" s="250" t="s">
        <v>557</v>
      </c>
      <c r="D9" s="251"/>
      <c r="E9" s="251"/>
      <c r="F9" s="251"/>
      <c r="G9" s="251"/>
      <c r="H9" s="251"/>
      <c r="I9" s="251"/>
      <c r="J9" s="252"/>
    </row>
    <row r="10" spans="3:10" x14ac:dyDescent="0.25">
      <c r="C10" s="315" t="s">
        <v>0</v>
      </c>
      <c r="D10" s="257"/>
      <c r="E10" s="257"/>
      <c r="F10" s="257"/>
      <c r="G10" s="257"/>
      <c r="H10" s="257"/>
      <c r="I10" s="257"/>
      <c r="J10" s="316"/>
    </row>
    <row r="11" spans="3:10" x14ac:dyDescent="0.25">
      <c r="C11" s="266" t="s">
        <v>1</v>
      </c>
      <c r="D11" s="266"/>
      <c r="E11" s="266" t="s">
        <v>352</v>
      </c>
      <c r="F11" s="266"/>
      <c r="G11" s="266"/>
      <c r="H11" s="266"/>
      <c r="I11" s="266"/>
      <c r="J11" s="266" t="s">
        <v>437</v>
      </c>
    </row>
    <row r="12" spans="3:10" x14ac:dyDescent="0.25">
      <c r="C12" s="251"/>
      <c r="D12" s="251"/>
      <c r="E12" s="251" t="s">
        <v>217</v>
      </c>
      <c r="F12" s="164" t="s">
        <v>264</v>
      </c>
      <c r="G12" s="251" t="s">
        <v>266</v>
      </c>
      <c r="H12" s="251" t="s">
        <v>218</v>
      </c>
      <c r="I12" s="251" t="s">
        <v>220</v>
      </c>
      <c r="J12" s="251"/>
    </row>
    <row r="13" spans="3:10" x14ac:dyDescent="0.25">
      <c r="C13" s="257"/>
      <c r="D13" s="257"/>
      <c r="E13" s="257"/>
      <c r="F13" s="168" t="s">
        <v>265</v>
      </c>
      <c r="G13" s="257"/>
      <c r="H13" s="257"/>
      <c r="I13" s="257"/>
      <c r="J13" s="257"/>
    </row>
    <row r="14" spans="3:10" x14ac:dyDescent="0.25">
      <c r="C14" s="275"/>
      <c r="D14" s="276"/>
      <c r="E14" s="33"/>
      <c r="F14" s="149"/>
      <c r="G14" s="149"/>
      <c r="H14" s="37"/>
      <c r="I14" s="149"/>
      <c r="J14" s="149"/>
    </row>
    <row r="15" spans="3:10" x14ac:dyDescent="0.25">
      <c r="C15" s="277" t="s">
        <v>444</v>
      </c>
      <c r="D15" s="278"/>
      <c r="E15" s="91">
        <f t="shared" ref="E15:J15" si="0">+E16</f>
        <v>22819753.050000001</v>
      </c>
      <c r="F15" s="203">
        <f t="shared" si="0"/>
        <v>4000</v>
      </c>
      <c r="G15" s="201">
        <f t="shared" si="0"/>
        <v>22823753.050000001</v>
      </c>
      <c r="H15" s="202">
        <f t="shared" si="0"/>
        <v>7077123.9399999995</v>
      </c>
      <c r="I15" s="178">
        <f t="shared" si="0"/>
        <v>7050355.9999999991</v>
      </c>
      <c r="J15" s="201">
        <f t="shared" si="0"/>
        <v>15746629.110000001</v>
      </c>
    </row>
    <row r="16" spans="3:10" x14ac:dyDescent="0.25">
      <c r="C16" s="277" t="s">
        <v>445</v>
      </c>
      <c r="D16" s="278"/>
      <c r="E16" s="112">
        <f>SUM(E17:E24)</f>
        <v>22819753.050000001</v>
      </c>
      <c r="F16" s="108">
        <f t="shared" ref="F16:I16" si="1">SUM(F17:F24)</f>
        <v>4000</v>
      </c>
      <c r="G16" s="108">
        <f t="shared" si="1"/>
        <v>22823753.050000001</v>
      </c>
      <c r="H16" s="78">
        <f t="shared" si="1"/>
        <v>7077123.9399999995</v>
      </c>
      <c r="I16" s="108">
        <f t="shared" si="1"/>
        <v>7050355.9999999991</v>
      </c>
      <c r="J16" s="108">
        <f>+G16-H16</f>
        <v>15746629.110000001</v>
      </c>
    </row>
    <row r="17" spans="3:10" x14ac:dyDescent="0.25">
      <c r="C17" s="30"/>
      <c r="D17" s="31" t="s">
        <v>446</v>
      </c>
      <c r="E17" s="112">
        <v>0</v>
      </c>
      <c r="F17" s="108">
        <v>0</v>
      </c>
      <c r="G17" s="108">
        <v>0</v>
      </c>
      <c r="H17" s="78">
        <v>0</v>
      </c>
      <c r="I17" s="108">
        <v>0</v>
      </c>
      <c r="J17" s="108">
        <v>0</v>
      </c>
    </row>
    <row r="18" spans="3:10" x14ac:dyDescent="0.25">
      <c r="C18" s="30"/>
      <c r="D18" s="31" t="s">
        <v>447</v>
      </c>
      <c r="E18" s="112">
        <f>+'FORMATO 6B'!D16</f>
        <v>22819753.050000001</v>
      </c>
      <c r="F18" s="108">
        <f>+'FORMATO 6B'!E17</f>
        <v>4000</v>
      </c>
      <c r="G18" s="108">
        <f>+'FORMATO 6B'!F16</f>
        <v>22823753.050000001</v>
      </c>
      <c r="H18" s="78">
        <f>+'FORMATO 6B'!G16</f>
        <v>7077123.9399999995</v>
      </c>
      <c r="I18" s="108">
        <f>+'FORMATO 6B'!H16</f>
        <v>7050355.9999999991</v>
      </c>
      <c r="J18" s="108">
        <f>+G18-H18</f>
        <v>15746629.110000001</v>
      </c>
    </row>
    <row r="19" spans="3:10" x14ac:dyDescent="0.25">
      <c r="C19" s="30"/>
      <c r="D19" s="31" t="s">
        <v>448</v>
      </c>
      <c r="E19" s="112">
        <v>0</v>
      </c>
      <c r="F19" s="108">
        <v>0</v>
      </c>
      <c r="G19" s="108">
        <v>0</v>
      </c>
      <c r="H19" s="78">
        <v>0</v>
      </c>
      <c r="I19" s="108">
        <v>0</v>
      </c>
      <c r="J19" s="108">
        <v>0</v>
      </c>
    </row>
    <row r="20" spans="3:10" x14ac:dyDescent="0.25">
      <c r="C20" s="30"/>
      <c r="D20" s="31" t="s">
        <v>449</v>
      </c>
      <c r="E20" s="112">
        <v>0</v>
      </c>
      <c r="F20" s="108">
        <v>0</v>
      </c>
      <c r="G20" s="108">
        <v>0</v>
      </c>
      <c r="H20" s="78">
        <v>0</v>
      </c>
      <c r="I20" s="108">
        <v>0</v>
      </c>
      <c r="J20" s="108">
        <v>0</v>
      </c>
    </row>
    <row r="21" spans="3:10" x14ac:dyDescent="0.25">
      <c r="C21" s="30"/>
      <c r="D21" s="31" t="s">
        <v>450</v>
      </c>
      <c r="E21" s="112">
        <v>0</v>
      </c>
      <c r="F21" s="108">
        <v>0</v>
      </c>
      <c r="G21" s="108">
        <v>0</v>
      </c>
      <c r="H21" s="78">
        <v>0</v>
      </c>
      <c r="I21" s="108">
        <v>0</v>
      </c>
      <c r="J21" s="108">
        <v>0</v>
      </c>
    </row>
    <row r="22" spans="3:10" x14ac:dyDescent="0.25">
      <c r="C22" s="30"/>
      <c r="D22" s="31" t="s">
        <v>451</v>
      </c>
      <c r="E22" s="112">
        <v>0</v>
      </c>
      <c r="F22" s="108">
        <v>0</v>
      </c>
      <c r="G22" s="108">
        <v>0</v>
      </c>
      <c r="H22" s="78">
        <v>0</v>
      </c>
      <c r="I22" s="108">
        <v>0</v>
      </c>
      <c r="J22" s="108">
        <v>0</v>
      </c>
    </row>
    <row r="23" spans="3:10" x14ac:dyDescent="0.25">
      <c r="C23" s="30"/>
      <c r="D23" s="31" t="s">
        <v>452</v>
      </c>
      <c r="E23" s="112">
        <v>0</v>
      </c>
      <c r="F23" s="108">
        <v>0</v>
      </c>
      <c r="G23" s="108">
        <v>0</v>
      </c>
      <c r="H23" s="78">
        <v>0</v>
      </c>
      <c r="I23" s="108">
        <v>0</v>
      </c>
      <c r="J23" s="108">
        <v>0</v>
      </c>
    </row>
    <row r="24" spans="3:10" x14ac:dyDescent="0.25">
      <c r="C24" s="30"/>
      <c r="D24" s="31" t="s">
        <v>453</v>
      </c>
      <c r="E24" s="112">
        <v>0</v>
      </c>
      <c r="F24" s="108">
        <v>0</v>
      </c>
      <c r="G24" s="108">
        <v>0</v>
      </c>
      <c r="H24" s="78">
        <v>0</v>
      </c>
      <c r="I24" s="108">
        <v>0</v>
      </c>
      <c r="J24" s="108">
        <v>0</v>
      </c>
    </row>
    <row r="25" spans="3:10" x14ac:dyDescent="0.25">
      <c r="C25" s="30"/>
      <c r="D25" s="31"/>
      <c r="E25" s="91"/>
      <c r="F25" s="83"/>
      <c r="G25" s="83"/>
      <c r="H25" s="84"/>
      <c r="I25" s="83"/>
      <c r="J25" s="83"/>
    </row>
    <row r="26" spans="3:10" x14ac:dyDescent="0.25">
      <c r="C26" s="277" t="s">
        <v>454</v>
      </c>
      <c r="D26" s="278"/>
      <c r="E26" s="112">
        <f>SUM(E28:E34)</f>
        <v>0</v>
      </c>
      <c r="F26" s="108">
        <f t="shared" ref="F26:J26" si="2">SUM(F28:F34)</f>
        <v>0</v>
      </c>
      <c r="G26" s="108">
        <f t="shared" si="2"/>
        <v>0</v>
      </c>
      <c r="H26" s="78">
        <f t="shared" si="2"/>
        <v>0</v>
      </c>
      <c r="I26" s="108">
        <f t="shared" si="2"/>
        <v>0</v>
      </c>
      <c r="J26" s="108">
        <f t="shared" si="2"/>
        <v>0</v>
      </c>
    </row>
    <row r="27" spans="3:10" x14ac:dyDescent="0.25">
      <c r="C27" s="30"/>
      <c r="D27" s="31" t="s">
        <v>455</v>
      </c>
      <c r="E27" s="112">
        <v>0</v>
      </c>
      <c r="F27" s="108">
        <v>0</v>
      </c>
      <c r="G27" s="108">
        <v>0</v>
      </c>
      <c r="H27" s="78">
        <v>0</v>
      </c>
      <c r="I27" s="108">
        <v>0</v>
      </c>
      <c r="J27" s="108">
        <v>0</v>
      </c>
    </row>
    <row r="28" spans="3:10" x14ac:dyDescent="0.25">
      <c r="C28" s="30"/>
      <c r="D28" s="31" t="s">
        <v>456</v>
      </c>
      <c r="E28" s="112">
        <v>0</v>
      </c>
      <c r="F28" s="108">
        <v>0</v>
      </c>
      <c r="G28" s="108">
        <v>0</v>
      </c>
      <c r="H28" s="78">
        <v>0</v>
      </c>
      <c r="I28" s="108">
        <v>0</v>
      </c>
      <c r="J28" s="108">
        <v>0</v>
      </c>
    </row>
    <row r="29" spans="3:10" x14ac:dyDescent="0.25">
      <c r="C29" s="30"/>
      <c r="D29" s="31" t="s">
        <v>457</v>
      </c>
      <c r="E29" s="112">
        <v>0</v>
      </c>
      <c r="F29" s="108">
        <v>0</v>
      </c>
      <c r="G29" s="108">
        <v>0</v>
      </c>
      <c r="H29" s="78">
        <v>0</v>
      </c>
      <c r="I29" s="108">
        <v>0</v>
      </c>
      <c r="J29" s="108">
        <v>0</v>
      </c>
    </row>
    <row r="30" spans="3:10" x14ac:dyDescent="0.25">
      <c r="C30" s="279"/>
      <c r="D30" s="31" t="s">
        <v>458</v>
      </c>
      <c r="E30" s="112">
        <v>0</v>
      </c>
      <c r="F30" s="108">
        <v>0</v>
      </c>
      <c r="G30" s="108">
        <v>0</v>
      </c>
      <c r="H30" s="78">
        <v>0</v>
      </c>
      <c r="I30" s="108">
        <v>0</v>
      </c>
      <c r="J30" s="108">
        <v>0</v>
      </c>
    </row>
    <row r="31" spans="3:10" x14ac:dyDescent="0.25">
      <c r="C31" s="279"/>
      <c r="D31" s="31" t="s">
        <v>459</v>
      </c>
      <c r="E31" s="112"/>
      <c r="F31" s="108"/>
      <c r="G31" s="108"/>
      <c r="H31" s="78"/>
      <c r="I31" s="108"/>
      <c r="J31" s="108"/>
    </row>
    <row r="32" spans="3:10" x14ac:dyDescent="0.25">
      <c r="C32" s="30"/>
      <c r="D32" s="31" t="s">
        <v>460</v>
      </c>
      <c r="E32" s="112">
        <v>0</v>
      </c>
      <c r="F32" s="108">
        <v>0</v>
      </c>
      <c r="G32" s="108">
        <v>0</v>
      </c>
      <c r="H32" s="78">
        <v>0</v>
      </c>
      <c r="I32" s="108">
        <v>0</v>
      </c>
      <c r="J32" s="108">
        <v>0</v>
      </c>
    </row>
    <row r="33" spans="3:10" x14ac:dyDescent="0.25">
      <c r="C33" s="30"/>
      <c r="D33" s="31" t="s">
        <v>461</v>
      </c>
      <c r="E33" s="112">
        <v>0</v>
      </c>
      <c r="F33" s="108">
        <v>0</v>
      </c>
      <c r="G33" s="108">
        <v>0</v>
      </c>
      <c r="H33" s="78">
        <v>0</v>
      </c>
      <c r="I33" s="108">
        <v>0</v>
      </c>
      <c r="J33" s="108">
        <v>0</v>
      </c>
    </row>
    <row r="34" spans="3:10" x14ac:dyDescent="0.25">
      <c r="C34" s="30"/>
      <c r="D34" s="31" t="s">
        <v>462</v>
      </c>
      <c r="E34" s="112">
        <v>0</v>
      </c>
      <c r="F34" s="108">
        <v>0</v>
      </c>
      <c r="G34" s="108">
        <v>0</v>
      </c>
      <c r="H34" s="78">
        <v>0</v>
      </c>
      <c r="I34" s="108">
        <v>0</v>
      </c>
      <c r="J34" s="108">
        <v>0</v>
      </c>
    </row>
    <row r="35" spans="3:10" x14ac:dyDescent="0.25">
      <c r="C35" s="30"/>
      <c r="D35" s="31"/>
      <c r="E35" s="91"/>
      <c r="F35" s="83"/>
      <c r="G35" s="83"/>
      <c r="H35" s="84"/>
      <c r="I35" s="83"/>
      <c r="J35" s="83"/>
    </row>
    <row r="36" spans="3:10" x14ac:dyDescent="0.25">
      <c r="C36" s="277" t="s">
        <v>463</v>
      </c>
      <c r="D36" s="278"/>
      <c r="E36" s="112">
        <f>SUM(E38:E47)</f>
        <v>0</v>
      </c>
      <c r="F36" s="108">
        <f t="shared" ref="F36:J36" si="3">SUM(F38:F47)</f>
        <v>0</v>
      </c>
      <c r="G36" s="108">
        <f t="shared" si="3"/>
        <v>0</v>
      </c>
      <c r="H36" s="109">
        <f t="shared" si="3"/>
        <v>0</v>
      </c>
      <c r="I36" s="108">
        <f t="shared" si="3"/>
        <v>0</v>
      </c>
      <c r="J36" s="108">
        <f t="shared" si="3"/>
        <v>0</v>
      </c>
    </row>
    <row r="37" spans="3:10" x14ac:dyDescent="0.25">
      <c r="C37" s="277" t="s">
        <v>464</v>
      </c>
      <c r="D37" s="278"/>
      <c r="E37" s="112"/>
      <c r="F37" s="108"/>
      <c r="G37" s="108"/>
      <c r="H37" s="109"/>
      <c r="I37" s="108"/>
      <c r="J37" s="108"/>
    </row>
    <row r="38" spans="3:10" x14ac:dyDescent="0.25">
      <c r="C38" s="279"/>
      <c r="D38" s="31" t="s">
        <v>465</v>
      </c>
      <c r="E38" s="112">
        <v>0</v>
      </c>
      <c r="F38" s="108">
        <v>0</v>
      </c>
      <c r="G38" s="108">
        <v>0</v>
      </c>
      <c r="H38" s="109">
        <v>0</v>
      </c>
      <c r="I38" s="108">
        <v>0</v>
      </c>
      <c r="J38" s="108">
        <v>0</v>
      </c>
    </row>
    <row r="39" spans="3:10" x14ac:dyDescent="0.25">
      <c r="C39" s="279"/>
      <c r="D39" s="31" t="s">
        <v>466</v>
      </c>
      <c r="E39" s="112"/>
      <c r="F39" s="108"/>
      <c r="G39" s="108"/>
      <c r="H39" s="109"/>
      <c r="I39" s="108"/>
      <c r="J39" s="108"/>
    </row>
    <row r="40" spans="3:10" x14ac:dyDescent="0.25">
      <c r="C40" s="30"/>
      <c r="D40" s="31" t="s">
        <v>467</v>
      </c>
      <c r="E40" s="112">
        <v>0</v>
      </c>
      <c r="F40" s="108">
        <v>0</v>
      </c>
      <c r="G40" s="108">
        <v>0</v>
      </c>
      <c r="H40" s="109">
        <v>0</v>
      </c>
      <c r="I40" s="108">
        <v>0</v>
      </c>
      <c r="J40" s="108">
        <v>0</v>
      </c>
    </row>
    <row r="41" spans="3:10" x14ac:dyDescent="0.25">
      <c r="C41" s="30"/>
      <c r="D41" s="31" t="s">
        <v>468</v>
      </c>
      <c r="E41" s="112">
        <v>0</v>
      </c>
      <c r="F41" s="108">
        <v>0</v>
      </c>
      <c r="G41" s="108">
        <v>0</v>
      </c>
      <c r="H41" s="109">
        <v>0</v>
      </c>
      <c r="I41" s="108">
        <v>0</v>
      </c>
      <c r="J41" s="108">
        <v>0</v>
      </c>
    </row>
    <row r="42" spans="3:10" x14ac:dyDescent="0.25">
      <c r="C42" s="30"/>
      <c r="D42" s="31" t="s">
        <v>469</v>
      </c>
      <c r="E42" s="112">
        <v>0</v>
      </c>
      <c r="F42" s="108">
        <v>0</v>
      </c>
      <c r="G42" s="108">
        <v>0</v>
      </c>
      <c r="H42" s="109">
        <v>0</v>
      </c>
      <c r="I42" s="108">
        <v>0</v>
      </c>
      <c r="J42" s="108">
        <v>0</v>
      </c>
    </row>
    <row r="43" spans="3:10" x14ac:dyDescent="0.25">
      <c r="C43" s="30"/>
      <c r="D43" s="31" t="s">
        <v>470</v>
      </c>
      <c r="E43" s="112">
        <v>0</v>
      </c>
      <c r="F43" s="108">
        <v>0</v>
      </c>
      <c r="G43" s="108">
        <v>0</v>
      </c>
      <c r="H43" s="109">
        <v>0</v>
      </c>
      <c r="I43" s="108">
        <v>0</v>
      </c>
      <c r="J43" s="108">
        <v>0</v>
      </c>
    </row>
    <row r="44" spans="3:10" x14ac:dyDescent="0.25">
      <c r="C44" s="30"/>
      <c r="D44" s="31" t="s">
        <v>471</v>
      </c>
      <c r="E44" s="112">
        <v>0</v>
      </c>
      <c r="F44" s="108">
        <v>0</v>
      </c>
      <c r="G44" s="108">
        <v>0</v>
      </c>
      <c r="H44" s="109">
        <v>0</v>
      </c>
      <c r="I44" s="108">
        <v>0</v>
      </c>
      <c r="J44" s="108">
        <v>0</v>
      </c>
    </row>
    <row r="45" spans="3:10" x14ac:dyDescent="0.25">
      <c r="C45" s="30"/>
      <c r="D45" s="31" t="s">
        <v>472</v>
      </c>
      <c r="E45" s="112">
        <v>0</v>
      </c>
      <c r="F45" s="108">
        <v>0</v>
      </c>
      <c r="G45" s="108">
        <v>0</v>
      </c>
      <c r="H45" s="109">
        <v>0</v>
      </c>
      <c r="I45" s="108">
        <v>0</v>
      </c>
      <c r="J45" s="108">
        <v>0</v>
      </c>
    </row>
    <row r="46" spans="3:10" x14ac:dyDescent="0.25">
      <c r="C46" s="30"/>
      <c r="D46" s="31" t="s">
        <v>473</v>
      </c>
      <c r="E46" s="112">
        <v>0</v>
      </c>
      <c r="F46" s="108">
        <v>0</v>
      </c>
      <c r="G46" s="108">
        <v>0</v>
      </c>
      <c r="H46" s="109">
        <v>0</v>
      </c>
      <c r="I46" s="108">
        <v>0</v>
      </c>
      <c r="J46" s="108">
        <v>0</v>
      </c>
    </row>
    <row r="47" spans="3:10" x14ac:dyDescent="0.25">
      <c r="C47" s="30"/>
      <c r="D47" s="31" t="s">
        <v>474</v>
      </c>
      <c r="E47" s="112">
        <v>0</v>
      </c>
      <c r="F47" s="108">
        <v>0</v>
      </c>
      <c r="G47" s="108">
        <v>0</v>
      </c>
      <c r="H47" s="109">
        <v>0</v>
      </c>
      <c r="I47" s="108">
        <v>0</v>
      </c>
      <c r="J47" s="108">
        <v>0</v>
      </c>
    </row>
    <row r="48" spans="3:10" x14ac:dyDescent="0.25">
      <c r="C48" s="106"/>
      <c r="D48" s="107"/>
      <c r="E48" s="109"/>
      <c r="F48" s="108"/>
      <c r="G48" s="108"/>
      <c r="H48" s="109"/>
      <c r="I48" s="108"/>
      <c r="J48" s="108"/>
    </row>
    <row r="49" spans="3:10" x14ac:dyDescent="0.25">
      <c r="C49" s="277" t="s">
        <v>475</v>
      </c>
      <c r="D49" s="324"/>
      <c r="E49" s="109">
        <f>SUM(E51:E56)</f>
        <v>0</v>
      </c>
      <c r="F49" s="108">
        <f t="shared" ref="F49:J49" si="4">SUM(F51:F56)</f>
        <v>0</v>
      </c>
      <c r="G49" s="108">
        <f t="shared" si="4"/>
        <v>0</v>
      </c>
      <c r="H49" s="109">
        <f t="shared" si="4"/>
        <v>0</v>
      </c>
      <c r="I49" s="108">
        <f t="shared" si="4"/>
        <v>0</v>
      </c>
      <c r="J49" s="108">
        <f t="shared" si="4"/>
        <v>0</v>
      </c>
    </row>
    <row r="50" spans="3:10" x14ac:dyDescent="0.25">
      <c r="C50" s="277" t="s">
        <v>476</v>
      </c>
      <c r="D50" s="324"/>
      <c r="E50" s="109"/>
      <c r="F50" s="108"/>
      <c r="G50" s="108"/>
      <c r="H50" s="109"/>
      <c r="I50" s="108"/>
      <c r="J50" s="108"/>
    </row>
    <row r="51" spans="3:10" x14ac:dyDescent="0.25">
      <c r="C51" s="279"/>
      <c r="D51" s="62" t="s">
        <v>477</v>
      </c>
      <c r="E51" s="109">
        <v>0</v>
      </c>
      <c r="F51" s="108">
        <v>0</v>
      </c>
      <c r="G51" s="108">
        <v>0</v>
      </c>
      <c r="H51" s="109">
        <v>0</v>
      </c>
      <c r="I51" s="108">
        <v>0</v>
      </c>
      <c r="J51" s="108">
        <v>0</v>
      </c>
    </row>
    <row r="52" spans="3:10" x14ac:dyDescent="0.25">
      <c r="C52" s="279"/>
      <c r="D52" s="62" t="s">
        <v>478</v>
      </c>
      <c r="E52" s="109"/>
      <c r="F52" s="108"/>
      <c r="G52" s="108"/>
      <c r="H52" s="109"/>
      <c r="I52" s="108"/>
      <c r="J52" s="108"/>
    </row>
    <row r="53" spans="3:10" x14ac:dyDescent="0.25">
      <c r="C53" s="279"/>
      <c r="D53" s="62" t="s">
        <v>479</v>
      </c>
      <c r="E53" s="109">
        <v>0</v>
      </c>
      <c r="F53" s="108">
        <v>0</v>
      </c>
      <c r="G53" s="108">
        <v>0</v>
      </c>
      <c r="H53" s="109">
        <v>0</v>
      </c>
      <c r="I53" s="108">
        <v>0</v>
      </c>
      <c r="J53" s="108">
        <v>0</v>
      </c>
    </row>
    <row r="54" spans="3:10" x14ac:dyDescent="0.25">
      <c r="C54" s="279"/>
      <c r="D54" s="62" t="s">
        <v>480</v>
      </c>
      <c r="E54" s="109"/>
      <c r="F54" s="108"/>
      <c r="G54" s="108"/>
      <c r="H54" s="109"/>
      <c r="I54" s="108"/>
      <c r="J54" s="108"/>
    </row>
    <row r="55" spans="3:10" x14ac:dyDescent="0.25">
      <c r="C55" s="106"/>
      <c r="D55" s="62" t="s">
        <v>481</v>
      </c>
      <c r="E55" s="109">
        <v>0</v>
      </c>
      <c r="F55" s="108">
        <v>0</v>
      </c>
      <c r="G55" s="108">
        <v>0</v>
      </c>
      <c r="H55" s="109">
        <v>0</v>
      </c>
      <c r="I55" s="108">
        <v>0</v>
      </c>
      <c r="J55" s="108">
        <v>0</v>
      </c>
    </row>
    <row r="56" spans="3:10" x14ac:dyDescent="0.25">
      <c r="C56" s="106"/>
      <c r="D56" s="62" t="s">
        <v>482</v>
      </c>
      <c r="E56" s="109">
        <v>0</v>
      </c>
      <c r="F56" s="108">
        <v>0</v>
      </c>
      <c r="G56" s="108">
        <v>0</v>
      </c>
      <c r="H56" s="109">
        <v>0</v>
      </c>
      <c r="I56" s="108">
        <v>0</v>
      </c>
      <c r="J56" s="108">
        <v>0</v>
      </c>
    </row>
    <row r="57" spans="3:10" x14ac:dyDescent="0.25">
      <c r="C57" s="106"/>
      <c r="D57" s="62"/>
      <c r="E57" s="84"/>
      <c r="F57" s="83"/>
      <c r="G57" s="83"/>
      <c r="H57" s="84"/>
      <c r="I57" s="83"/>
      <c r="J57" s="83"/>
    </row>
    <row r="58" spans="3:10" x14ac:dyDescent="0.25">
      <c r="C58" s="277" t="s">
        <v>483</v>
      </c>
      <c r="D58" s="324"/>
      <c r="E58" s="109">
        <f>SUM(E60:E67)</f>
        <v>0</v>
      </c>
      <c r="F58" s="108">
        <f t="shared" ref="F58:J58" si="5">SUM(F60:F67)</f>
        <v>0</v>
      </c>
      <c r="G58" s="108">
        <v>0</v>
      </c>
      <c r="H58" s="109">
        <f t="shared" si="5"/>
        <v>0</v>
      </c>
      <c r="I58" s="108">
        <f t="shared" si="5"/>
        <v>0</v>
      </c>
      <c r="J58" s="108">
        <f t="shared" si="5"/>
        <v>0</v>
      </c>
    </row>
    <row r="59" spans="3:10" x14ac:dyDescent="0.25">
      <c r="C59" s="277" t="s">
        <v>445</v>
      </c>
      <c r="D59" s="324"/>
      <c r="E59" s="109">
        <f>SUM(E61:E67)</f>
        <v>0</v>
      </c>
      <c r="F59" s="108">
        <f t="shared" ref="F59:I59" si="6">SUM(F61:F67)</f>
        <v>0</v>
      </c>
      <c r="G59" s="108">
        <v>0</v>
      </c>
      <c r="H59" s="109">
        <f t="shared" si="6"/>
        <v>0</v>
      </c>
      <c r="I59" s="108">
        <f t="shared" si="6"/>
        <v>0</v>
      </c>
      <c r="J59" s="108">
        <f>+G59</f>
        <v>0</v>
      </c>
    </row>
    <row r="60" spans="3:10" x14ac:dyDescent="0.25">
      <c r="C60" s="106"/>
      <c r="D60" s="62" t="s">
        <v>446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</row>
    <row r="61" spans="3:10" x14ac:dyDescent="0.25">
      <c r="C61" s="106"/>
      <c r="D61" s="62" t="s">
        <v>447</v>
      </c>
      <c r="E61" s="109">
        <v>0</v>
      </c>
      <c r="F61" s="108">
        <v>0</v>
      </c>
      <c r="G61" s="136">
        <v>0</v>
      </c>
      <c r="H61" s="109">
        <v>0</v>
      </c>
      <c r="I61" s="108">
        <v>0</v>
      </c>
      <c r="J61" s="108">
        <f>+G61</f>
        <v>0</v>
      </c>
    </row>
    <row r="62" spans="3:10" x14ac:dyDescent="0.25">
      <c r="C62" s="106"/>
      <c r="D62" s="62" t="s">
        <v>448</v>
      </c>
      <c r="E62" s="109">
        <v>0</v>
      </c>
      <c r="F62" s="108">
        <v>0</v>
      </c>
      <c r="G62" s="108">
        <v>0</v>
      </c>
      <c r="H62" s="109">
        <v>0</v>
      </c>
      <c r="I62" s="108">
        <v>0</v>
      </c>
      <c r="J62" s="108">
        <v>0</v>
      </c>
    </row>
    <row r="63" spans="3:10" x14ac:dyDescent="0.25">
      <c r="C63" s="106"/>
      <c r="D63" s="62" t="s">
        <v>449</v>
      </c>
      <c r="E63" s="109">
        <v>0</v>
      </c>
      <c r="F63" s="108">
        <v>0</v>
      </c>
      <c r="G63" s="108">
        <v>0</v>
      </c>
      <c r="H63" s="109">
        <v>0</v>
      </c>
      <c r="I63" s="108">
        <v>0</v>
      </c>
      <c r="J63" s="108">
        <v>0</v>
      </c>
    </row>
    <row r="64" spans="3:10" x14ac:dyDescent="0.25">
      <c r="C64" s="106"/>
      <c r="D64" s="62" t="s">
        <v>450</v>
      </c>
      <c r="E64" s="109">
        <v>0</v>
      </c>
      <c r="F64" s="108">
        <v>0</v>
      </c>
      <c r="G64" s="108">
        <v>0</v>
      </c>
      <c r="H64" s="109">
        <v>0</v>
      </c>
      <c r="I64" s="108">
        <v>0</v>
      </c>
      <c r="J64" s="108">
        <v>0</v>
      </c>
    </row>
    <row r="65" spans="3:10" x14ac:dyDescent="0.25">
      <c r="C65" s="106"/>
      <c r="D65" s="62" t="s">
        <v>451</v>
      </c>
      <c r="E65" s="109">
        <v>0</v>
      </c>
      <c r="F65" s="108">
        <v>0</v>
      </c>
      <c r="G65" s="108">
        <v>0</v>
      </c>
      <c r="H65" s="109">
        <v>0</v>
      </c>
      <c r="I65" s="108">
        <v>0</v>
      </c>
      <c r="J65" s="108">
        <v>0</v>
      </c>
    </row>
    <row r="66" spans="3:10" x14ac:dyDescent="0.25">
      <c r="C66" s="106"/>
      <c r="D66" s="62" t="s">
        <v>452</v>
      </c>
      <c r="E66" s="109">
        <v>0</v>
      </c>
      <c r="F66" s="108">
        <v>0</v>
      </c>
      <c r="G66" s="108">
        <v>0</v>
      </c>
      <c r="H66" s="109">
        <v>0</v>
      </c>
      <c r="I66" s="108">
        <v>0</v>
      </c>
      <c r="J66" s="108">
        <v>0</v>
      </c>
    </row>
    <row r="67" spans="3:10" x14ac:dyDescent="0.25">
      <c r="C67" s="106"/>
      <c r="D67" s="62" t="s">
        <v>453</v>
      </c>
      <c r="E67" s="109">
        <v>0</v>
      </c>
      <c r="F67" s="108">
        <v>0</v>
      </c>
      <c r="G67" s="108">
        <v>0</v>
      </c>
      <c r="H67" s="109">
        <v>0</v>
      </c>
      <c r="I67" s="108">
        <v>0</v>
      </c>
      <c r="J67" s="108">
        <v>0</v>
      </c>
    </row>
    <row r="68" spans="3:10" x14ac:dyDescent="0.25">
      <c r="C68" s="106"/>
      <c r="D68" s="62"/>
      <c r="E68" s="84"/>
      <c r="F68" s="83"/>
      <c r="G68" s="83"/>
      <c r="H68" s="84"/>
      <c r="I68" s="83"/>
      <c r="J68" s="83"/>
    </row>
    <row r="69" spans="3:10" x14ac:dyDescent="0.25">
      <c r="C69" s="277" t="s">
        <v>454</v>
      </c>
      <c r="D69" s="324"/>
      <c r="E69" s="109">
        <f>SUM(E70:E77)</f>
        <v>0</v>
      </c>
      <c r="F69" s="108">
        <f t="shared" ref="F69:J69" si="7">SUM(F70:F77)</f>
        <v>0</v>
      </c>
      <c r="G69" s="108">
        <f t="shared" si="7"/>
        <v>0</v>
      </c>
      <c r="H69" s="109">
        <f t="shared" si="7"/>
        <v>0</v>
      </c>
      <c r="I69" s="108">
        <f t="shared" si="7"/>
        <v>0</v>
      </c>
      <c r="J69" s="108">
        <f t="shared" si="7"/>
        <v>0</v>
      </c>
    </row>
    <row r="70" spans="3:10" x14ac:dyDescent="0.25">
      <c r="C70" s="106"/>
      <c r="D70" s="62" t="s">
        <v>455</v>
      </c>
      <c r="E70" s="109">
        <v>0</v>
      </c>
      <c r="F70" s="108">
        <v>0</v>
      </c>
      <c r="G70" s="108">
        <v>0</v>
      </c>
      <c r="H70" s="109">
        <v>0</v>
      </c>
      <c r="I70" s="108">
        <v>0</v>
      </c>
      <c r="J70" s="108">
        <v>0</v>
      </c>
    </row>
    <row r="71" spans="3:10" x14ac:dyDescent="0.25">
      <c r="C71" s="106"/>
      <c r="D71" s="62" t="s">
        <v>456</v>
      </c>
      <c r="E71" s="109">
        <v>0</v>
      </c>
      <c r="F71" s="108">
        <v>0</v>
      </c>
      <c r="G71" s="108">
        <v>0</v>
      </c>
      <c r="H71" s="109">
        <v>0</v>
      </c>
      <c r="I71" s="108">
        <v>0</v>
      </c>
      <c r="J71" s="108">
        <v>0</v>
      </c>
    </row>
    <row r="72" spans="3:10" x14ac:dyDescent="0.25">
      <c r="C72" s="106"/>
      <c r="D72" s="62" t="s">
        <v>457</v>
      </c>
      <c r="E72" s="109">
        <v>0</v>
      </c>
      <c r="F72" s="108">
        <v>0</v>
      </c>
      <c r="G72" s="108">
        <v>0</v>
      </c>
      <c r="H72" s="109">
        <v>0</v>
      </c>
      <c r="I72" s="108">
        <v>0</v>
      </c>
      <c r="J72" s="108">
        <v>0</v>
      </c>
    </row>
    <row r="73" spans="3:10" x14ac:dyDescent="0.25">
      <c r="C73" s="279"/>
      <c r="D73" s="62" t="s">
        <v>458</v>
      </c>
      <c r="E73" s="109">
        <v>0</v>
      </c>
      <c r="F73" s="108">
        <v>0</v>
      </c>
      <c r="G73" s="108">
        <v>0</v>
      </c>
      <c r="H73" s="109">
        <v>0</v>
      </c>
      <c r="I73" s="108">
        <v>0</v>
      </c>
      <c r="J73" s="108">
        <v>0</v>
      </c>
    </row>
    <row r="74" spans="3:10" x14ac:dyDescent="0.25">
      <c r="C74" s="279"/>
      <c r="D74" s="62" t="s">
        <v>459</v>
      </c>
      <c r="E74" s="109"/>
      <c r="F74" s="108"/>
      <c r="G74" s="108"/>
      <c r="H74" s="109"/>
      <c r="I74" s="108"/>
      <c r="J74" s="108"/>
    </row>
    <row r="75" spans="3:10" x14ac:dyDescent="0.25">
      <c r="C75" s="106"/>
      <c r="D75" s="62" t="s">
        <v>460</v>
      </c>
      <c r="E75" s="109">
        <v>0</v>
      </c>
      <c r="F75" s="108">
        <v>0</v>
      </c>
      <c r="G75" s="108">
        <v>0</v>
      </c>
      <c r="H75" s="109">
        <v>0</v>
      </c>
      <c r="I75" s="108">
        <v>0</v>
      </c>
      <c r="J75" s="108">
        <v>0</v>
      </c>
    </row>
    <row r="76" spans="3:10" x14ac:dyDescent="0.25">
      <c r="C76" s="106"/>
      <c r="D76" s="62" t="s">
        <v>461</v>
      </c>
      <c r="E76" s="109">
        <v>0</v>
      </c>
      <c r="F76" s="108">
        <v>0</v>
      </c>
      <c r="G76" s="108">
        <v>0</v>
      </c>
      <c r="H76" s="109">
        <v>0</v>
      </c>
      <c r="I76" s="108">
        <v>0</v>
      </c>
      <c r="J76" s="108">
        <v>0</v>
      </c>
    </row>
    <row r="77" spans="3:10" x14ac:dyDescent="0.25">
      <c r="C77" s="106"/>
      <c r="D77" s="62" t="s">
        <v>462</v>
      </c>
      <c r="E77" s="109">
        <v>0</v>
      </c>
      <c r="F77" s="108">
        <v>0</v>
      </c>
      <c r="G77" s="108">
        <v>0</v>
      </c>
      <c r="H77" s="109">
        <v>0</v>
      </c>
      <c r="I77" s="108">
        <v>0</v>
      </c>
      <c r="J77" s="108">
        <v>0</v>
      </c>
    </row>
    <row r="78" spans="3:10" x14ac:dyDescent="0.25">
      <c r="C78" s="106"/>
      <c r="D78" s="62"/>
      <c r="E78" s="84"/>
      <c r="F78" s="83"/>
      <c r="G78" s="83"/>
      <c r="H78" s="84"/>
      <c r="I78" s="83"/>
      <c r="J78" s="83"/>
    </row>
    <row r="79" spans="3:10" x14ac:dyDescent="0.25">
      <c r="C79" s="277" t="s">
        <v>463</v>
      </c>
      <c r="D79" s="324"/>
      <c r="E79" s="109">
        <f>SUM(E81:E90)</f>
        <v>0</v>
      </c>
      <c r="F79" s="108">
        <f t="shared" ref="F79:J79" si="8">SUM(F81:F90)</f>
        <v>0</v>
      </c>
      <c r="G79" s="108">
        <f t="shared" si="8"/>
        <v>0</v>
      </c>
      <c r="H79" s="109">
        <f t="shared" si="8"/>
        <v>0</v>
      </c>
      <c r="I79" s="108">
        <f t="shared" si="8"/>
        <v>0</v>
      </c>
      <c r="J79" s="108">
        <f t="shared" si="8"/>
        <v>0</v>
      </c>
    </row>
    <row r="80" spans="3:10" x14ac:dyDescent="0.25">
      <c r="C80" s="277" t="s">
        <v>464</v>
      </c>
      <c r="D80" s="324"/>
      <c r="E80" s="109"/>
      <c r="F80" s="108"/>
      <c r="G80" s="108"/>
      <c r="H80" s="109"/>
      <c r="I80" s="108"/>
      <c r="J80" s="108"/>
    </row>
    <row r="81" spans="3:10" x14ac:dyDescent="0.25">
      <c r="C81" s="279"/>
      <c r="D81" s="62" t="s">
        <v>465</v>
      </c>
      <c r="E81" s="109">
        <v>0</v>
      </c>
      <c r="F81" s="108">
        <v>0</v>
      </c>
      <c r="G81" s="108">
        <v>0</v>
      </c>
      <c r="H81" s="109">
        <v>0</v>
      </c>
      <c r="I81" s="108">
        <v>0</v>
      </c>
      <c r="J81" s="108">
        <v>0</v>
      </c>
    </row>
    <row r="82" spans="3:10" x14ac:dyDescent="0.25">
      <c r="C82" s="279"/>
      <c r="D82" s="62" t="s">
        <v>466</v>
      </c>
      <c r="E82" s="109"/>
      <c r="F82" s="108"/>
      <c r="G82" s="108"/>
      <c r="H82" s="109"/>
      <c r="I82" s="108"/>
      <c r="J82" s="108"/>
    </row>
    <row r="83" spans="3:10" x14ac:dyDescent="0.25">
      <c r="C83" s="106"/>
      <c r="D83" s="62" t="s">
        <v>467</v>
      </c>
      <c r="E83" s="109">
        <v>0</v>
      </c>
      <c r="F83" s="108">
        <v>0</v>
      </c>
      <c r="G83" s="108">
        <v>0</v>
      </c>
      <c r="H83" s="109">
        <v>0</v>
      </c>
      <c r="I83" s="108">
        <v>0</v>
      </c>
      <c r="J83" s="108">
        <v>0</v>
      </c>
    </row>
    <row r="84" spans="3:10" x14ac:dyDescent="0.25">
      <c r="C84" s="106"/>
      <c r="D84" s="62" t="s">
        <v>468</v>
      </c>
      <c r="E84" s="109">
        <v>0</v>
      </c>
      <c r="F84" s="108">
        <v>0</v>
      </c>
      <c r="G84" s="108">
        <v>0</v>
      </c>
      <c r="H84" s="109">
        <v>0</v>
      </c>
      <c r="I84" s="108">
        <v>0</v>
      </c>
      <c r="J84" s="108">
        <v>0</v>
      </c>
    </row>
    <row r="85" spans="3:10" x14ac:dyDescent="0.25">
      <c r="C85" s="106"/>
      <c r="D85" s="62" t="s">
        <v>469</v>
      </c>
      <c r="E85" s="109">
        <v>0</v>
      </c>
      <c r="F85" s="108">
        <v>0</v>
      </c>
      <c r="G85" s="108">
        <v>0</v>
      </c>
      <c r="H85" s="109">
        <v>0</v>
      </c>
      <c r="I85" s="108">
        <v>0</v>
      </c>
      <c r="J85" s="108">
        <v>0</v>
      </c>
    </row>
    <row r="86" spans="3:10" x14ac:dyDescent="0.25">
      <c r="C86" s="106"/>
      <c r="D86" s="62" t="s">
        <v>470</v>
      </c>
      <c r="E86" s="109">
        <v>0</v>
      </c>
      <c r="F86" s="108">
        <v>0</v>
      </c>
      <c r="G86" s="108">
        <v>0</v>
      </c>
      <c r="H86" s="109">
        <v>0</v>
      </c>
      <c r="I86" s="108">
        <v>0</v>
      </c>
      <c r="J86" s="108">
        <v>0</v>
      </c>
    </row>
    <row r="87" spans="3:10" x14ac:dyDescent="0.25">
      <c r="C87" s="106"/>
      <c r="D87" s="62" t="s">
        <v>471</v>
      </c>
      <c r="E87" s="109">
        <v>0</v>
      </c>
      <c r="F87" s="108">
        <v>0</v>
      </c>
      <c r="G87" s="108">
        <v>0</v>
      </c>
      <c r="H87" s="109">
        <v>0</v>
      </c>
      <c r="I87" s="108">
        <v>0</v>
      </c>
      <c r="J87" s="108">
        <v>0</v>
      </c>
    </row>
    <row r="88" spans="3:10" x14ac:dyDescent="0.25">
      <c r="C88" s="106"/>
      <c r="D88" s="62" t="s">
        <v>472</v>
      </c>
      <c r="E88" s="109">
        <v>0</v>
      </c>
      <c r="F88" s="108">
        <v>0</v>
      </c>
      <c r="G88" s="108">
        <v>0</v>
      </c>
      <c r="H88" s="109">
        <v>0</v>
      </c>
      <c r="I88" s="108">
        <v>0</v>
      </c>
      <c r="J88" s="108">
        <v>0</v>
      </c>
    </row>
    <row r="89" spans="3:10" x14ac:dyDescent="0.25">
      <c r="C89" s="106"/>
      <c r="D89" s="62" t="s">
        <v>473</v>
      </c>
      <c r="E89" s="109">
        <v>0</v>
      </c>
      <c r="F89" s="108">
        <v>0</v>
      </c>
      <c r="G89" s="108">
        <v>0</v>
      </c>
      <c r="H89" s="109">
        <v>0</v>
      </c>
      <c r="I89" s="108">
        <v>0</v>
      </c>
      <c r="J89" s="108">
        <v>0</v>
      </c>
    </row>
    <row r="90" spans="3:10" x14ac:dyDescent="0.25">
      <c r="C90" s="106"/>
      <c r="D90" s="62" t="s">
        <v>474</v>
      </c>
      <c r="E90" s="109">
        <v>0</v>
      </c>
      <c r="F90" s="108">
        <v>0</v>
      </c>
      <c r="G90" s="108">
        <v>0</v>
      </c>
      <c r="H90" s="109">
        <v>0</v>
      </c>
      <c r="I90" s="108">
        <v>0</v>
      </c>
      <c r="J90" s="108">
        <v>0</v>
      </c>
    </row>
    <row r="91" spans="3:10" x14ac:dyDescent="0.25">
      <c r="C91" s="106"/>
      <c r="D91" s="62"/>
      <c r="E91" s="84"/>
      <c r="F91" s="83"/>
      <c r="G91" s="83"/>
      <c r="H91" s="84"/>
      <c r="I91" s="83"/>
      <c r="J91" s="83"/>
    </row>
    <row r="92" spans="3:10" x14ac:dyDescent="0.25">
      <c r="C92" s="277" t="s">
        <v>475</v>
      </c>
      <c r="D92" s="324"/>
      <c r="E92" s="109">
        <f>SUM(E94:E100)</f>
        <v>0</v>
      </c>
      <c r="F92" s="108">
        <f t="shared" ref="F92:J92" si="9">SUM(F94:F100)</f>
        <v>0</v>
      </c>
      <c r="G92" s="108">
        <f t="shared" si="9"/>
        <v>0</v>
      </c>
      <c r="H92" s="109">
        <f t="shared" si="9"/>
        <v>0</v>
      </c>
      <c r="I92" s="108">
        <f t="shared" si="9"/>
        <v>0</v>
      </c>
      <c r="J92" s="108">
        <f t="shared" si="9"/>
        <v>0</v>
      </c>
    </row>
    <row r="93" spans="3:10" x14ac:dyDescent="0.25">
      <c r="C93" s="277" t="s">
        <v>476</v>
      </c>
      <c r="D93" s="324"/>
      <c r="E93" s="109"/>
      <c r="F93" s="108"/>
      <c r="G93" s="108"/>
      <c r="H93" s="109"/>
      <c r="I93" s="108"/>
      <c r="J93" s="108"/>
    </row>
    <row r="94" spans="3:10" x14ac:dyDescent="0.25">
      <c r="C94" s="279"/>
      <c r="D94" s="62" t="s">
        <v>477</v>
      </c>
      <c r="E94" s="109">
        <v>0</v>
      </c>
      <c r="F94" s="108">
        <v>0</v>
      </c>
      <c r="G94" s="108">
        <v>0</v>
      </c>
      <c r="H94" s="109">
        <v>0</v>
      </c>
      <c r="I94" s="108">
        <v>0</v>
      </c>
      <c r="J94" s="108">
        <v>0</v>
      </c>
    </row>
    <row r="95" spans="3:10" x14ac:dyDescent="0.25">
      <c r="C95" s="279"/>
      <c r="D95" s="62" t="s">
        <v>478</v>
      </c>
      <c r="E95" s="109"/>
      <c r="F95" s="108"/>
      <c r="G95" s="108"/>
      <c r="H95" s="109"/>
      <c r="I95" s="108"/>
      <c r="J95" s="108"/>
    </row>
    <row r="96" spans="3:10" x14ac:dyDescent="0.25">
      <c r="C96" s="279"/>
      <c r="D96" s="62" t="s">
        <v>479</v>
      </c>
      <c r="E96" s="109">
        <v>0</v>
      </c>
      <c r="F96" s="108">
        <v>0</v>
      </c>
      <c r="G96" s="108">
        <v>0</v>
      </c>
      <c r="H96" s="109">
        <v>0</v>
      </c>
      <c r="I96" s="108">
        <v>0</v>
      </c>
      <c r="J96" s="108">
        <v>0</v>
      </c>
    </row>
    <row r="97" spans="3:10" x14ac:dyDescent="0.25">
      <c r="C97" s="279"/>
      <c r="D97" s="62" t="s">
        <v>480</v>
      </c>
      <c r="E97" s="109"/>
      <c r="F97" s="108"/>
      <c r="G97" s="108"/>
      <c r="H97" s="109"/>
      <c r="I97" s="108"/>
      <c r="J97" s="108"/>
    </row>
    <row r="98" spans="3:10" x14ac:dyDescent="0.25">
      <c r="C98" s="106"/>
      <c r="D98" s="62" t="s">
        <v>481</v>
      </c>
      <c r="E98" s="109">
        <v>0</v>
      </c>
      <c r="F98" s="108">
        <v>0</v>
      </c>
      <c r="G98" s="108">
        <v>0</v>
      </c>
      <c r="H98" s="109">
        <v>0</v>
      </c>
      <c r="I98" s="108">
        <v>0</v>
      </c>
      <c r="J98" s="108">
        <v>0</v>
      </c>
    </row>
    <row r="99" spans="3:10" x14ac:dyDescent="0.25">
      <c r="C99" s="106"/>
      <c r="D99" s="62" t="s">
        <v>482</v>
      </c>
      <c r="E99" s="109">
        <v>0</v>
      </c>
      <c r="F99" s="108">
        <v>0</v>
      </c>
      <c r="G99" s="108">
        <v>0</v>
      </c>
      <c r="H99" s="109">
        <v>0</v>
      </c>
      <c r="I99" s="108">
        <v>0</v>
      </c>
      <c r="J99" s="108">
        <v>0</v>
      </c>
    </row>
    <row r="100" spans="3:10" x14ac:dyDescent="0.25">
      <c r="C100" s="106"/>
      <c r="D100" s="62"/>
      <c r="E100" s="109"/>
      <c r="F100" s="108"/>
      <c r="G100" s="108"/>
      <c r="H100" s="109"/>
      <c r="I100" s="108"/>
      <c r="J100" s="108"/>
    </row>
    <row r="101" spans="3:10" x14ac:dyDescent="0.25">
      <c r="C101" s="277" t="s">
        <v>484</v>
      </c>
      <c r="D101" s="324"/>
      <c r="E101" s="81">
        <f>+E58+E16</f>
        <v>22819753.050000001</v>
      </c>
      <c r="F101" s="80">
        <f t="shared" ref="F101:J101" si="10">+F58+F16</f>
        <v>4000</v>
      </c>
      <c r="G101" s="80">
        <f t="shared" si="10"/>
        <v>22823753.050000001</v>
      </c>
      <c r="H101" s="81">
        <f t="shared" si="10"/>
        <v>7077123.9399999995</v>
      </c>
      <c r="I101" s="80">
        <f t="shared" si="10"/>
        <v>7050355.9999999991</v>
      </c>
      <c r="J101" s="80">
        <f t="shared" si="10"/>
        <v>15746629.110000001</v>
      </c>
    </row>
    <row r="102" spans="3:10" x14ac:dyDescent="0.25">
      <c r="C102" s="39"/>
      <c r="D102" s="41"/>
      <c r="E102" s="40"/>
      <c r="F102" s="48"/>
      <c r="G102" s="48"/>
      <c r="H102" s="40"/>
      <c r="I102" s="48"/>
      <c r="J102" s="48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opLeftCell="A4" workbookViewId="0">
      <selection activeCell="C9" sqref="C9:I9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313" t="s">
        <v>485</v>
      </c>
      <c r="D3" s="313"/>
      <c r="E3" s="313"/>
      <c r="F3" s="313"/>
      <c r="G3" s="313"/>
      <c r="H3" s="313"/>
      <c r="I3" s="313"/>
    </row>
    <row r="4" spans="3:9" ht="24.75" customHeight="1" x14ac:dyDescent="0.25">
      <c r="C4" s="320" t="s">
        <v>486</v>
      </c>
      <c r="D4" s="320"/>
      <c r="E4" s="320"/>
      <c r="F4" s="320"/>
      <c r="G4" s="320"/>
      <c r="H4" s="320"/>
      <c r="I4" s="320"/>
    </row>
    <row r="5" spans="3:9" x14ac:dyDescent="0.25">
      <c r="C5" s="321" t="s">
        <v>507</v>
      </c>
      <c r="D5" s="322"/>
      <c r="E5" s="322"/>
      <c r="F5" s="322"/>
      <c r="G5" s="322"/>
      <c r="H5" s="322"/>
      <c r="I5" s="323"/>
    </row>
    <row r="6" spans="3:9" x14ac:dyDescent="0.25">
      <c r="C6" s="250" t="s">
        <v>542</v>
      </c>
      <c r="D6" s="251"/>
      <c r="E6" s="251"/>
      <c r="F6" s="251"/>
      <c r="G6" s="251"/>
      <c r="H6" s="251"/>
      <c r="I6" s="252"/>
    </row>
    <row r="7" spans="3:9" x14ac:dyDescent="0.25">
      <c r="C7" s="319" t="s">
        <v>487</v>
      </c>
      <c r="D7" s="251"/>
      <c r="E7" s="251"/>
      <c r="F7" s="251"/>
      <c r="G7" s="251"/>
      <c r="H7" s="251"/>
      <c r="I7" s="252"/>
    </row>
    <row r="8" spans="3:9" x14ac:dyDescent="0.25">
      <c r="C8" s="250" t="s">
        <v>558</v>
      </c>
      <c r="D8" s="251"/>
      <c r="E8" s="251"/>
      <c r="F8" s="251"/>
      <c r="G8" s="251"/>
      <c r="H8" s="251"/>
      <c r="I8" s="252"/>
    </row>
    <row r="9" spans="3:9" x14ac:dyDescent="0.25">
      <c r="C9" s="319" t="s">
        <v>0</v>
      </c>
      <c r="D9" s="251"/>
      <c r="E9" s="251"/>
      <c r="F9" s="251"/>
      <c r="G9" s="251"/>
      <c r="H9" s="251"/>
      <c r="I9" s="252"/>
    </row>
    <row r="10" spans="3:9" x14ac:dyDescent="0.25">
      <c r="C10" s="266" t="s">
        <v>1</v>
      </c>
      <c r="D10" s="266" t="s">
        <v>352</v>
      </c>
      <c r="E10" s="266"/>
      <c r="F10" s="266"/>
      <c r="G10" s="266"/>
      <c r="H10" s="266"/>
      <c r="I10" s="266" t="s">
        <v>437</v>
      </c>
    </row>
    <row r="11" spans="3:9" x14ac:dyDescent="0.25">
      <c r="C11" s="251"/>
      <c r="D11" s="251" t="s">
        <v>217</v>
      </c>
      <c r="E11" s="164" t="s">
        <v>264</v>
      </c>
      <c r="F11" s="251" t="s">
        <v>266</v>
      </c>
      <c r="G11" s="251" t="s">
        <v>218</v>
      </c>
      <c r="H11" s="251" t="s">
        <v>220</v>
      </c>
      <c r="I11" s="251"/>
    </row>
    <row r="12" spans="3:9" x14ac:dyDescent="0.25">
      <c r="C12" s="257"/>
      <c r="D12" s="257"/>
      <c r="E12" s="168" t="s">
        <v>265</v>
      </c>
      <c r="F12" s="257"/>
      <c r="G12" s="257"/>
      <c r="H12" s="257"/>
      <c r="I12" s="257"/>
    </row>
    <row r="13" spans="3:9" x14ac:dyDescent="0.25">
      <c r="C13" s="160" t="s">
        <v>488</v>
      </c>
      <c r="D13" s="108">
        <f>SUM(D14:D25)</f>
        <v>0</v>
      </c>
      <c r="E13" s="108">
        <f t="shared" ref="E13:I13" si="0">SUM(E14:E25)</f>
        <v>0</v>
      </c>
      <c r="F13" s="108">
        <f t="shared" si="0"/>
        <v>0</v>
      </c>
      <c r="G13" s="108">
        <f t="shared" si="0"/>
        <v>0</v>
      </c>
      <c r="H13" s="108">
        <f t="shared" si="0"/>
        <v>0</v>
      </c>
      <c r="I13" s="108">
        <f t="shared" si="0"/>
        <v>0</v>
      </c>
    </row>
    <row r="14" spans="3:9" x14ac:dyDescent="0.25">
      <c r="C14" s="29" t="s">
        <v>489</v>
      </c>
      <c r="D14" s="108">
        <v>0</v>
      </c>
      <c r="E14" s="108">
        <f>+'FORMATO 6A'!F13</f>
        <v>0</v>
      </c>
      <c r="F14" s="108">
        <v>0</v>
      </c>
      <c r="G14" s="108">
        <v>0</v>
      </c>
      <c r="H14" s="108">
        <v>0</v>
      </c>
      <c r="I14" s="108">
        <f>+F14-G14</f>
        <v>0</v>
      </c>
    </row>
    <row r="15" spans="3:9" x14ac:dyDescent="0.25">
      <c r="C15" s="29" t="s">
        <v>490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</row>
    <row r="16" spans="3:9" x14ac:dyDescent="0.25">
      <c r="C16" s="29" t="s">
        <v>491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</row>
    <row r="17" spans="3:9" x14ac:dyDescent="0.25">
      <c r="C17" s="29" t="s">
        <v>492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</row>
    <row r="18" spans="3:9" x14ac:dyDescent="0.25">
      <c r="C18" s="29" t="s">
        <v>493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</row>
    <row r="19" spans="3:9" x14ac:dyDescent="0.25">
      <c r="C19" s="29" t="s">
        <v>494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</row>
    <row r="20" spans="3:9" x14ac:dyDescent="0.25">
      <c r="C20" s="29" t="s">
        <v>495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</row>
    <row r="21" spans="3:9" x14ac:dyDescent="0.25">
      <c r="C21" s="29" t="s">
        <v>496</v>
      </c>
      <c r="D21" s="58"/>
      <c r="E21" s="58"/>
      <c r="F21" s="58"/>
      <c r="G21" s="58"/>
      <c r="H21" s="58"/>
      <c r="I21" s="58"/>
    </row>
    <row r="22" spans="3:9" ht="15" customHeight="1" x14ac:dyDescent="0.25">
      <c r="C22" s="29" t="s">
        <v>497</v>
      </c>
      <c r="D22" s="58"/>
      <c r="E22" s="58"/>
      <c r="F22" s="58"/>
      <c r="G22" s="58"/>
      <c r="H22" s="58"/>
      <c r="I22" s="58"/>
    </row>
    <row r="23" spans="3:9" ht="0.75" hidden="1" customHeight="1" x14ac:dyDescent="0.25">
      <c r="C23" s="46" t="s">
        <v>498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</row>
    <row r="24" spans="3:9" hidden="1" x14ac:dyDescent="0.25">
      <c r="C24" s="46" t="s">
        <v>499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</row>
    <row r="25" spans="3:9" x14ac:dyDescent="0.25">
      <c r="C25" s="29" t="s">
        <v>500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</row>
    <row r="26" spans="3:9" x14ac:dyDescent="0.25">
      <c r="C26" s="29"/>
      <c r="D26" s="34"/>
      <c r="E26" s="34"/>
      <c r="F26" s="36"/>
      <c r="G26" s="34"/>
      <c r="H26" s="36"/>
      <c r="I26" s="34"/>
    </row>
    <row r="27" spans="3:9" x14ac:dyDescent="0.25">
      <c r="C27" s="47" t="s">
        <v>501</v>
      </c>
      <c r="D27" s="58">
        <f>+D28+D29+D30+D33+D34</f>
        <v>0</v>
      </c>
      <c r="E27" s="58">
        <f t="shared" ref="E27:I27" si="1">+E28+E29+E30+E33+E34</f>
        <v>0</v>
      </c>
      <c r="F27" s="58">
        <f t="shared" si="1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</row>
    <row r="28" spans="3:9" x14ac:dyDescent="0.25">
      <c r="C28" s="29" t="s">
        <v>489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</row>
    <row r="29" spans="3:9" x14ac:dyDescent="0.25">
      <c r="C29" s="29" t="s">
        <v>490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</row>
    <row r="30" spans="3:9" x14ac:dyDescent="0.25">
      <c r="C30" s="29" t="s">
        <v>491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  <row r="31" spans="3:9" x14ac:dyDescent="0.25">
      <c r="C31" s="29" t="s">
        <v>492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</row>
    <row r="32" spans="3:9" x14ac:dyDescent="0.25">
      <c r="C32" s="29" t="s">
        <v>493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</row>
    <row r="33" spans="3:9" x14ac:dyDescent="0.25">
      <c r="C33" s="29" t="s">
        <v>494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</row>
    <row r="34" spans="3:9" x14ac:dyDescent="0.25">
      <c r="C34" s="29" t="s">
        <v>495</v>
      </c>
      <c r="D34" s="58">
        <f t="shared" ref="D34:I34" si="2">+D37+D38</f>
        <v>0</v>
      </c>
      <c r="E34" s="58">
        <f t="shared" si="2"/>
        <v>0</v>
      </c>
      <c r="F34" s="58">
        <f t="shared" si="2"/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</row>
    <row r="35" spans="3:9" x14ac:dyDescent="0.25">
      <c r="C35" s="29" t="s">
        <v>496</v>
      </c>
      <c r="D35" s="58"/>
      <c r="E35" s="58"/>
      <c r="F35" s="58"/>
      <c r="G35" s="58"/>
      <c r="H35" s="58"/>
      <c r="I35" s="58"/>
    </row>
    <row r="36" spans="3:9" x14ac:dyDescent="0.25">
      <c r="C36" s="29" t="s">
        <v>497</v>
      </c>
      <c r="D36" s="58"/>
      <c r="E36" s="58"/>
      <c r="F36" s="58"/>
      <c r="G36" s="58"/>
      <c r="H36" s="58"/>
      <c r="I36" s="58"/>
    </row>
    <row r="37" spans="3:9" hidden="1" x14ac:dyDescent="0.25">
      <c r="C37" s="46" t="s">
        <v>498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</row>
    <row r="38" spans="3:9" hidden="1" x14ac:dyDescent="0.25">
      <c r="C38" s="46" t="s">
        <v>499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</row>
    <row r="39" spans="3:9" x14ac:dyDescent="0.25">
      <c r="C39" s="29" t="s">
        <v>500</v>
      </c>
      <c r="D39" s="34"/>
      <c r="E39" s="34"/>
      <c r="F39" s="36"/>
      <c r="G39" s="34"/>
      <c r="H39" s="36"/>
      <c r="I39" s="34"/>
    </row>
    <row r="40" spans="3:9" x14ac:dyDescent="0.25">
      <c r="C40" s="47" t="s">
        <v>502</v>
      </c>
      <c r="D40" s="108">
        <f>+D13+D27</f>
        <v>0</v>
      </c>
      <c r="E40" s="108">
        <f t="shared" ref="E40:I40" si="3">+E13+E27</f>
        <v>0</v>
      </c>
      <c r="F40" s="108">
        <f t="shared" si="3"/>
        <v>0</v>
      </c>
      <c r="G40" s="108">
        <f t="shared" si="3"/>
        <v>0</v>
      </c>
      <c r="H40" s="108">
        <f t="shared" si="3"/>
        <v>0</v>
      </c>
      <c r="I40" s="108">
        <f t="shared" si="3"/>
        <v>0</v>
      </c>
    </row>
    <row r="41" spans="3:9" x14ac:dyDescent="0.25">
      <c r="C41" s="47" t="s">
        <v>503</v>
      </c>
      <c r="D41" s="26"/>
      <c r="E41" s="26"/>
      <c r="F41" s="42"/>
      <c r="G41" s="26"/>
      <c r="H41" s="42"/>
      <c r="I41" s="26"/>
    </row>
    <row r="42" spans="3:9" x14ac:dyDescent="0.25">
      <c r="C42" s="43"/>
      <c r="D42" s="45"/>
      <c r="E42" s="45"/>
      <c r="F42" s="44"/>
      <c r="G42" s="45"/>
      <c r="H42" s="44"/>
      <c r="I42" s="45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FORMATO2!Área_de_impresión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2019-07-11T20:17:18Z</cp:lastPrinted>
  <dcterms:created xsi:type="dcterms:W3CDTF">2016-11-25T14:52:45Z</dcterms:created>
  <dcterms:modified xsi:type="dcterms:W3CDTF">2019-07-19T20:07:10Z</dcterms:modified>
</cp:coreProperties>
</file>