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-1105-CP2\Desktop\"/>
    </mc:Choice>
  </mc:AlternateContent>
  <bookViews>
    <workbookView xWindow="0" yWindow="0" windowWidth="20490" windowHeight="775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7" l="1"/>
  <c r="F8" i="7" l="1"/>
  <c r="E8" i="7"/>
  <c r="D8" i="7"/>
  <c r="C8" i="7"/>
  <c r="B8" i="7"/>
  <c r="G23" i="7"/>
  <c r="G9" i="6"/>
  <c r="F9" i="6"/>
  <c r="E9" i="6"/>
  <c r="D17" i="5" l="1"/>
  <c r="E17" i="5"/>
  <c r="B16" i="1" l="1"/>
  <c r="C8" i="1"/>
  <c r="B8" i="1"/>
  <c r="F41" i="1"/>
  <c r="F37" i="1"/>
  <c r="F30" i="1"/>
  <c r="F26" i="1"/>
  <c r="F22" i="1"/>
  <c r="F18" i="1"/>
  <c r="F8" i="1"/>
  <c r="C40" i="1"/>
  <c r="C30" i="1"/>
  <c r="C24" i="1"/>
  <c r="C16" i="1"/>
  <c r="F17" i="5" l="1"/>
  <c r="G17" i="5"/>
  <c r="H17" i="5"/>
  <c r="G17" i="2"/>
  <c r="C9" i="4" l="1"/>
  <c r="G10" i="7" l="1"/>
  <c r="D9" i="4" l="1"/>
  <c r="G17" i="7" l="1"/>
  <c r="G16" i="7"/>
  <c r="G15" i="7"/>
  <c r="G14" i="7"/>
  <c r="G12" i="7"/>
  <c r="G22" i="7"/>
  <c r="H18" i="6" l="1"/>
  <c r="H14" i="6"/>
  <c r="H12" i="6"/>
  <c r="H10" i="6"/>
  <c r="C9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H17" i="6" l="1"/>
  <c r="F83" i="1"/>
  <c r="F76" i="1"/>
  <c r="F87" i="1" s="1"/>
  <c r="F71" i="1"/>
  <c r="F65" i="1"/>
  <c r="F46" i="1" l="1"/>
  <c r="F67" i="1" s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4" i="7"/>
  <c r="G33" i="7"/>
  <c r="G32" i="7"/>
  <c r="G31" i="7"/>
  <c r="G30" i="7"/>
  <c r="G29" i="7"/>
  <c r="G28" i="7"/>
  <c r="G27" i="7"/>
  <c r="G21" i="7"/>
  <c r="G20" i="7"/>
  <c r="G19" i="7"/>
  <c r="G18" i="7"/>
  <c r="G11" i="7"/>
  <c r="F25" i="7"/>
  <c r="E25" i="7"/>
  <c r="D25" i="7"/>
  <c r="C25" i="7"/>
  <c r="B25" i="7"/>
  <c r="H11" i="8"/>
  <c r="G8" i="7" l="1"/>
  <c r="G25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24" i="6" l="1"/>
  <c r="C84" i="6"/>
  <c r="E84" i="6"/>
  <c r="G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 s="1"/>
  <c r="D19" i="2" s="1"/>
  <c r="I48" i="5" l="1"/>
  <c r="I62" i="5"/>
  <c r="I17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F9" i="8" s="1"/>
  <c r="F83" i="8" s="1"/>
  <c r="E10" i="8"/>
  <c r="D10" i="8"/>
  <c r="D9" i="8" s="1"/>
  <c r="D83" i="8" s="1"/>
  <c r="C10" i="8"/>
  <c r="G36" i="7"/>
  <c r="F36" i="7"/>
  <c r="E36" i="7"/>
  <c r="D36" i="7"/>
  <c r="C36" i="7"/>
  <c r="B36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G9" i="8"/>
  <c r="G83" i="8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43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I43" i="5" s="1"/>
  <c r="I73" i="5" s="1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B68" i="1"/>
  <c r="B30" i="1"/>
  <c r="B24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<sst xmlns="http://schemas.openxmlformats.org/spreadsheetml/2006/main" count="667" uniqueCount="468">
  <si>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</si>
  <si>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</si>
  <si>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</si>
  <si>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</si>
  <si>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</si>
  <si>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</si>
  <si>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</si>
  <si>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</si>
  <si>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</si>
  <si>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</si>
  <si>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</si>
  <si>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</si>
  <si>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</si>
  <si>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</si>
  <si>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</si>
  <si>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</si>
  <si>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</si>
  <si>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</si>
  <si>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</si>
  <si>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</si>
  <si>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</si>
  <si>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</si>
  <si>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</si>
  <si>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</si>
  <si>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</si>
  <si>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</si>
  <si>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</si>
  <si>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</si>
  <si>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</si>
  <si>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</si>
  <si>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</si>
  <si>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</si>
  <si>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</si>
  <si>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</si>
  <si>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</si>
  <si>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</si>
  <si>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</si>
  <si>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</si>
  <si>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</si>
  <si>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</si>
  <si>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</si>
  <si>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</si>
  <si>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</si>
  <si>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</si>
  <si>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</si>
  <si>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</si>
  <si>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</si>
  <si>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</si>
  <si>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</si>
  <si>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</si>
  <si>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</si>
  <si>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</si>
  <si>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</si>
  <si>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</si>
  <si>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</si>
  <si>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</si>
  <si>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</si>
  <si>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</si>
  <si>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</si>
  <si>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</si>
  <si>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</si>
  <si>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</si>
  <si>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</si>
  <si>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</si>
  <si>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</si>
  <si>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</si>
  <si>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</si>
  <si>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</si>
  <si>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</si>
  <si>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</si>
  <si>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</si>
  <si>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</si>
  <si>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</si>
  <si>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</si>
  <si>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</si>
  <si>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</si>
  <si>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</si>
  <si>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</si>
  <si>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</si>
  <si>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</si>
  <si>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</si>
  <si>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</si>
  <si>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</si>
  <si>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</si>
  <si>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</si>
  <si>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</si>
  <si>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</si>
  <si>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</si>
  <si>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</si>
  <si>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</si>
  <si>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</si>
  <si>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</si>
  <si>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</si>
  <si>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</si>
  <si>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</si>
  <si>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</si>
  <si>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</si>
  <si>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</si>
  <si>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</si>
  <si>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</si>
  <si>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</si>
  <si>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</si>
  <si>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</si>
  <si>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</si>
  <si>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</si>
  <si>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</si>
  <si>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</si>
  <si>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</si>
  <si>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</si>
  <si>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</si>
  <si>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</si>
  <si>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</si>
  <si>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</si>
  <si>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</si>
  <si>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</si>
  <si>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</si>
  <si>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</si>
  <si>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</si>
  <si>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</si>
  <si>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</si>
  <si>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</si>
  <si>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</si>
  <si>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</si>
  <si>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</si>
  <si>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</si>
  <si>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</si>
  <si>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</si>
  <si>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</si>
  <si>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</si>
  <si>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</si>
  <si>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</si>
  <si>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</si>
  <si>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</si>
  <si>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</si>
  <si>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</si>
  <si>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</si>
  <si>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</si>
  <si>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</si>
  <si>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</si>
  <si>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</si>
  <si>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</si>
  <si>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</si>
  <si>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</si>
  <si>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</si>
  <si>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</si>
  <si>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</si>
  <si>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</si>
  <si>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</si>
  <si>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</si>
  <si>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</si>
  <si>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</si>
  <si>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</si>
  <si>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</si>
  <si>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</si>
  <si>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</si>
  <si>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</si>
  <si>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</si>
  <si>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</si>
  <si>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</si>
  <si>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</si>
  <si>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</si>
  <si>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</si>
  <si>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</si>
  <si>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</si>
  <si>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</si>
  <si>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</si>
  <si>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</si>
  <si>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</si>
  <si>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</si>
  <si>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</si>
  <si>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</si>
  <si>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</si>
  <si>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</si>
  <si>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</si>
  <si>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</si>
  <si>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</si>
  <si>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</si>
  <si>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</si>
  <si>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</si>
  <si>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</si>
  <si>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</si>
  <si>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</si>
  <si>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</si>
  <si>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</si>
  <si>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</si>
  <si>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</si>
  <si>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</si>
  <si>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</si>
  <si>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</si>
  <si>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</si>
  <si>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</si>
  <si>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</si>
  <si>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</si>
  <si>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</si>
  <si>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</si>
  <si>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</si>
  <si>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</si>
  <si>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</si>
  <si>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</si>
  <si>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</si>
  <si>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</si>
  <si>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</si>
  <si>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</si>
  <si>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</si>
  <si>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</si>
  <si>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</si>
  <si>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</si>
  <si>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</si>
  <si>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</si>
  <si>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</si>
  <si>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</si>
  <si>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</si>
  <si>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</si>
  <si>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</si>
  <si>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</si>
  <si>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</si>
  <si>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</si>
  <si>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</si>
  <si>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</si>
  <si>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</si>
  <si>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</si>
  <si>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</si>
  <si>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</si>
  <si>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</si>
  <si>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</si>
  <si>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</si>
  <si>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</si>
  <si>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</si>
  <si>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</si>
  <si>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</si>
  <si>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</si>
  <si>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</si>
  <si>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</si>
  <si>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</si>
  <si>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</si>
  <si>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</si>
  <si>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</si>
  <si>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</si>
  <si>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</si>
  <si>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</si>
  <si>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</si>
  <si>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</si>
  <si>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</si>
  <si>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</si>
  <si>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</si>
  <si>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</si>
  <si>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</si>
  <si>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</si>
  <si>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</si>
  <si>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</si>
  <si>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</si>
  <si>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</si>
  <si>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</si>
  <si>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</si>
  <si>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</si>
  <si>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</si>
  <si>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</si>
  <si>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</si>
  <si>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</si>
  <si>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</si>
  <si>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</si>
  <si>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</si>
  <si>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</si>
  <si>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</si>
  <si>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</si>
  <si>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</si>
  <si>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</si>
  <si>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</si>
  <si>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</si>
  <si>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</si>
  <si>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</si>
  <si>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</si>
  <si>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</si>
  <si>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</si>
  <si>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</si>
  <si>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</si>
  <si>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</si>
  <si>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</si>
  <si>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</si>
  <si>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</si>
  <si>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</si>
  <si>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</si>
  <si>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</si>
  <si>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</si>
  <si>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</si>
  <si>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</si>
  <si>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</si>
  <si>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</si>
  <si>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</si>
  <si>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</si>
  <si>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</si>
  <si>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</si>
  <si>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</si>
  <si>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</si>
  <si>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</si>
  <si>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</si>
  <si>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</si>
  <si>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</si>
  <si>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</si>
  <si>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</si>
  <si>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</si>
  <si>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</si>
  <si>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</si>
  <si>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</si>
  <si>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</si>
  <si>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</si>
  <si>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</si>
  <si>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</si>
  <si>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</si>
  <si>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</si>
  <si>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</si>
  <si>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</si>
  <si>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</si>
  <si>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</si>
  <si>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</si>
  <si>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</si>
  <si>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</si>
  <si>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</si>
  <si>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</si>
  <si>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</si>
  <si>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</si>
  <si>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</si>
  <si>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</si>
  <si>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</si>
  <si>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</si>
  <si>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</si>
  <si>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</si>
  <si>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</si>
  <si>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</si>
  <si>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</si>
  <si>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</si>
  <si>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</si>
  <si>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</si>
  <si>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</si>
  <si>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</si>
  <si>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</si>
  <si>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</si>
  <si>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</si>
  <si>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</si>
  <si>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</si>
  <si>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</si>
  <si>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</si>
  <si>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</si>
  <si>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</si>
  <si>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</si>
  <si>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</si>
  <si>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</si>
  <si>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</si>
  <si>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</si>
  <si>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</si>
  <si>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</si>
  <si>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</si>
  <si>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</si>
  <si>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</si>
  <si>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</si>
  <si>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</si>
  <si>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</si>
  <si>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</si>
  <si>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</si>
  <si>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</si>
  <si>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</si>
  <si>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</si>
  <si>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</si>
  <si>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</si>
  <si>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</si>
  <si>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</si>
  <si>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</si>
  <si>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</si>
  <si>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</si>
  <si>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</si>
  <si>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</si>
  <si>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</si>
  <si>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</si>
  <si>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</si>
  <si>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</si>
  <si>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</si>
  <si>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</si>
  <si>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</si>
  <si>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</si>
  <si>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</si>
  <si>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</si>
  <si>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</si>
  <si>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</si>
  <si>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</si>
  <si>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</si>
  <si>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</si>
  <si>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</si>
  <si>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</si>
  <si>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</si>
  <si>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</si>
  <si>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</si>
  <si>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</si>
  <si>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</si>
  <si>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</si>
  <si>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</si>
  <si>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</si>
  <si>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</si>
  <si>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</si>
  <si>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</si>
  <si>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</si>
  <si>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</si>
  <si>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</si>
  <si>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</si>
  <si>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</si>
  <si>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</si>
  <si>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</si>
  <si>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</si>
  <si>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</si>
  <si>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</si>
  <si>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</si>
  <si>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</si>
  <si>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</si>
  <si>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</si>
  <si>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</si>
  <si>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</si>
  <si>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</si>
  <si>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</si>
  <si>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</si>
  <si>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</si>
  <si>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</si>
  <si>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</si>
  <si>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</si>
  <si>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</si>
  <si>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</si>
  <si>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</si>
  <si>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</si>
  <si>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</si>
  <si>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</si>
  <si>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</si>
  <si>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</si>
  <si>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</si>
  <si>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</si>
  <si>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</si>
  <si>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</si>
  <si>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</si>
  <si>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</si>
  <si>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</si>
  <si>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</si>
  <si>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</si>
  <si>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</si>
  <si>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</si>
  <si>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</si>
  <si>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</si>
  <si>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</si>
  <si>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</si>
  <si>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</si>
  <si>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</si>
  <si>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</si>
  <si>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</si>
  <si>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</si>
  <si>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</si>
  <si>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</si>
  <si>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</si>
  <si>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</si>
  <si>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</si>
  <si>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</si>
  <si>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</si>
  <si>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</si>
  <si>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</si>
  <si>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31 de diciembre de 2018</t>
  </si>
  <si>
    <t>al 31 de diciembre de 2018 (d)</t>
  </si>
  <si>
    <t>N. Septima Visitaduria General Huamantla</t>
  </si>
  <si>
    <t>Al 30 de junio de 2019 y al 31 de diciembre de 2018</t>
  </si>
  <si>
    <t>30 de junio 2019</t>
  </si>
  <si>
    <t>Del 1 de enero al 30 de junio de 2019</t>
  </si>
  <si>
    <t>Monto pagado de la inversión al 30 de junio de 2019</t>
  </si>
  <si>
    <t>Monto pagado de la inversión actualizado al 30 de junio de 2019</t>
  </si>
  <si>
    <t>Saldo pendiente por pagar de la inversión al 30 de junio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</si>
</sst>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7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opLeftCell="A70" workbookViewId="0">
      <selection activeCell="E89" sqref="E89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8" t="s">
        <v>436</v>
      </c>
      <c r="B1" s="189"/>
      <c r="C1" s="189"/>
      <c r="D1" s="189"/>
      <c r="E1" s="189"/>
      <c r="F1" s="190"/>
      <c r="G1" s="75"/>
    </row>
    <row r="2" spans="1:7" x14ac:dyDescent="0.25">
      <c r="A2" s="191" t="s">
        <v>0</v>
      </c>
      <c r="B2" s="192"/>
      <c r="C2" s="192"/>
      <c r="D2" s="192"/>
      <c r="E2" s="192"/>
      <c r="F2" s="193"/>
    </row>
    <row r="3" spans="1:7" x14ac:dyDescent="0.25">
      <c r="A3" s="191" t="s">
        <v>462</v>
      </c>
      <c r="B3" s="192"/>
      <c r="C3" s="192"/>
      <c r="D3" s="192"/>
      <c r="E3" s="192"/>
      <c r="F3" s="193"/>
    </row>
    <row r="4" spans="1:7" ht="15.75" thickBot="1" x14ac:dyDescent="0.3">
      <c r="A4" s="194" t="s">
        <v>1</v>
      </c>
      <c r="B4" s="195"/>
      <c r="C4" s="195"/>
      <c r="D4" s="195"/>
      <c r="E4" s="195"/>
      <c r="F4" s="196"/>
    </row>
    <row r="5" spans="1:7" ht="18.75" thickBot="1" x14ac:dyDescent="0.3">
      <c r="A5" s="7" t="s">
        <v>2</v>
      </c>
      <c r="B5" s="8" t="s">
        <v>463</v>
      </c>
      <c r="C5" s="8" t="s">
        <v>459</v>
      </c>
      <c r="D5" s="9" t="s">
        <v>2</v>
      </c>
      <c r="E5" s="8" t="s">
        <v>463</v>
      </c>
      <c r="F5" s="8" t="s">
        <v>459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86">
        <f>+B9+B10+B11+B12+B13+B14+B15</f>
        <v>1344821</v>
      </c>
      <c r="C8" s="112">
        <f>+C9+C10+C11+C12+C13+C14+C15</f>
        <v>566563</v>
      </c>
      <c r="D8" s="26" t="s">
        <v>8</v>
      </c>
      <c r="E8" s="109">
        <f>+E9+E10+E11+E12+E13+E14+E15+E16+E17</f>
        <v>218549</v>
      </c>
      <c r="F8" s="109">
        <f>+F9+F10+F11+F12+F13+F14+F15+F16+F17</f>
        <v>568132</v>
      </c>
    </row>
    <row r="9" spans="1:7" x14ac:dyDescent="0.25">
      <c r="A9" s="1" t="s">
        <v>9</v>
      </c>
      <c r="B9" s="171">
        <v>7000</v>
      </c>
      <c r="C9" s="169">
        <v>0</v>
      </c>
      <c r="D9" s="26" t="s">
        <v>10</v>
      </c>
      <c r="E9" s="100">
        <v>4285</v>
      </c>
      <c r="F9" s="100">
        <v>1</v>
      </c>
    </row>
    <row r="10" spans="1:7" x14ac:dyDescent="0.25">
      <c r="A10" s="1" t="s">
        <v>11</v>
      </c>
      <c r="B10" s="108">
        <v>999489</v>
      </c>
      <c r="C10" s="109">
        <v>566563</v>
      </c>
      <c r="D10" s="26" t="s">
        <v>12</v>
      </c>
      <c r="E10" s="100">
        <v>0</v>
      </c>
      <c r="F10" s="100">
        <v>3200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00">
        <v>0</v>
      </c>
    </row>
    <row r="12" spans="1:7" x14ac:dyDescent="0.25">
      <c r="A12" s="1" t="s">
        <v>15</v>
      </c>
      <c r="B12" s="99">
        <v>338332</v>
      </c>
      <c r="C12" s="100">
        <v>0</v>
      </c>
      <c r="D12" s="26" t="s">
        <v>16</v>
      </c>
      <c r="E12" s="100">
        <v>0</v>
      </c>
      <c r="F12" s="100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00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00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0">
        <v>214264</v>
      </c>
      <c r="F15" s="100">
        <v>564931</v>
      </c>
    </row>
    <row r="16" spans="1:7" x14ac:dyDescent="0.25">
      <c r="A16" s="3" t="s">
        <v>23</v>
      </c>
      <c r="B16" s="109">
        <f>+B17+B18+B19+B20+B21+B22+B23</f>
        <v>129977</v>
      </c>
      <c r="C16" s="109">
        <f>+C17+C18+C19+C20+C21+C22+C23</f>
        <v>29961</v>
      </c>
      <c r="D16" s="26" t="s">
        <v>24</v>
      </c>
      <c r="E16" s="100">
        <v>0</v>
      </c>
      <c r="F16" s="100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00">
        <v>0</v>
      </c>
    </row>
    <row r="18" spans="1:6" x14ac:dyDescent="0.25">
      <c r="A18" s="1" t="s">
        <v>27</v>
      </c>
      <c r="B18" s="99">
        <v>4060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86917</v>
      </c>
      <c r="C19" s="100">
        <v>29960</v>
      </c>
      <c r="D19" s="26" t="s">
        <v>30</v>
      </c>
      <c r="E19" s="100">
        <v>0</v>
      </c>
      <c r="F19" s="100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00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00">
        <v>0</v>
      </c>
    </row>
    <row r="22" spans="1:6" x14ac:dyDescent="0.25">
      <c r="A22" s="1" t="s">
        <v>35</v>
      </c>
      <c r="B22" s="99">
        <v>39000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1</v>
      </c>
      <c r="D23" s="26" t="s">
        <v>38</v>
      </c>
      <c r="E23" s="100">
        <v>0</v>
      </c>
      <c r="F23" s="100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00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00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00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00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00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00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00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00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00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00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00">
        <v>0</v>
      </c>
    </row>
    <row r="37" spans="1:6" x14ac:dyDescent="0.25">
      <c r="A37" s="1" t="s">
        <v>65</v>
      </c>
      <c r="B37" s="99">
        <v>0</v>
      </c>
      <c r="C37" s="100"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00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00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00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00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00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00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1474798</v>
      </c>
      <c r="C46" s="114">
        <f>+C8+C16+C24+C30+C36+C37+C40</f>
        <v>596524</v>
      </c>
      <c r="D46" s="88" t="s">
        <v>82</v>
      </c>
      <c r="E46" s="114">
        <f>+E8+E18+E22+E25+E26+E30+E37+E41</f>
        <v>218549</v>
      </c>
      <c r="F46" s="114">
        <f>+F8+F18+F22+F25+F26+F30+F37+F41</f>
        <v>568132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9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3564692</v>
      </c>
      <c r="C61" s="109">
        <v>3596822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100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-422739</v>
      </c>
      <c r="C63" s="109">
        <v>-422739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100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100">
        <v>0</v>
      </c>
      <c r="D65" s="4" t="s">
        <v>102</v>
      </c>
      <c r="E65" s="101">
        <f>+E58+E59+E60+E61+E62+E63</f>
        <v>0</v>
      </c>
      <c r="F65" s="183">
        <f>+F58+F59+F60+F61+F62+F63</f>
        <v>0</v>
      </c>
    </row>
    <row r="66" spans="1:6" x14ac:dyDescent="0.25">
      <c r="A66" s="1" t="s">
        <v>92</v>
      </c>
      <c r="B66" s="100">
        <v>0</v>
      </c>
      <c r="C66" s="100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218549</v>
      </c>
      <c r="F67" s="184">
        <f>+F46+F65</f>
        <v>568132</v>
      </c>
    </row>
    <row r="68" spans="1:6" x14ac:dyDescent="0.25">
      <c r="A68" s="4" t="s">
        <v>93</v>
      </c>
      <c r="B68" s="111">
        <f>+B58+B59+B60+B61+B62+B63+B64+B65+B66</f>
        <v>4281953</v>
      </c>
      <c r="C68" s="110">
        <f>+C58+C59+C60+C61+C62+C63+C64+C65+C66</f>
        <v>4314083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5756751</v>
      </c>
      <c r="C70" s="110">
        <f>+C46+C68</f>
        <v>4910607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83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5538202</v>
      </c>
      <c r="F76" s="184">
        <f>+F77+F78+F79+F80+F81</f>
        <v>4342475</v>
      </c>
    </row>
    <row r="77" spans="1:6" x14ac:dyDescent="0.25">
      <c r="A77" s="1"/>
      <c r="B77" s="100"/>
      <c r="C77" s="99"/>
      <c r="D77" s="1" t="s">
        <v>110</v>
      </c>
      <c r="E77" s="108">
        <v>1233692</v>
      </c>
      <c r="F77" s="109">
        <v>356942</v>
      </c>
    </row>
    <row r="78" spans="1:6" x14ac:dyDescent="0.25">
      <c r="A78" s="1"/>
      <c r="B78" s="100"/>
      <c r="C78" s="99"/>
      <c r="D78" s="1" t="s">
        <v>111</v>
      </c>
      <c r="E78" s="108">
        <v>1068445</v>
      </c>
      <c r="F78" s="109">
        <v>690368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87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3236065</v>
      </c>
      <c r="F81" s="109">
        <v>3295165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83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5538202</v>
      </c>
      <c r="F87" s="184">
        <f>+F71+F76+F83</f>
        <v>4342475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5756751</v>
      </c>
      <c r="F89" s="184">
        <f>+F67+F87</f>
        <v>4910607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E18" sqref="E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13" t="s">
        <v>435</v>
      </c>
      <c r="B1" s="214"/>
      <c r="C1" s="214"/>
      <c r="D1" s="214"/>
      <c r="E1" s="214"/>
      <c r="F1" s="214"/>
      <c r="G1" s="214"/>
      <c r="H1" s="214"/>
      <c r="I1" s="215"/>
    </row>
    <row r="2" spans="1:10" ht="15.75" thickBot="1" x14ac:dyDescent="0.3">
      <c r="A2" s="216" t="s">
        <v>120</v>
      </c>
      <c r="B2" s="217"/>
      <c r="C2" s="217"/>
      <c r="D2" s="217"/>
      <c r="E2" s="217"/>
      <c r="F2" s="217"/>
      <c r="G2" s="217"/>
      <c r="H2" s="217"/>
      <c r="I2" s="218"/>
    </row>
    <row r="3" spans="1:10" ht="15.75" thickBot="1" x14ac:dyDescent="0.3">
      <c r="A3" s="216" t="s">
        <v>464</v>
      </c>
      <c r="B3" s="217"/>
      <c r="C3" s="217"/>
      <c r="D3" s="217"/>
      <c r="E3" s="217"/>
      <c r="F3" s="217"/>
      <c r="G3" s="217"/>
      <c r="H3" s="217"/>
      <c r="I3" s="218"/>
    </row>
    <row r="4" spans="1:10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8"/>
    </row>
    <row r="5" spans="1:10" ht="24" customHeight="1" x14ac:dyDescent="0.25">
      <c r="A5" s="219" t="s">
        <v>121</v>
      </c>
      <c r="B5" s="220"/>
      <c r="C5" s="14" t="s">
        <v>122</v>
      </c>
      <c r="D5" s="221" t="s">
        <v>123</v>
      </c>
      <c r="E5" s="221" t="s">
        <v>124</v>
      </c>
      <c r="F5" s="221" t="s">
        <v>125</v>
      </c>
      <c r="G5" s="14" t="s">
        <v>126</v>
      </c>
      <c r="H5" s="221" t="s">
        <v>128</v>
      </c>
      <c r="I5" s="221" t="s">
        <v>129</v>
      </c>
    </row>
    <row r="6" spans="1:10" ht="18.75" thickBot="1" x14ac:dyDescent="0.3">
      <c r="A6" s="194"/>
      <c r="B6" s="196"/>
      <c r="C6" s="15" t="s">
        <v>460</v>
      </c>
      <c r="D6" s="222"/>
      <c r="E6" s="222"/>
      <c r="F6" s="222"/>
      <c r="G6" s="15" t="s">
        <v>127</v>
      </c>
      <c r="H6" s="222"/>
      <c r="I6" s="222"/>
    </row>
    <row r="7" spans="1:10" x14ac:dyDescent="0.25">
      <c r="A7" s="211"/>
      <c r="B7" s="212"/>
      <c r="C7" s="5"/>
      <c r="D7" s="5"/>
      <c r="E7" s="5"/>
      <c r="F7" s="5"/>
      <c r="G7" s="5"/>
      <c r="H7" s="5"/>
      <c r="I7" s="5"/>
    </row>
    <row r="8" spans="1:10" x14ac:dyDescent="0.25">
      <c r="A8" s="203" t="s">
        <v>130</v>
      </c>
      <c r="B8" s="204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03" t="s">
        <v>131</v>
      </c>
      <c r="B9" s="204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03" t="s">
        <v>135</v>
      </c>
      <c r="B13" s="204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03" t="s">
        <v>139</v>
      </c>
      <c r="B17" s="204"/>
      <c r="C17" s="117">
        <v>568132</v>
      </c>
      <c r="D17" s="115">
        <v>0</v>
      </c>
      <c r="E17" s="115">
        <v>349583</v>
      </c>
      <c r="F17" s="115">
        <v>0</v>
      </c>
      <c r="G17" s="121">
        <f t="shared" si="0"/>
        <v>218549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03" t="s">
        <v>140</v>
      </c>
      <c r="B19" s="204"/>
      <c r="C19" s="121">
        <f>+C8+C17</f>
        <v>568132</v>
      </c>
      <c r="D19" s="115">
        <f>+D8+D17</f>
        <v>0</v>
      </c>
      <c r="E19" s="116">
        <f>+E8+E17</f>
        <v>349583</v>
      </c>
      <c r="F19" s="116">
        <f>+F8+F17</f>
        <v>0</v>
      </c>
      <c r="G19" s="121">
        <f t="shared" si="0"/>
        <v>218549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03"/>
      <c r="B20" s="204"/>
      <c r="C20" s="71"/>
      <c r="D20" s="115"/>
      <c r="E20" s="71"/>
      <c r="F20" s="71"/>
      <c r="G20" s="71"/>
      <c r="H20" s="71"/>
      <c r="I20" s="71"/>
    </row>
    <row r="21" spans="1:12" ht="16.5" customHeight="1" x14ac:dyDescent="0.25">
      <c r="A21" s="203" t="s">
        <v>148</v>
      </c>
      <c r="B21" s="204"/>
      <c r="C21" s="71"/>
      <c r="D21" s="71"/>
      <c r="E21" s="71"/>
      <c r="F21" s="71"/>
      <c r="G21" s="71"/>
      <c r="H21" s="71"/>
      <c r="I21" s="71"/>
    </row>
    <row r="22" spans="1:12" x14ac:dyDescent="0.25">
      <c r="A22" s="205" t="s">
        <v>141</v>
      </c>
      <c r="B22" s="206"/>
      <c r="C22" s="115">
        <v>0</v>
      </c>
      <c r="D22" s="115">
        <v>0</v>
      </c>
      <c r="E22" s="115">
        <v>0</v>
      </c>
      <c r="F22" s="115">
        <v>0</v>
      </c>
      <c r="G22" s="115">
        <f>+C22+D22-E22+F22</f>
        <v>0</v>
      </c>
      <c r="H22" s="115">
        <v>0</v>
      </c>
      <c r="I22" s="115">
        <v>0</v>
      </c>
    </row>
    <row r="23" spans="1:12" x14ac:dyDescent="0.25">
      <c r="A23" s="205" t="s">
        <v>142</v>
      </c>
      <c r="B23" s="206"/>
      <c r="C23" s="115">
        <v>0</v>
      </c>
      <c r="D23" s="115">
        <v>0</v>
      </c>
      <c r="E23" s="115">
        <v>0</v>
      </c>
      <c r="F23" s="115">
        <v>0</v>
      </c>
      <c r="G23" s="115">
        <f>+C23+D23-E23+F23</f>
        <v>0</v>
      </c>
      <c r="H23" s="115">
        <v>0</v>
      </c>
      <c r="I23" s="115">
        <v>0</v>
      </c>
    </row>
    <row r="24" spans="1:12" x14ac:dyDescent="0.25">
      <c r="A24" s="205" t="s">
        <v>143</v>
      </c>
      <c r="B24" s="206"/>
      <c r="C24" s="115">
        <v>0</v>
      </c>
      <c r="D24" s="115">
        <v>0</v>
      </c>
      <c r="E24" s="115">
        <v>0</v>
      </c>
      <c r="F24" s="115">
        <v>0</v>
      </c>
      <c r="G24" s="115">
        <f>+C24+D24-E24+F24</f>
        <v>0</v>
      </c>
      <c r="H24" s="115">
        <v>0</v>
      </c>
      <c r="I24" s="115">
        <v>0</v>
      </c>
    </row>
    <row r="25" spans="1:12" x14ac:dyDescent="0.25">
      <c r="A25" s="209"/>
      <c r="B25" s="210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03" t="s">
        <v>144</v>
      </c>
      <c r="B26" s="204"/>
      <c r="C26" s="122"/>
      <c r="D26" s="122"/>
      <c r="E26" s="122"/>
      <c r="F26" s="122"/>
      <c r="G26" s="122"/>
      <c r="H26" s="122"/>
      <c r="I26" s="122"/>
    </row>
    <row r="27" spans="1:12" x14ac:dyDescent="0.25">
      <c r="A27" s="205" t="s">
        <v>145</v>
      </c>
      <c r="B27" s="206"/>
      <c r="C27" s="115">
        <v>0</v>
      </c>
      <c r="D27" s="115">
        <v>0</v>
      </c>
      <c r="E27" s="115">
        <v>0</v>
      </c>
      <c r="F27" s="115">
        <v>0</v>
      </c>
      <c r="G27" s="115">
        <f>+C27+D27-E27+F27</f>
        <v>0</v>
      </c>
      <c r="H27" s="115">
        <v>0</v>
      </c>
      <c r="I27" s="115">
        <v>0</v>
      </c>
    </row>
    <row r="28" spans="1:12" x14ac:dyDescent="0.25">
      <c r="A28" s="205" t="s">
        <v>146</v>
      </c>
      <c r="B28" s="206"/>
      <c r="C28" s="115">
        <v>0</v>
      </c>
      <c r="D28" s="115">
        <v>0</v>
      </c>
      <c r="E28" s="115">
        <v>0</v>
      </c>
      <c r="F28" s="115">
        <v>0</v>
      </c>
      <c r="G28" s="115">
        <f>+C28+D28-E28+F28</f>
        <v>0</v>
      </c>
      <c r="H28" s="115">
        <v>0</v>
      </c>
      <c r="I28" s="115">
        <v>0</v>
      </c>
    </row>
    <row r="29" spans="1:12" x14ac:dyDescent="0.25">
      <c r="A29" s="205" t="s">
        <v>147</v>
      </c>
      <c r="B29" s="206"/>
      <c r="C29" s="115">
        <v>0</v>
      </c>
      <c r="D29" s="115">
        <v>0</v>
      </c>
      <c r="E29" s="115">
        <v>0</v>
      </c>
      <c r="F29" s="115">
        <v>0</v>
      </c>
      <c r="G29" s="115">
        <f>+C29+D29-E29+F29</f>
        <v>0</v>
      </c>
      <c r="H29" s="115">
        <v>0</v>
      </c>
      <c r="I29" s="115">
        <v>0</v>
      </c>
    </row>
    <row r="30" spans="1:12" ht="15.75" thickBot="1" x14ac:dyDescent="0.3">
      <c r="A30" s="207"/>
      <c r="B30" s="208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8" t="s">
        <v>149</v>
      </c>
      <c r="B36" s="190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99"/>
      <c r="B37" s="200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1"/>
      <c r="B38" s="202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97" t="s">
        <v>160</v>
      </c>
      <c r="B39" s="198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workbookViewId="0">
      <selection activeCell="H9" sqref="H9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13" t="s">
        <v>437</v>
      </c>
      <c r="B1" s="214"/>
      <c r="C1" s="214"/>
      <c r="D1" s="214"/>
      <c r="E1" s="214"/>
      <c r="F1" s="214"/>
      <c r="G1" s="214"/>
      <c r="H1" s="214"/>
      <c r="I1" s="214"/>
      <c r="J1" s="214"/>
      <c r="K1" s="215"/>
    </row>
    <row r="2" spans="1:11" ht="15.75" thickBot="1" x14ac:dyDescent="0.3">
      <c r="A2" s="216" t="s">
        <v>164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15.75" thickBot="1" x14ac:dyDescent="0.3">
      <c r="A3" s="216" t="s">
        <v>464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465</v>
      </c>
      <c r="J5" s="15" t="s">
        <v>466</v>
      </c>
      <c r="K5" s="15" t="s">
        <v>467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>+E9-J9</f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>+E10-J10</f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>+E15-J15</f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>+E16-J16</f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>+E17-J17</f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7" workbookViewId="0">
      <selection activeCell="C22" sqref="C22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8" t="s">
        <v>437</v>
      </c>
      <c r="B1" s="189"/>
      <c r="C1" s="189"/>
      <c r="D1" s="189"/>
      <c r="E1" s="190"/>
    </row>
    <row r="2" spans="1:6" ht="11.25" customHeight="1" x14ac:dyDescent="0.25">
      <c r="A2" s="199" t="s">
        <v>184</v>
      </c>
      <c r="B2" s="225"/>
      <c r="C2" s="225"/>
      <c r="D2" s="225"/>
      <c r="E2" s="200"/>
    </row>
    <row r="3" spans="1:6" x14ac:dyDescent="0.25">
      <c r="A3" s="199" t="s">
        <v>464</v>
      </c>
      <c r="B3" s="225"/>
      <c r="C3" s="225"/>
      <c r="D3" s="225"/>
      <c r="E3" s="200"/>
    </row>
    <row r="4" spans="1:6" ht="15.75" thickBot="1" x14ac:dyDescent="0.3">
      <c r="A4" s="201" t="s">
        <v>1</v>
      </c>
      <c r="B4" s="226"/>
      <c r="C4" s="226"/>
      <c r="D4" s="226"/>
      <c r="E4" s="202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29" t="s">
        <v>2</v>
      </c>
      <c r="B6" s="230"/>
      <c r="C6" s="19" t="s">
        <v>185</v>
      </c>
      <c r="D6" s="221" t="s">
        <v>187</v>
      </c>
      <c r="E6" s="19" t="s">
        <v>188</v>
      </c>
    </row>
    <row r="7" spans="1:6" ht="15.75" thickBot="1" x14ac:dyDescent="0.3">
      <c r="A7" s="231"/>
      <c r="B7" s="232"/>
      <c r="C7" s="15" t="s">
        <v>186</v>
      </c>
      <c r="D7" s="222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21866660</v>
      </c>
      <c r="D9" s="121">
        <f>+D10+D11+D12</f>
        <v>11784039</v>
      </c>
      <c r="E9" s="121">
        <f>+E10+E11+E12</f>
        <v>11784039</v>
      </c>
    </row>
    <row r="10" spans="1:6" x14ac:dyDescent="0.25">
      <c r="A10" s="32"/>
      <c r="B10" s="35" t="s">
        <v>191</v>
      </c>
      <c r="C10" s="117">
        <v>21866660</v>
      </c>
      <c r="D10" s="117">
        <v>11784039</v>
      </c>
      <c r="E10" s="117">
        <v>11784039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21900944</v>
      </c>
      <c r="D14" s="121">
        <f>+D15+D16</f>
        <v>10577317</v>
      </c>
      <c r="E14" s="121">
        <f>+E15+E16</f>
        <v>10533329</v>
      </c>
    </row>
    <row r="15" spans="1:6" x14ac:dyDescent="0.25">
      <c r="A15" s="32"/>
      <c r="B15" s="35" t="s">
        <v>194</v>
      </c>
      <c r="C15" s="117">
        <v>21900944</v>
      </c>
      <c r="D15" s="117">
        <v>10577317</v>
      </c>
      <c r="E15" s="117">
        <v>10533329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34284</v>
      </c>
      <c r="D18" s="124">
        <f>+D19+D20</f>
        <v>0</v>
      </c>
      <c r="E18" s="124">
        <f>+E19+E20</f>
        <v>0</v>
      </c>
    </row>
    <row r="19" spans="1:5" x14ac:dyDescent="0.25">
      <c r="A19" s="32"/>
      <c r="B19" s="152" t="s">
        <v>197</v>
      </c>
      <c r="C19" s="125">
        <v>34284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>+D9-D14+D18</f>
        <v>1206722</v>
      </c>
      <c r="E22" s="121">
        <f>+E9-E14+E18</f>
        <v>1250710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>+D22-D12</f>
        <v>1206722</v>
      </c>
      <c r="E23" s="121">
        <f>+E22-E12</f>
        <v>1250710</v>
      </c>
    </row>
    <row r="24" spans="1:5" ht="18" x14ac:dyDescent="0.25">
      <c r="A24" s="32"/>
      <c r="B24" s="34" t="s">
        <v>201</v>
      </c>
      <c r="C24" s="116">
        <f>+C23-C18</f>
        <v>-34284</v>
      </c>
      <c r="D24" s="121">
        <f>+D23-D18</f>
        <v>1206722</v>
      </c>
      <c r="E24" s="121">
        <f>+E23-E18</f>
        <v>1250710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39" t="s">
        <v>202</v>
      </c>
      <c r="B27" s="240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>+D30+D31</f>
        <v>0</v>
      </c>
      <c r="E29" s="116">
        <f>+E30+E31</f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-34284</v>
      </c>
      <c r="D33" s="121">
        <f>+D24+D29</f>
        <v>1206722</v>
      </c>
      <c r="E33" s="121">
        <f>+E24+E29</f>
        <v>1250710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29" t="s">
        <v>202</v>
      </c>
      <c r="B36" s="230"/>
      <c r="C36" s="233" t="s">
        <v>209</v>
      </c>
      <c r="D36" s="233" t="s">
        <v>187</v>
      </c>
      <c r="E36" s="41" t="s">
        <v>188</v>
      </c>
    </row>
    <row r="37" spans="1:5" ht="15.75" thickBot="1" x14ac:dyDescent="0.3">
      <c r="A37" s="231"/>
      <c r="B37" s="232"/>
      <c r="C37" s="234"/>
      <c r="D37" s="234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>+D40+D41</f>
        <v>0</v>
      </c>
      <c r="E39" s="126">
        <f>+E40+E41</f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>+D43+D44</f>
        <v>0</v>
      </c>
      <c r="E42" s="126">
        <f>+E43+E44</f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5"/>
      <c r="B46" s="237" t="s">
        <v>216</v>
      </c>
      <c r="C46" s="223">
        <f>+C39-C42</f>
        <v>0</v>
      </c>
      <c r="D46" s="223">
        <f>+D39-D42</f>
        <v>0</v>
      </c>
      <c r="E46" s="223">
        <f>+E39-E42</f>
        <v>0</v>
      </c>
    </row>
    <row r="47" spans="1:5" ht="15.75" thickBot="1" x14ac:dyDescent="0.3">
      <c r="A47" s="236"/>
      <c r="B47" s="238"/>
      <c r="C47" s="224"/>
      <c r="D47" s="224"/>
      <c r="E47" s="224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29" t="s">
        <v>202</v>
      </c>
      <c r="B49" s="230"/>
      <c r="C49" s="41" t="s">
        <v>185</v>
      </c>
      <c r="D49" s="233" t="s">
        <v>187</v>
      </c>
      <c r="E49" s="41" t="s">
        <v>188</v>
      </c>
    </row>
    <row r="50" spans="1:5" ht="15.75" thickBot="1" x14ac:dyDescent="0.3">
      <c r="A50" s="231"/>
      <c r="B50" s="232"/>
      <c r="C50" s="42" t="s">
        <v>203</v>
      </c>
      <c r="D50" s="234"/>
      <c r="E50" s="42" t="s">
        <v>204</v>
      </c>
    </row>
    <row r="51" spans="1:5" x14ac:dyDescent="0.25">
      <c r="A51" s="227"/>
      <c r="B51" s="228"/>
      <c r="C51" s="44"/>
      <c r="D51" s="44"/>
      <c r="E51" s="44"/>
    </row>
    <row r="52" spans="1:5" x14ac:dyDescent="0.25">
      <c r="A52" s="43"/>
      <c r="B52" s="44" t="s">
        <v>217</v>
      </c>
      <c r="C52" s="129">
        <v>21866660</v>
      </c>
      <c r="D52" s="129">
        <v>11784039</v>
      </c>
      <c r="E52" s="129">
        <v>11784039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>+D54-D55</f>
        <v>0</v>
      </c>
      <c r="E53" s="127">
        <f>+E54-E55</f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21900944</v>
      </c>
      <c r="D57" s="129">
        <v>10577317</v>
      </c>
      <c r="E57" s="129">
        <v>10533329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9">
        <v>34284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>+D52+D53-D57+D59</f>
        <v>1206722</v>
      </c>
      <c r="E61" s="131">
        <f>+E52+E53-E57+E59</f>
        <v>1250710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>+D61-D53</f>
        <v>1206722</v>
      </c>
      <c r="E62" s="131">
        <f>+E61-E53</f>
        <v>1250710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29" t="s">
        <v>202</v>
      </c>
      <c r="B65" s="230"/>
      <c r="C65" s="233" t="s">
        <v>209</v>
      </c>
      <c r="D65" s="233" t="s">
        <v>187</v>
      </c>
      <c r="E65" s="41" t="s">
        <v>188</v>
      </c>
    </row>
    <row r="66" spans="1:5" ht="15.75" thickBot="1" x14ac:dyDescent="0.3">
      <c r="A66" s="231"/>
      <c r="B66" s="232"/>
      <c r="C66" s="234"/>
      <c r="D66" s="234"/>
      <c r="E66" s="42" t="s">
        <v>204</v>
      </c>
    </row>
    <row r="67" spans="1:5" x14ac:dyDescent="0.25">
      <c r="A67" s="227"/>
      <c r="B67" s="228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>+D70-D71</f>
        <v>0</v>
      </c>
      <c r="E69" s="127">
        <f>+E70-E71</f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>+E68+E69-E73+E75</f>
        <v>0</v>
      </c>
    </row>
    <row r="78" spans="1:5" x14ac:dyDescent="0.25">
      <c r="A78" s="235"/>
      <c r="B78" s="237" t="s">
        <v>224</v>
      </c>
      <c r="C78" s="223">
        <f>+C77-C69</f>
        <v>0</v>
      </c>
      <c r="D78" s="223">
        <f>+D77-D69</f>
        <v>0</v>
      </c>
      <c r="E78" s="223">
        <f>+E77-E69</f>
        <v>0</v>
      </c>
    </row>
    <row r="79" spans="1:5" ht="15.75" thickBot="1" x14ac:dyDescent="0.3">
      <c r="A79" s="236"/>
      <c r="B79" s="238"/>
      <c r="C79" s="224"/>
      <c r="D79" s="224"/>
      <c r="E79" s="224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67" workbookViewId="0">
      <selection activeCell="H83" sqref="H83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8" t="s">
        <v>435</v>
      </c>
      <c r="B1" s="189"/>
      <c r="C1" s="189"/>
      <c r="D1" s="189"/>
      <c r="E1" s="189"/>
      <c r="F1" s="189"/>
      <c r="G1" s="189"/>
      <c r="H1" s="189"/>
      <c r="I1" s="190"/>
    </row>
    <row r="2" spans="1:9" ht="12" customHeight="1" x14ac:dyDescent="0.25">
      <c r="A2" s="199" t="s">
        <v>226</v>
      </c>
      <c r="B2" s="225"/>
      <c r="C2" s="225"/>
      <c r="D2" s="225"/>
      <c r="E2" s="225"/>
      <c r="F2" s="225"/>
      <c r="G2" s="225"/>
      <c r="H2" s="225"/>
      <c r="I2" s="200"/>
    </row>
    <row r="3" spans="1:9" ht="9" customHeight="1" x14ac:dyDescent="0.25">
      <c r="A3" s="199" t="s">
        <v>464</v>
      </c>
      <c r="B3" s="225"/>
      <c r="C3" s="225"/>
      <c r="D3" s="225"/>
      <c r="E3" s="225"/>
      <c r="F3" s="225"/>
      <c r="G3" s="225"/>
      <c r="H3" s="225"/>
      <c r="I3" s="200"/>
    </row>
    <row r="4" spans="1:9" ht="9.75" customHeight="1" thickBot="1" x14ac:dyDescent="0.3">
      <c r="A4" s="201" t="s">
        <v>1</v>
      </c>
      <c r="B4" s="226"/>
      <c r="C4" s="226"/>
      <c r="D4" s="226"/>
      <c r="E4" s="226"/>
      <c r="F4" s="226"/>
      <c r="G4" s="226"/>
      <c r="H4" s="226"/>
      <c r="I4" s="202"/>
    </row>
    <row r="5" spans="1:9" ht="15.75" thickBot="1" x14ac:dyDescent="0.3">
      <c r="A5" s="188"/>
      <c r="B5" s="189"/>
      <c r="C5" s="190"/>
      <c r="D5" s="213" t="s">
        <v>227</v>
      </c>
      <c r="E5" s="214"/>
      <c r="F5" s="214"/>
      <c r="G5" s="214"/>
      <c r="H5" s="215"/>
      <c r="I5" s="233" t="s">
        <v>228</v>
      </c>
    </row>
    <row r="6" spans="1:9" x14ac:dyDescent="0.25">
      <c r="A6" s="199" t="s">
        <v>202</v>
      </c>
      <c r="B6" s="225"/>
      <c r="C6" s="200"/>
      <c r="D6" s="233" t="s">
        <v>230</v>
      </c>
      <c r="E6" s="221" t="s">
        <v>231</v>
      </c>
      <c r="F6" s="233" t="s">
        <v>232</v>
      </c>
      <c r="G6" s="233" t="s">
        <v>187</v>
      </c>
      <c r="H6" s="233" t="s">
        <v>233</v>
      </c>
      <c r="I6" s="262"/>
    </row>
    <row r="7" spans="1:9" ht="15.75" thickBot="1" x14ac:dyDescent="0.3">
      <c r="A7" s="201" t="s">
        <v>229</v>
      </c>
      <c r="B7" s="226"/>
      <c r="C7" s="202"/>
      <c r="D7" s="234"/>
      <c r="E7" s="222"/>
      <c r="F7" s="234"/>
      <c r="G7" s="234"/>
      <c r="H7" s="234"/>
      <c r="I7" s="234"/>
    </row>
    <row r="8" spans="1:9" ht="6.75" customHeight="1" x14ac:dyDescent="0.25">
      <c r="A8" s="259"/>
      <c r="B8" s="260"/>
      <c r="C8" s="261"/>
      <c r="D8" s="141"/>
      <c r="E8" s="148"/>
      <c r="F8" s="141"/>
      <c r="G8" s="148"/>
      <c r="H8" s="141"/>
      <c r="I8" s="148"/>
    </row>
    <row r="9" spans="1:9" x14ac:dyDescent="0.25">
      <c r="A9" s="248" t="s">
        <v>234</v>
      </c>
      <c r="B9" s="249"/>
      <c r="C9" s="263"/>
      <c r="D9" s="141"/>
      <c r="E9" s="62"/>
      <c r="F9" s="141"/>
      <c r="G9" s="62"/>
      <c r="H9" s="141"/>
      <c r="I9" s="62"/>
    </row>
    <row r="10" spans="1:9" x14ac:dyDescent="0.25">
      <c r="A10" s="50"/>
      <c r="B10" s="253" t="s">
        <v>235</v>
      </c>
      <c r="C10" s="254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53" t="s">
        <v>236</v>
      </c>
      <c r="C11" s="254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53" t="s">
        <v>237</v>
      </c>
      <c r="C12" s="254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53" t="s">
        <v>238</v>
      </c>
      <c r="C13" s="254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53" t="s">
        <v>239</v>
      </c>
      <c r="C14" s="254"/>
      <c r="D14" s="142">
        <v>0</v>
      </c>
      <c r="E14" s="173">
        <v>43959</v>
      </c>
      <c r="F14" s="173">
        <v>43959</v>
      </c>
      <c r="G14" s="173">
        <v>43959</v>
      </c>
      <c r="H14" s="173">
        <v>43959</v>
      </c>
      <c r="I14" s="173">
        <f t="shared" si="0"/>
        <v>43959</v>
      </c>
    </row>
    <row r="15" spans="1:9" x14ac:dyDescent="0.25">
      <c r="A15" s="50"/>
      <c r="B15" s="253" t="s">
        <v>240</v>
      </c>
      <c r="C15" s="254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53" t="s">
        <v>241</v>
      </c>
      <c r="C16" s="254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58"/>
      <c r="B17" s="92" t="s">
        <v>242</v>
      </c>
      <c r="C17" s="93"/>
      <c r="D17" s="245">
        <f t="shared" ref="D17" si="1">+D19+D20+D21+D22+D23+D24+D25+D26+D27+D28+D29</f>
        <v>21866660</v>
      </c>
      <c r="E17" s="130">
        <f t="shared" ref="E17:I17" si="2">+E19+E20+E21+E22+E23+E24+E25+E26+E27+E28+E29</f>
        <v>0</v>
      </c>
      <c r="F17" s="241">
        <f t="shared" si="2"/>
        <v>21866660</v>
      </c>
      <c r="G17" s="242">
        <f t="shared" si="2"/>
        <v>11740080</v>
      </c>
      <c r="H17" s="241">
        <f t="shared" si="2"/>
        <v>11740080</v>
      </c>
      <c r="I17" s="242">
        <f t="shared" si="2"/>
        <v>-10126580</v>
      </c>
    </row>
    <row r="18" spans="1:9" x14ac:dyDescent="0.25">
      <c r="A18" s="258"/>
      <c r="B18" s="92" t="s">
        <v>243</v>
      </c>
      <c r="C18" s="93"/>
      <c r="D18" s="245"/>
      <c r="E18" s="130"/>
      <c r="F18" s="241"/>
      <c r="G18" s="242"/>
      <c r="H18" s="241"/>
      <c r="I18" s="242"/>
    </row>
    <row r="19" spans="1:9" x14ac:dyDescent="0.25">
      <c r="A19" s="50"/>
      <c r="B19" s="51"/>
      <c r="C19" s="52" t="s">
        <v>244</v>
      </c>
      <c r="D19" s="143">
        <v>21866660</v>
      </c>
      <c r="E19" s="130">
        <v>0</v>
      </c>
      <c r="F19" s="143">
        <v>21866660</v>
      </c>
      <c r="G19" s="139">
        <v>11740080</v>
      </c>
      <c r="H19" s="143">
        <v>11740080</v>
      </c>
      <c r="I19" s="139">
        <f t="shared" si="0"/>
        <v>-10126580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53" t="s">
        <v>255</v>
      </c>
      <c r="C30" s="254"/>
      <c r="D30" s="142">
        <f>+D31+D32+D33+D34+D35</f>
        <v>0</v>
      </c>
      <c r="E30" s="130">
        <f>+E31+E32+E33+E34+E35</f>
        <v>0</v>
      </c>
      <c r="F30" s="142">
        <f>+F31+F32+F33+F34+F35</f>
        <v>0</v>
      </c>
      <c r="G30" s="130">
        <f>+G31+G32+G33+G34+G35</f>
        <v>0</v>
      </c>
      <c r="H30" s="142">
        <f>+H31+H32+H33+H34+H35</f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53" t="s">
        <v>261</v>
      </c>
      <c r="C36" s="254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53" t="s">
        <v>262</v>
      </c>
      <c r="C37" s="254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53" t="s">
        <v>264</v>
      </c>
      <c r="C39" s="254"/>
      <c r="D39" s="142">
        <f>+D40+D41</f>
        <v>0</v>
      </c>
      <c r="E39" s="130">
        <f>+E40+E41</f>
        <v>0</v>
      </c>
      <c r="F39" s="142">
        <f>+F40+F41</f>
        <v>0</v>
      </c>
      <c r="G39" s="130">
        <f>+G40+G41</f>
        <v>0</v>
      </c>
      <c r="H39" s="142">
        <f>+H40+H41</f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48" t="s">
        <v>267</v>
      </c>
      <c r="B43" s="249"/>
      <c r="C43" s="250"/>
      <c r="D43" s="243">
        <f>+D10+D11+D12+D13+D14+D15+D16+D17+D30+D36+D37+D39</f>
        <v>21866660</v>
      </c>
      <c r="E43" s="244">
        <f>+E10+E11+E12+E13+E14++E15+E17+E30+E36+E37+E39</f>
        <v>43959</v>
      </c>
      <c r="F43" s="244">
        <f>+F10+F11+F12+F13+F14++F15+F17+F30+F36+F37+F39</f>
        <v>21910619</v>
      </c>
      <c r="G43" s="244">
        <f>+G10+G11+G12+G13+G14++G15+G17+G30+G36+G37+G39</f>
        <v>11784039</v>
      </c>
      <c r="H43" s="244">
        <f>+H10+H11+H12+H13+H14++H15+H17+H30+H36+H37+H39</f>
        <v>11784039</v>
      </c>
      <c r="I43" s="244">
        <f>+I10+I11+I12+I13+I14++I15+I17+I30+I36+I37+I39</f>
        <v>-10082621</v>
      </c>
    </row>
    <row r="44" spans="1:9" x14ac:dyDescent="0.25">
      <c r="A44" s="248" t="s">
        <v>268</v>
      </c>
      <c r="B44" s="249"/>
      <c r="C44" s="250"/>
      <c r="D44" s="243"/>
      <c r="E44" s="244"/>
      <c r="F44" s="244"/>
      <c r="G44" s="244"/>
      <c r="H44" s="244"/>
      <c r="I44" s="244"/>
    </row>
    <row r="45" spans="1:9" x14ac:dyDescent="0.25">
      <c r="A45" s="248" t="s">
        <v>269</v>
      </c>
      <c r="B45" s="249"/>
      <c r="C45" s="250"/>
      <c r="D45" s="145"/>
      <c r="E45" s="149"/>
      <c r="F45" s="145"/>
      <c r="G45" s="149"/>
      <c r="H45" s="145"/>
      <c r="I45" s="155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48" t="s">
        <v>270</v>
      </c>
      <c r="B47" s="249"/>
      <c r="C47" s="250"/>
      <c r="D47" s="142"/>
      <c r="E47" s="130"/>
      <c r="F47" s="142"/>
      <c r="G47" s="130"/>
      <c r="H47" s="142"/>
      <c r="I47" s="130"/>
    </row>
    <row r="48" spans="1:9" x14ac:dyDescent="0.25">
      <c r="A48" s="50"/>
      <c r="B48" s="253" t="s">
        <v>271</v>
      </c>
      <c r="C48" s="254"/>
      <c r="D48" s="142">
        <f t="shared" ref="D48:I48" si="3">+D49+D50+D51+D52+D53+D54+D55+D56</f>
        <v>0</v>
      </c>
      <c r="E48" s="130">
        <f t="shared" si="3"/>
        <v>0</v>
      </c>
      <c r="F48" s="142">
        <f t="shared" si="3"/>
        <v>0</v>
      </c>
      <c r="G48" s="130">
        <f t="shared" si="3"/>
        <v>0</v>
      </c>
      <c r="H48" s="142">
        <f t="shared" si="3"/>
        <v>0</v>
      </c>
      <c r="I48" s="130">
        <f t="shared" si="3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4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4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4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4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4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4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4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4"/>
        <v>0</v>
      </c>
    </row>
    <row r="57" spans="1:9" x14ac:dyDescent="0.25">
      <c r="A57" s="50"/>
      <c r="B57" s="253" t="s">
        <v>280</v>
      </c>
      <c r="C57" s="254"/>
      <c r="D57" s="142">
        <f t="shared" ref="D57:I57" si="5">+D58+D59+D60+D61</f>
        <v>0</v>
      </c>
      <c r="E57" s="130">
        <f t="shared" si="5"/>
        <v>0</v>
      </c>
      <c r="F57" s="142">
        <f t="shared" si="5"/>
        <v>0</v>
      </c>
      <c r="G57" s="130">
        <f t="shared" si="5"/>
        <v>0</v>
      </c>
      <c r="H57" s="142">
        <f t="shared" si="5"/>
        <v>0</v>
      </c>
      <c r="I57" s="130">
        <f t="shared" si="5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4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4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4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4"/>
        <v>0</v>
      </c>
    </row>
    <row r="62" spans="1:9" x14ac:dyDescent="0.25">
      <c r="A62" s="50"/>
      <c r="B62" s="253" t="s">
        <v>285</v>
      </c>
      <c r="C62" s="254"/>
      <c r="D62" s="142">
        <f t="shared" ref="D62:I62" si="6">+D63+D64</f>
        <v>0</v>
      </c>
      <c r="E62" s="130">
        <f t="shared" si="6"/>
        <v>0</v>
      </c>
      <c r="F62" s="142">
        <f t="shared" si="6"/>
        <v>0</v>
      </c>
      <c r="G62" s="130">
        <f t="shared" si="6"/>
        <v>0</v>
      </c>
      <c r="H62" s="142">
        <f t="shared" si="6"/>
        <v>0</v>
      </c>
      <c r="I62" s="130">
        <f t="shared" si="6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4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4"/>
        <v>0</v>
      </c>
    </row>
    <row r="65" spans="1:9" x14ac:dyDescent="0.25">
      <c r="A65" s="50"/>
      <c r="B65" s="253" t="s">
        <v>288</v>
      </c>
      <c r="C65" s="254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4"/>
        <v>0</v>
      </c>
    </row>
    <row r="66" spans="1:9" x14ac:dyDescent="0.25">
      <c r="A66" s="50"/>
      <c r="B66" s="253" t="s">
        <v>289</v>
      </c>
      <c r="C66" s="254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4"/>
        <v>0</v>
      </c>
    </row>
    <row r="67" spans="1:9" ht="6.75" customHeight="1" x14ac:dyDescent="0.25">
      <c r="A67" s="53"/>
      <c r="B67" s="251"/>
      <c r="C67" s="252"/>
      <c r="D67" s="142"/>
      <c r="E67" s="130"/>
      <c r="F67" s="142"/>
      <c r="G67" s="130"/>
      <c r="H67" s="142"/>
      <c r="I67" s="130"/>
    </row>
    <row r="68" spans="1:9" x14ac:dyDescent="0.25">
      <c r="A68" s="248" t="s">
        <v>290</v>
      </c>
      <c r="B68" s="249"/>
      <c r="C68" s="250"/>
      <c r="D68" s="144">
        <f t="shared" ref="D68:I68" si="7">+D48+D57+D62+D65+D66</f>
        <v>0</v>
      </c>
      <c r="E68" s="132">
        <f t="shared" si="7"/>
        <v>0</v>
      </c>
      <c r="F68" s="144">
        <f t="shared" si="7"/>
        <v>0</v>
      </c>
      <c r="G68" s="132">
        <f t="shared" si="7"/>
        <v>0</v>
      </c>
      <c r="H68" s="144">
        <f t="shared" si="7"/>
        <v>0</v>
      </c>
      <c r="I68" s="132">
        <f t="shared" si="7"/>
        <v>0</v>
      </c>
    </row>
    <row r="69" spans="1:9" ht="6.75" customHeight="1" x14ac:dyDescent="0.25">
      <c r="A69" s="53"/>
      <c r="B69" s="251"/>
      <c r="C69" s="252"/>
      <c r="D69" s="142"/>
      <c r="E69" s="130"/>
      <c r="F69" s="142"/>
      <c r="G69" s="130"/>
      <c r="H69" s="142"/>
      <c r="I69" s="130"/>
    </row>
    <row r="70" spans="1:9" x14ac:dyDescent="0.25">
      <c r="A70" s="248" t="s">
        <v>291</v>
      </c>
      <c r="B70" s="249"/>
      <c r="C70" s="250"/>
      <c r="D70" s="144">
        <f t="shared" ref="D70:I70" si="8">+D71</f>
        <v>0</v>
      </c>
      <c r="E70" s="132">
        <f t="shared" si="8"/>
        <v>0</v>
      </c>
      <c r="F70" s="144">
        <f t="shared" si="8"/>
        <v>0</v>
      </c>
      <c r="G70" s="132">
        <f t="shared" si="8"/>
        <v>0</v>
      </c>
      <c r="H70" s="144">
        <f t="shared" si="8"/>
        <v>0</v>
      </c>
      <c r="I70" s="132">
        <f t="shared" si="8"/>
        <v>0</v>
      </c>
    </row>
    <row r="71" spans="1:9" x14ac:dyDescent="0.25">
      <c r="A71" s="50"/>
      <c r="B71" s="253" t="s">
        <v>292</v>
      </c>
      <c r="C71" s="254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4"/>
        <v>0</v>
      </c>
    </row>
    <row r="72" spans="1:9" ht="3.75" customHeight="1" x14ac:dyDescent="0.25">
      <c r="A72" s="53"/>
      <c r="B72" s="251"/>
      <c r="C72" s="252"/>
      <c r="D72" s="142"/>
      <c r="E72" s="130"/>
      <c r="F72" s="142"/>
      <c r="G72" s="130"/>
      <c r="H72" s="142"/>
      <c r="I72" s="130"/>
    </row>
    <row r="73" spans="1:9" x14ac:dyDescent="0.25">
      <c r="A73" s="248" t="s">
        <v>293</v>
      </c>
      <c r="B73" s="249"/>
      <c r="C73" s="250"/>
      <c r="D73" s="146">
        <f t="shared" ref="D73:I73" si="9">+D43+D68+D70</f>
        <v>21866660</v>
      </c>
      <c r="E73" s="138">
        <f t="shared" si="9"/>
        <v>43959</v>
      </c>
      <c r="F73" s="146">
        <f t="shared" si="9"/>
        <v>21910619</v>
      </c>
      <c r="G73" s="138">
        <f t="shared" si="9"/>
        <v>11784039</v>
      </c>
      <c r="H73" s="146">
        <f t="shared" si="9"/>
        <v>11784039</v>
      </c>
      <c r="I73" s="138">
        <f t="shared" si="9"/>
        <v>-10082621</v>
      </c>
    </row>
    <row r="74" spans="1:9" ht="4.5" customHeight="1" x14ac:dyDescent="0.25">
      <c r="A74" s="53"/>
      <c r="B74" s="251"/>
      <c r="C74" s="252"/>
      <c r="D74" s="142"/>
      <c r="E74" s="130"/>
      <c r="F74" s="142"/>
      <c r="G74" s="130"/>
      <c r="H74" s="142"/>
      <c r="I74" s="130"/>
    </row>
    <row r="75" spans="1:9" x14ac:dyDescent="0.25">
      <c r="A75" s="50"/>
      <c r="B75" s="255" t="s">
        <v>294</v>
      </c>
      <c r="C75" s="250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6" t="s">
        <v>295</v>
      </c>
      <c r="C76" s="257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6" t="s">
        <v>296</v>
      </c>
      <c r="C77" s="257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5" t="s">
        <v>297</v>
      </c>
      <c r="C78" s="250"/>
      <c r="D78" s="144">
        <f t="shared" ref="D78:I78" si="10">+D76+D77</f>
        <v>0</v>
      </c>
      <c r="E78" s="132">
        <f t="shared" si="10"/>
        <v>0</v>
      </c>
      <c r="F78" s="144">
        <f t="shared" si="10"/>
        <v>0</v>
      </c>
      <c r="G78" s="132">
        <f t="shared" si="10"/>
        <v>0</v>
      </c>
      <c r="H78" s="144">
        <f t="shared" si="10"/>
        <v>0</v>
      </c>
      <c r="I78" s="132">
        <f t="shared" si="10"/>
        <v>0</v>
      </c>
    </row>
    <row r="79" spans="1:9" ht="3.75" customHeight="1" thickBot="1" x14ac:dyDescent="0.3">
      <c r="A79" s="57"/>
      <c r="B79" s="246"/>
      <c r="C79" s="247"/>
      <c r="D79" s="147"/>
      <c r="E79" s="98"/>
      <c r="F79" s="147"/>
      <c r="G79" s="98"/>
      <c r="H79" s="147"/>
      <c r="I79" s="98"/>
    </row>
  </sheetData>
  <mergeCells count="61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F17:F18"/>
    <mergeCell ref="G17:G18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workbookViewId="0">
      <selection sqref="A1:H1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8" t="s">
        <v>437</v>
      </c>
      <c r="B1" s="189"/>
      <c r="C1" s="189"/>
      <c r="D1" s="189"/>
      <c r="E1" s="189"/>
      <c r="F1" s="189"/>
      <c r="G1" s="189"/>
      <c r="H1" s="264"/>
    </row>
    <row r="2" spans="1:8" x14ac:dyDescent="0.25">
      <c r="A2" s="199" t="s">
        <v>298</v>
      </c>
      <c r="B2" s="225"/>
      <c r="C2" s="225"/>
      <c r="D2" s="225"/>
      <c r="E2" s="225"/>
      <c r="F2" s="225"/>
      <c r="G2" s="225"/>
      <c r="H2" s="265"/>
    </row>
    <row r="3" spans="1:8" x14ac:dyDescent="0.25">
      <c r="A3" s="199" t="s">
        <v>299</v>
      </c>
      <c r="B3" s="225"/>
      <c r="C3" s="225"/>
      <c r="D3" s="225"/>
      <c r="E3" s="225"/>
      <c r="F3" s="225"/>
      <c r="G3" s="225"/>
      <c r="H3" s="265"/>
    </row>
    <row r="4" spans="1:8" x14ac:dyDescent="0.25">
      <c r="A4" s="199" t="s">
        <v>464</v>
      </c>
      <c r="B4" s="225"/>
      <c r="C4" s="225"/>
      <c r="D4" s="225"/>
      <c r="E4" s="225"/>
      <c r="F4" s="225"/>
      <c r="G4" s="225"/>
      <c r="H4" s="265"/>
    </row>
    <row r="5" spans="1:8" ht="11.25" customHeight="1" thickBot="1" x14ac:dyDescent="0.3">
      <c r="A5" s="201" t="s">
        <v>1</v>
      </c>
      <c r="B5" s="226"/>
      <c r="C5" s="226"/>
      <c r="D5" s="226"/>
      <c r="E5" s="226"/>
      <c r="F5" s="226"/>
      <c r="G5" s="226"/>
      <c r="H5" s="266"/>
    </row>
    <row r="6" spans="1:8" ht="15.75" thickBot="1" x14ac:dyDescent="0.3">
      <c r="A6" s="188" t="s">
        <v>2</v>
      </c>
      <c r="B6" s="190"/>
      <c r="C6" s="213" t="s">
        <v>300</v>
      </c>
      <c r="D6" s="214"/>
      <c r="E6" s="214"/>
      <c r="F6" s="214"/>
      <c r="G6" s="215"/>
      <c r="H6" s="233" t="s">
        <v>301</v>
      </c>
    </row>
    <row r="7" spans="1:8" ht="18.75" thickBot="1" x14ac:dyDescent="0.3">
      <c r="A7" s="201"/>
      <c r="B7" s="202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34"/>
    </row>
    <row r="8" spans="1:8" x14ac:dyDescent="0.25">
      <c r="A8" s="267" t="s">
        <v>304</v>
      </c>
      <c r="B8" s="268"/>
      <c r="C8" s="138">
        <f>+C9+C17+C27+C37+C47+C57+C61+C70+C74</f>
        <v>21900945</v>
      </c>
      <c r="D8" s="138">
        <f>+D9+D17+D27+D37+D47+D57+D61+D70+D74</f>
        <v>43959</v>
      </c>
      <c r="E8" s="138">
        <f>+E9+E17+E27+E37+E47+E57+E61+E70+E74</f>
        <v>21944903.260000002</v>
      </c>
      <c r="F8" s="138">
        <f>+F9+F17+F27+F37+F47+F57+F61+F70+F74</f>
        <v>10577316</v>
      </c>
      <c r="G8" s="138">
        <f>+G9+G17+G27+G37+G47+G57+G61+G70+G74</f>
        <v>10533329</v>
      </c>
      <c r="H8" s="131">
        <f t="shared" ref="H8:H36" si="0">+E8-F8</f>
        <v>11367587.260000002</v>
      </c>
    </row>
    <row r="9" spans="1:8" x14ac:dyDescent="0.25">
      <c r="A9" s="258" t="s">
        <v>305</v>
      </c>
      <c r="B9" s="269"/>
      <c r="C9" s="139">
        <f>+C10+C11+C12+C13+C14+C15+C16</f>
        <v>18330590</v>
      </c>
      <c r="D9" s="156">
        <v>0</v>
      </c>
      <c r="E9" s="185">
        <f>+E10+E11+E12+E13+E14+E15+E16</f>
        <v>18330590</v>
      </c>
      <c r="F9" s="185">
        <f>+F10+F11+F12+F13+F14+F15+F16</f>
        <v>8456210</v>
      </c>
      <c r="G9" s="185">
        <f>+G10+G11+G12+G13+G14+G15+G16</f>
        <v>8451926</v>
      </c>
      <c r="H9" s="174">
        <f t="shared" si="0"/>
        <v>9874380</v>
      </c>
    </row>
    <row r="10" spans="1:8" x14ac:dyDescent="0.25">
      <c r="A10" s="50"/>
      <c r="B10" s="51" t="s">
        <v>306</v>
      </c>
      <c r="C10" s="139">
        <v>7249735</v>
      </c>
      <c r="D10" s="156">
        <v>0</v>
      </c>
      <c r="E10" s="129">
        <v>7249735</v>
      </c>
      <c r="F10" s="129">
        <v>3527207</v>
      </c>
      <c r="G10" s="129">
        <v>3527207</v>
      </c>
      <c r="H10" s="174">
        <f t="shared" si="0"/>
        <v>3722528</v>
      </c>
    </row>
    <row r="11" spans="1:8" x14ac:dyDescent="0.25">
      <c r="A11" s="50"/>
      <c r="B11" s="51" t="s">
        <v>307</v>
      </c>
      <c r="C11" s="130">
        <v>0</v>
      </c>
      <c r="D11" s="156">
        <v>0</v>
      </c>
      <c r="E11" s="127">
        <v>0</v>
      </c>
      <c r="F11" s="127">
        <v>0</v>
      </c>
      <c r="G11" s="127">
        <v>0</v>
      </c>
      <c r="H11" s="127">
        <f t="shared" si="0"/>
        <v>0</v>
      </c>
    </row>
    <row r="12" spans="1:8" x14ac:dyDescent="0.25">
      <c r="A12" s="50"/>
      <c r="B12" s="51" t="s">
        <v>308</v>
      </c>
      <c r="C12" s="139">
        <v>10375855</v>
      </c>
      <c r="D12" s="156">
        <v>0</v>
      </c>
      <c r="E12" s="129">
        <v>10375855</v>
      </c>
      <c r="F12" s="129">
        <v>4513807</v>
      </c>
      <c r="G12" s="129">
        <v>4509523</v>
      </c>
      <c r="H12" s="174">
        <f t="shared" si="0"/>
        <v>5862048</v>
      </c>
    </row>
    <row r="13" spans="1:8" x14ac:dyDescent="0.25">
      <c r="A13" s="50"/>
      <c r="B13" s="51" t="s">
        <v>309</v>
      </c>
      <c r="C13" s="130">
        <v>0</v>
      </c>
      <c r="D13" s="156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1" t="s">
        <v>310</v>
      </c>
      <c r="C14" s="139">
        <v>705000</v>
      </c>
      <c r="D14" s="156">
        <v>0</v>
      </c>
      <c r="E14" s="129">
        <v>705000</v>
      </c>
      <c r="F14" s="129">
        <v>415196</v>
      </c>
      <c r="G14" s="129">
        <v>415196</v>
      </c>
      <c r="H14" s="174">
        <f t="shared" si="0"/>
        <v>289804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9" x14ac:dyDescent="0.25">
      <c r="A17" s="258" t="s">
        <v>313</v>
      </c>
      <c r="B17" s="269"/>
      <c r="C17" s="138">
        <f t="shared" ref="C17:H17" si="1">+C18+C19+C20+C21+C22+C23+C24+C25+C26</f>
        <v>663313</v>
      </c>
      <c r="D17" s="138">
        <f t="shared" si="1"/>
        <v>132813</v>
      </c>
      <c r="E17" s="138">
        <f t="shared" si="1"/>
        <v>796126.26</v>
      </c>
      <c r="F17" s="175">
        <f t="shared" si="1"/>
        <v>629747</v>
      </c>
      <c r="G17" s="138">
        <f t="shared" si="1"/>
        <v>629747</v>
      </c>
      <c r="H17" s="138">
        <f t="shared" si="1"/>
        <v>166379.26</v>
      </c>
    </row>
    <row r="18" spans="1:9" x14ac:dyDescent="0.25">
      <c r="A18" s="50"/>
      <c r="B18" s="51" t="s">
        <v>314</v>
      </c>
      <c r="C18" s="139">
        <v>211213</v>
      </c>
      <c r="D18" s="154">
        <v>90769</v>
      </c>
      <c r="E18" s="129">
        <v>301982</v>
      </c>
      <c r="F18" s="129">
        <v>260864</v>
      </c>
      <c r="G18" s="129">
        <v>260864</v>
      </c>
      <c r="H18" s="154">
        <f t="shared" si="0"/>
        <v>41118</v>
      </c>
    </row>
    <row r="19" spans="1:9" x14ac:dyDescent="0.25">
      <c r="A19" s="50"/>
      <c r="B19" s="51" t="s">
        <v>315</v>
      </c>
      <c r="C19" s="139">
        <v>53400</v>
      </c>
      <c r="D19" s="154">
        <v>42044</v>
      </c>
      <c r="E19" s="129">
        <v>95444.26</v>
      </c>
      <c r="F19" s="129">
        <v>93203</v>
      </c>
      <c r="G19" s="129">
        <v>93203</v>
      </c>
      <c r="H19" s="154">
        <f t="shared" si="0"/>
        <v>2241.2599999999948</v>
      </c>
    </row>
    <row r="20" spans="1:9" x14ac:dyDescent="0.25">
      <c r="A20" s="50"/>
      <c r="B20" s="51" t="s">
        <v>316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8">
        <f t="shared" si="0"/>
        <v>0</v>
      </c>
      <c r="I20" s="29"/>
    </row>
    <row r="21" spans="1:9" x14ac:dyDescent="0.25">
      <c r="A21" s="50"/>
      <c r="B21" s="51" t="s">
        <v>317</v>
      </c>
      <c r="C21" s="176">
        <v>10600</v>
      </c>
      <c r="D21" s="179">
        <v>0</v>
      </c>
      <c r="E21" s="180">
        <v>10600</v>
      </c>
      <c r="F21" s="177">
        <v>1329</v>
      </c>
      <c r="G21" s="177">
        <v>1329</v>
      </c>
      <c r="H21" s="179">
        <f t="shared" si="0"/>
        <v>9271</v>
      </c>
      <c r="I21" s="29"/>
    </row>
    <row r="22" spans="1:9" x14ac:dyDescent="0.25">
      <c r="A22" s="50"/>
      <c r="B22" s="51" t="s">
        <v>318</v>
      </c>
      <c r="C22" s="176">
        <v>16500</v>
      </c>
      <c r="D22" s="179">
        <v>0</v>
      </c>
      <c r="E22" s="179">
        <v>16500</v>
      </c>
      <c r="F22" s="179">
        <v>8379</v>
      </c>
      <c r="G22" s="179">
        <v>8379</v>
      </c>
      <c r="H22" s="179">
        <f t="shared" si="0"/>
        <v>8121</v>
      </c>
      <c r="I22" s="29"/>
    </row>
    <row r="23" spans="1:9" x14ac:dyDescent="0.25">
      <c r="A23" s="50"/>
      <c r="B23" s="51" t="s">
        <v>319</v>
      </c>
      <c r="C23" s="176">
        <v>310000</v>
      </c>
      <c r="D23" s="178">
        <v>0</v>
      </c>
      <c r="E23" s="179">
        <v>310000</v>
      </c>
      <c r="F23" s="179">
        <v>261467</v>
      </c>
      <c r="G23" s="179">
        <v>261467</v>
      </c>
      <c r="H23" s="179">
        <f t="shared" si="0"/>
        <v>48533</v>
      </c>
      <c r="I23" s="29"/>
    </row>
    <row r="24" spans="1:9" x14ac:dyDescent="0.25">
      <c r="A24" s="50"/>
      <c r="B24" s="51" t="s">
        <v>320</v>
      </c>
      <c r="C24" s="176">
        <v>15000</v>
      </c>
      <c r="D24" s="179">
        <v>0</v>
      </c>
      <c r="E24" s="179">
        <v>15000</v>
      </c>
      <c r="F24" s="179">
        <v>0</v>
      </c>
      <c r="G24" s="179">
        <v>0</v>
      </c>
      <c r="H24" s="179">
        <f t="shared" si="0"/>
        <v>15000</v>
      </c>
      <c r="I24" s="29"/>
    </row>
    <row r="25" spans="1:9" x14ac:dyDescent="0.25">
      <c r="A25" s="50"/>
      <c r="B25" s="51" t="s">
        <v>321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f t="shared" si="0"/>
        <v>0</v>
      </c>
      <c r="I25" s="29"/>
    </row>
    <row r="26" spans="1:9" x14ac:dyDescent="0.25">
      <c r="A26" s="50"/>
      <c r="B26" s="51" t="s">
        <v>322</v>
      </c>
      <c r="C26" s="176">
        <v>46600</v>
      </c>
      <c r="D26" s="179">
        <v>0</v>
      </c>
      <c r="E26" s="180">
        <v>46600</v>
      </c>
      <c r="F26" s="178">
        <v>4505</v>
      </c>
      <c r="G26" s="178">
        <v>4505</v>
      </c>
      <c r="H26" s="179">
        <f t="shared" si="0"/>
        <v>42095</v>
      </c>
      <c r="I26" s="29"/>
    </row>
    <row r="27" spans="1:9" x14ac:dyDescent="0.25">
      <c r="A27" s="258" t="s">
        <v>323</v>
      </c>
      <c r="B27" s="269"/>
      <c r="C27" s="175">
        <f t="shared" ref="C27:H27" si="2">+C28+C29+C30+C31+C32+C33+C34+C35+C36</f>
        <v>2907042</v>
      </c>
      <c r="D27" s="181">
        <f t="shared" si="2"/>
        <v>-115824</v>
      </c>
      <c r="E27" s="175">
        <f t="shared" si="2"/>
        <v>2791217</v>
      </c>
      <c r="F27" s="175">
        <f t="shared" si="2"/>
        <v>1464389</v>
      </c>
      <c r="G27" s="175">
        <f t="shared" si="2"/>
        <v>1424686</v>
      </c>
      <c r="H27" s="182">
        <f t="shared" si="2"/>
        <v>1326828</v>
      </c>
      <c r="I27" s="29"/>
    </row>
    <row r="28" spans="1:9" x14ac:dyDescent="0.25">
      <c r="A28" s="50"/>
      <c r="B28" s="51" t="s">
        <v>324</v>
      </c>
      <c r="C28" s="176">
        <v>317971</v>
      </c>
      <c r="D28" s="179">
        <v>-12101</v>
      </c>
      <c r="E28" s="180">
        <v>305869</v>
      </c>
      <c r="F28" s="180">
        <v>121867</v>
      </c>
      <c r="G28" s="180">
        <v>121867</v>
      </c>
      <c r="H28" s="179">
        <f t="shared" si="0"/>
        <v>184002</v>
      </c>
      <c r="I28" s="29"/>
    </row>
    <row r="29" spans="1:9" x14ac:dyDescent="0.25">
      <c r="A29" s="50"/>
      <c r="B29" s="51" t="s">
        <v>325</v>
      </c>
      <c r="C29" s="176">
        <v>852800</v>
      </c>
      <c r="D29" s="179">
        <v>0</v>
      </c>
      <c r="E29" s="180">
        <v>852800</v>
      </c>
      <c r="F29" s="180">
        <v>454254</v>
      </c>
      <c r="G29" s="180">
        <v>454254</v>
      </c>
      <c r="H29" s="179">
        <f t="shared" si="0"/>
        <v>398546</v>
      </c>
      <c r="I29" s="29"/>
    </row>
    <row r="30" spans="1:9" x14ac:dyDescent="0.25">
      <c r="A30" s="50"/>
      <c r="B30" s="51" t="s">
        <v>326</v>
      </c>
      <c r="C30" s="176">
        <v>323900</v>
      </c>
      <c r="D30" s="179">
        <v>-213293</v>
      </c>
      <c r="E30" s="180">
        <v>110607</v>
      </c>
      <c r="F30" s="180">
        <v>18940</v>
      </c>
      <c r="G30" s="180">
        <v>18940</v>
      </c>
      <c r="H30" s="179">
        <f t="shared" si="0"/>
        <v>91667</v>
      </c>
      <c r="I30" s="29"/>
    </row>
    <row r="31" spans="1:9" x14ac:dyDescent="0.25">
      <c r="A31" s="50"/>
      <c r="B31" s="51" t="s">
        <v>327</v>
      </c>
      <c r="C31" s="176">
        <v>249500</v>
      </c>
      <c r="D31" s="179">
        <v>306</v>
      </c>
      <c r="E31" s="180">
        <v>249806</v>
      </c>
      <c r="F31" s="180">
        <v>103242</v>
      </c>
      <c r="G31" s="180">
        <v>103242</v>
      </c>
      <c r="H31" s="179">
        <f t="shared" si="0"/>
        <v>146564</v>
      </c>
      <c r="I31" s="29"/>
    </row>
    <row r="32" spans="1:9" x14ac:dyDescent="0.25">
      <c r="A32" s="50"/>
      <c r="B32" s="51" t="s">
        <v>328</v>
      </c>
      <c r="C32" s="139">
        <v>116000</v>
      </c>
      <c r="D32" s="154">
        <v>64433</v>
      </c>
      <c r="E32" s="129">
        <v>180433</v>
      </c>
      <c r="F32" s="129">
        <v>149669</v>
      </c>
      <c r="G32" s="129">
        <v>149669</v>
      </c>
      <c r="H32" s="154">
        <f t="shared" si="0"/>
        <v>30764</v>
      </c>
    </row>
    <row r="33" spans="1:8" x14ac:dyDescent="0.25">
      <c r="A33" s="50"/>
      <c r="B33" s="51" t="s">
        <v>329</v>
      </c>
      <c r="C33" s="139">
        <v>153500</v>
      </c>
      <c r="D33" s="154">
        <v>32800</v>
      </c>
      <c r="E33" s="129">
        <v>186300</v>
      </c>
      <c r="F33" s="178">
        <v>177000</v>
      </c>
      <c r="G33" s="178">
        <v>177000</v>
      </c>
      <c r="H33" s="154">
        <f t="shared" si="0"/>
        <v>9300</v>
      </c>
    </row>
    <row r="34" spans="1:8" x14ac:dyDescent="0.25">
      <c r="A34" s="50"/>
      <c r="B34" s="51" t="s">
        <v>330</v>
      </c>
      <c r="C34" s="139">
        <v>75160</v>
      </c>
      <c r="D34" s="154">
        <v>65997</v>
      </c>
      <c r="E34" s="129">
        <v>141157</v>
      </c>
      <c r="F34" s="129">
        <v>126157</v>
      </c>
      <c r="G34" s="129">
        <v>126157</v>
      </c>
      <c r="H34" s="154">
        <f t="shared" si="0"/>
        <v>15000</v>
      </c>
    </row>
    <row r="35" spans="1:8" x14ac:dyDescent="0.25">
      <c r="A35" s="50"/>
      <c r="B35" s="51" t="s">
        <v>331</v>
      </c>
      <c r="C35" s="139">
        <v>138648</v>
      </c>
      <c r="D35" s="154">
        <v>-53966</v>
      </c>
      <c r="E35" s="129">
        <v>84682</v>
      </c>
      <c r="F35" s="129">
        <v>52661</v>
      </c>
      <c r="G35" s="129">
        <v>52661</v>
      </c>
      <c r="H35" s="154">
        <f t="shared" si="0"/>
        <v>32021</v>
      </c>
    </row>
    <row r="36" spans="1:8" x14ac:dyDescent="0.25">
      <c r="A36" s="50"/>
      <c r="B36" s="51" t="s">
        <v>332</v>
      </c>
      <c r="C36" s="139">
        <v>679563</v>
      </c>
      <c r="D36" s="154">
        <v>0</v>
      </c>
      <c r="E36" s="129">
        <v>679563</v>
      </c>
      <c r="F36" s="129">
        <v>260599</v>
      </c>
      <c r="G36" s="129">
        <v>220896</v>
      </c>
      <c r="H36" s="154">
        <f t="shared" si="0"/>
        <v>418964</v>
      </c>
    </row>
    <row r="37" spans="1:8" ht="22.5" customHeight="1" x14ac:dyDescent="0.25">
      <c r="A37" s="270" t="s">
        <v>333</v>
      </c>
      <c r="B37" s="271"/>
      <c r="C37" s="132">
        <f t="shared" ref="C37:H37" si="3">+C38+C39+C40+C41+C42+C43+C44+C45+C46</f>
        <v>0</v>
      </c>
      <c r="D37" s="132">
        <f t="shared" si="3"/>
        <v>0</v>
      </c>
      <c r="E37" s="132">
        <f t="shared" si="3"/>
        <v>0</v>
      </c>
      <c r="F37" s="132">
        <f t="shared" si="3"/>
        <v>0</v>
      </c>
      <c r="G37" s="132">
        <f t="shared" si="3"/>
        <v>0</v>
      </c>
      <c r="H37" s="132">
        <f t="shared" si="3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4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4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4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4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4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4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4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4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4"/>
        <v>0</v>
      </c>
    </row>
    <row r="47" spans="1:8" x14ac:dyDescent="0.25">
      <c r="A47" s="258" t="s">
        <v>343</v>
      </c>
      <c r="B47" s="269"/>
      <c r="C47" s="130">
        <f t="shared" ref="C47:H47" si="5">+C48+C49+C50+C51+C52+C53+C54+C55+C56</f>
        <v>0</v>
      </c>
      <c r="D47" s="138">
        <f t="shared" si="5"/>
        <v>26970</v>
      </c>
      <c r="E47" s="138">
        <f t="shared" si="5"/>
        <v>26970</v>
      </c>
      <c r="F47" s="138">
        <f t="shared" si="5"/>
        <v>26970</v>
      </c>
      <c r="G47" s="138">
        <f t="shared" si="5"/>
        <v>26970</v>
      </c>
      <c r="H47" s="127">
        <f t="shared" si="5"/>
        <v>0</v>
      </c>
    </row>
    <row r="48" spans="1:8" x14ac:dyDescent="0.25">
      <c r="A48" s="50"/>
      <c r="B48" s="51" t="s">
        <v>344</v>
      </c>
      <c r="C48" s="130">
        <v>0</v>
      </c>
      <c r="D48" s="154">
        <v>26970</v>
      </c>
      <c r="E48" s="129">
        <v>26970</v>
      </c>
      <c r="F48" s="129">
        <v>26970</v>
      </c>
      <c r="G48" s="129">
        <v>26970</v>
      </c>
      <c r="H48" s="127">
        <f t="shared" si="4"/>
        <v>0</v>
      </c>
    </row>
    <row r="49" spans="1:8" x14ac:dyDescent="0.25">
      <c r="A49" s="50"/>
      <c r="B49" s="51" t="s">
        <v>345</v>
      </c>
      <c r="C49" s="130">
        <v>0</v>
      </c>
      <c r="D49" s="157">
        <v>0</v>
      </c>
      <c r="E49" s="130">
        <v>0</v>
      </c>
      <c r="F49" s="130">
        <v>0</v>
      </c>
      <c r="G49" s="174">
        <v>0</v>
      </c>
      <c r="H49" s="127">
        <f t="shared" si="4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4"/>
        <v>0</v>
      </c>
    </row>
    <row r="51" spans="1:8" x14ac:dyDescent="0.25">
      <c r="A51" s="50"/>
      <c r="B51" s="51" t="s">
        <v>347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  <c r="H51" s="154">
        <f t="shared" si="4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4"/>
        <v>0</v>
      </c>
    </row>
    <row r="53" spans="1:8" x14ac:dyDescent="0.25">
      <c r="A53" s="50"/>
      <c r="B53" s="51" t="s">
        <v>349</v>
      </c>
      <c r="C53" s="130">
        <v>0</v>
      </c>
      <c r="D53" s="157">
        <v>0</v>
      </c>
      <c r="E53" s="130">
        <v>0</v>
      </c>
      <c r="F53" s="130">
        <v>0</v>
      </c>
      <c r="G53" s="130">
        <v>0</v>
      </c>
      <c r="H53" s="127">
        <f t="shared" si="4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4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4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4"/>
        <v>0</v>
      </c>
    </row>
    <row r="57" spans="1:8" x14ac:dyDescent="0.25">
      <c r="A57" s="258" t="s">
        <v>353</v>
      </c>
      <c r="B57" s="269"/>
      <c r="C57" s="132">
        <f t="shared" ref="C57:H57" si="6">+C58+C59+C60</f>
        <v>0</v>
      </c>
      <c r="D57" s="132">
        <f t="shared" si="6"/>
        <v>0</v>
      </c>
      <c r="E57" s="132">
        <f t="shared" si="6"/>
        <v>0</v>
      </c>
      <c r="F57" s="132">
        <f t="shared" si="6"/>
        <v>0</v>
      </c>
      <c r="G57" s="132">
        <f t="shared" si="6"/>
        <v>0</v>
      </c>
      <c r="H57" s="132">
        <f t="shared" si="6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4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4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4"/>
        <v>0</v>
      </c>
    </row>
    <row r="61" spans="1:8" x14ac:dyDescent="0.25">
      <c r="A61" s="258" t="s">
        <v>357</v>
      </c>
      <c r="B61" s="269"/>
      <c r="C61" s="132">
        <f t="shared" ref="C61:H61" si="7">+C62+C63+C64+C65+C66+C68+C66+C69</f>
        <v>0</v>
      </c>
      <c r="D61" s="132">
        <f t="shared" si="7"/>
        <v>0</v>
      </c>
      <c r="E61" s="132">
        <f t="shared" si="7"/>
        <v>0</v>
      </c>
      <c r="F61" s="132">
        <f t="shared" si="7"/>
        <v>0</v>
      </c>
      <c r="G61" s="132">
        <f t="shared" si="7"/>
        <v>0</v>
      </c>
      <c r="H61" s="132">
        <f t="shared" si="7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4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4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4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4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4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4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4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4"/>
        <v>0</v>
      </c>
    </row>
    <row r="70" spans="1:8" x14ac:dyDescent="0.25">
      <c r="A70" s="258" t="s">
        <v>366</v>
      </c>
      <c r="B70" s="269"/>
      <c r="C70" s="132">
        <f t="shared" ref="C70:H70" si="8">+C71+C72+C73</f>
        <v>0</v>
      </c>
      <c r="D70" s="132">
        <f t="shared" si="8"/>
        <v>0</v>
      </c>
      <c r="E70" s="132">
        <f t="shared" si="8"/>
        <v>0</v>
      </c>
      <c r="F70" s="132">
        <f t="shared" si="8"/>
        <v>0</v>
      </c>
      <c r="G70" s="132">
        <f t="shared" si="8"/>
        <v>0</v>
      </c>
      <c r="H70" s="132">
        <f t="shared" si="8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4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4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4"/>
        <v>0</v>
      </c>
    </row>
    <row r="74" spans="1:8" x14ac:dyDescent="0.25">
      <c r="A74" s="258" t="s">
        <v>370</v>
      </c>
      <c r="B74" s="269"/>
      <c r="C74" s="132">
        <f t="shared" ref="C74:H74" si="9">+C75+C76+C77+C78+C79+C80+C81</f>
        <v>0</v>
      </c>
      <c r="D74" s="132">
        <f t="shared" si="9"/>
        <v>0</v>
      </c>
      <c r="E74" s="132">
        <f t="shared" si="9"/>
        <v>0</v>
      </c>
      <c r="F74" s="132">
        <f t="shared" si="9"/>
        <v>0</v>
      </c>
      <c r="G74" s="132">
        <f t="shared" si="9"/>
        <v>0</v>
      </c>
      <c r="H74" s="132">
        <f t="shared" si="9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4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4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4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4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4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4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4"/>
        <v>0</v>
      </c>
    </row>
    <row r="82" spans="1:8" ht="3.75" customHeight="1" thickBot="1" x14ac:dyDescent="0.3">
      <c r="A82" s="272"/>
      <c r="B82" s="273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74"/>
      <c r="B84" s="275"/>
      <c r="C84" s="276">
        <f t="shared" ref="C84:H84" si="10">+C86+C94+C104+C114+C124+C134+C138+C147+C151</f>
        <v>0</v>
      </c>
      <c r="D84" s="276">
        <f t="shared" si="10"/>
        <v>0</v>
      </c>
      <c r="E84" s="276">
        <f t="shared" si="10"/>
        <v>0</v>
      </c>
      <c r="F84" s="276">
        <f t="shared" si="10"/>
        <v>0</v>
      </c>
      <c r="G84" s="276">
        <f t="shared" si="10"/>
        <v>0</v>
      </c>
      <c r="H84" s="276">
        <f t="shared" si="10"/>
        <v>0</v>
      </c>
    </row>
    <row r="85" spans="1:8" x14ac:dyDescent="0.25">
      <c r="A85" s="248" t="s">
        <v>440</v>
      </c>
      <c r="B85" s="263"/>
      <c r="C85" s="223"/>
      <c r="D85" s="223"/>
      <c r="E85" s="223"/>
      <c r="F85" s="223"/>
      <c r="G85" s="223"/>
      <c r="H85" s="223"/>
    </row>
    <row r="86" spans="1:8" x14ac:dyDescent="0.25">
      <c r="A86" s="258" t="s">
        <v>305</v>
      </c>
      <c r="B86" s="269"/>
      <c r="C86" s="130">
        <f t="shared" ref="C86:H86" si="11">+C87+C88+C89+C90+C91+C92+C93</f>
        <v>0</v>
      </c>
      <c r="D86" s="130">
        <f t="shared" si="11"/>
        <v>0</v>
      </c>
      <c r="E86" s="130">
        <f t="shared" si="11"/>
        <v>0</v>
      </c>
      <c r="F86" s="130">
        <f t="shared" si="11"/>
        <v>0</v>
      </c>
      <c r="G86" s="130">
        <f t="shared" si="11"/>
        <v>0</v>
      </c>
      <c r="H86" s="130">
        <f t="shared" si="11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2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2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2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2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2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2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2"/>
        <v>0</v>
      </c>
    </row>
    <row r="94" spans="1:8" x14ac:dyDescent="0.25">
      <c r="A94" s="258" t="s">
        <v>313</v>
      </c>
      <c r="B94" s="269"/>
      <c r="C94" s="130">
        <f t="shared" ref="C94:H94" si="13">+C95+C96+C97+C98+C99+C100+C101+C102+C103</f>
        <v>0</v>
      </c>
      <c r="D94" s="130">
        <f t="shared" si="13"/>
        <v>0</v>
      </c>
      <c r="E94" s="130">
        <f t="shared" si="13"/>
        <v>0</v>
      </c>
      <c r="F94" s="130">
        <f t="shared" si="13"/>
        <v>0</v>
      </c>
      <c r="G94" s="130">
        <f t="shared" si="13"/>
        <v>0</v>
      </c>
      <c r="H94" s="130">
        <f t="shared" si="13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2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2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2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2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2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2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2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2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2"/>
        <v>0</v>
      </c>
    </row>
    <row r="104" spans="1:8" x14ac:dyDescent="0.25">
      <c r="A104" s="258" t="s">
        <v>323</v>
      </c>
      <c r="B104" s="269"/>
      <c r="C104" s="130">
        <f t="shared" ref="C104:H104" si="14">+C105+C106+C107+C108+C109+C110+C111+C112+C113</f>
        <v>0</v>
      </c>
      <c r="D104" s="130">
        <f t="shared" si="14"/>
        <v>0</v>
      </c>
      <c r="E104" s="130">
        <f t="shared" si="14"/>
        <v>0</v>
      </c>
      <c r="F104" s="130">
        <f t="shared" si="14"/>
        <v>0</v>
      </c>
      <c r="G104" s="130">
        <f t="shared" si="14"/>
        <v>0</v>
      </c>
      <c r="H104" s="130">
        <f t="shared" si="14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2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2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2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2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2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2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2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2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2"/>
        <v>0</v>
      </c>
    </row>
    <row r="114" spans="1:8" ht="21" customHeight="1" x14ac:dyDescent="0.25">
      <c r="A114" s="270" t="s">
        <v>333</v>
      </c>
      <c r="B114" s="271"/>
      <c r="C114" s="130">
        <f t="shared" ref="C114:H114" si="15">+C115+C116+C117+C118+C119+C120+C121+C122+C123</f>
        <v>0</v>
      </c>
      <c r="D114" s="130">
        <f t="shared" si="15"/>
        <v>0</v>
      </c>
      <c r="E114" s="130">
        <f t="shared" si="15"/>
        <v>0</v>
      </c>
      <c r="F114" s="130">
        <f t="shared" si="15"/>
        <v>0</v>
      </c>
      <c r="G114" s="130">
        <f t="shared" si="15"/>
        <v>0</v>
      </c>
      <c r="H114" s="130">
        <f t="shared" si="15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2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2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2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2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2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2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2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2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2"/>
        <v>0</v>
      </c>
    </row>
    <row r="124" spans="1:8" x14ac:dyDescent="0.25">
      <c r="A124" s="258" t="s">
        <v>343</v>
      </c>
      <c r="B124" s="269"/>
      <c r="C124" s="130">
        <f t="shared" ref="C124:H124" si="16">+C125+C126+C127+C128+C129+C130+C131+C132+C133</f>
        <v>0</v>
      </c>
      <c r="D124" s="130">
        <f t="shared" si="16"/>
        <v>0</v>
      </c>
      <c r="E124" s="130">
        <f t="shared" si="16"/>
        <v>0</v>
      </c>
      <c r="F124" s="130">
        <f t="shared" si="16"/>
        <v>0</v>
      </c>
      <c r="G124" s="130">
        <f t="shared" si="16"/>
        <v>0</v>
      </c>
      <c r="H124" s="130">
        <f t="shared" si="16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2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2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2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2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2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2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2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2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2"/>
        <v>0</v>
      </c>
    </row>
    <row r="134" spans="1:8" x14ac:dyDescent="0.25">
      <c r="A134" s="258" t="s">
        <v>353</v>
      </c>
      <c r="B134" s="269"/>
      <c r="C134" s="130">
        <f t="shared" ref="C134:H134" si="17">+C135+C136+C137</f>
        <v>0</v>
      </c>
      <c r="D134" s="130">
        <f t="shared" si="17"/>
        <v>0</v>
      </c>
      <c r="E134" s="130">
        <f t="shared" si="17"/>
        <v>0</v>
      </c>
      <c r="F134" s="130">
        <f t="shared" si="17"/>
        <v>0</v>
      </c>
      <c r="G134" s="130">
        <f t="shared" si="17"/>
        <v>0</v>
      </c>
      <c r="H134" s="130">
        <f t="shared" si="17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2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2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2"/>
        <v>0</v>
      </c>
    </row>
    <row r="138" spans="1:8" x14ac:dyDescent="0.25">
      <c r="A138" s="258" t="s">
        <v>357</v>
      </c>
      <c r="B138" s="269"/>
      <c r="C138" s="130">
        <f t="shared" ref="C138:H138" si="18">+C139+C140+C141+C142+C143+C144+C145+C146</f>
        <v>0</v>
      </c>
      <c r="D138" s="130">
        <f t="shared" si="18"/>
        <v>0</v>
      </c>
      <c r="E138" s="130">
        <f t="shared" si="18"/>
        <v>0</v>
      </c>
      <c r="F138" s="130">
        <f t="shared" si="18"/>
        <v>0</v>
      </c>
      <c r="G138" s="130">
        <f t="shared" si="18"/>
        <v>0</v>
      </c>
      <c r="H138" s="130">
        <f t="shared" si="18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2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2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2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2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2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2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2"/>
        <v>0</v>
      </c>
    </row>
    <row r="147" spans="1:8" x14ac:dyDescent="0.25">
      <c r="A147" s="258" t="s">
        <v>366</v>
      </c>
      <c r="B147" s="269"/>
      <c r="C147" s="130">
        <f t="shared" ref="C147:H147" si="19">+C148+C149+C150</f>
        <v>0</v>
      </c>
      <c r="D147" s="130">
        <f t="shared" si="19"/>
        <v>0</v>
      </c>
      <c r="E147" s="130">
        <f t="shared" si="19"/>
        <v>0</v>
      </c>
      <c r="F147" s="130">
        <f t="shared" si="19"/>
        <v>0</v>
      </c>
      <c r="G147" s="130">
        <f t="shared" si="19"/>
        <v>0</v>
      </c>
      <c r="H147" s="130">
        <f t="shared" si="19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2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2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2"/>
        <v>0</v>
      </c>
    </row>
    <row r="151" spans="1:8" x14ac:dyDescent="0.25">
      <c r="A151" s="258" t="s">
        <v>370</v>
      </c>
      <c r="B151" s="269"/>
      <c r="C151" s="130">
        <f t="shared" ref="C151:H151" si="20">+C152+C153+C154+C155+C156+C157+C158</f>
        <v>0</v>
      </c>
      <c r="D151" s="130">
        <f t="shared" si="20"/>
        <v>0</v>
      </c>
      <c r="E151" s="130">
        <f t="shared" si="20"/>
        <v>0</v>
      </c>
      <c r="F151" s="130">
        <f t="shared" si="20"/>
        <v>0</v>
      </c>
      <c r="G151" s="130">
        <f t="shared" si="20"/>
        <v>0</v>
      </c>
      <c r="H151" s="130">
        <f t="shared" si="20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2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1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1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1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1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1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1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48" t="s">
        <v>383</v>
      </c>
      <c r="B160" s="263"/>
      <c r="C160" s="138">
        <f t="shared" ref="C160:H160" si="22">+C8+C84</f>
        <v>21900945</v>
      </c>
      <c r="D160" s="138">
        <f t="shared" si="22"/>
        <v>43959</v>
      </c>
      <c r="E160" s="138">
        <f t="shared" si="22"/>
        <v>21944903.260000002</v>
      </c>
      <c r="F160" s="138">
        <f t="shared" si="22"/>
        <v>10577316</v>
      </c>
      <c r="G160" s="138">
        <f t="shared" si="22"/>
        <v>10533329</v>
      </c>
      <c r="H160" s="138">
        <f t="shared" si="22"/>
        <v>11367587.260000002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1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22" sqref="D22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219" t="s">
        <v>437</v>
      </c>
      <c r="B1" s="282"/>
      <c r="C1" s="282"/>
      <c r="D1" s="282"/>
      <c r="E1" s="282"/>
      <c r="F1" s="282"/>
      <c r="G1" s="220"/>
    </row>
    <row r="2" spans="1:7" x14ac:dyDescent="0.25">
      <c r="A2" s="191" t="s">
        <v>298</v>
      </c>
      <c r="B2" s="192"/>
      <c r="C2" s="192"/>
      <c r="D2" s="192"/>
      <c r="E2" s="192"/>
      <c r="F2" s="192"/>
      <c r="G2" s="193"/>
    </row>
    <row r="3" spans="1:7" x14ac:dyDescent="0.25">
      <c r="A3" s="191" t="s">
        <v>378</v>
      </c>
      <c r="B3" s="192"/>
      <c r="C3" s="192"/>
      <c r="D3" s="192"/>
      <c r="E3" s="192"/>
      <c r="F3" s="192"/>
      <c r="G3" s="193"/>
    </row>
    <row r="4" spans="1:7" x14ac:dyDescent="0.25">
      <c r="A4" s="191" t="s">
        <v>464</v>
      </c>
      <c r="B4" s="192"/>
      <c r="C4" s="192"/>
      <c r="D4" s="192"/>
      <c r="E4" s="192"/>
      <c r="F4" s="192"/>
      <c r="G4" s="193"/>
    </row>
    <row r="5" spans="1:7" ht="15.75" thickBot="1" x14ac:dyDescent="0.3">
      <c r="A5" s="194" t="s">
        <v>1</v>
      </c>
      <c r="B5" s="195"/>
      <c r="C5" s="195"/>
      <c r="D5" s="195"/>
      <c r="E5" s="195"/>
      <c r="F5" s="195"/>
      <c r="G5" s="196"/>
    </row>
    <row r="6" spans="1:7" ht="15.75" thickBot="1" x14ac:dyDescent="0.3">
      <c r="A6" s="221" t="s">
        <v>2</v>
      </c>
      <c r="B6" s="216" t="s">
        <v>300</v>
      </c>
      <c r="C6" s="217"/>
      <c r="D6" s="217"/>
      <c r="E6" s="217"/>
      <c r="F6" s="218"/>
      <c r="G6" s="221" t="s">
        <v>301</v>
      </c>
    </row>
    <row r="7" spans="1:7" ht="18.75" thickBot="1" x14ac:dyDescent="0.3">
      <c r="A7" s="222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22"/>
    </row>
    <row r="8" spans="1:7" x14ac:dyDescent="0.25">
      <c r="A8" s="4" t="s">
        <v>379</v>
      </c>
      <c r="B8" s="278">
        <f>+B10+B11+B12+B13+B14+B15+B16+B17+B18+B19+B20+B21+B22+B23</f>
        <v>21900944.850000001</v>
      </c>
      <c r="C8" s="280">
        <f>+C10+C11+C12+C13+C14+C15+C16+C17+C18+C19+C20+C21+C22+C23</f>
        <v>43958</v>
      </c>
      <c r="D8" s="280">
        <f t="shared" ref="D8:G8" si="0">+D10+D11+D12+D13+D14+D15+D16+D17+D18+D19+D20+D21+D22+D23</f>
        <v>21944904</v>
      </c>
      <c r="E8" s="280">
        <f t="shared" si="0"/>
        <v>10577317</v>
      </c>
      <c r="F8" s="280">
        <f t="shared" si="0"/>
        <v>10533329</v>
      </c>
      <c r="G8" s="280">
        <f t="shared" si="0"/>
        <v>11367587</v>
      </c>
    </row>
    <row r="9" spans="1:7" x14ac:dyDescent="0.25">
      <c r="A9" s="4" t="s">
        <v>380</v>
      </c>
      <c r="B9" s="279"/>
      <c r="C9" s="281"/>
      <c r="D9" s="281"/>
      <c r="E9" s="281"/>
      <c r="F9" s="281"/>
      <c r="G9" s="281"/>
    </row>
    <row r="10" spans="1:7" x14ac:dyDescent="0.25">
      <c r="A10" s="3" t="s">
        <v>438</v>
      </c>
      <c r="B10" s="117">
        <v>3722867</v>
      </c>
      <c r="C10" s="158">
        <v>0</v>
      </c>
      <c r="D10" s="117">
        <v>3722867</v>
      </c>
      <c r="E10" s="117">
        <v>1722751</v>
      </c>
      <c r="F10" s="117">
        <v>1722751</v>
      </c>
      <c r="G10" s="159">
        <f>+D10-E10</f>
        <v>2000116</v>
      </c>
    </row>
    <row r="11" spans="1:7" x14ac:dyDescent="0.25">
      <c r="A11" s="3" t="s">
        <v>439</v>
      </c>
      <c r="B11" s="117">
        <v>1499380.85</v>
      </c>
      <c r="C11" s="158">
        <v>0</v>
      </c>
      <c r="D11" s="117">
        <v>1499381</v>
      </c>
      <c r="E11" s="117">
        <v>741766</v>
      </c>
      <c r="F11" s="117">
        <v>741766</v>
      </c>
      <c r="G11" s="159">
        <f t="shared" ref="G11:G23" si="1">+D11-E11</f>
        <v>757615</v>
      </c>
    </row>
    <row r="12" spans="1:7" x14ac:dyDescent="0.25">
      <c r="A12" s="3" t="s">
        <v>448</v>
      </c>
      <c r="B12" s="117">
        <v>1226605</v>
      </c>
      <c r="C12" s="158">
        <v>0</v>
      </c>
      <c r="D12" s="117">
        <v>1226605</v>
      </c>
      <c r="E12" s="117">
        <v>577225</v>
      </c>
      <c r="F12" s="117">
        <v>577225</v>
      </c>
      <c r="G12" s="159">
        <f t="shared" si="1"/>
        <v>649380</v>
      </c>
    </row>
    <row r="13" spans="1:7" x14ac:dyDescent="0.25">
      <c r="A13" s="3" t="s">
        <v>449</v>
      </c>
      <c r="B13" s="117">
        <v>838951</v>
      </c>
      <c r="C13" s="158">
        <v>0</v>
      </c>
      <c r="D13" s="117">
        <v>838951</v>
      </c>
      <c r="E13" s="117">
        <v>242119</v>
      </c>
      <c r="F13" s="117">
        <v>242119</v>
      </c>
      <c r="G13" s="159">
        <f t="shared" si="1"/>
        <v>596832</v>
      </c>
    </row>
    <row r="14" spans="1:7" x14ac:dyDescent="0.25">
      <c r="A14" s="3" t="s">
        <v>451</v>
      </c>
      <c r="B14" s="117">
        <v>417216</v>
      </c>
      <c r="C14" s="158">
        <v>0</v>
      </c>
      <c r="D14" s="117">
        <v>417216</v>
      </c>
      <c r="E14" s="117">
        <v>196564</v>
      </c>
      <c r="F14" s="117">
        <v>196564</v>
      </c>
      <c r="G14" s="159">
        <f t="shared" si="1"/>
        <v>220652</v>
      </c>
    </row>
    <row r="15" spans="1:7" x14ac:dyDescent="0.25">
      <c r="A15" s="3" t="s">
        <v>450</v>
      </c>
      <c r="B15" s="117">
        <v>1257660</v>
      </c>
      <c r="C15" s="158">
        <v>0</v>
      </c>
      <c r="D15" s="117">
        <v>1257660</v>
      </c>
      <c r="E15" s="117">
        <v>551196</v>
      </c>
      <c r="F15" s="117">
        <v>551196</v>
      </c>
      <c r="G15" s="159">
        <f t="shared" si="1"/>
        <v>706464</v>
      </c>
    </row>
    <row r="16" spans="1:7" x14ac:dyDescent="0.25">
      <c r="A16" s="3" t="s">
        <v>452</v>
      </c>
      <c r="B16" s="117">
        <v>505819</v>
      </c>
      <c r="C16" s="158">
        <v>0</v>
      </c>
      <c r="D16" s="117">
        <v>505819</v>
      </c>
      <c r="E16" s="117">
        <v>236000</v>
      </c>
      <c r="F16" s="117">
        <v>236000</v>
      </c>
      <c r="G16" s="159">
        <f t="shared" si="1"/>
        <v>269819</v>
      </c>
    </row>
    <row r="17" spans="1:9" x14ac:dyDescent="0.25">
      <c r="A17" s="3" t="s">
        <v>453</v>
      </c>
      <c r="B17" s="117">
        <v>641391</v>
      </c>
      <c r="C17" s="158">
        <v>0</v>
      </c>
      <c r="D17" s="117">
        <v>641391</v>
      </c>
      <c r="E17" s="117">
        <v>291344</v>
      </c>
      <c r="F17" s="117">
        <v>291344</v>
      </c>
      <c r="G17" s="159">
        <f t="shared" si="1"/>
        <v>350047</v>
      </c>
    </row>
    <row r="18" spans="1:9" x14ac:dyDescent="0.25">
      <c r="A18" s="3" t="s">
        <v>454</v>
      </c>
      <c r="B18" s="117">
        <v>7237510</v>
      </c>
      <c r="C18" s="158">
        <v>-13492</v>
      </c>
      <c r="D18" s="117">
        <v>7224018</v>
      </c>
      <c r="E18" s="117">
        <v>3738876</v>
      </c>
      <c r="F18" s="117">
        <v>3699173</v>
      </c>
      <c r="G18" s="159">
        <f t="shared" si="1"/>
        <v>3485142</v>
      </c>
    </row>
    <row r="19" spans="1:9" ht="18" x14ac:dyDescent="0.25">
      <c r="A19" s="3" t="s">
        <v>455</v>
      </c>
      <c r="B19" s="117">
        <v>1839425</v>
      </c>
      <c r="C19" s="158">
        <v>0</v>
      </c>
      <c r="D19" s="117">
        <v>1839425</v>
      </c>
      <c r="E19" s="117">
        <v>929826</v>
      </c>
      <c r="F19" s="117">
        <v>929826</v>
      </c>
      <c r="G19" s="159">
        <f t="shared" si="1"/>
        <v>909599</v>
      </c>
    </row>
    <row r="20" spans="1:9" ht="18" x14ac:dyDescent="0.25">
      <c r="A20" s="3" t="s">
        <v>456</v>
      </c>
      <c r="B20" s="117">
        <v>1492825</v>
      </c>
      <c r="C20" s="158">
        <v>0</v>
      </c>
      <c r="D20" s="117">
        <v>1492825</v>
      </c>
      <c r="E20" s="117">
        <v>607723</v>
      </c>
      <c r="F20" s="117">
        <v>607723</v>
      </c>
      <c r="G20" s="159">
        <f t="shared" si="1"/>
        <v>885102</v>
      </c>
    </row>
    <row r="21" spans="1:9" x14ac:dyDescent="0.25">
      <c r="A21" s="3" t="s">
        <v>457</v>
      </c>
      <c r="B21" s="117">
        <v>615222</v>
      </c>
      <c r="C21" s="158">
        <v>57450</v>
      </c>
      <c r="D21" s="117">
        <v>672673</v>
      </c>
      <c r="E21" s="117">
        <v>464707</v>
      </c>
      <c r="F21" s="117">
        <v>463431</v>
      </c>
      <c r="G21" s="159">
        <f t="shared" si="1"/>
        <v>207966</v>
      </c>
    </row>
    <row r="22" spans="1:9" x14ac:dyDescent="0.25">
      <c r="A22" s="3" t="s">
        <v>458</v>
      </c>
      <c r="B22" s="117">
        <v>173688</v>
      </c>
      <c r="C22" s="158">
        <v>0</v>
      </c>
      <c r="D22" s="117">
        <v>173688</v>
      </c>
      <c r="E22" s="117">
        <v>81830</v>
      </c>
      <c r="F22" s="117">
        <v>78821</v>
      </c>
      <c r="G22" s="159">
        <f t="shared" si="1"/>
        <v>91858</v>
      </c>
    </row>
    <row r="23" spans="1:9" x14ac:dyDescent="0.25">
      <c r="A23" s="3" t="s">
        <v>461</v>
      </c>
      <c r="B23" s="117">
        <v>432385</v>
      </c>
      <c r="C23" s="158">
        <v>0</v>
      </c>
      <c r="D23" s="117">
        <v>432385</v>
      </c>
      <c r="E23" s="117">
        <v>195390</v>
      </c>
      <c r="F23" s="117">
        <v>195390</v>
      </c>
      <c r="G23" s="159">
        <f t="shared" si="1"/>
        <v>236995</v>
      </c>
    </row>
    <row r="24" spans="1:9" x14ac:dyDescent="0.25">
      <c r="A24" s="3"/>
      <c r="B24" s="64"/>
      <c r="C24" s="64"/>
      <c r="D24" s="64"/>
      <c r="E24" s="64"/>
      <c r="F24" s="64"/>
      <c r="G24" s="64"/>
      <c r="I24" s="161"/>
    </row>
    <row r="25" spans="1:9" x14ac:dyDescent="0.25">
      <c r="A25" s="24" t="s">
        <v>381</v>
      </c>
      <c r="B25" s="277">
        <f>+B27+B28+B29+B30+B31+B32+B33+B34</f>
        <v>0</v>
      </c>
      <c r="C25" s="277">
        <f>+C27+C28+C29+C30+C31+C32+C33+C34</f>
        <v>0</v>
      </c>
      <c r="D25" s="277">
        <f>+D27+D28+D29+D30+D31+D32+D33+D34</f>
        <v>0</v>
      </c>
      <c r="E25" s="277">
        <f>+E27+E28+E29+E30+E31+E32+E33+E34</f>
        <v>0</v>
      </c>
      <c r="F25" s="277">
        <f>+F27+F28+F29+F30+F31+F32+F33+F34</f>
        <v>0</v>
      </c>
      <c r="G25" s="277">
        <f>+D25-E25</f>
        <v>0</v>
      </c>
      <c r="I25" s="161"/>
    </row>
    <row r="26" spans="1:9" x14ac:dyDescent="0.25">
      <c r="A26" s="24" t="s">
        <v>382</v>
      </c>
      <c r="B26" s="277"/>
      <c r="C26" s="277"/>
      <c r="D26" s="277"/>
      <c r="E26" s="277"/>
      <c r="F26" s="277"/>
      <c r="G26" s="277"/>
      <c r="I26" s="161"/>
    </row>
    <row r="27" spans="1:9" x14ac:dyDescent="0.25">
      <c r="A27" s="3" t="s">
        <v>438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>+D27-E27</f>
        <v>0</v>
      </c>
      <c r="I27" s="160"/>
    </row>
    <row r="28" spans="1:9" x14ac:dyDescent="0.25">
      <c r="A28" s="3" t="s">
        <v>439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ref="G28:G34" si="2">+D28-E28</f>
        <v>0</v>
      </c>
      <c r="I28" s="160"/>
    </row>
    <row r="29" spans="1:9" x14ac:dyDescent="0.25">
      <c r="A29" s="3" t="s">
        <v>441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I29" s="162"/>
    </row>
    <row r="30" spans="1:9" ht="18" x14ac:dyDescent="0.25">
      <c r="A30" s="3" t="s">
        <v>442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2"/>
        <v>0</v>
      </c>
    </row>
    <row r="31" spans="1:9" ht="18" x14ac:dyDescent="0.25">
      <c r="A31" s="3" t="s">
        <v>443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2"/>
        <v>0</v>
      </c>
    </row>
    <row r="32" spans="1:9" x14ac:dyDescent="0.25">
      <c r="A32" s="3" t="s">
        <v>444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2"/>
        <v>0</v>
      </c>
    </row>
    <row r="33" spans="1:7" x14ac:dyDescent="0.25">
      <c r="A33" s="3" t="s">
        <v>445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2"/>
        <v>0</v>
      </c>
    </row>
    <row r="34" spans="1:7" x14ac:dyDescent="0.25">
      <c r="A34" s="3" t="s">
        <v>446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>
        <f t="shared" si="2"/>
        <v>0</v>
      </c>
    </row>
    <row r="35" spans="1:7" x14ac:dyDescent="0.25">
      <c r="A35" s="1"/>
      <c r="B35" s="64"/>
      <c r="C35" s="64"/>
      <c r="D35" s="64"/>
      <c r="E35" s="64"/>
      <c r="F35" s="64"/>
      <c r="G35" s="64"/>
    </row>
    <row r="36" spans="1:7" x14ac:dyDescent="0.25">
      <c r="A36" s="4" t="s">
        <v>383</v>
      </c>
      <c r="B36" s="121">
        <f t="shared" ref="B36:G36" si="3">+B8+B25</f>
        <v>21900944.850000001</v>
      </c>
      <c r="C36" s="163">
        <f t="shared" si="3"/>
        <v>43958</v>
      </c>
      <c r="D36" s="121">
        <f t="shared" si="3"/>
        <v>21944904</v>
      </c>
      <c r="E36" s="121">
        <f t="shared" si="3"/>
        <v>10577317</v>
      </c>
      <c r="F36" s="121">
        <f t="shared" si="3"/>
        <v>10533329</v>
      </c>
      <c r="G36" s="121">
        <f t="shared" si="3"/>
        <v>11367587</v>
      </c>
    </row>
    <row r="37" spans="1:7" ht="15.75" thickBot="1" x14ac:dyDescent="0.3">
      <c r="A37" s="12"/>
      <c r="B37" s="65"/>
      <c r="C37" s="65"/>
      <c r="D37" s="65"/>
      <c r="E37" s="65"/>
      <c r="F37" s="65"/>
      <c r="G37" s="65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5:G26"/>
    <mergeCell ref="B8:B9"/>
    <mergeCell ref="C8:C9"/>
    <mergeCell ref="D8:D9"/>
    <mergeCell ref="E8:E9"/>
    <mergeCell ref="F8:F9"/>
    <mergeCell ref="G8:G9"/>
    <mergeCell ref="B25:B26"/>
    <mergeCell ref="C25:C26"/>
    <mergeCell ref="D25:D26"/>
    <mergeCell ref="E25:E26"/>
    <mergeCell ref="F25:F26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I9" sqref="I9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8" t="s">
        <v>437</v>
      </c>
      <c r="B1" s="189"/>
      <c r="C1" s="189"/>
      <c r="D1" s="189"/>
      <c r="E1" s="189"/>
      <c r="F1" s="189"/>
      <c r="G1" s="189"/>
      <c r="H1" s="264"/>
    </row>
    <row r="2" spans="1:8" x14ac:dyDescent="0.25">
      <c r="A2" s="199" t="s">
        <v>298</v>
      </c>
      <c r="B2" s="225"/>
      <c r="C2" s="225"/>
      <c r="D2" s="225"/>
      <c r="E2" s="225"/>
      <c r="F2" s="225"/>
      <c r="G2" s="225"/>
      <c r="H2" s="265"/>
    </row>
    <row r="3" spans="1:8" x14ac:dyDescent="0.25">
      <c r="A3" s="199" t="s">
        <v>384</v>
      </c>
      <c r="B3" s="225"/>
      <c r="C3" s="225"/>
      <c r="D3" s="225"/>
      <c r="E3" s="225"/>
      <c r="F3" s="225"/>
      <c r="G3" s="225"/>
      <c r="H3" s="265"/>
    </row>
    <row r="4" spans="1:8" x14ac:dyDescent="0.25">
      <c r="A4" s="199" t="s">
        <v>464</v>
      </c>
      <c r="B4" s="225"/>
      <c r="C4" s="225"/>
      <c r="D4" s="225"/>
      <c r="E4" s="225"/>
      <c r="F4" s="225"/>
      <c r="G4" s="225"/>
      <c r="H4" s="265"/>
    </row>
    <row r="5" spans="1:8" ht="15.75" thickBot="1" x14ac:dyDescent="0.3">
      <c r="A5" s="201" t="s">
        <v>1</v>
      </c>
      <c r="B5" s="226"/>
      <c r="C5" s="226"/>
      <c r="D5" s="226"/>
      <c r="E5" s="226"/>
      <c r="F5" s="226"/>
      <c r="G5" s="226"/>
      <c r="H5" s="266"/>
    </row>
    <row r="6" spans="1:8" ht="15.75" thickBot="1" x14ac:dyDescent="0.3">
      <c r="A6" s="188" t="s">
        <v>2</v>
      </c>
      <c r="B6" s="190"/>
      <c r="C6" s="216" t="s">
        <v>300</v>
      </c>
      <c r="D6" s="217"/>
      <c r="E6" s="217"/>
      <c r="F6" s="217"/>
      <c r="G6" s="218"/>
      <c r="H6" s="221" t="s">
        <v>301</v>
      </c>
    </row>
    <row r="7" spans="1:8" ht="18.75" thickBot="1" x14ac:dyDescent="0.3">
      <c r="A7" s="201"/>
      <c r="B7" s="202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22"/>
    </row>
    <row r="8" spans="1:8" ht="9" customHeight="1" x14ac:dyDescent="0.25">
      <c r="A8" s="211"/>
      <c r="B8" s="283"/>
      <c r="C8" s="64"/>
      <c r="D8" s="64"/>
      <c r="E8" s="64"/>
      <c r="F8" s="64"/>
      <c r="G8" s="64"/>
      <c r="H8" s="64"/>
    </row>
    <row r="9" spans="1:8" ht="16.5" customHeight="1" x14ac:dyDescent="0.25">
      <c r="A9" s="284" t="s">
        <v>385</v>
      </c>
      <c r="B9" s="285"/>
      <c r="C9" s="121">
        <f>+C10+C20+C29+C40</f>
        <v>21900945</v>
      </c>
      <c r="D9" s="163">
        <f>+D10+D20+D29+D40</f>
        <v>43959</v>
      </c>
      <c r="E9" s="121">
        <f>+E10+E20+E29+E40</f>
        <v>21944904</v>
      </c>
      <c r="F9" s="121">
        <f>+F10+F20+F29+F40</f>
        <v>10577317</v>
      </c>
      <c r="G9" s="121">
        <f>+G10+G20+G29+G40</f>
        <v>10533329</v>
      </c>
      <c r="H9" s="131">
        <f>+E9-F9</f>
        <v>11367587</v>
      </c>
    </row>
    <row r="10" spans="1:8" x14ac:dyDescent="0.25">
      <c r="A10" s="248" t="s">
        <v>386</v>
      </c>
      <c r="B10" s="263"/>
      <c r="C10" s="121">
        <f>+C11+C12+C13+C14+C15+C16+C17+C18</f>
        <v>21900945</v>
      </c>
      <c r="D10" s="164">
        <f>+D11+D12+D13+D14+D15+D16+D17+D18</f>
        <v>43959</v>
      </c>
      <c r="E10" s="164">
        <f>+E11+E12+E13+E14+E15+E16+E17+E18</f>
        <v>21944904</v>
      </c>
      <c r="F10" s="164">
        <f>+F11+F12+F13+F14+F15+F16+F17+F18</f>
        <v>10577317</v>
      </c>
      <c r="G10" s="164">
        <f>+G11+G12+G13+G14+G15+G16+G17+G18</f>
        <v>10533329</v>
      </c>
      <c r="H10" s="131">
        <f>+E10-F10</f>
        <v>11367587</v>
      </c>
    </row>
    <row r="11" spans="1:8" x14ac:dyDescent="0.25">
      <c r="A11" s="50"/>
      <c r="B11" s="56" t="s">
        <v>387</v>
      </c>
      <c r="C11" s="127">
        <v>0</v>
      </c>
      <c r="D11" s="154"/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21900945</v>
      </c>
      <c r="D12" s="165">
        <v>43959</v>
      </c>
      <c r="E12" s="129">
        <v>21944904</v>
      </c>
      <c r="F12" s="129">
        <v>10577317</v>
      </c>
      <c r="G12" s="129">
        <v>10533329</v>
      </c>
      <c r="H12" s="129">
        <f t="shared" ref="H12:H18" si="0">+E12-F12</f>
        <v>11367587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0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0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0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0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0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0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48" t="s">
        <v>395</v>
      </c>
      <c r="B20" s="263"/>
      <c r="C20" s="126">
        <f t="shared" ref="C20:H20" si="1">+C21+C22+C23+C24+C25+C26+C27</f>
        <v>0</v>
      </c>
      <c r="D20" s="126">
        <f t="shared" si="1"/>
        <v>0</v>
      </c>
      <c r="E20" s="126">
        <f t="shared" si="1"/>
        <v>0</v>
      </c>
      <c r="F20" s="126">
        <f t="shared" si="1"/>
        <v>0</v>
      </c>
      <c r="G20" s="126">
        <f t="shared" si="1"/>
        <v>0</v>
      </c>
      <c r="H20" s="126">
        <f t="shared" si="1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2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2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2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2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2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2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2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48" t="s">
        <v>403</v>
      </c>
      <c r="B29" s="263"/>
      <c r="C29" s="126">
        <f t="shared" ref="C29:H29" si="3">+C30+C31+C32+C33+C34+C35+C36+C37+C38</f>
        <v>0</v>
      </c>
      <c r="D29" s="126">
        <f t="shared" si="3"/>
        <v>0</v>
      </c>
      <c r="E29" s="126">
        <f t="shared" si="3"/>
        <v>0</v>
      </c>
      <c r="F29" s="126">
        <f t="shared" si="3"/>
        <v>0</v>
      </c>
      <c r="G29" s="126">
        <f t="shared" si="3"/>
        <v>0</v>
      </c>
      <c r="H29" s="126">
        <f t="shared" si="3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4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4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4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4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4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4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4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4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4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84" t="s">
        <v>413</v>
      </c>
      <c r="B40" s="286"/>
      <c r="C40" s="126">
        <f t="shared" ref="C40:H40" si="5">+C41+C42+C43+C44</f>
        <v>0</v>
      </c>
      <c r="D40" s="126">
        <f t="shared" si="5"/>
        <v>0</v>
      </c>
      <c r="E40" s="126">
        <f t="shared" si="5"/>
        <v>0</v>
      </c>
      <c r="F40" s="126">
        <f t="shared" si="5"/>
        <v>0</v>
      </c>
      <c r="G40" s="126">
        <f t="shared" si="5"/>
        <v>0</v>
      </c>
      <c r="H40" s="126">
        <f t="shared" si="5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>+E42-F42</f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>+E43-F43</f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>+E44-F44</f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48" t="s">
        <v>418</v>
      </c>
      <c r="B46" s="263"/>
      <c r="C46" s="126">
        <f t="shared" ref="C46:H46" si="6">+C47+C57+C66+C77</f>
        <v>0</v>
      </c>
      <c r="D46" s="126">
        <f t="shared" si="6"/>
        <v>0</v>
      </c>
      <c r="E46" s="126">
        <f t="shared" si="6"/>
        <v>0</v>
      </c>
      <c r="F46" s="126">
        <f t="shared" si="6"/>
        <v>0</v>
      </c>
      <c r="G46" s="126">
        <f t="shared" si="6"/>
        <v>0</v>
      </c>
      <c r="H46" s="126">
        <f t="shared" si="6"/>
        <v>0</v>
      </c>
    </row>
    <row r="47" spans="1:8" x14ac:dyDescent="0.25">
      <c r="A47" s="248" t="s">
        <v>386</v>
      </c>
      <c r="B47" s="263"/>
      <c r="C47" s="126">
        <f t="shared" ref="C47:H47" si="7">+C48+C49+C50+C51+C52+C53+C54+C55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8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8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8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8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8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8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8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8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48" t="s">
        <v>395</v>
      </c>
      <c r="B57" s="263"/>
      <c r="C57" s="126">
        <f t="shared" ref="C57:H57" si="9">+C58+C59+C60+C61+C62+C63+C64</f>
        <v>0</v>
      </c>
      <c r="D57" s="126">
        <f t="shared" si="9"/>
        <v>0</v>
      </c>
      <c r="E57" s="126">
        <f t="shared" si="9"/>
        <v>0</v>
      </c>
      <c r="F57" s="126">
        <f t="shared" si="9"/>
        <v>0</v>
      </c>
      <c r="G57" s="126">
        <f t="shared" si="9"/>
        <v>0</v>
      </c>
      <c r="H57" s="126">
        <f t="shared" si="9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0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0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0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0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0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0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0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48" t="s">
        <v>403</v>
      </c>
      <c r="B66" s="263"/>
      <c r="C66" s="126">
        <f t="shared" ref="C66:H66" si="11">+C67+C68+C69+C70+C71+C72+C73+C74+C75</f>
        <v>0</v>
      </c>
      <c r="D66" s="126">
        <f t="shared" si="11"/>
        <v>0</v>
      </c>
      <c r="E66" s="126">
        <f t="shared" si="11"/>
        <v>0</v>
      </c>
      <c r="F66" s="126">
        <f t="shared" si="11"/>
        <v>0</v>
      </c>
      <c r="G66" s="126">
        <f t="shared" si="11"/>
        <v>0</v>
      </c>
      <c r="H66" s="126">
        <f t="shared" si="11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2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2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2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2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2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2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2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2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2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84" t="s">
        <v>413</v>
      </c>
      <c r="B77" s="286"/>
      <c r="C77" s="126">
        <f t="shared" ref="C77:H77" si="13">+C78+C79+C80+C81</f>
        <v>0</v>
      </c>
      <c r="D77" s="126">
        <f t="shared" si="13"/>
        <v>0</v>
      </c>
      <c r="E77" s="126">
        <f t="shared" si="13"/>
        <v>0</v>
      </c>
      <c r="F77" s="126">
        <f t="shared" si="13"/>
        <v>0</v>
      </c>
      <c r="G77" s="126">
        <f t="shared" si="13"/>
        <v>0</v>
      </c>
      <c r="H77" s="126">
        <f t="shared" si="13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>+E79-F79</f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>+E80-F80</f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>+E81-F81</f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48" t="s">
        <v>383</v>
      </c>
      <c r="B83" s="263"/>
      <c r="C83" s="131">
        <f t="shared" ref="C83:H83" si="14">+C9+C46</f>
        <v>21900945</v>
      </c>
      <c r="D83" s="164">
        <f t="shared" si="14"/>
        <v>43959</v>
      </c>
      <c r="E83" s="131">
        <f t="shared" si="14"/>
        <v>21944904</v>
      </c>
      <c r="F83" s="131">
        <f t="shared" si="14"/>
        <v>10577317</v>
      </c>
      <c r="G83" s="131">
        <f t="shared" si="14"/>
        <v>10533329</v>
      </c>
      <c r="H83" s="131">
        <f t="shared" si="14"/>
        <v>11367587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G8" sqref="G8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88" t="s">
        <v>434</v>
      </c>
      <c r="B1" s="189"/>
      <c r="C1" s="189"/>
      <c r="D1" s="189"/>
      <c r="E1" s="189"/>
      <c r="F1" s="189"/>
      <c r="G1" s="264"/>
    </row>
    <row r="2" spans="1:14" x14ac:dyDescent="0.25">
      <c r="A2" s="199" t="s">
        <v>298</v>
      </c>
      <c r="B2" s="225"/>
      <c r="C2" s="225"/>
      <c r="D2" s="225"/>
      <c r="E2" s="225"/>
      <c r="F2" s="225"/>
      <c r="G2" s="265"/>
    </row>
    <row r="3" spans="1:14" x14ac:dyDescent="0.25">
      <c r="A3" s="199" t="s">
        <v>419</v>
      </c>
      <c r="B3" s="225"/>
      <c r="C3" s="225"/>
      <c r="D3" s="225"/>
      <c r="E3" s="225"/>
      <c r="F3" s="225"/>
      <c r="G3" s="265"/>
    </row>
    <row r="4" spans="1:14" x14ac:dyDescent="0.25">
      <c r="A4" s="199" t="s">
        <v>464</v>
      </c>
      <c r="B4" s="225"/>
      <c r="C4" s="225"/>
      <c r="D4" s="225"/>
      <c r="E4" s="225"/>
      <c r="F4" s="225"/>
      <c r="G4" s="265"/>
    </row>
    <row r="5" spans="1:14" ht="15.75" thickBot="1" x14ac:dyDescent="0.3">
      <c r="A5" s="201" t="s">
        <v>1</v>
      </c>
      <c r="B5" s="226"/>
      <c r="C5" s="226"/>
      <c r="D5" s="226"/>
      <c r="E5" s="226"/>
      <c r="F5" s="226"/>
      <c r="G5" s="266"/>
    </row>
    <row r="6" spans="1:14" ht="15.75" thickBot="1" x14ac:dyDescent="0.3">
      <c r="A6" s="233" t="s">
        <v>2</v>
      </c>
      <c r="B6" s="216" t="s">
        <v>300</v>
      </c>
      <c r="C6" s="217"/>
      <c r="D6" s="217"/>
      <c r="E6" s="217"/>
      <c r="F6" s="218"/>
      <c r="G6" s="221" t="s">
        <v>301</v>
      </c>
    </row>
    <row r="7" spans="1:14" ht="18.75" thickBot="1" x14ac:dyDescent="0.3">
      <c r="A7" s="234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22"/>
    </row>
    <row r="8" spans="1:14" x14ac:dyDescent="0.25">
      <c r="A8" s="70" t="s">
        <v>421</v>
      </c>
      <c r="B8" s="111">
        <f>+B9+B10+B11+B14+B15+B18</f>
        <v>18330590</v>
      </c>
      <c r="C8" s="166">
        <f>+C9+C10+C11+C14+C15+C18</f>
        <v>0</v>
      </c>
      <c r="D8" s="166">
        <f>+D9+D10+D11+D14+D15+D18</f>
        <v>18330590</v>
      </c>
      <c r="E8" s="111">
        <f>+E9+E10+E11+E14+E15+E18</f>
        <v>8456210</v>
      </c>
      <c r="F8" s="111">
        <f>+F9+F10+F11+F14+F15+F18</f>
        <v>8451925</v>
      </c>
      <c r="G8" s="168">
        <f>+D8-E8</f>
        <v>9874380</v>
      </c>
    </row>
    <row r="9" spans="1:14" x14ac:dyDescent="0.25">
      <c r="A9" s="72" t="s">
        <v>422</v>
      </c>
      <c r="B9" s="109">
        <v>18330590</v>
      </c>
      <c r="C9" s="167">
        <v>0</v>
      </c>
      <c r="D9" s="167">
        <v>18330590</v>
      </c>
      <c r="E9" s="167">
        <v>8456210</v>
      </c>
      <c r="F9" s="167">
        <v>8451925</v>
      </c>
      <c r="G9" s="169">
        <f>+D9-E9</f>
        <v>9874380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0">+C11+C12</f>
        <v>0</v>
      </c>
      <c r="D10" s="100">
        <f t="shared" si="0"/>
        <v>0</v>
      </c>
      <c r="E10" s="100">
        <f t="shared" si="0"/>
        <v>0</v>
      </c>
      <c r="F10" s="100">
        <f t="shared" si="0"/>
        <v>0</v>
      </c>
      <c r="G10" s="169">
        <f>+D10-E10</f>
        <v>0</v>
      </c>
      <c r="I10" s="172"/>
      <c r="J10" s="172"/>
      <c r="K10" s="172"/>
      <c r="L10" s="172"/>
      <c r="M10" s="172"/>
      <c r="N10" s="172"/>
    </row>
    <row r="11" spans="1:14" x14ac:dyDescent="0.25">
      <c r="A11" s="72" t="s">
        <v>424</v>
      </c>
      <c r="B11" s="100">
        <f>+B12+B13</f>
        <v>0</v>
      </c>
      <c r="C11" s="100">
        <f t="shared" si="0"/>
        <v>0</v>
      </c>
      <c r="D11" s="100">
        <f t="shared" si="0"/>
        <v>0</v>
      </c>
      <c r="E11" s="100">
        <f t="shared" si="0"/>
        <v>0</v>
      </c>
      <c r="F11" s="100">
        <f t="shared" si="0"/>
        <v>0</v>
      </c>
      <c r="G11" s="100">
        <f t="shared" si="0"/>
        <v>0</v>
      </c>
    </row>
    <row r="12" spans="1:14" x14ac:dyDescent="0.25">
      <c r="A12" s="72" t="s">
        <v>425</v>
      </c>
      <c r="B12" s="100">
        <f t="shared" ref="B12:G12" si="1">+B13+B14</f>
        <v>0</v>
      </c>
      <c r="C12" s="100">
        <f t="shared" si="1"/>
        <v>0</v>
      </c>
      <c r="D12" s="100">
        <f t="shared" si="1"/>
        <v>0</v>
      </c>
      <c r="E12" s="100">
        <f t="shared" si="1"/>
        <v>0</v>
      </c>
      <c r="F12" s="100">
        <f t="shared" si="1"/>
        <v>0</v>
      </c>
      <c r="G12" s="100">
        <f t="shared" si="1"/>
        <v>0</v>
      </c>
    </row>
    <row r="13" spans="1:14" x14ac:dyDescent="0.25">
      <c r="A13" s="72" t="s">
        <v>426</v>
      </c>
      <c r="B13" s="100">
        <f t="shared" ref="B13:G13" si="2">+B14+B15</f>
        <v>0</v>
      </c>
      <c r="C13" s="100">
        <f t="shared" si="2"/>
        <v>0</v>
      </c>
      <c r="D13" s="100">
        <f t="shared" si="2"/>
        <v>0</v>
      </c>
      <c r="E13" s="100">
        <f t="shared" si="2"/>
        <v>0</v>
      </c>
      <c r="F13" s="100">
        <f t="shared" si="2"/>
        <v>0</v>
      </c>
      <c r="G13" s="100">
        <f t="shared" si="2"/>
        <v>0</v>
      </c>
    </row>
    <row r="14" spans="1:14" x14ac:dyDescent="0.25">
      <c r="A14" s="72" t="s">
        <v>427</v>
      </c>
      <c r="B14" s="100">
        <f t="shared" ref="B14:G14" si="3">+B15+B16</f>
        <v>0</v>
      </c>
      <c r="C14" s="100">
        <f t="shared" si="3"/>
        <v>0</v>
      </c>
      <c r="D14" s="100">
        <f t="shared" si="3"/>
        <v>0</v>
      </c>
      <c r="E14" s="100">
        <f t="shared" si="3"/>
        <v>0</v>
      </c>
      <c r="F14" s="100">
        <f t="shared" si="3"/>
        <v>0</v>
      </c>
      <c r="G14" s="100">
        <f t="shared" si="3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4">+C16+C17</f>
        <v>0</v>
      </c>
      <c r="D15" s="100">
        <f t="shared" si="4"/>
        <v>0</v>
      </c>
      <c r="E15" s="100">
        <f t="shared" si="4"/>
        <v>0</v>
      </c>
      <c r="F15" s="100">
        <f t="shared" si="4"/>
        <v>0</v>
      </c>
      <c r="G15" s="100">
        <f t="shared" si="4"/>
        <v>0</v>
      </c>
    </row>
    <row r="16" spans="1:14" x14ac:dyDescent="0.25">
      <c r="A16" s="73" t="s">
        <v>429</v>
      </c>
      <c r="B16" s="100">
        <f>+B17+B18</f>
        <v>0</v>
      </c>
      <c r="C16" s="100">
        <f t="shared" si="4"/>
        <v>0</v>
      </c>
      <c r="D16" s="100">
        <f t="shared" si="4"/>
        <v>0</v>
      </c>
      <c r="E16" s="100">
        <f t="shared" si="4"/>
        <v>0</v>
      </c>
      <c r="F16" s="100">
        <f t="shared" si="4"/>
        <v>0</v>
      </c>
      <c r="G16" s="100">
        <f>+G17+G18</f>
        <v>0</v>
      </c>
    </row>
    <row r="17" spans="1:7" x14ac:dyDescent="0.25">
      <c r="A17" s="73" t="s">
        <v>430</v>
      </c>
      <c r="B17" s="100">
        <f>+B18+B19</f>
        <v>0</v>
      </c>
      <c r="C17" s="100">
        <f t="shared" si="4"/>
        <v>0</v>
      </c>
      <c r="D17" s="100">
        <f t="shared" si="4"/>
        <v>0</v>
      </c>
      <c r="E17" s="100">
        <f t="shared" si="4"/>
        <v>0</v>
      </c>
      <c r="F17" s="100">
        <f t="shared" si="4"/>
        <v>0</v>
      </c>
      <c r="G17" s="100">
        <f>+G18+G19</f>
        <v>0</v>
      </c>
    </row>
    <row r="18" spans="1:7" x14ac:dyDescent="0.25">
      <c r="A18" s="72" t="s">
        <v>431</v>
      </c>
      <c r="B18" s="100">
        <f>+B19+B20</f>
        <v>0</v>
      </c>
      <c r="C18" s="100">
        <f t="shared" si="4"/>
        <v>0</v>
      </c>
      <c r="D18" s="100">
        <f t="shared" si="4"/>
        <v>0</v>
      </c>
      <c r="E18" s="100">
        <f t="shared" si="4"/>
        <v>0</v>
      </c>
      <c r="F18" s="100">
        <f t="shared" si="4"/>
        <v>0</v>
      </c>
      <c r="G18" s="100">
        <f>+G19+G20</f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 t="shared" ref="B20:G20" si="5">+B21+B22+B23+B26+B27+B30</f>
        <v>0</v>
      </c>
      <c r="C20" s="102">
        <f t="shared" si="5"/>
        <v>0</v>
      </c>
      <c r="D20" s="102">
        <f t="shared" si="5"/>
        <v>0</v>
      </c>
      <c r="E20" s="102">
        <f t="shared" si="5"/>
        <v>0</v>
      </c>
      <c r="F20" s="102">
        <f t="shared" si="5"/>
        <v>0</v>
      </c>
      <c r="G20" s="102">
        <f t="shared" si="5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6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6"/>
        <v>0</v>
      </c>
    </row>
    <row r="23" spans="1:7" x14ac:dyDescent="0.25">
      <c r="A23" s="72" t="s">
        <v>424</v>
      </c>
      <c r="B23" s="100">
        <f>+B24+B25</f>
        <v>0</v>
      </c>
      <c r="C23" s="100">
        <f>+C24+C25</f>
        <v>0</v>
      </c>
      <c r="D23" s="100">
        <f>+D24+D25</f>
        <v>0</v>
      </c>
      <c r="E23" s="100">
        <f>+E24+E25</f>
        <v>0</v>
      </c>
      <c r="F23" s="100">
        <f>+F24+F25</f>
        <v>0</v>
      </c>
      <c r="G23" s="100">
        <f t="shared" si="6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6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6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6"/>
        <v>0</v>
      </c>
    </row>
    <row r="27" spans="1:7" ht="18" x14ac:dyDescent="0.25">
      <c r="A27" s="72" t="s">
        <v>428</v>
      </c>
      <c r="B27" s="100">
        <f>+B28+B29</f>
        <v>0</v>
      </c>
      <c r="C27" s="100">
        <f>+C28+C29</f>
        <v>0</v>
      </c>
      <c r="D27" s="100">
        <f>+D28+D29</f>
        <v>0</v>
      </c>
      <c r="E27" s="100">
        <f>+E28+E29</f>
        <v>0</v>
      </c>
      <c r="F27" s="100">
        <f>+F28+F29</f>
        <v>0</v>
      </c>
      <c r="G27" s="100">
        <f t="shared" si="6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6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6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6"/>
        <v>0</v>
      </c>
    </row>
    <row r="31" spans="1:7" x14ac:dyDescent="0.25">
      <c r="A31" s="70" t="s">
        <v>433</v>
      </c>
      <c r="B31" s="111">
        <f t="shared" ref="B31:G31" si="7">+B8+B20</f>
        <v>18330590</v>
      </c>
      <c r="C31" s="111">
        <f t="shared" si="7"/>
        <v>0</v>
      </c>
      <c r="D31" s="111">
        <f t="shared" si="7"/>
        <v>18330590</v>
      </c>
      <c r="E31" s="111">
        <f t="shared" si="7"/>
        <v>8456210</v>
      </c>
      <c r="F31" s="111">
        <f t="shared" si="7"/>
        <v>8451925</v>
      </c>
      <c r="G31" s="170">
        <f t="shared" si="7"/>
        <v>9874380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HP-1105-CP2</cp:lastModifiedBy>
  <cp:lastPrinted>2019-04-10T21:40:25Z</cp:lastPrinted>
  <dcterms:created xsi:type="dcterms:W3CDTF">2016-11-23T22:01:49Z</dcterms:created>
  <dcterms:modified xsi:type="dcterms:W3CDTF">2019-07-10T23:36:23Z</dcterms:modified>
</cp:coreProperties>
</file>