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3ER TRIM 2019\AUTÓNOMOS Y PODERES\PODER JUDICIAL\"/>
    </mc:Choice>
  </mc:AlternateContent>
  <bookViews>
    <workbookView xWindow="-120" yWindow="-120" windowWidth="29040" windowHeight="15840" activeTab="8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 a" sheetId="10" r:id="rId6"/>
    <sheet name="formato 6b" sheetId="12" r:id="rId7"/>
    <sheet name="formato 6 c" sheetId="14" r:id="rId8"/>
    <sheet name="formato 6 d" sheetId="16" r:id="rId9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6" l="1"/>
  <c r="H14" i="16"/>
  <c r="G14" i="16"/>
  <c r="F14" i="16"/>
  <c r="E14" i="16"/>
  <c r="D14" i="16"/>
  <c r="G65" i="10"/>
  <c r="G82" i="10"/>
  <c r="H82" i="10"/>
  <c r="I82" i="10"/>
  <c r="J82" i="10"/>
  <c r="F82" i="10"/>
  <c r="F53" i="10"/>
  <c r="G53" i="10"/>
  <c r="H53" i="10"/>
  <c r="I53" i="10"/>
  <c r="E53" i="10"/>
  <c r="G63" i="10"/>
  <c r="G62" i="10"/>
  <c r="G61" i="10"/>
  <c r="G60" i="10"/>
  <c r="G59" i="10"/>
  <c r="G58" i="10"/>
  <c r="G57" i="10"/>
  <c r="G56" i="10"/>
  <c r="G55" i="10"/>
  <c r="G41" i="10"/>
  <c r="G40" i="10"/>
  <c r="G37" i="10"/>
  <c r="G36" i="10"/>
  <c r="G32" i="10"/>
  <c r="G29" i="10"/>
  <c r="G27" i="10"/>
  <c r="G22" i="10"/>
  <c r="G21" i="10"/>
  <c r="G17" i="10"/>
  <c r="G16" i="10"/>
  <c r="G15" i="10"/>
  <c r="G14" i="10"/>
  <c r="G13" i="10"/>
  <c r="H12" i="10"/>
  <c r="H11" i="10" s="1"/>
  <c r="K51" i="8" l="1"/>
  <c r="J51" i="8"/>
  <c r="I51" i="8"/>
  <c r="H51" i="8"/>
  <c r="G51" i="8"/>
  <c r="F51" i="8"/>
  <c r="E26" i="1"/>
  <c r="E18" i="1"/>
  <c r="D15" i="12" l="1"/>
  <c r="E22" i="6"/>
  <c r="I28" i="1"/>
  <c r="I18" i="1"/>
  <c r="I50" i="12" l="1"/>
  <c r="E50" i="12"/>
  <c r="I49" i="12"/>
  <c r="E49" i="12"/>
  <c r="I48" i="12"/>
  <c r="E48" i="12"/>
  <c r="I47" i="12"/>
  <c r="E47" i="12"/>
  <c r="I46" i="12"/>
  <c r="E46" i="12"/>
  <c r="I45" i="12"/>
  <c r="E45" i="12"/>
  <c r="H20" i="10"/>
  <c r="I20" i="10"/>
  <c r="K33" i="8" l="1"/>
  <c r="H20" i="8"/>
  <c r="J20" i="8"/>
  <c r="I20" i="8"/>
  <c r="J28" i="1"/>
  <c r="K20" i="8" l="1"/>
  <c r="I43" i="12" l="1"/>
  <c r="E43" i="12"/>
  <c r="I30" i="12"/>
  <c r="K22" i="8" l="1"/>
  <c r="E44" i="12" l="1"/>
  <c r="E40" i="12"/>
  <c r="E38" i="12"/>
  <c r="I23" i="12"/>
  <c r="E22" i="12"/>
  <c r="J60" i="10"/>
  <c r="J40" i="10"/>
  <c r="K18" i="8"/>
  <c r="K17" i="8"/>
  <c r="K16" i="8"/>
  <c r="I73" i="1" l="1"/>
  <c r="E26" i="12" l="1"/>
  <c r="I31" i="10"/>
  <c r="I11" i="10" s="1"/>
  <c r="H31" i="10"/>
  <c r="F13" i="6"/>
  <c r="I44" i="12" l="1"/>
  <c r="E42" i="12"/>
  <c r="E39" i="12"/>
  <c r="E41" i="12"/>
  <c r="E37" i="12"/>
  <c r="E36" i="12"/>
  <c r="E35" i="12"/>
  <c r="E34" i="12"/>
  <c r="E33" i="12"/>
  <c r="E31" i="12"/>
  <c r="E30" i="12"/>
  <c r="E28" i="12"/>
  <c r="E27" i="12"/>
  <c r="I26" i="12"/>
  <c r="E21" i="12"/>
  <c r="E24" i="12"/>
  <c r="E23" i="12"/>
  <c r="E20" i="12"/>
  <c r="E19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29" i="12"/>
  <c r="I28" i="12"/>
  <c r="I27" i="12"/>
  <c r="I25" i="12"/>
  <c r="I24" i="12"/>
  <c r="I22" i="12"/>
  <c r="I21" i="12"/>
  <c r="I20" i="12"/>
  <c r="I19" i="12"/>
  <c r="I12" i="10"/>
  <c r="J56" i="10"/>
  <c r="F26" i="1" l="1"/>
  <c r="J55" i="10" l="1"/>
  <c r="J53" i="10" s="1"/>
  <c r="E34" i="1" l="1"/>
  <c r="G22" i="6" l="1"/>
  <c r="F22" i="6"/>
  <c r="J69" i="1"/>
  <c r="G68" i="6" l="1"/>
  <c r="F68" i="6"/>
  <c r="J66" i="10"/>
  <c r="J65" i="10"/>
  <c r="J62" i="10"/>
  <c r="J61" i="10"/>
  <c r="J59" i="10"/>
  <c r="J58" i="10"/>
  <c r="J57" i="10"/>
  <c r="J41" i="10"/>
  <c r="J36" i="10"/>
  <c r="J32" i="10"/>
  <c r="J21" i="10"/>
  <c r="J63" i="10" l="1"/>
  <c r="K78" i="8" l="1"/>
  <c r="J61" i="14"/>
  <c r="J59" i="14"/>
  <c r="I54" i="12"/>
  <c r="J81" i="10"/>
  <c r="J78" i="10"/>
  <c r="J17" i="10" l="1"/>
  <c r="J16" i="10"/>
  <c r="J15" i="10"/>
  <c r="J14" i="10"/>
  <c r="J58" i="14" l="1"/>
  <c r="I58" i="14"/>
  <c r="H58" i="14"/>
  <c r="F58" i="14"/>
  <c r="E58" i="14"/>
  <c r="J92" i="14"/>
  <c r="I92" i="14"/>
  <c r="H92" i="14"/>
  <c r="G92" i="14"/>
  <c r="F92" i="14"/>
  <c r="E92" i="14"/>
  <c r="J79" i="14"/>
  <c r="I79" i="14"/>
  <c r="H79" i="14"/>
  <c r="G79" i="14"/>
  <c r="F79" i="14"/>
  <c r="E79" i="14"/>
  <c r="J69" i="14"/>
  <c r="I69" i="14"/>
  <c r="H69" i="14"/>
  <c r="G69" i="14"/>
  <c r="F69" i="14"/>
  <c r="E69" i="14"/>
  <c r="I59" i="14"/>
  <c r="H59" i="14"/>
  <c r="F59" i="14"/>
  <c r="E59" i="14"/>
  <c r="J49" i="14"/>
  <c r="I49" i="14"/>
  <c r="H49" i="14"/>
  <c r="G49" i="14"/>
  <c r="F49" i="14"/>
  <c r="E49" i="14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2" i="6" s="1"/>
  <c r="F80" i="6"/>
  <c r="F92" i="6" s="1"/>
  <c r="E80" i="6"/>
  <c r="E92" i="6" s="1"/>
  <c r="E62" i="6"/>
  <c r="G50" i="6"/>
  <c r="F50" i="6"/>
  <c r="E50" i="6"/>
  <c r="G46" i="6"/>
  <c r="F46" i="6"/>
  <c r="E46" i="6"/>
  <c r="E54" i="6" s="1"/>
  <c r="F67" i="1"/>
  <c r="E67" i="1"/>
  <c r="J79" i="1"/>
  <c r="J82" i="1" s="1"/>
  <c r="I79" i="1"/>
  <c r="I69" i="1"/>
  <c r="J65" i="1"/>
  <c r="I65" i="1"/>
  <c r="F90" i="6" l="1"/>
  <c r="F87" i="8"/>
  <c r="J87" i="8"/>
  <c r="I87" i="8"/>
  <c r="H87" i="8"/>
  <c r="K87" i="8"/>
  <c r="G87" i="8"/>
  <c r="F54" i="6"/>
  <c r="G54" i="6"/>
  <c r="G90" i="6"/>
  <c r="E90" i="6"/>
  <c r="I82" i="1"/>
  <c r="F42" i="10" l="1"/>
  <c r="G42" i="10"/>
  <c r="H42" i="10"/>
  <c r="I42" i="10"/>
  <c r="K47" i="8" l="1"/>
  <c r="J47" i="8"/>
  <c r="I47" i="8"/>
  <c r="H47" i="8"/>
  <c r="F47" i="8"/>
  <c r="F47" i="1"/>
  <c r="F40" i="1"/>
  <c r="J93" i="8" l="1"/>
  <c r="I34" i="16"/>
  <c r="I27" i="16" s="1"/>
  <c r="H34" i="16"/>
  <c r="H27" i="16" s="1"/>
  <c r="G34" i="16"/>
  <c r="G27" i="16" s="1"/>
  <c r="F34" i="16"/>
  <c r="F27" i="16" s="1"/>
  <c r="E34" i="16"/>
  <c r="E27" i="16" s="1"/>
  <c r="D34" i="16"/>
  <c r="D27" i="16" s="1"/>
  <c r="J36" i="14"/>
  <c r="I36" i="14"/>
  <c r="H36" i="14"/>
  <c r="G36" i="14"/>
  <c r="F36" i="14"/>
  <c r="E36" i="14"/>
  <c r="J26" i="14"/>
  <c r="I26" i="14"/>
  <c r="H26" i="14"/>
  <c r="G26" i="14"/>
  <c r="F26" i="14"/>
  <c r="E26" i="14"/>
  <c r="H52" i="12"/>
  <c r="G52" i="12"/>
  <c r="F52" i="12"/>
  <c r="I52" i="12" s="1"/>
  <c r="E52" i="12"/>
  <c r="E82" i="10"/>
  <c r="I78" i="10"/>
  <c r="H78" i="10"/>
  <c r="F78" i="10"/>
  <c r="E78" i="10"/>
  <c r="J68" i="10"/>
  <c r="I68" i="10"/>
  <c r="H68" i="10"/>
  <c r="G68" i="10"/>
  <c r="F68" i="10"/>
  <c r="E68" i="10"/>
  <c r="I64" i="10"/>
  <c r="H64" i="10"/>
  <c r="G64" i="10"/>
  <c r="F64" i="10"/>
  <c r="F11" i="10" s="1"/>
  <c r="E64" i="10"/>
  <c r="J42" i="10"/>
  <c r="E31" i="10"/>
  <c r="E20" i="10"/>
  <c r="H13" i="16"/>
  <c r="H40" i="16" s="1"/>
  <c r="E12" i="10"/>
  <c r="K36" i="8"/>
  <c r="J36" i="8"/>
  <c r="I36" i="8"/>
  <c r="H36" i="8"/>
  <c r="G36" i="8"/>
  <c r="F36" i="8"/>
  <c r="F93" i="8"/>
  <c r="G36" i="6"/>
  <c r="F36" i="6"/>
  <c r="E36" i="6"/>
  <c r="G18" i="6"/>
  <c r="F18" i="6"/>
  <c r="E18" i="6"/>
  <c r="G13" i="6"/>
  <c r="E13" i="6"/>
  <c r="E61" i="6" s="1"/>
  <c r="M24" i="5"/>
  <c r="L24" i="5"/>
  <c r="K24" i="5"/>
  <c r="J24" i="5"/>
  <c r="I24" i="5"/>
  <c r="G24" i="5"/>
  <c r="M17" i="5"/>
  <c r="M30" i="5" s="1"/>
  <c r="L17" i="5"/>
  <c r="K17" i="5"/>
  <c r="J17" i="5"/>
  <c r="I17" i="5"/>
  <c r="I30" i="5" s="1"/>
  <c r="G17" i="5"/>
  <c r="G30" i="5" s="1"/>
  <c r="K15" i="3"/>
  <c r="J15" i="3"/>
  <c r="I15" i="3"/>
  <c r="H15" i="3"/>
  <c r="H14" i="3" s="1"/>
  <c r="H25" i="3" s="1"/>
  <c r="G15" i="3"/>
  <c r="F15" i="3"/>
  <c r="E15" i="3"/>
  <c r="K19" i="3"/>
  <c r="J19" i="3"/>
  <c r="I19" i="3"/>
  <c r="H19" i="3"/>
  <c r="G19" i="3"/>
  <c r="F19" i="3"/>
  <c r="E19" i="3"/>
  <c r="J51" i="1"/>
  <c r="J47" i="1"/>
  <c r="I47" i="1"/>
  <c r="F50" i="1"/>
  <c r="E50" i="1"/>
  <c r="E47" i="1"/>
  <c r="E40" i="1"/>
  <c r="J40" i="1"/>
  <c r="I40" i="1"/>
  <c r="J36" i="1"/>
  <c r="I36" i="1"/>
  <c r="J32" i="1"/>
  <c r="I32" i="1"/>
  <c r="J18" i="1"/>
  <c r="F34" i="1"/>
  <c r="F18" i="1"/>
  <c r="K30" i="5" l="1"/>
  <c r="J64" i="10"/>
  <c r="E14" i="3"/>
  <c r="I14" i="3"/>
  <c r="I25" i="3" s="1"/>
  <c r="F14" i="3"/>
  <c r="F25" i="3" s="1"/>
  <c r="J14" i="3"/>
  <c r="J25" i="3" s="1"/>
  <c r="J30" i="5"/>
  <c r="D13" i="16"/>
  <c r="D40" i="16" s="1"/>
  <c r="G14" i="3"/>
  <c r="G25" i="3" s="1"/>
  <c r="K14" i="3"/>
  <c r="K25" i="3" s="1"/>
  <c r="G93" i="8"/>
  <c r="H93" i="8"/>
  <c r="L30" i="5"/>
  <c r="K93" i="8"/>
  <c r="E40" i="6"/>
  <c r="E11" i="10"/>
  <c r="E66" i="6" s="1"/>
  <c r="G28" i="6"/>
  <c r="J55" i="1"/>
  <c r="J66" i="1" s="1"/>
  <c r="E23" i="3" s="1"/>
  <c r="F55" i="1"/>
  <c r="I55" i="1"/>
  <c r="I66" i="1" s="1"/>
  <c r="E55" i="1"/>
  <c r="G31" i="6" l="1"/>
  <c r="G40" i="6" s="1"/>
  <c r="G71" i="6"/>
  <c r="E68" i="1"/>
  <c r="J83" i="1"/>
  <c r="E25" i="3"/>
  <c r="F68" i="1"/>
  <c r="H85" i="1" s="1"/>
  <c r="F28" i="6"/>
  <c r="F71" i="6" s="1"/>
  <c r="I83" i="1"/>
  <c r="G13" i="16"/>
  <c r="G40" i="16" s="1"/>
  <c r="H17" i="12"/>
  <c r="H15" i="12" s="1"/>
  <c r="J29" i="10"/>
  <c r="J27" i="10"/>
  <c r="F31" i="6" l="1"/>
  <c r="F40" i="6" s="1"/>
  <c r="I18" i="14"/>
  <c r="I16" i="14" s="1"/>
  <c r="I101" i="14" s="1"/>
  <c r="H63" i="12"/>
  <c r="G17" i="12"/>
  <c r="E18" i="14"/>
  <c r="E16" i="14" s="1"/>
  <c r="E101" i="14" s="1"/>
  <c r="H18" i="14" l="1"/>
  <c r="H16" i="14" s="1"/>
  <c r="H101" i="14" s="1"/>
  <c r="G15" i="12"/>
  <c r="G63" i="12" s="1"/>
  <c r="I93" i="8" l="1"/>
  <c r="G19" i="10" l="1"/>
  <c r="J19" i="10" s="1"/>
  <c r="E13" i="16"/>
  <c r="E40" i="16" s="1"/>
  <c r="F12" i="10"/>
  <c r="G18" i="10"/>
  <c r="J18" i="10" s="1"/>
  <c r="J12" i="10" s="1"/>
  <c r="G12" i="10" l="1"/>
  <c r="F13" i="16" l="1"/>
  <c r="F40" i="16" s="1"/>
  <c r="I13" i="16"/>
  <c r="I40" i="16" s="1"/>
  <c r="G23" i="10"/>
  <c r="J23" i="10" s="1"/>
  <c r="G24" i="10"/>
  <c r="J24" i="10" s="1"/>
  <c r="G25" i="10"/>
  <c r="J25" i="10" s="1"/>
  <c r="G26" i="10"/>
  <c r="J26" i="10" s="1"/>
  <c r="G28" i="10"/>
  <c r="J28" i="10" s="1"/>
  <c r="F20" i="10"/>
  <c r="J30" i="10"/>
  <c r="J20" i="10" s="1"/>
  <c r="G30" i="10"/>
  <c r="G20" i="10" s="1"/>
  <c r="G33" i="10"/>
  <c r="J33" i="10" l="1"/>
  <c r="J34" i="10"/>
  <c r="G34" i="10"/>
  <c r="G35" i="10"/>
  <c r="J35" i="10" s="1"/>
  <c r="G38" i="10"/>
  <c r="J38" i="10" l="1"/>
  <c r="G39" i="10"/>
  <c r="G31" i="10" s="1"/>
  <c r="G11" i="10" s="1"/>
  <c r="F31" i="10"/>
  <c r="E17" i="12" s="1"/>
  <c r="F18" i="14" l="1"/>
  <c r="F16" i="14" s="1"/>
  <c r="F101" i="14" s="1"/>
  <c r="E15" i="12"/>
  <c r="E63" i="12" s="1"/>
  <c r="F17" i="12"/>
  <c r="J39" i="10"/>
  <c r="J31" i="10" s="1"/>
  <c r="J11" i="10" s="1"/>
  <c r="I17" i="12" l="1"/>
  <c r="I15" i="12" s="1"/>
  <c r="I63" i="12" s="1"/>
  <c r="F15" i="12"/>
  <c r="G18" i="14" l="1"/>
  <c r="F63" i="12"/>
  <c r="G16" i="14" l="1"/>
  <c r="J18" i="14"/>
  <c r="G101" i="14" l="1"/>
  <c r="J16" i="14"/>
  <c r="J101" i="14" s="1"/>
</calcChain>
</file>

<file path=xl/sharedStrings.xml><?xml version="1.0" encoding="utf-8"?>
<sst xmlns="http://schemas.openxmlformats.org/spreadsheetml/2006/main" count="741" uniqueCount="576">
  <si>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</si>
  <si>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</si>
  <si>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</si>
  <si>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</si>
  <si>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</si>
  <si>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</si>
  <si>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</si>
  <si>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</si>
  <si>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</si>
  <si>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</si>
  <si>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</si>
  <si>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</si>
  <si>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</si>
  <si>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</si>
  <si>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</si>
  <si>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</si>
  <si>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</si>
  <si>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</si>
  <si>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</si>
  <si>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</si>
  <si>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</si>
  <si>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</si>
  <si>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</si>
  <si>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</si>
  <si>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</si>
  <si>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</si>
  <si>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</si>
  <si>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</si>
  <si>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</si>
  <si>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</si>
  <si>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</si>
  <si>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</si>
  <si>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</si>
  <si>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</si>
  <si>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</si>
  <si>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</si>
  <si>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</si>
  <si>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</si>
  <si>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</si>
  <si>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</si>
  <si>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</si>
  <si>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</si>
  <si>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</si>
  <si>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</si>
  <si>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</si>
  <si>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</si>
  <si>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</si>
  <si>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</si>
  <si>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</si>
  <si>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</si>
  <si>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</si>
  <si>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</si>
  <si>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</si>
  <si>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</si>
  <si>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</si>
  <si>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</si>
  <si>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</si>
  <si>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</si>
  <si>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</si>
  <si>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</si>
  <si>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</si>
  <si>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</si>
  <si>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</si>
  <si>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</si>
  <si>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</si>
  <si>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</si>
  <si>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</si>
  <si>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</si>
  <si>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</si>
  <si>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</si>
  <si>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</si>
  <si>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</si>
  <si>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</si>
  <si>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</si>
  <si>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</si>
  <si>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</si>
  <si>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</si>
  <si>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</si>
  <si>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</si>
  <si>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</si>
  <si>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</si>
  <si>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</si>
  <si>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</si>
  <si>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</si>
  <si>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</si>
  <si>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</si>
  <si>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</si>
  <si>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</si>
  <si>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</si>
  <si>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</si>
  <si>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</si>
  <si>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</si>
  <si>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</si>
  <si>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</si>
  <si>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</si>
  <si>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</si>
  <si>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</si>
  <si>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</si>
  <si>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</si>
  <si>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</si>
  <si>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</si>
  <si>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</si>
  <si>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</si>
  <si>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</si>
  <si>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</si>
  <si>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</si>
  <si>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</si>
  <si>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</si>
  <si>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</si>
  <si>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</si>
  <si>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</si>
  <si>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</si>
  <si>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</si>
  <si>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</si>
  <si>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</si>
  <si>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</si>
  <si>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</si>
  <si>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</si>
  <si>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</si>
  <si>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</si>
  <si>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</si>
  <si>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</si>
  <si>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</si>
  <si>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</si>
  <si>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</si>
  <si>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</si>
  <si>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</si>
  <si>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</si>
  <si>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</si>
  <si>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</si>
  <si>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</si>
  <si>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</si>
  <si>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</si>
  <si>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</si>
  <si>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</si>
  <si>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</si>
  <si>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</si>
  <si>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</si>
  <si>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</si>
  <si>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</si>
  <si>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</si>
  <si>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</si>
  <si>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</si>
  <si>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</si>
  <si>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</si>
  <si>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</si>
  <si>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</si>
  <si>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</si>
  <si>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</si>
  <si>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</si>
  <si>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</si>
  <si>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</si>
  <si>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</si>
  <si>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</si>
  <si>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</si>
  <si>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</si>
  <si>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</si>
  <si>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</si>
  <si>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</si>
  <si>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</si>
  <si>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</si>
  <si>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</si>
  <si>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</si>
  <si>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</si>
  <si>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</si>
  <si>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</si>
  <si>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</si>
  <si>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</si>
  <si>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</si>
  <si>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</si>
  <si>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</si>
  <si>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</si>
  <si>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</si>
  <si>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</si>
  <si>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</si>
  <si>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</si>
  <si>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</si>
  <si>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</si>
  <si>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</si>
  <si>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</si>
  <si>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</si>
  <si>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</si>
  <si>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</si>
  <si>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</si>
  <si>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</si>
  <si>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</si>
  <si>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</si>
  <si>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</si>
  <si>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</si>
  <si>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</si>
  <si>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</si>
  <si>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</si>
  <si>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</si>
  <si>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</si>
  <si>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</si>
  <si>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</si>
  <si>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</si>
  <si>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</si>
  <si>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</si>
  <si>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</si>
  <si>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</si>
  <si>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inversión al XX de</t>
  </si>
  <si>
    <t>XXXX de 20XN (k)</t>
  </si>
  <si>
    <t>Monto pagado</t>
  </si>
  <si>
    <t>de la inversión</t>
  </si>
  <si>
    <t>actualizado al</t>
  </si>
  <si>
    <t>XX de XXXX de</t>
  </si>
  <si>
    <t>20XN (l)</t>
  </si>
  <si>
    <t>Saldo pendiente</t>
  </si>
  <si>
    <t>por pagar de la</t>
  </si>
  <si>
    <t>inversión al XX</t>
  </si>
  <si>
    <t>de XXXX de</t>
  </si>
  <si>
    <t>20XN (m = g l)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</si>
  <si>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</si>
  <si>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</si>
  <si>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</si>
  <si>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</si>
  <si>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</si>
  <si>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</si>
  <si>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</si>
  <si>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</si>
  <si>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</si>
  <si>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</si>
  <si>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</si>
  <si>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</si>
  <si>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</si>
  <si>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</si>
  <si>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</si>
  <si>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</si>
  <si>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</si>
  <si>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</si>
  <si>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</si>
  <si>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</si>
  <si>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</si>
  <si>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</si>
  <si>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</si>
  <si>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</si>
  <si>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</si>
  <si>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</si>
  <si>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</si>
  <si>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</si>
  <si>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</si>
  <si>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</si>
  <si>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</si>
  <si>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</si>
  <si>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</si>
  <si>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</si>
  <si>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</si>
  <si>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</si>
  <si>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</si>
  <si>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</si>
  <si>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</si>
  <si>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</si>
  <si>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</si>
  <si>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</si>
  <si>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</si>
  <si>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</si>
  <si>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</si>
  <si>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</si>
  <si>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</si>
  <si>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</si>
  <si>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</si>
  <si>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</si>
  <si>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</si>
  <si>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</si>
  <si>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</si>
  <si>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</si>
  <si>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</si>
  <si>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</si>
  <si>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</si>
  <si>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</si>
  <si>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</si>
  <si>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</si>
  <si>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</si>
  <si>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</si>
  <si>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</si>
  <si>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</si>
  <si>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</si>
  <si>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</si>
  <si>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</si>
  <si>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</si>
  <si>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</si>
  <si>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</si>
  <si>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</si>
  <si>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</si>
  <si>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</si>
  <si>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</si>
  <si>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</si>
  <si>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</si>
  <si>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</si>
  <si>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</si>
  <si>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</si>
  <si>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</si>
  <si>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</si>
  <si>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</si>
  <si>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</si>
  <si>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</si>
  <si>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</si>
  <si>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</si>
  <si>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</si>
  <si>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</si>
  <si>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</si>
  <si>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</si>
  <si>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</si>
  <si>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</si>
  <si>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</si>
  <si>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</si>
  <si>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</si>
  <si>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</si>
  <si>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</si>
  <si>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</si>
  <si>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</si>
  <si>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</si>
  <si>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</si>
  <si>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</si>
  <si>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</si>
  <si>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</si>
  <si>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</si>
  <si>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</si>
  <si>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</si>
  <si>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</si>
  <si>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</si>
  <si>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</si>
  <si>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</si>
  <si>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</si>
  <si>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</si>
  <si>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</si>
  <si>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</si>
  <si>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</si>
  <si>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</si>
  <si>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</si>
  <si>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</si>
  <si>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</si>
  <si>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</si>
  <si>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</si>
  <si>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</si>
  <si>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</si>
  <si>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</si>
  <si>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</si>
  <si>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</si>
  <si>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</si>
  <si>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</si>
  <si>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</si>
  <si>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</si>
  <si>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</si>
  <si>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</si>
  <si>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</si>
  <si>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</si>
  <si>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</si>
  <si>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</si>
  <si>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</si>
  <si>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</si>
  <si>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</si>
  <si>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</si>
  <si>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</si>
  <si>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</si>
  <si>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</si>
  <si>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</si>
  <si>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</si>
  <si>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</si>
  <si>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</si>
  <si>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</si>
  <si>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</si>
  <si>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</si>
  <si>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</si>
  <si>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</si>
  <si>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</si>
  <si>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</si>
  <si>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</si>
  <si>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</si>
  <si>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</si>
  <si>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</si>
  <si>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</si>
  <si>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</si>
  <si>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</si>
  <si>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</si>
  <si>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</si>
  <si>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</si>
  <si>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</si>
  <si>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</si>
  <si>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</si>
  <si>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</si>
  <si>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</si>
  <si>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</si>
  <si>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</si>
  <si>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</si>
  <si>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</si>
  <si>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</si>
  <si>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</si>
  <si>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</si>
  <si>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</si>
  <si>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</si>
  <si>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</si>
  <si>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</si>
  <si>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</si>
  <si>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</si>
  <si>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</si>
  <si>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</si>
  <si>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</si>
  <si>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</si>
  <si>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</si>
  <si>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</si>
  <si>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</si>
  <si>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</si>
  <si>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</si>
  <si>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</si>
  <si>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</si>
  <si>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</si>
  <si>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</si>
  <si>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</si>
  <si>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</si>
  <si>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</si>
  <si>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</si>
  <si>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</si>
  <si>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</si>
  <si>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</si>
  <si>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</si>
  <si>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</si>
  <si>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</si>
  <si>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</si>
  <si>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</si>
  <si>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</si>
  <si>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</si>
  <si>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</si>
  <si>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</si>
  <si>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</si>
  <si>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</si>
  <si>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</si>
  <si>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</si>
  <si>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</si>
  <si>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</si>
  <si>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</si>
  <si>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</si>
  <si>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</si>
  <si>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</si>
  <si>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</si>
  <si>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</si>
  <si>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</si>
  <si>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</si>
  <si>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</si>
  <si>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</si>
  <si>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</si>
  <si>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</si>
  <si>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</si>
  <si>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</si>
  <si>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</si>
  <si>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</si>
  <si>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</si>
  <si>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</si>
  <si>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</si>
  <si>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</si>
  <si>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</si>
  <si>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</si>
  <si>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</si>
  <si>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</si>
  <si>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</si>
  <si>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</si>
  <si>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</si>
  <si>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</si>
  <si>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</si>
  <si>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</si>
  <si>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</si>
  <si>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</si>
  <si>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r>
      <t>Formato 6 c)</t>
    </r>
    <r>
      <rPr>
        <sz val="10"/>
        <color rgb="FF2F2F2F"/>
        <rFont val="Arial"/>
        <family val="2"/>
      </rPr>
      <t> 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</si>
  <si>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Funcional)</t>
    </r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</si>
  <si>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</si>
  <si>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</si>
  <si>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</si>
  <si>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</si>
  <si>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</si>
  <si>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</si>
  <si>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</si>
  <si>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</si>
  <si>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</si>
  <si>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</si>
  <si>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</si>
  <si>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</si>
  <si>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</si>
  <si>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</si>
  <si>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</si>
  <si>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</si>
  <si>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</si>
  <si>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</si>
  <si>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</si>
  <si>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</si>
  <si>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</si>
  <si>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</si>
  <si>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</si>
  <si>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</si>
  <si>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</si>
  <si>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</si>
  <si>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</si>
  <si>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</si>
  <si>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</si>
  <si>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</si>
  <si>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</si>
  <si>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</si>
  <si>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</si>
  <si>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</si>
  <si>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</si>
  <si>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</si>
  <si>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</si>
  <si>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</si>
  <si>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</si>
  <si>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</si>
  <si>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</si>
  <si>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</si>
  <si>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r>
      <t>Formato 6 d)</t>
    </r>
    <r>
      <rPr>
        <sz val="10"/>
        <color rgb="FF2F2F2F"/>
        <rFont val="Arial"/>
        <family val="2"/>
      </rPr>
      <t>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</si>
  <si>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de Servicios Personales por Categoría)</t>
    </r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</si>
  <si>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</si>
  <si>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</si>
  <si>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</si>
  <si>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</si>
  <si>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</si>
  <si>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</si>
  <si>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</si>
  <si>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</si>
  <si>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</si>
  <si>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</si>
  <si>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</si>
  <si>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</si>
  <si>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</si>
  <si>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</si>
  <si>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</si>
  <si>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</si>
  <si>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</si>
  <si>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</si>
  <si>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</si>
  <si>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</si>
  <si>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</si>
  <si>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</si>
  <si>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>(A3.2 = F2 -G2)</t>
  </si>
  <si>
    <t xml:space="preserve"> </t>
  </si>
  <si>
    <t>A. Honorable Tribunal Superior de Justicia1</t>
  </si>
  <si>
    <t>Diciembre</t>
  </si>
  <si>
    <t>Pleno</t>
  </si>
  <si>
    <t>Sala Civil Familiar</t>
  </si>
  <si>
    <t>Sala Penal</t>
  </si>
  <si>
    <t>Sala Unitaria Administrativa</t>
  </si>
  <si>
    <t>Juzgados Civiles Familiares</t>
  </si>
  <si>
    <t>Juzgados Penales</t>
  </si>
  <si>
    <t>Juzgado de instrucción especilzados en imparticion de justicia para adolecentes</t>
  </si>
  <si>
    <t>Juzgado de Ejecución de Sanciones Penales y Medidas Restrictivas de la Libertad</t>
  </si>
  <si>
    <t>Juzgado de Corte Adversarial</t>
  </si>
  <si>
    <t>Centro Estatal de Justicia Alternativa</t>
  </si>
  <si>
    <t>Secretaría General de Acuerdos</t>
  </si>
  <si>
    <t>Consejo de la Judicatura de Estado de Tlaxcala</t>
  </si>
  <si>
    <t>Secretaría Ejecutiva</t>
  </si>
  <si>
    <t>Tesorería</t>
  </si>
  <si>
    <t>Contraloría</t>
  </si>
  <si>
    <t>Instituto de Especialización Judicial</t>
  </si>
  <si>
    <t>Secretaría Particular</t>
  </si>
  <si>
    <t>Dirección Jurídica</t>
  </si>
  <si>
    <t>Juzgados Civiles Familiares Cd Judicial</t>
  </si>
  <si>
    <t>Juzgado Mercantil y de Oralidad</t>
  </si>
  <si>
    <t>Juzgado del Sistema Penal Acusatorio y Oral Esp. En Adolecentes</t>
  </si>
  <si>
    <t>Unidad de Transparencia</t>
  </si>
  <si>
    <t>Unidad de Iguialdad de Género</t>
  </si>
  <si>
    <t>Dirección de Información y Comunicación Social</t>
  </si>
  <si>
    <t>31 de diciembre de 2018</t>
  </si>
  <si>
    <t>Implementacion de unidades internas de protección civil</t>
  </si>
  <si>
    <t>2018(d)</t>
  </si>
  <si>
    <t>Juzgados familiares del Distrito Judicial de Cuauhtemoc</t>
  </si>
  <si>
    <t>Juzgados familiares foraneos</t>
  </si>
  <si>
    <t>Juzgado de lo civil y familiar de morelos</t>
  </si>
  <si>
    <t>Oficilia de Partes Común del Distrito Judicial de Cuauhtemoc</t>
  </si>
  <si>
    <t>Juzgados Civiles del Distrito Judicial de Cuauhtemoc</t>
  </si>
  <si>
    <t>Juzgados Civiles foraneos</t>
  </si>
  <si>
    <t>A. Honorable Tribunal Superior de Justicial</t>
  </si>
  <si>
    <t>Al 30 de septiembre de 2019 y al 31 de diciembre de 2018 (b)</t>
  </si>
  <si>
    <t>30 de septiembre de 2019</t>
  </si>
  <si>
    <t>Del 1 de enero  al 30 de septiembre de 2019 (b)</t>
  </si>
  <si>
    <t>Del 1 de enero al  30 de septiembre de 2019 (b)</t>
  </si>
  <si>
    <t>Del 1 de enero al 30 de septiembre de 2019 (b)</t>
  </si>
  <si>
    <t>Del 1 de enero al 30 de septiembre de 2019 (b)</t>
  </si>
  <si>
    <t>Del 1 de enero Al 30 de septiembre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</si>
</sst>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4" fillId="3" borderId="7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 indent="1"/>
    </xf>
    <xf numFmtId="0" fontId="8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indent="5"/>
    </xf>
    <xf numFmtId="0" fontId="8" fillId="3" borderId="6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1" fillId="3" borderId="15" xfId="0" applyFont="1" applyFill="1" applyBorder="1"/>
    <xf numFmtId="0" fontId="8" fillId="3" borderId="7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 indent="1"/>
    </xf>
    <xf numFmtId="0" fontId="7" fillId="3" borderId="6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1" fillId="3" borderId="16" xfId="0" applyFont="1" applyFill="1" applyBorder="1"/>
    <xf numFmtId="0" fontId="1" fillId="3" borderId="17" xfId="0" applyFont="1" applyFill="1" applyBorder="1"/>
    <xf numFmtId="0" fontId="1" fillId="3" borderId="19" xfId="0" applyFont="1" applyFill="1" applyBorder="1"/>
    <xf numFmtId="0" fontId="4" fillId="3" borderId="23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1" fillId="3" borderId="26" xfId="0" applyFont="1" applyFill="1" applyBorder="1"/>
    <xf numFmtId="0" fontId="1" fillId="3" borderId="25" xfId="0" applyFont="1" applyFill="1" applyBorder="1"/>
    <xf numFmtId="0" fontId="4" fillId="3" borderId="2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25" xfId="0" applyBorder="1"/>
    <xf numFmtId="0" fontId="0" fillId="0" borderId="17" xfId="0" applyBorder="1"/>
    <xf numFmtId="0" fontId="0" fillId="0" borderId="26" xfId="0" applyBorder="1"/>
    <xf numFmtId="0" fontId="1" fillId="3" borderId="0" xfId="0" applyFont="1" applyFill="1" applyBorder="1"/>
    <xf numFmtId="0" fontId="1" fillId="0" borderId="25" xfId="0" applyFont="1" applyBorder="1"/>
    <xf numFmtId="0" fontId="1" fillId="0" borderId="17" xfId="0" applyFont="1" applyBorder="1"/>
    <xf numFmtId="0" fontId="1" fillId="0" borderId="19" xfId="0" applyFont="1" applyBorder="1"/>
    <xf numFmtId="0" fontId="4" fillId="3" borderId="23" xfId="0" applyFont="1" applyFill="1" applyBorder="1" applyAlignment="1">
      <alignment horizontal="left" vertical="center" indent="1"/>
    </xf>
    <xf numFmtId="0" fontId="7" fillId="3" borderId="23" xfId="0" applyFont="1" applyFill="1" applyBorder="1" applyAlignment="1">
      <alignment horizontal="left" vertical="center"/>
    </xf>
    <xf numFmtId="0" fontId="0" fillId="0" borderId="19" xfId="0" applyBorder="1"/>
    <xf numFmtId="0" fontId="4" fillId="3" borderId="23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justify" vertical="center" wrapText="1"/>
    </xf>
    <xf numFmtId="0" fontId="9" fillId="0" borderId="16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right" vertical="center" wrapText="1"/>
    </xf>
    <xf numFmtId="0" fontId="7" fillId="3" borderId="31" xfId="0" applyFont="1" applyFill="1" applyBorder="1" applyAlignment="1">
      <alignment horizontal="justify" vertical="center" wrapText="1"/>
    </xf>
    <xf numFmtId="0" fontId="8" fillId="3" borderId="11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18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8" xfId="0" applyFont="1" applyFill="1" applyBorder="1" applyAlignment="1">
      <alignment horizontal="left" vertical="center"/>
    </xf>
    <xf numFmtId="4" fontId="11" fillId="0" borderId="16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1" fillId="0" borderId="16" xfId="0" applyNumberFormat="1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4" fontId="4" fillId="3" borderId="4" xfId="0" applyNumberFormat="1" applyFont="1" applyFill="1" applyBorder="1" applyAlignment="1">
      <alignment horizontal="justify" vertical="center" wrapText="1"/>
    </xf>
    <xf numFmtId="4" fontId="4" fillId="3" borderId="7" xfId="0" applyNumberFormat="1" applyFont="1" applyFill="1" applyBorder="1" applyAlignment="1">
      <alignment horizontal="justify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8" fillId="3" borderId="4" xfId="0" applyNumberFormat="1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4" fontId="8" fillId="3" borderId="7" xfId="0" applyNumberFormat="1" applyFont="1" applyFill="1" applyBorder="1" applyAlignment="1">
      <alignment vertical="center"/>
    </xf>
    <xf numFmtId="4" fontId="8" fillId="3" borderId="14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4" fontId="8" fillId="4" borderId="14" xfId="0" applyNumberFormat="1" applyFont="1" applyFill="1" applyBorder="1" applyAlignment="1">
      <alignment vertical="center"/>
    </xf>
    <xf numFmtId="4" fontId="1" fillId="3" borderId="14" xfId="0" applyNumberFormat="1" applyFont="1" applyFill="1" applyBorder="1"/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18" xfId="0" applyNumberFormat="1" applyFont="1" applyFill="1" applyBorder="1" applyAlignment="1">
      <alignment horizontal="right" vertical="center"/>
    </xf>
    <xf numFmtId="4" fontId="1" fillId="3" borderId="16" xfId="0" applyNumberFormat="1" applyFont="1" applyFill="1" applyBorder="1" applyAlignment="1">
      <alignment horizontal="right"/>
    </xf>
    <xf numFmtId="4" fontId="1" fillId="3" borderId="0" xfId="0" applyNumberFormat="1" applyFont="1" applyFill="1" applyBorder="1" applyAlignment="1">
      <alignment horizontal="right"/>
    </xf>
    <xf numFmtId="4" fontId="4" fillId="3" borderId="16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4" fontId="4" fillId="3" borderId="16" xfId="0" applyNumberFormat="1" applyFont="1" applyFill="1" applyBorder="1" applyAlignment="1">
      <alignment vertical="center"/>
    </xf>
    <xf numFmtId="4" fontId="4" fillId="3" borderId="23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justify" vertical="center" wrapText="1"/>
    </xf>
    <xf numFmtId="4" fontId="4" fillId="3" borderId="16" xfId="0" applyNumberFormat="1" applyFont="1" applyFill="1" applyBorder="1" applyAlignment="1">
      <alignment horizontal="justify" vertical="center" wrapText="1"/>
    </xf>
    <xf numFmtId="4" fontId="4" fillId="3" borderId="0" xfId="0" applyNumberFormat="1" applyFont="1" applyFill="1" applyBorder="1" applyAlignment="1">
      <alignment horizontal="justify" vertical="center" wrapText="1"/>
    </xf>
    <xf numFmtId="4" fontId="4" fillId="3" borderId="23" xfId="0" applyNumberFormat="1" applyFont="1" applyFill="1" applyBorder="1" applyAlignment="1">
      <alignment horizontal="center" vertical="center"/>
    </xf>
    <xf numFmtId="4" fontId="4" fillId="3" borderId="23" xfId="0" applyNumberFormat="1" applyFont="1" applyFill="1" applyBorder="1" applyAlignment="1">
      <alignment horizontal="right" vertical="center" wrapText="1"/>
    </xf>
    <xf numFmtId="4" fontId="4" fillId="3" borderId="16" xfId="0" applyNumberFormat="1" applyFont="1" applyFill="1" applyBorder="1" applyAlignment="1">
      <alignment horizontal="right" vertical="center" wrapText="1"/>
    </xf>
    <xf numFmtId="4" fontId="1" fillId="3" borderId="19" xfId="0" applyNumberFormat="1" applyFont="1" applyFill="1" applyBorder="1"/>
    <xf numFmtId="4" fontId="1" fillId="3" borderId="17" xfId="0" applyNumberFormat="1" applyFont="1" applyFill="1" applyBorder="1"/>
    <xf numFmtId="4" fontId="1" fillId="3" borderId="25" xfId="0" applyNumberFormat="1" applyFont="1" applyFill="1" applyBorder="1"/>
    <xf numFmtId="0" fontId="4" fillId="3" borderId="6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4" fontId="8" fillId="3" borderId="1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indent="1"/>
    </xf>
    <xf numFmtId="4" fontId="8" fillId="3" borderId="14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4" fillId="3" borderId="23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10" fillId="0" borderId="16" xfId="0" applyFont="1" applyBorder="1" applyAlignment="1">
      <alignment horizontal="justify" vertical="center" wrapText="1"/>
    </xf>
    <xf numFmtId="0" fontId="10" fillId="0" borderId="28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justify" vertical="center" wrapText="1"/>
    </xf>
    <xf numFmtId="4" fontId="10" fillId="0" borderId="28" xfId="0" applyNumberFormat="1" applyFont="1" applyBorder="1" applyAlignment="1">
      <alignment vertical="center" wrapText="1"/>
    </xf>
    <xf numFmtId="4" fontId="10" fillId="0" borderId="14" xfId="0" applyNumberFormat="1" applyFont="1" applyBorder="1" applyAlignment="1">
      <alignment vertical="center" wrapText="1"/>
    </xf>
    <xf numFmtId="4" fontId="10" fillId="0" borderId="18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left" vertical="center" wrapText="1"/>
    </xf>
    <xf numFmtId="4" fontId="10" fillId="0" borderId="28" xfId="0" applyNumberFormat="1" applyFont="1" applyBorder="1" applyAlignment="1">
      <alignment horizontal="right" vertical="center" wrapText="1"/>
    </xf>
    <xf numFmtId="4" fontId="10" fillId="0" borderId="14" xfId="0" applyNumberFormat="1" applyFont="1" applyBorder="1" applyAlignment="1">
      <alignment horizontal="right" vertical="center" wrapText="1"/>
    </xf>
    <xf numFmtId="0" fontId="11" fillId="3" borderId="32" xfId="0" applyFont="1" applyFill="1" applyBorder="1" applyAlignment="1">
      <alignment horizontal="justify" vertical="center" wrapText="1"/>
    </xf>
    <xf numFmtId="0" fontId="11" fillId="3" borderId="24" xfId="0" applyFont="1" applyFill="1" applyBorder="1" applyAlignment="1">
      <alignment horizontal="justify" vertical="center" wrapText="1"/>
    </xf>
    <xf numFmtId="4" fontId="11" fillId="0" borderId="19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4" fontId="4" fillId="3" borderId="6" xfId="0" applyNumberFormat="1" applyFont="1" applyFill="1" applyBorder="1" applyAlignment="1">
      <alignment horizontal="right" vertical="center" wrapText="1"/>
    </xf>
    <xf numFmtId="4" fontId="4" fillId="3" borderId="13" xfId="0" applyNumberFormat="1" applyFont="1" applyFill="1" applyBorder="1" applyAlignment="1">
      <alignment horizontal="right" vertical="center" wrapText="1"/>
    </xf>
    <xf numFmtId="4" fontId="8" fillId="3" borderId="11" xfId="0" applyNumberFormat="1" applyFont="1" applyFill="1" applyBorder="1" applyAlignment="1">
      <alignment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8" fillId="3" borderId="4" xfId="0" applyNumberFormat="1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18" xfId="0" applyNumberFormat="1" applyFont="1" applyFill="1" applyBorder="1" applyAlignment="1">
      <alignment horizontal="right" vertical="center"/>
    </xf>
    <xf numFmtId="4" fontId="11" fillId="0" borderId="16" xfId="0" applyNumberFormat="1" applyFont="1" applyBorder="1" applyAlignment="1">
      <alignment horizontal="left" vertical="center" wrapText="1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0" fillId="0" borderId="0" xfId="0"/>
    <xf numFmtId="0" fontId="7" fillId="3" borderId="16" xfId="0" applyFont="1" applyFill="1" applyBorder="1" applyAlignment="1">
      <alignment horizontal="justify" vertical="center" wrapText="1"/>
    </xf>
    <xf numFmtId="0" fontId="4" fillId="3" borderId="16" xfId="0" applyFont="1" applyFill="1" applyBorder="1" applyAlignment="1">
      <alignment horizontal="left" vertical="center"/>
    </xf>
    <xf numFmtId="0" fontId="12" fillId="5" borderId="16" xfId="0" applyFont="1" applyFill="1" applyBorder="1" applyAlignment="1">
      <alignment horizontal="justify" vertical="top" wrapText="1"/>
    </xf>
    <xf numFmtId="3" fontId="12" fillId="5" borderId="16" xfId="0" applyNumberFormat="1" applyFont="1" applyFill="1" applyBorder="1" applyAlignment="1">
      <alignment vertical="top" wrapText="1"/>
    </xf>
    <xf numFmtId="0" fontId="8" fillId="3" borderId="5" xfId="0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0" fontId="7" fillId="3" borderId="23" xfId="0" applyFont="1" applyFill="1" applyBorder="1" applyAlignment="1">
      <alignment horizontal="lef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justify" vertical="center" wrapText="1"/>
    </xf>
    <xf numFmtId="0" fontId="17" fillId="6" borderId="0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 wrapText="1"/>
    </xf>
    <xf numFmtId="0" fontId="17" fillId="6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17" fillId="6" borderId="1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8" fillId="6" borderId="17" xfId="0" applyFont="1" applyFill="1" applyBorder="1" applyAlignment="1">
      <alignment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4" fontId="4" fillId="3" borderId="16" xfId="0" applyNumberFormat="1" applyFont="1" applyFill="1" applyBorder="1" applyAlignment="1">
      <alignment horizontal="right" vertical="center"/>
    </xf>
    <xf numFmtId="0" fontId="14" fillId="6" borderId="0" xfId="0" applyFont="1" applyFill="1" applyBorder="1" applyAlignment="1">
      <alignment horizontal="center" vertical="center"/>
    </xf>
    <xf numFmtId="3" fontId="12" fillId="5" borderId="16" xfId="0" applyNumberFormat="1" applyFont="1" applyFill="1" applyBorder="1" applyAlignment="1">
      <alignment horizontal="right" vertical="top" wrapText="1"/>
    </xf>
    <xf numFmtId="0" fontId="12" fillId="5" borderId="16" xfId="0" applyFont="1" applyFill="1" applyBorder="1" applyAlignment="1">
      <alignment horizontal="right" vertical="top" wrapText="1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12" fillId="5" borderId="16" xfId="0" applyNumberFormat="1" applyFont="1" applyFill="1" applyBorder="1" applyAlignment="1">
      <alignment horizontal="right" vertical="top" wrapText="1"/>
    </xf>
    <xf numFmtId="164" fontId="4" fillId="3" borderId="23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8" fillId="3" borderId="4" xfId="0" applyNumberFormat="1" applyFont="1" applyFill="1" applyBorder="1" applyAlignment="1">
      <alignment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18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justify" vertical="center" wrapText="1"/>
    </xf>
    <xf numFmtId="4" fontId="8" fillId="3" borderId="4" xfId="0" applyNumberFormat="1" applyFont="1" applyFill="1" applyBorder="1" applyAlignment="1">
      <alignment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7" fillId="3" borderId="29" xfId="0" applyFont="1" applyFill="1" applyBorder="1" applyAlignment="1">
      <alignment horizontal="justify" vertical="center" wrapText="1"/>
    </xf>
    <xf numFmtId="0" fontId="7" fillId="3" borderId="16" xfId="0" applyFont="1" applyFill="1" applyBorder="1" applyAlignment="1">
      <alignment horizontal="left" vertical="center"/>
    </xf>
    <xf numFmtId="4" fontId="8" fillId="3" borderId="4" xfId="0" applyNumberFormat="1" applyFont="1" applyFill="1" applyBorder="1" applyAlignment="1">
      <alignment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center" vertical="center"/>
    </xf>
    <xf numFmtId="4" fontId="13" fillId="0" borderId="0" xfId="0" applyNumberFormat="1" applyFont="1"/>
    <xf numFmtId="4" fontId="1" fillId="3" borderId="23" xfId="0" applyNumberFormat="1" applyFont="1" applyFill="1" applyBorder="1" applyAlignment="1">
      <alignment horizontal="right"/>
    </xf>
    <xf numFmtId="4" fontId="4" fillId="3" borderId="23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5" fillId="6" borderId="0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left" vertical="center"/>
    </xf>
    <xf numFmtId="0" fontId="16" fillId="6" borderId="0" xfId="0" applyFont="1" applyFill="1" applyBorder="1" applyAlignment="1">
      <alignment horizontal="justify" vertical="center" wrapText="1"/>
    </xf>
    <xf numFmtId="0" fontId="7" fillId="3" borderId="23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justify" vertical="center" wrapText="1"/>
    </xf>
    <xf numFmtId="0" fontId="17" fillId="6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7" fillId="3" borderId="5" xfId="0" applyFont="1" applyFill="1" applyBorder="1" applyAlignment="1">
      <alignment horizontal="justify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14" fillId="6" borderId="0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 wrapText="1"/>
    </xf>
    <xf numFmtId="0" fontId="17" fillId="6" borderId="17" xfId="0" applyFont="1" applyFill="1" applyBorder="1" applyAlignment="1">
      <alignment horizontal="center" vertical="center"/>
    </xf>
    <xf numFmtId="0" fontId="17" fillId="6" borderId="21" xfId="0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indent="1"/>
    </xf>
    <xf numFmtId="0" fontId="17" fillId="6" borderId="17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5" fillId="0" borderId="9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4" fillId="2" borderId="0" xfId="0" applyNumberFormat="1" applyFont="1" applyFill="1" applyBorder="1" applyAlignment="1">
      <alignment horizontal="right" vertical="center"/>
    </xf>
    <xf numFmtId="4" fontId="4" fillId="2" borderId="16" xfId="0" applyNumberFormat="1" applyFont="1" applyFill="1" applyBorder="1" applyAlignment="1">
      <alignment horizontal="right" vertical="center"/>
    </xf>
    <xf numFmtId="4" fontId="4" fillId="2" borderId="23" xfId="0" applyNumberFormat="1" applyFont="1" applyFill="1" applyBorder="1" applyAlignment="1">
      <alignment horizontal="right" vertical="center"/>
    </xf>
    <xf numFmtId="0" fontId="7" fillId="3" borderId="23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18" xfId="0" applyNumberFormat="1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0" fontId="17" fillId="6" borderId="20" xfId="0" applyFont="1" applyFill="1" applyBorder="1" applyAlignment="1">
      <alignment horizontal="center" vertical="center"/>
    </xf>
    <xf numFmtId="0" fontId="17" fillId="6" borderId="22" xfId="0" applyFont="1" applyFill="1" applyBorder="1" applyAlignment="1">
      <alignment horizontal="center" vertical="center"/>
    </xf>
    <xf numFmtId="0" fontId="17" fillId="6" borderId="23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4" fillId="6" borderId="23" xfId="0" applyFont="1" applyFill="1" applyBorder="1" applyAlignment="1">
      <alignment horizontal="center" vertical="center"/>
    </xf>
    <xf numFmtId="0" fontId="17" fillId="6" borderId="25" xfId="0" applyFont="1" applyFill="1" applyBorder="1" applyAlignment="1">
      <alignment horizontal="center" vertical="center"/>
    </xf>
    <xf numFmtId="0" fontId="17" fillId="6" borderId="2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17" fillId="6" borderId="33" xfId="0" applyFont="1" applyFill="1" applyBorder="1" applyAlignment="1">
      <alignment horizontal="center" vertical="center"/>
    </xf>
    <xf numFmtId="0" fontId="17" fillId="6" borderId="35" xfId="0" applyFont="1" applyFill="1" applyBorder="1" applyAlignment="1">
      <alignment horizontal="center" vertical="center"/>
    </xf>
    <xf numFmtId="0" fontId="17" fillId="6" borderId="34" xfId="0" applyFont="1" applyFill="1" applyBorder="1" applyAlignment="1">
      <alignment horizontal="center" vertical="center"/>
    </xf>
    <xf numFmtId="0" fontId="17" fillId="6" borderId="30" xfId="0" applyFont="1" applyFill="1" applyBorder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M85"/>
  <sheetViews>
    <sheetView zoomScale="130" zoomScaleNormal="130" workbookViewId="0">
      <selection activeCell="H85" sqref="H85"/>
    </sheetView>
  </sheetViews>
  <sheetFormatPr baseColWidth="10" defaultRowHeight="15" x14ac:dyDescent="0.25"/>
  <cols>
    <col min="2" max="2" width="14.28515625" hidden="1" customWidth="1"/>
    <col min="3" max="3" width="0" hidden="1" customWidth="1"/>
    <col min="4" max="4" width="50" customWidth="1"/>
    <col min="5" max="5" width="11.85546875" customWidth="1"/>
    <col min="6" max="6" width="12.85546875" customWidth="1"/>
    <col min="7" max="7" width="3.85546875" customWidth="1"/>
    <col min="8" max="8" width="47.5703125" customWidth="1"/>
    <col min="9" max="9" width="14.28515625" customWidth="1"/>
    <col min="10" max="10" width="12.5703125" customWidth="1"/>
    <col min="13" max="13" width="12.5703125" bestFit="1" customWidth="1"/>
  </cols>
  <sheetData>
    <row r="5" spans="4:11" x14ac:dyDescent="0.25">
      <c r="D5" s="1"/>
    </row>
    <row r="6" spans="4:11" x14ac:dyDescent="0.25">
      <c r="D6" s="1"/>
    </row>
    <row r="7" spans="4:11" x14ac:dyDescent="0.25">
      <c r="D7" s="200"/>
      <c r="E7" s="200"/>
      <c r="F7" s="200"/>
      <c r="G7" s="200"/>
      <c r="H7" s="200"/>
      <c r="I7" s="200"/>
      <c r="J7" s="200"/>
    </row>
    <row r="8" spans="4:11" ht="3.75" customHeight="1" x14ac:dyDescent="0.25">
      <c r="D8" s="3"/>
    </row>
    <row r="9" spans="4:11" x14ac:dyDescent="0.25">
      <c r="D9" s="201" t="s">
        <v>529</v>
      </c>
      <c r="E9" s="201"/>
      <c r="F9" s="201"/>
      <c r="G9" s="201"/>
      <c r="H9" s="201"/>
      <c r="I9" s="201"/>
      <c r="J9" s="201"/>
      <c r="K9" t="s">
        <v>532</v>
      </c>
    </row>
    <row r="10" spans="4:11" ht="12.75" customHeight="1" x14ac:dyDescent="0.25">
      <c r="D10" s="201" t="s">
        <v>0</v>
      </c>
      <c r="E10" s="201"/>
      <c r="F10" s="201"/>
      <c r="G10" s="201"/>
      <c r="H10" s="201"/>
      <c r="I10" s="201"/>
      <c r="J10" s="201"/>
    </row>
    <row r="11" spans="4:11" x14ac:dyDescent="0.25">
      <c r="D11" s="201" t="s">
        <v>569</v>
      </c>
      <c r="E11" s="201"/>
      <c r="F11" s="201"/>
      <c r="G11" s="201"/>
      <c r="H11" s="201"/>
      <c r="I11" s="201"/>
      <c r="J11" s="201"/>
    </row>
    <row r="12" spans="4:11" ht="11.25" customHeight="1" x14ac:dyDescent="0.25">
      <c r="D12" s="202" t="s">
        <v>1</v>
      </c>
      <c r="E12" s="202"/>
      <c r="F12" s="202"/>
      <c r="G12" s="202"/>
      <c r="H12" s="202"/>
      <c r="I12" s="202"/>
      <c r="J12" s="202"/>
    </row>
    <row r="13" spans="4:11" ht="15" customHeight="1" x14ac:dyDescent="0.25">
      <c r="D13" s="204" t="s">
        <v>2</v>
      </c>
      <c r="E13" s="203" t="s">
        <v>570</v>
      </c>
      <c r="F13" s="203" t="s">
        <v>559</v>
      </c>
      <c r="G13" s="205"/>
      <c r="H13" s="204" t="s">
        <v>2</v>
      </c>
      <c r="I13" s="203" t="s">
        <v>570</v>
      </c>
      <c r="J13" s="203" t="s">
        <v>559</v>
      </c>
    </row>
    <row r="14" spans="4:11" x14ac:dyDescent="0.25">
      <c r="D14" s="204"/>
      <c r="E14" s="203"/>
      <c r="F14" s="203"/>
      <c r="G14" s="205"/>
      <c r="H14" s="204"/>
      <c r="I14" s="203"/>
      <c r="J14" s="203"/>
    </row>
    <row r="15" spans="4:11" ht="6" customHeight="1" x14ac:dyDescent="0.25">
      <c r="D15" s="204"/>
      <c r="E15" s="203"/>
      <c r="F15" s="203"/>
      <c r="G15" s="205"/>
      <c r="H15" s="204"/>
      <c r="I15" s="203"/>
      <c r="J15" s="203"/>
    </row>
    <row r="16" spans="4:11" ht="11.25" customHeight="1" x14ac:dyDescent="0.25">
      <c r="D16" s="52" t="s">
        <v>3</v>
      </c>
      <c r="E16" s="117"/>
      <c r="F16" s="118"/>
      <c r="G16" s="116"/>
      <c r="H16" s="122" t="s">
        <v>4</v>
      </c>
      <c r="I16" s="117"/>
      <c r="J16" s="118"/>
    </row>
    <row r="17" spans="2:13" ht="12.75" customHeight="1" x14ac:dyDescent="0.25">
      <c r="D17" s="52" t="s">
        <v>5</v>
      </c>
      <c r="E17" s="117"/>
      <c r="F17" s="118"/>
      <c r="G17" s="116"/>
      <c r="H17" s="122" t="s">
        <v>6</v>
      </c>
      <c r="I17" s="117"/>
      <c r="J17" s="118"/>
    </row>
    <row r="18" spans="2:13" ht="24.75" customHeight="1" x14ac:dyDescent="0.25">
      <c r="D18" s="53" t="s">
        <v>7</v>
      </c>
      <c r="E18" s="120">
        <f>SUM(E19:E25)</f>
        <v>122886102.53</v>
      </c>
      <c r="F18" s="120">
        <f>SUM(F19:F25)</f>
        <v>57327996.959999993</v>
      </c>
      <c r="G18" s="116"/>
      <c r="H18" s="123" t="s">
        <v>8</v>
      </c>
      <c r="I18" s="120">
        <f>SUM(I19:I27)</f>
        <v>18708989.98</v>
      </c>
      <c r="J18" s="120">
        <f>SUM(J19:J27)</f>
        <v>32464049.779999997</v>
      </c>
      <c r="K18" t="s">
        <v>532</v>
      </c>
      <c r="L18" s="64" t="s">
        <v>532</v>
      </c>
      <c r="M18" s="64"/>
    </row>
    <row r="19" spans="2:13" ht="13.5" customHeight="1" x14ac:dyDescent="0.25">
      <c r="D19" s="53" t="s">
        <v>9</v>
      </c>
      <c r="E19" s="119">
        <v>25000</v>
      </c>
      <c r="F19" s="119">
        <v>957</v>
      </c>
      <c r="G19" s="116"/>
      <c r="H19" s="124" t="s">
        <v>10</v>
      </c>
      <c r="I19" s="126">
        <v>4397577.28</v>
      </c>
      <c r="J19" s="126">
        <v>2073006.39</v>
      </c>
    </row>
    <row r="20" spans="2:13" x14ac:dyDescent="0.25">
      <c r="B20" s="64"/>
      <c r="D20" s="53" t="s">
        <v>11</v>
      </c>
      <c r="E20" s="119">
        <v>12794507.98</v>
      </c>
      <c r="F20" s="119">
        <v>6421810.5899999999</v>
      </c>
      <c r="G20" s="116"/>
      <c r="H20" s="124" t="s">
        <v>12</v>
      </c>
      <c r="I20" s="126">
        <v>206564.02</v>
      </c>
      <c r="J20" s="126">
        <v>38.99</v>
      </c>
    </row>
    <row r="21" spans="2:13" ht="12.75" customHeight="1" x14ac:dyDescent="0.25">
      <c r="D21" s="53" t="s">
        <v>13</v>
      </c>
      <c r="E21" s="119">
        <v>0</v>
      </c>
      <c r="F21" s="119">
        <v>0</v>
      </c>
      <c r="G21" s="116"/>
      <c r="H21" s="123" t="s">
        <v>14</v>
      </c>
      <c r="I21" s="126">
        <v>0</v>
      </c>
      <c r="J21" s="126">
        <v>0</v>
      </c>
    </row>
    <row r="22" spans="2:13" ht="13.5" customHeight="1" x14ac:dyDescent="0.25">
      <c r="D22" s="53" t="s">
        <v>15</v>
      </c>
      <c r="E22" s="119">
        <v>110032588.55</v>
      </c>
      <c r="F22" s="119">
        <v>50799916.369999997</v>
      </c>
      <c r="G22" s="116"/>
      <c r="H22" s="123" t="s">
        <v>16</v>
      </c>
      <c r="I22" s="126">
        <v>0</v>
      </c>
      <c r="J22" s="126">
        <v>0</v>
      </c>
    </row>
    <row r="23" spans="2:13" ht="16.5" customHeight="1" x14ac:dyDescent="0.25">
      <c r="D23" s="53" t="s">
        <v>17</v>
      </c>
      <c r="E23" s="119">
        <v>0</v>
      </c>
      <c r="F23" s="119">
        <v>0</v>
      </c>
      <c r="G23" s="116"/>
      <c r="H23" s="123" t="s">
        <v>18</v>
      </c>
      <c r="I23" s="126">
        <v>0</v>
      </c>
      <c r="J23" s="126">
        <v>0</v>
      </c>
    </row>
    <row r="24" spans="2:13" ht="23.25" customHeight="1" x14ac:dyDescent="0.25">
      <c r="D24" s="53" t="s">
        <v>19</v>
      </c>
      <c r="E24" s="119">
        <v>34006</v>
      </c>
      <c r="F24" s="119">
        <v>105313</v>
      </c>
      <c r="G24" s="116"/>
      <c r="H24" s="123" t="s">
        <v>20</v>
      </c>
      <c r="I24" s="126">
        <v>0</v>
      </c>
      <c r="J24" s="126">
        <v>0</v>
      </c>
    </row>
    <row r="25" spans="2:13" ht="16.5" customHeight="1" x14ac:dyDescent="0.25">
      <c r="D25" s="53" t="s">
        <v>21</v>
      </c>
      <c r="E25" s="119">
        <v>0</v>
      </c>
      <c r="F25" s="119">
        <v>0</v>
      </c>
      <c r="G25" s="116"/>
      <c r="H25" s="123" t="s">
        <v>22</v>
      </c>
      <c r="I25" s="126">
        <v>14104848.68</v>
      </c>
      <c r="J25" s="126">
        <v>17770768.399999999</v>
      </c>
    </row>
    <row r="26" spans="2:13" ht="21" customHeight="1" x14ac:dyDescent="0.25">
      <c r="D26" s="53" t="s">
        <v>23</v>
      </c>
      <c r="E26" s="121">
        <f>SUM(E27:E33)</f>
        <v>11287653.039999999</v>
      </c>
      <c r="F26" s="121">
        <f>SUM(F27:F33)</f>
        <v>10901612.909999998</v>
      </c>
      <c r="G26" s="116"/>
      <c r="H26" s="123" t="s">
        <v>24</v>
      </c>
      <c r="I26" s="126">
        <v>0</v>
      </c>
      <c r="J26" s="127">
        <v>0</v>
      </c>
    </row>
    <row r="27" spans="2:13" x14ac:dyDescent="0.25">
      <c r="D27" s="53" t="s">
        <v>25</v>
      </c>
      <c r="E27" s="119">
        <v>0</v>
      </c>
      <c r="F27" s="120">
        <v>0</v>
      </c>
      <c r="G27" s="116"/>
      <c r="H27" s="123" t="s">
        <v>26</v>
      </c>
      <c r="I27" s="126">
        <v>0</v>
      </c>
      <c r="J27" s="126">
        <v>12620236</v>
      </c>
    </row>
    <row r="28" spans="2:13" ht="15" customHeight="1" x14ac:dyDescent="0.25">
      <c r="D28" s="53" t="s">
        <v>27</v>
      </c>
      <c r="E28" s="119">
        <v>479259.97</v>
      </c>
      <c r="F28" s="120">
        <v>0</v>
      </c>
      <c r="G28" s="116"/>
      <c r="H28" s="123" t="s">
        <v>28</v>
      </c>
      <c r="I28" s="126">
        <f>+I29+I30+I31</f>
        <v>489608.86</v>
      </c>
      <c r="J28" s="126">
        <f>+J29+J30+J31</f>
        <v>39867.01</v>
      </c>
    </row>
    <row r="29" spans="2:13" ht="14.25" customHeight="1" x14ac:dyDescent="0.25">
      <c r="D29" s="53" t="s">
        <v>29</v>
      </c>
      <c r="E29" s="119">
        <v>576724.47</v>
      </c>
      <c r="F29" s="119">
        <v>144490.14000000001</v>
      </c>
      <c r="G29" s="116"/>
      <c r="H29" s="123" t="s">
        <v>30</v>
      </c>
      <c r="I29" s="126">
        <v>0</v>
      </c>
      <c r="J29" s="126">
        <v>0</v>
      </c>
    </row>
    <row r="30" spans="2:13" ht="23.25" customHeight="1" x14ac:dyDescent="0.25">
      <c r="D30" s="53" t="s">
        <v>31</v>
      </c>
      <c r="E30" s="119">
        <v>0</v>
      </c>
      <c r="F30" s="120">
        <v>0</v>
      </c>
      <c r="G30" s="116"/>
      <c r="H30" s="123" t="s">
        <v>32</v>
      </c>
      <c r="I30" s="126">
        <v>0</v>
      </c>
      <c r="J30" s="126">
        <v>0</v>
      </c>
    </row>
    <row r="31" spans="2:13" ht="14.25" customHeight="1" x14ac:dyDescent="0.25">
      <c r="D31" s="53" t="s">
        <v>33</v>
      </c>
      <c r="E31" s="119">
        <v>2000</v>
      </c>
      <c r="F31" s="120">
        <v>0</v>
      </c>
      <c r="G31" s="116"/>
      <c r="H31" s="123" t="s">
        <v>34</v>
      </c>
      <c r="I31" s="126">
        <v>489608.86</v>
      </c>
      <c r="J31" s="126">
        <v>39867.01</v>
      </c>
    </row>
    <row r="32" spans="2:13" ht="22.5" x14ac:dyDescent="0.25">
      <c r="B32" s="64"/>
      <c r="D32" s="53" t="s">
        <v>35</v>
      </c>
      <c r="E32" s="119">
        <v>5064.8999999999996</v>
      </c>
      <c r="F32" s="119">
        <v>5064.8999999999996</v>
      </c>
      <c r="G32" s="116"/>
      <c r="H32" s="123" t="s">
        <v>36</v>
      </c>
      <c r="I32" s="126">
        <f>SUM(I33:I34)</f>
        <v>0</v>
      </c>
      <c r="J32" s="120">
        <f>SUM(J33:J34)</f>
        <v>0</v>
      </c>
    </row>
    <row r="33" spans="2:12" ht="16.5" customHeight="1" x14ac:dyDescent="0.25">
      <c r="D33" s="53" t="s">
        <v>37</v>
      </c>
      <c r="E33" s="119">
        <v>10224603.699999999</v>
      </c>
      <c r="F33" s="120">
        <v>10752057.869999999</v>
      </c>
      <c r="G33" s="116"/>
      <c r="H33" s="123" t="s">
        <v>38</v>
      </c>
      <c r="I33" s="126">
        <v>0</v>
      </c>
      <c r="J33" s="120">
        <v>0</v>
      </c>
    </row>
    <row r="34" spans="2:12" ht="16.5" customHeight="1" x14ac:dyDescent="0.25">
      <c r="B34" s="64"/>
      <c r="D34" s="53" t="s">
        <v>39</v>
      </c>
      <c r="E34" s="119">
        <f>SUM(E35:E39)</f>
        <v>595379.66999999993</v>
      </c>
      <c r="F34" s="120">
        <f>SUM(F35:F39)</f>
        <v>2070</v>
      </c>
      <c r="G34" s="116"/>
      <c r="H34" s="123" t="s">
        <v>40</v>
      </c>
      <c r="I34" s="126">
        <v>0</v>
      </c>
      <c r="J34" s="120">
        <v>0</v>
      </c>
    </row>
    <row r="35" spans="2:12" ht="21" customHeight="1" x14ac:dyDescent="0.25">
      <c r="D35" s="53" t="s">
        <v>41</v>
      </c>
      <c r="E35" s="119">
        <v>455834.23</v>
      </c>
      <c r="F35" s="120">
        <v>2070</v>
      </c>
      <c r="G35" s="116"/>
      <c r="H35" s="123" t="s">
        <v>42</v>
      </c>
      <c r="I35" s="126">
        <v>0</v>
      </c>
      <c r="J35" s="120">
        <v>0</v>
      </c>
    </row>
    <row r="36" spans="2:12" ht="25.5" customHeight="1" x14ac:dyDescent="0.25">
      <c r="D36" s="53" t="s">
        <v>43</v>
      </c>
      <c r="E36" s="119">
        <v>0</v>
      </c>
      <c r="F36" s="120">
        <v>0</v>
      </c>
      <c r="G36" s="116"/>
      <c r="H36" s="123" t="s">
        <v>44</v>
      </c>
      <c r="I36" s="126">
        <f>SUM(I37:I39)</f>
        <v>0</v>
      </c>
      <c r="J36" s="120">
        <f>SUM(J37:J39)</f>
        <v>0</v>
      </c>
      <c r="L36" s="64" t="s">
        <v>532</v>
      </c>
    </row>
    <row r="37" spans="2:12" ht="22.5" x14ac:dyDescent="0.25">
      <c r="B37" s="64"/>
      <c r="D37" s="53" t="s">
        <v>45</v>
      </c>
      <c r="E37" s="119">
        <v>0</v>
      </c>
      <c r="F37" s="120">
        <v>0</v>
      </c>
      <c r="G37" s="116"/>
      <c r="H37" s="123" t="s">
        <v>46</v>
      </c>
      <c r="I37" s="126">
        <v>0</v>
      </c>
      <c r="J37" s="120">
        <v>0</v>
      </c>
    </row>
    <row r="38" spans="2:12" ht="16.5" customHeight="1" x14ac:dyDescent="0.25">
      <c r="D38" s="53" t="s">
        <v>47</v>
      </c>
      <c r="E38" s="119">
        <v>139545.44</v>
      </c>
      <c r="F38" s="120">
        <v>0</v>
      </c>
      <c r="G38" s="116"/>
      <c r="H38" s="123" t="s">
        <v>48</v>
      </c>
      <c r="I38" s="126">
        <v>0</v>
      </c>
      <c r="J38" s="120">
        <v>0</v>
      </c>
    </row>
    <row r="39" spans="2:12" ht="13.5" customHeight="1" x14ac:dyDescent="0.25">
      <c r="D39" s="53" t="s">
        <v>49</v>
      </c>
      <c r="E39" s="119">
        <v>0</v>
      </c>
      <c r="F39" s="119">
        <v>0</v>
      </c>
      <c r="G39" s="116"/>
      <c r="H39" s="123" t="s">
        <v>50</v>
      </c>
      <c r="I39" s="126">
        <v>0</v>
      </c>
      <c r="J39" s="120">
        <v>0</v>
      </c>
    </row>
    <row r="40" spans="2:12" ht="27.75" customHeight="1" x14ac:dyDescent="0.25">
      <c r="D40" s="53" t="s">
        <v>51</v>
      </c>
      <c r="E40" s="119">
        <f>SUM(E41:E45)</f>
        <v>0</v>
      </c>
      <c r="F40" s="121">
        <f>SUM(F41:F45)</f>
        <v>0</v>
      </c>
      <c r="G40" s="116"/>
      <c r="H40" s="123" t="s">
        <v>52</v>
      </c>
      <c r="I40" s="126">
        <f>SUM(I41:I46)</f>
        <v>46840687.969999999</v>
      </c>
      <c r="J40" s="120">
        <f>SUM(J41:J46)</f>
        <v>44859706.859999999</v>
      </c>
    </row>
    <row r="41" spans="2:12" x14ac:dyDescent="0.25">
      <c r="D41" s="53" t="s">
        <v>53</v>
      </c>
      <c r="E41" s="119">
        <v>0</v>
      </c>
      <c r="F41" s="120">
        <v>0</v>
      </c>
      <c r="G41" s="116"/>
      <c r="H41" s="123" t="s">
        <v>54</v>
      </c>
      <c r="I41" s="126">
        <v>46840687.969999999</v>
      </c>
      <c r="J41" s="126">
        <v>44859706.859999999</v>
      </c>
    </row>
    <row r="42" spans="2:12" ht="18.75" customHeight="1" x14ac:dyDescent="0.25">
      <c r="D42" s="53" t="s">
        <v>55</v>
      </c>
      <c r="E42" s="119">
        <v>0</v>
      </c>
      <c r="F42" s="120">
        <v>0</v>
      </c>
      <c r="G42" s="116"/>
      <c r="H42" s="123" t="s">
        <v>56</v>
      </c>
      <c r="I42" s="126">
        <v>0</v>
      </c>
      <c r="J42" s="120">
        <v>0</v>
      </c>
    </row>
    <row r="43" spans="2:12" ht="15" customHeight="1" x14ac:dyDescent="0.25">
      <c r="D43" s="53" t="s">
        <v>57</v>
      </c>
      <c r="E43" s="119">
        <v>0</v>
      </c>
      <c r="F43" s="120">
        <v>0</v>
      </c>
      <c r="G43" s="116"/>
      <c r="H43" s="123" t="s">
        <v>58</v>
      </c>
      <c r="I43" s="126">
        <v>0</v>
      </c>
      <c r="J43" s="120">
        <v>0</v>
      </c>
    </row>
    <row r="44" spans="2:12" ht="26.25" customHeight="1" x14ac:dyDescent="0.25">
      <c r="D44" s="53" t="s">
        <v>59</v>
      </c>
      <c r="E44" s="119">
        <v>0</v>
      </c>
      <c r="F44" s="120">
        <v>0</v>
      </c>
      <c r="G44" s="116"/>
      <c r="H44" s="123" t="s">
        <v>60</v>
      </c>
      <c r="I44" s="126">
        <v>0</v>
      </c>
      <c r="J44" s="120">
        <v>0</v>
      </c>
    </row>
    <row r="45" spans="2:12" ht="26.25" customHeight="1" x14ac:dyDescent="0.25">
      <c r="D45" s="53" t="s">
        <v>61</v>
      </c>
      <c r="E45" s="119">
        <v>0</v>
      </c>
      <c r="F45" s="120">
        <v>0</v>
      </c>
      <c r="G45" s="116"/>
      <c r="H45" s="123" t="s">
        <v>62</v>
      </c>
      <c r="I45" s="126">
        <v>0</v>
      </c>
      <c r="J45" s="120">
        <v>0</v>
      </c>
    </row>
    <row r="46" spans="2:12" ht="12" customHeight="1" x14ac:dyDescent="0.25">
      <c r="D46" s="53" t="s">
        <v>63</v>
      </c>
      <c r="E46" s="119">
        <v>0</v>
      </c>
      <c r="F46" s="120">
        <v>0</v>
      </c>
      <c r="G46" s="116"/>
      <c r="H46" s="123" t="s">
        <v>64</v>
      </c>
      <c r="I46" s="126">
        <v>0</v>
      </c>
      <c r="J46" s="120">
        <v>0</v>
      </c>
    </row>
    <row r="47" spans="2:12" ht="16.5" customHeight="1" x14ac:dyDescent="0.25">
      <c r="D47" s="53" t="s">
        <v>65</v>
      </c>
      <c r="E47" s="119">
        <f>+E48+E49</f>
        <v>0</v>
      </c>
      <c r="F47" s="121">
        <f>+F48+F49</f>
        <v>0</v>
      </c>
      <c r="G47" s="116"/>
      <c r="H47" s="123" t="s">
        <v>66</v>
      </c>
      <c r="I47" s="126">
        <f>+I48+I49+I50</f>
        <v>0</v>
      </c>
      <c r="J47" s="120">
        <f>+J48+J49+J50</f>
        <v>0</v>
      </c>
    </row>
    <row r="48" spans="2:12" ht="24.75" customHeight="1" x14ac:dyDescent="0.25">
      <c r="D48" s="53" t="s">
        <v>67</v>
      </c>
      <c r="E48" s="119">
        <v>0</v>
      </c>
      <c r="F48" s="120">
        <v>0</v>
      </c>
      <c r="G48" s="116"/>
      <c r="H48" s="123" t="s">
        <v>68</v>
      </c>
      <c r="I48" s="126">
        <v>0</v>
      </c>
      <c r="J48" s="120">
        <v>0</v>
      </c>
    </row>
    <row r="49" spans="2:10" x14ac:dyDescent="0.25">
      <c r="D49" s="53" t="s">
        <v>69</v>
      </c>
      <c r="E49" s="119">
        <v>0</v>
      </c>
      <c r="F49" s="120">
        <v>0</v>
      </c>
      <c r="G49" s="116"/>
      <c r="H49" s="123" t="s">
        <v>70</v>
      </c>
      <c r="I49" s="126">
        <v>0</v>
      </c>
      <c r="J49" s="120">
        <v>0</v>
      </c>
    </row>
    <row r="50" spans="2:10" x14ac:dyDescent="0.25">
      <c r="D50" s="53" t="s">
        <v>71</v>
      </c>
      <c r="E50" s="119">
        <f>+E51+E52+E53+E54</f>
        <v>0</v>
      </c>
      <c r="F50" s="120">
        <f>+F51+F52+F53+F54</f>
        <v>0</v>
      </c>
      <c r="G50" s="116"/>
      <c r="H50" s="123" t="s">
        <v>72</v>
      </c>
      <c r="I50" s="126">
        <v>0</v>
      </c>
      <c r="J50" s="120">
        <v>0</v>
      </c>
    </row>
    <row r="51" spans="2:10" ht="16.5" customHeight="1" x14ac:dyDescent="0.25">
      <c r="D51" s="53" t="s">
        <v>73</v>
      </c>
      <c r="E51" s="119">
        <v>0</v>
      </c>
      <c r="F51" s="120">
        <v>0</v>
      </c>
      <c r="G51" s="116"/>
      <c r="H51" s="123" t="s">
        <v>74</v>
      </c>
      <c r="I51" s="126">
        <v>0</v>
      </c>
      <c r="J51" s="120">
        <f>+J52+J53+J54</f>
        <v>0</v>
      </c>
    </row>
    <row r="52" spans="2:10" ht="16.5" customHeight="1" x14ac:dyDescent="0.25">
      <c r="D52" s="53" t="s">
        <v>75</v>
      </c>
      <c r="E52" s="119">
        <v>0</v>
      </c>
      <c r="F52" s="120">
        <v>0</v>
      </c>
      <c r="G52" s="116"/>
      <c r="H52" s="123" t="s">
        <v>76</v>
      </c>
      <c r="I52" s="126">
        <v>0</v>
      </c>
      <c r="J52" s="120">
        <v>0</v>
      </c>
    </row>
    <row r="53" spans="2:10" ht="26.25" customHeight="1" x14ac:dyDescent="0.25">
      <c r="D53" s="53" t="s">
        <v>77</v>
      </c>
      <c r="E53" s="119">
        <v>0</v>
      </c>
      <c r="F53" s="120">
        <v>0</v>
      </c>
      <c r="G53" s="116"/>
      <c r="H53" s="123" t="s">
        <v>78</v>
      </c>
      <c r="I53" s="126">
        <v>0</v>
      </c>
      <c r="J53" s="120">
        <v>0</v>
      </c>
    </row>
    <row r="54" spans="2:10" x14ac:dyDescent="0.25">
      <c r="D54" s="53" t="s">
        <v>79</v>
      </c>
      <c r="E54" s="119">
        <v>0</v>
      </c>
      <c r="F54" s="120">
        <v>0</v>
      </c>
      <c r="G54" s="116"/>
      <c r="H54" s="123" t="s">
        <v>80</v>
      </c>
      <c r="I54" s="126">
        <v>0</v>
      </c>
      <c r="J54" s="120">
        <v>0</v>
      </c>
    </row>
    <row r="55" spans="2:10" ht="27" customHeight="1" x14ac:dyDescent="0.25">
      <c r="D55" s="52" t="s">
        <v>81</v>
      </c>
      <c r="E55" s="119">
        <f>+E50+E47+E40+E34+E26+E18</f>
        <v>134769135.24000001</v>
      </c>
      <c r="F55" s="63">
        <f>+F50+F47+F40+F34+F26+F18</f>
        <v>68231679.86999999</v>
      </c>
      <c r="G55" s="116"/>
      <c r="H55" s="122" t="s">
        <v>82</v>
      </c>
      <c r="I55" s="126">
        <f>+I51+I47+I40+I36+I32+I28+I18</f>
        <v>66039286.810000002</v>
      </c>
      <c r="J55" s="120">
        <f>+J51+J47+J40+J36+J32+J28+J18</f>
        <v>77363623.649999991</v>
      </c>
    </row>
    <row r="56" spans="2:10" ht="5.25" customHeight="1" x14ac:dyDescent="0.25">
      <c r="D56" s="53"/>
      <c r="E56" s="63"/>
      <c r="F56" s="63"/>
      <c r="G56" s="63"/>
      <c r="H56" s="123"/>
      <c r="I56" s="128"/>
      <c r="J56" s="129"/>
    </row>
    <row r="57" spans="2:10" x14ac:dyDescent="0.25">
      <c r="B57" s="64"/>
      <c r="D57" s="132" t="s">
        <v>83</v>
      </c>
      <c r="E57" s="119"/>
      <c r="F57" s="121"/>
      <c r="G57" s="36"/>
      <c r="H57" s="131" t="s">
        <v>84</v>
      </c>
      <c r="I57" s="56"/>
      <c r="J57" s="56"/>
    </row>
    <row r="58" spans="2:10" x14ac:dyDescent="0.25">
      <c r="D58" s="53" t="s">
        <v>85</v>
      </c>
      <c r="E58" s="63">
        <v>0</v>
      </c>
      <c r="F58" s="63">
        <v>0</v>
      </c>
      <c r="G58" s="36"/>
      <c r="H58" s="123" t="s">
        <v>86</v>
      </c>
      <c r="I58" s="65">
        <v>0</v>
      </c>
      <c r="J58" s="65">
        <v>0</v>
      </c>
    </row>
    <row r="59" spans="2:10" ht="11.25" customHeight="1" x14ac:dyDescent="0.25">
      <c r="D59" s="53" t="s">
        <v>87</v>
      </c>
      <c r="E59" s="63">
        <v>0</v>
      </c>
      <c r="F59" s="63">
        <v>0</v>
      </c>
      <c r="G59" s="36"/>
      <c r="H59" s="123" t="s">
        <v>88</v>
      </c>
      <c r="I59" s="65">
        <v>10059657.560000001</v>
      </c>
      <c r="J59" s="65">
        <v>10059657.560000001</v>
      </c>
    </row>
    <row r="60" spans="2:10" ht="17.25" customHeight="1" x14ac:dyDescent="0.25">
      <c r="D60" s="53" t="s">
        <v>89</v>
      </c>
      <c r="E60" s="65">
        <v>4609517.83</v>
      </c>
      <c r="F60" s="65">
        <v>1462517.83</v>
      </c>
      <c r="G60" s="36"/>
      <c r="H60" s="123" t="s">
        <v>90</v>
      </c>
      <c r="I60" s="65">
        <v>0</v>
      </c>
      <c r="J60" s="65">
        <v>0</v>
      </c>
    </row>
    <row r="61" spans="2:10" ht="12" customHeight="1" x14ac:dyDescent="0.25">
      <c r="D61" s="53" t="s">
        <v>91</v>
      </c>
      <c r="E61" s="65">
        <v>27536174.59</v>
      </c>
      <c r="F61" s="65">
        <v>24135193.370000001</v>
      </c>
      <c r="G61" s="36"/>
      <c r="H61" s="123" t="s">
        <v>92</v>
      </c>
      <c r="I61" s="65">
        <v>0</v>
      </c>
      <c r="J61" s="65">
        <v>0</v>
      </c>
    </row>
    <row r="62" spans="2:10" ht="22.5" x14ac:dyDescent="0.25">
      <c r="D62" s="53" t="s">
        <v>93</v>
      </c>
      <c r="E62" s="65">
        <v>1147474.71</v>
      </c>
      <c r="F62" s="65">
        <v>1147474.71</v>
      </c>
      <c r="G62" s="36"/>
      <c r="H62" s="123" t="s">
        <v>94</v>
      </c>
      <c r="I62" s="65">
        <v>0</v>
      </c>
      <c r="J62" s="65">
        <v>0</v>
      </c>
    </row>
    <row r="63" spans="2:10" ht="17.25" customHeight="1" x14ac:dyDescent="0.25">
      <c r="D63" s="53" t="s">
        <v>95</v>
      </c>
      <c r="E63" s="65">
        <v>0</v>
      </c>
      <c r="F63" s="65">
        <v>0</v>
      </c>
      <c r="G63" s="36"/>
      <c r="H63" s="123" t="s">
        <v>96</v>
      </c>
      <c r="I63" s="65">
        <v>0</v>
      </c>
      <c r="J63" s="65">
        <v>0</v>
      </c>
    </row>
    <row r="64" spans="2:10" ht="13.5" customHeight="1" x14ac:dyDescent="0.25">
      <c r="D64" s="53" t="s">
        <v>97</v>
      </c>
      <c r="E64" s="65">
        <v>0</v>
      </c>
      <c r="F64" s="65">
        <v>0</v>
      </c>
      <c r="G64" s="36"/>
      <c r="H64" s="123"/>
      <c r="I64" s="55"/>
      <c r="J64" s="55"/>
    </row>
    <row r="65" spans="4:10" ht="18" customHeight="1" x14ac:dyDescent="0.25">
      <c r="D65" s="53" t="s">
        <v>98</v>
      </c>
      <c r="E65" s="65">
        <v>0</v>
      </c>
      <c r="F65" s="65">
        <v>0</v>
      </c>
      <c r="G65" s="36"/>
      <c r="H65" s="123" t="s">
        <v>99</v>
      </c>
      <c r="I65" s="65">
        <f>SUM(I58:I63)</f>
        <v>10059657.560000001</v>
      </c>
      <c r="J65" s="65">
        <f>SUM(J58:J63)</f>
        <v>10059657.560000001</v>
      </c>
    </row>
    <row r="66" spans="4:10" x14ac:dyDescent="0.25">
      <c r="D66" s="53" t="s">
        <v>100</v>
      </c>
      <c r="E66" s="65">
        <v>0</v>
      </c>
      <c r="F66" s="65">
        <v>0</v>
      </c>
      <c r="G66" s="36"/>
      <c r="H66" s="123" t="s">
        <v>101</v>
      </c>
      <c r="I66" s="65">
        <f>+I55+I65</f>
        <v>76098944.370000005</v>
      </c>
      <c r="J66" s="65">
        <f>+J55+J65</f>
        <v>87423281.209999993</v>
      </c>
    </row>
    <row r="67" spans="4:10" ht="17.25" customHeight="1" x14ac:dyDescent="0.25">
      <c r="D67" s="53" t="s">
        <v>102</v>
      </c>
      <c r="E67" s="65">
        <f>SUM(E58:E66)</f>
        <v>33293167.130000003</v>
      </c>
      <c r="F67" s="65">
        <f>SUM(F58:F66)</f>
        <v>26745185.910000004</v>
      </c>
      <c r="G67" s="36"/>
      <c r="H67" s="123"/>
      <c r="I67" s="65"/>
      <c r="J67" s="65"/>
    </row>
    <row r="68" spans="4:10" x14ac:dyDescent="0.25">
      <c r="D68" s="53" t="s">
        <v>104</v>
      </c>
      <c r="E68" s="65">
        <f>+E55+E67</f>
        <v>168062302.37</v>
      </c>
      <c r="F68" s="65">
        <f>+F55+F67</f>
        <v>94976865.780000001</v>
      </c>
      <c r="G68" s="36"/>
      <c r="H68" s="131" t="s">
        <v>103</v>
      </c>
      <c r="I68" s="65"/>
      <c r="J68" s="65"/>
    </row>
    <row r="69" spans="4:10" ht="14.25" customHeight="1" x14ac:dyDescent="0.25">
      <c r="D69" s="53"/>
      <c r="E69" s="66"/>
      <c r="F69" s="66"/>
      <c r="G69" s="36"/>
      <c r="H69" s="123" t="s">
        <v>105</v>
      </c>
      <c r="I69" s="65">
        <f>+I70+I71+I72</f>
        <v>23387309.489999998</v>
      </c>
      <c r="J69" s="65">
        <f>+J70+J71+J72</f>
        <v>22074715.969999999</v>
      </c>
    </row>
    <row r="70" spans="4:10" ht="13.5" customHeight="1" x14ac:dyDescent="0.25">
      <c r="D70" s="53"/>
      <c r="E70" s="143"/>
      <c r="F70" s="143"/>
      <c r="G70" s="36"/>
      <c r="H70" s="123" t="s">
        <v>106</v>
      </c>
      <c r="I70" s="65">
        <v>0</v>
      </c>
      <c r="J70" s="65">
        <v>0</v>
      </c>
    </row>
    <row r="71" spans="4:10" x14ac:dyDescent="0.25">
      <c r="D71" s="53"/>
      <c r="E71" s="53"/>
      <c r="F71" s="53"/>
      <c r="G71" s="36"/>
      <c r="H71" s="123" t="s">
        <v>107</v>
      </c>
      <c r="I71" s="65">
        <v>47148.99</v>
      </c>
      <c r="J71" s="65">
        <v>0</v>
      </c>
    </row>
    <row r="72" spans="4:10" x14ac:dyDescent="0.25">
      <c r="D72" s="53"/>
      <c r="E72" s="53"/>
      <c r="F72" s="53"/>
      <c r="G72" s="36"/>
      <c r="H72" s="123" t="s">
        <v>108</v>
      </c>
      <c r="I72" s="65">
        <v>23340160.5</v>
      </c>
      <c r="J72" s="65">
        <v>22074715.969999999</v>
      </c>
    </row>
    <row r="73" spans="4:10" ht="16.5" customHeight="1" x14ac:dyDescent="0.25">
      <c r="D73" s="53"/>
      <c r="E73" s="53"/>
      <c r="F73" s="53"/>
      <c r="G73" s="36"/>
      <c r="H73" s="123" t="s">
        <v>109</v>
      </c>
      <c r="I73" s="65">
        <f>+I74+I75+I78</f>
        <v>68581048.510000005</v>
      </c>
      <c r="J73" s="65">
        <v>-14521131.4</v>
      </c>
    </row>
    <row r="74" spans="4:10" x14ac:dyDescent="0.25">
      <c r="D74" s="53"/>
      <c r="E74" s="53"/>
      <c r="F74" s="53"/>
      <c r="G74" s="36"/>
      <c r="H74" s="123" t="s">
        <v>110</v>
      </c>
      <c r="I74" s="65">
        <v>83500873.480000004</v>
      </c>
      <c r="J74" s="65">
        <v>-9442252.1699999999</v>
      </c>
    </row>
    <row r="75" spans="4:10" x14ac:dyDescent="0.25">
      <c r="D75" s="53"/>
      <c r="E75" s="53"/>
      <c r="F75" s="53"/>
      <c r="G75" s="36"/>
      <c r="H75" s="123" t="s">
        <v>111</v>
      </c>
      <c r="I75" s="65">
        <v>-13145838.449999999</v>
      </c>
      <c r="J75" s="65">
        <v>-3293811.29</v>
      </c>
    </row>
    <row r="76" spans="4:10" x14ac:dyDescent="0.25">
      <c r="D76" s="53"/>
      <c r="E76" s="53"/>
      <c r="F76" s="53"/>
      <c r="G76" s="36"/>
      <c r="H76" s="123" t="s">
        <v>112</v>
      </c>
      <c r="I76" s="65">
        <v>0</v>
      </c>
      <c r="J76" s="65">
        <v>0</v>
      </c>
    </row>
    <row r="77" spans="4:10" x14ac:dyDescent="0.25">
      <c r="D77" s="53"/>
      <c r="E77" s="53"/>
      <c r="F77" s="53"/>
      <c r="G77" s="36"/>
      <c r="H77" s="123" t="s">
        <v>113</v>
      </c>
      <c r="I77" s="65">
        <v>0</v>
      </c>
      <c r="J77" s="65">
        <v>0</v>
      </c>
    </row>
    <row r="78" spans="4:10" ht="14.25" customHeight="1" x14ac:dyDescent="0.25">
      <c r="D78" s="53"/>
      <c r="E78" s="53"/>
      <c r="F78" s="53"/>
      <c r="G78" s="36"/>
      <c r="H78" s="123" t="s">
        <v>114</v>
      </c>
      <c r="I78" s="65">
        <v>-1773986.52</v>
      </c>
      <c r="J78" s="65">
        <v>-1785067.94</v>
      </c>
    </row>
    <row r="79" spans="4:10" ht="22.5" x14ac:dyDescent="0.25">
      <c r="D79" s="53"/>
      <c r="E79" s="53"/>
      <c r="F79" s="53"/>
      <c r="G79" s="36"/>
      <c r="H79" s="123" t="s">
        <v>115</v>
      </c>
      <c r="I79" s="65">
        <f>+I80+I81</f>
        <v>0</v>
      </c>
      <c r="J79" s="65">
        <f>+J80+J81</f>
        <v>0</v>
      </c>
    </row>
    <row r="80" spans="4:10" x14ac:dyDescent="0.25">
      <c r="D80" s="53"/>
      <c r="E80" s="53"/>
      <c r="F80" s="53"/>
      <c r="G80" s="36"/>
      <c r="H80" s="123" t="s">
        <v>116</v>
      </c>
      <c r="I80" s="65">
        <v>0</v>
      </c>
      <c r="J80" s="65">
        <v>0</v>
      </c>
    </row>
    <row r="81" spans="4:10" x14ac:dyDescent="0.25">
      <c r="D81" s="53"/>
      <c r="E81" s="53"/>
      <c r="F81" s="53"/>
      <c r="G81" s="36"/>
      <c r="H81" s="123" t="s">
        <v>117</v>
      </c>
      <c r="I81" s="65">
        <v>0</v>
      </c>
      <c r="J81" s="65">
        <v>0</v>
      </c>
    </row>
    <row r="82" spans="4:10" ht="16.5" customHeight="1" x14ac:dyDescent="0.25">
      <c r="D82" s="53"/>
      <c r="E82" s="53"/>
      <c r="F82" s="53"/>
      <c r="G82" s="36"/>
      <c r="H82" s="123" t="s">
        <v>118</v>
      </c>
      <c r="I82" s="65">
        <f>+I69+I73+I79</f>
        <v>91968358</v>
      </c>
      <c r="J82" s="65">
        <f>+J69+J73+J79</f>
        <v>7553584.5699999984</v>
      </c>
    </row>
    <row r="83" spans="4:10" ht="12.75" customHeight="1" x14ac:dyDescent="0.25">
      <c r="D83" s="54"/>
      <c r="E83" s="54"/>
      <c r="F83" s="54"/>
      <c r="G83" s="51"/>
      <c r="H83" s="125" t="s">
        <v>119</v>
      </c>
      <c r="I83" s="130">
        <f>+I66+I82</f>
        <v>168067302.37</v>
      </c>
      <c r="J83" s="130">
        <f>+J82+J66</f>
        <v>94976865.779999986</v>
      </c>
    </row>
    <row r="85" spans="4:10" x14ac:dyDescent="0.25">
      <c r="H85" s="197">
        <f>+F68-J83</f>
        <v>0</v>
      </c>
      <c r="I85" s="64"/>
    </row>
  </sheetData>
  <mergeCells count="12">
    <mergeCell ref="J13:J15"/>
    <mergeCell ref="F13:F15"/>
    <mergeCell ref="D13:D15"/>
    <mergeCell ref="E13:E15"/>
    <mergeCell ref="G13:G15"/>
    <mergeCell ref="H13:H15"/>
    <mergeCell ref="I13:I15"/>
    <mergeCell ref="D7:J7"/>
    <mergeCell ref="D9:J9"/>
    <mergeCell ref="D10:J10"/>
    <mergeCell ref="D11:J11"/>
    <mergeCell ref="D12:J12"/>
  </mergeCells>
  <printOptions horizontalCentered="1"/>
  <pageMargins left="0.51181102362204722" right="0.31496062992125984" top="0.35433070866141736" bottom="0.35433070866141736" header="0.31496062992125984" footer="0.31496062992125984"/>
  <pageSetup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K52"/>
  <sheetViews>
    <sheetView workbookViewId="0">
      <selection activeCell="C32" sqref="C32:D32"/>
    </sheetView>
  </sheetViews>
  <sheetFormatPr baseColWidth="10" defaultRowHeight="15" x14ac:dyDescent="0.25"/>
  <cols>
    <col min="2" max="2" width="0" hidden="1" customWidth="1"/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2.140625" customWidth="1"/>
    <col min="10" max="10" width="13.42578125" customWidth="1"/>
    <col min="11" max="11" width="19.42578125" customWidth="1"/>
  </cols>
  <sheetData>
    <row r="4" spans="3:11" x14ac:dyDescent="0.25">
      <c r="C4" s="211" t="s">
        <v>529</v>
      </c>
      <c r="D4" s="211"/>
      <c r="E4" s="211"/>
      <c r="F4" s="211"/>
      <c r="G4" s="211"/>
      <c r="H4" s="211"/>
      <c r="I4" s="211"/>
      <c r="J4" s="211"/>
      <c r="K4" s="211"/>
    </row>
    <row r="5" spans="3:11" ht="13.5" customHeight="1" x14ac:dyDescent="0.25">
      <c r="C5" s="211" t="s">
        <v>120</v>
      </c>
      <c r="D5" s="211"/>
      <c r="E5" s="211"/>
      <c r="F5" s="211"/>
      <c r="G5" s="211"/>
      <c r="H5" s="211"/>
      <c r="I5" s="211"/>
      <c r="J5" s="211"/>
      <c r="K5" s="211"/>
    </row>
    <row r="6" spans="3:11" ht="23.25" customHeight="1" x14ac:dyDescent="0.25">
      <c r="C6" s="218" t="s">
        <v>571</v>
      </c>
      <c r="D6" s="211"/>
      <c r="E6" s="211"/>
      <c r="F6" s="211"/>
      <c r="G6" s="211"/>
      <c r="H6" s="211"/>
      <c r="I6" s="211"/>
      <c r="J6" s="211"/>
      <c r="K6" s="211"/>
    </row>
    <row r="7" spans="3:11" x14ac:dyDescent="0.25">
      <c r="C7" s="211" t="s">
        <v>1</v>
      </c>
      <c r="D7" s="211"/>
      <c r="E7" s="211"/>
      <c r="F7" s="211"/>
      <c r="G7" s="211"/>
      <c r="H7" s="211"/>
      <c r="I7" s="211"/>
      <c r="J7" s="211"/>
      <c r="K7" s="211"/>
    </row>
    <row r="8" spans="3:11" x14ac:dyDescent="0.25">
      <c r="C8" s="211" t="s">
        <v>121</v>
      </c>
      <c r="D8" s="211"/>
      <c r="E8" s="159" t="s">
        <v>123</v>
      </c>
      <c r="F8" s="159" t="s">
        <v>125</v>
      </c>
      <c r="G8" s="159" t="s">
        <v>127</v>
      </c>
      <c r="H8" s="159" t="s">
        <v>129</v>
      </c>
      <c r="I8" s="159" t="s">
        <v>132</v>
      </c>
      <c r="J8" s="159" t="s">
        <v>136</v>
      </c>
      <c r="K8" s="159" t="s">
        <v>136</v>
      </c>
    </row>
    <row r="9" spans="3:11" x14ac:dyDescent="0.25">
      <c r="C9" s="211" t="s">
        <v>122</v>
      </c>
      <c r="D9" s="211"/>
      <c r="E9" s="159" t="s">
        <v>124</v>
      </c>
      <c r="F9" s="159" t="s">
        <v>126</v>
      </c>
      <c r="G9" s="159" t="s">
        <v>128</v>
      </c>
      <c r="H9" s="159" t="s">
        <v>130</v>
      </c>
      <c r="I9" s="159" t="s">
        <v>133</v>
      </c>
      <c r="J9" s="159" t="s">
        <v>137</v>
      </c>
      <c r="K9" s="159" t="s">
        <v>139</v>
      </c>
    </row>
    <row r="10" spans="3:11" x14ac:dyDescent="0.25">
      <c r="C10" s="219"/>
      <c r="D10" s="219"/>
      <c r="E10" s="159" t="s">
        <v>534</v>
      </c>
      <c r="F10" s="160"/>
      <c r="G10" s="160"/>
      <c r="H10" s="159" t="s">
        <v>131</v>
      </c>
      <c r="I10" s="159" t="s">
        <v>134</v>
      </c>
      <c r="J10" s="159" t="s">
        <v>138</v>
      </c>
      <c r="K10" s="159" t="s">
        <v>140</v>
      </c>
    </row>
    <row r="11" spans="3:11" x14ac:dyDescent="0.25">
      <c r="C11" s="219"/>
      <c r="D11" s="219"/>
      <c r="E11" s="168" t="s">
        <v>561</v>
      </c>
      <c r="F11" s="160"/>
      <c r="G11" s="160"/>
      <c r="H11" s="160"/>
      <c r="I11" s="159" t="s">
        <v>135</v>
      </c>
      <c r="J11" s="160"/>
      <c r="K11" s="159" t="s">
        <v>141</v>
      </c>
    </row>
    <row r="12" spans="3:11" ht="10.5" customHeight="1" x14ac:dyDescent="0.25">
      <c r="C12" s="219"/>
      <c r="D12" s="219"/>
      <c r="E12" s="160"/>
      <c r="F12" s="160"/>
      <c r="G12" s="160"/>
      <c r="H12" s="160"/>
      <c r="I12" s="160"/>
      <c r="J12" s="160"/>
      <c r="K12" s="159" t="s">
        <v>142</v>
      </c>
    </row>
    <row r="13" spans="3:11" x14ac:dyDescent="0.25">
      <c r="C13" s="212"/>
      <c r="D13" s="210"/>
      <c r="E13" s="158"/>
      <c r="F13" s="158"/>
      <c r="G13" s="158"/>
      <c r="H13" s="158"/>
      <c r="I13" s="158"/>
      <c r="J13" s="158"/>
      <c r="K13" s="158"/>
    </row>
    <row r="14" spans="3:11" x14ac:dyDescent="0.25">
      <c r="C14" s="216" t="s">
        <v>143</v>
      </c>
      <c r="D14" s="217"/>
      <c r="E14" s="67">
        <f>+E15+E19</f>
        <v>0</v>
      </c>
      <c r="F14" s="67">
        <f t="shared" ref="F14:K14" si="0">+F15+F19</f>
        <v>0</v>
      </c>
      <c r="G14" s="67">
        <f t="shared" si="0"/>
        <v>0</v>
      </c>
      <c r="H14" s="67">
        <f t="shared" si="0"/>
        <v>0</v>
      </c>
      <c r="I14" s="67">
        <f t="shared" si="0"/>
        <v>0</v>
      </c>
      <c r="J14" s="67">
        <f t="shared" si="0"/>
        <v>0</v>
      </c>
      <c r="K14" s="67">
        <f t="shared" si="0"/>
        <v>0</v>
      </c>
    </row>
    <row r="15" spans="3:11" x14ac:dyDescent="0.25">
      <c r="C15" s="216" t="s">
        <v>144</v>
      </c>
      <c r="D15" s="217"/>
      <c r="E15" s="67">
        <f>+E16+E17+E18</f>
        <v>0</v>
      </c>
      <c r="F15" s="67">
        <f t="shared" ref="F15:K15" si="1">+F16+F17+F18</f>
        <v>0</v>
      </c>
      <c r="G15" s="67">
        <f t="shared" si="1"/>
        <v>0</v>
      </c>
      <c r="H15" s="67">
        <f t="shared" si="1"/>
        <v>0</v>
      </c>
      <c r="I15" s="67">
        <f t="shared" si="1"/>
        <v>0</v>
      </c>
      <c r="J15" s="67">
        <f t="shared" si="1"/>
        <v>0</v>
      </c>
      <c r="K15" s="67">
        <f t="shared" si="1"/>
        <v>0</v>
      </c>
    </row>
    <row r="16" spans="3:11" ht="24" x14ac:dyDescent="0.25">
      <c r="C16" s="5"/>
      <c r="D16" s="6" t="s">
        <v>145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</row>
    <row r="17" spans="3:11" x14ac:dyDescent="0.25">
      <c r="C17" s="5"/>
      <c r="D17" s="6" t="s">
        <v>146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</row>
    <row r="18" spans="3:11" ht="24" x14ac:dyDescent="0.25">
      <c r="C18" s="5"/>
      <c r="D18" s="6" t="s">
        <v>147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</row>
    <row r="19" spans="3:11" x14ac:dyDescent="0.25">
      <c r="C19" s="216" t="s">
        <v>148</v>
      </c>
      <c r="D19" s="217"/>
      <c r="E19" s="67">
        <f>SUM(E16:E18)</f>
        <v>0</v>
      </c>
      <c r="F19" s="67">
        <f t="shared" ref="F19:K19" si="2">SUM(F16:F18)</f>
        <v>0</v>
      </c>
      <c r="G19" s="67">
        <f t="shared" si="2"/>
        <v>0</v>
      </c>
      <c r="H19" s="67">
        <f t="shared" si="2"/>
        <v>0</v>
      </c>
      <c r="I19" s="67">
        <f t="shared" si="2"/>
        <v>0</v>
      </c>
      <c r="J19" s="67">
        <f t="shared" si="2"/>
        <v>0</v>
      </c>
      <c r="K19" s="67">
        <f t="shared" si="2"/>
        <v>0</v>
      </c>
    </row>
    <row r="20" spans="3:11" ht="24" x14ac:dyDescent="0.25">
      <c r="C20" s="5"/>
      <c r="D20" s="6" t="s">
        <v>149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</row>
    <row r="21" spans="3:11" x14ac:dyDescent="0.25">
      <c r="C21" s="5"/>
      <c r="D21" s="6" t="s">
        <v>150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</row>
    <row r="22" spans="3:11" ht="24" x14ac:dyDescent="0.25">
      <c r="C22" s="5"/>
      <c r="D22" s="6" t="s">
        <v>151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</row>
    <row r="23" spans="3:11" x14ac:dyDescent="0.25">
      <c r="C23" s="216" t="s">
        <v>152</v>
      </c>
      <c r="D23" s="217"/>
      <c r="E23" s="166">
        <f>+'formato 1'!J66</f>
        <v>87423281.209999993</v>
      </c>
      <c r="F23" s="166"/>
      <c r="G23" s="166"/>
      <c r="H23" s="166"/>
      <c r="I23" s="166">
        <v>76535654.120000005</v>
      </c>
      <c r="J23" s="166"/>
      <c r="K23" s="166"/>
    </row>
    <row r="24" spans="3:11" x14ac:dyDescent="0.25">
      <c r="C24" s="5"/>
      <c r="D24" s="6"/>
      <c r="E24" s="68"/>
      <c r="F24" s="68"/>
      <c r="G24" s="68"/>
      <c r="H24" s="68"/>
      <c r="I24" s="68"/>
      <c r="J24" s="68"/>
      <c r="K24" s="68"/>
    </row>
    <row r="25" spans="3:11" ht="29.25" customHeight="1" x14ac:dyDescent="0.25">
      <c r="C25" s="216" t="s">
        <v>153</v>
      </c>
      <c r="D25" s="217"/>
      <c r="E25" s="67">
        <f>+E14+E23</f>
        <v>87423281.209999993</v>
      </c>
      <c r="F25" s="67">
        <f t="shared" ref="F25:K25" si="3">+F14+F23</f>
        <v>0</v>
      </c>
      <c r="G25" s="67">
        <f t="shared" si="3"/>
        <v>0</v>
      </c>
      <c r="H25" s="67">
        <f t="shared" si="3"/>
        <v>0</v>
      </c>
      <c r="I25" s="67">
        <f t="shared" si="3"/>
        <v>76535654.120000005</v>
      </c>
      <c r="J25" s="67">
        <f t="shared" si="3"/>
        <v>0</v>
      </c>
      <c r="K25" s="67">
        <f t="shared" si="3"/>
        <v>0</v>
      </c>
    </row>
    <row r="26" spans="3:11" x14ac:dyDescent="0.25">
      <c r="C26" s="212"/>
      <c r="D26" s="210"/>
      <c r="E26" s="68"/>
      <c r="F26" s="68"/>
      <c r="G26" s="68"/>
      <c r="H26" s="68"/>
      <c r="I26" s="68"/>
      <c r="J26" s="68"/>
      <c r="K26" s="68"/>
    </row>
    <row r="27" spans="3:11" ht="16.5" customHeight="1" x14ac:dyDescent="0.25">
      <c r="C27" s="216" t="s">
        <v>526</v>
      </c>
      <c r="D27" s="217"/>
      <c r="E27" s="68"/>
      <c r="F27" s="68"/>
      <c r="G27" s="68"/>
      <c r="H27" s="68"/>
      <c r="I27" s="68"/>
      <c r="J27" s="68"/>
      <c r="K27" s="68"/>
    </row>
    <row r="28" spans="3:11" x14ac:dyDescent="0.25">
      <c r="C28" s="212" t="s">
        <v>154</v>
      </c>
      <c r="D28" s="210"/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</row>
    <row r="29" spans="3:11" x14ac:dyDescent="0.25">
      <c r="C29" s="212" t="s">
        <v>155</v>
      </c>
      <c r="D29" s="210"/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</row>
    <row r="30" spans="3:11" x14ac:dyDescent="0.25">
      <c r="C30" s="212" t="s">
        <v>156</v>
      </c>
      <c r="D30" s="210"/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</row>
    <row r="31" spans="3:11" x14ac:dyDescent="0.25">
      <c r="C31" s="212"/>
      <c r="D31" s="210"/>
      <c r="E31" s="68"/>
      <c r="F31" s="68"/>
      <c r="G31" s="68"/>
      <c r="H31" s="68"/>
      <c r="I31" s="68"/>
      <c r="J31" s="68"/>
      <c r="K31" s="68"/>
    </row>
    <row r="32" spans="3:11" ht="25.5" customHeight="1" x14ac:dyDescent="0.25">
      <c r="C32" s="216" t="s">
        <v>157</v>
      </c>
      <c r="D32" s="217"/>
      <c r="E32" s="68"/>
      <c r="F32" s="68"/>
      <c r="G32" s="68"/>
      <c r="H32" s="68"/>
      <c r="I32" s="68"/>
      <c r="J32" s="68"/>
      <c r="K32" s="68"/>
    </row>
    <row r="33" spans="3:11" x14ac:dyDescent="0.25">
      <c r="C33" s="212" t="s">
        <v>158</v>
      </c>
      <c r="D33" s="210"/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</row>
    <row r="34" spans="3:11" x14ac:dyDescent="0.25">
      <c r="C34" s="212" t="s">
        <v>159</v>
      </c>
      <c r="D34" s="210"/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</row>
    <row r="35" spans="3:11" x14ac:dyDescent="0.25">
      <c r="C35" s="212" t="s">
        <v>160</v>
      </c>
      <c r="D35" s="210"/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</row>
    <row r="36" spans="3:11" x14ac:dyDescent="0.25">
      <c r="C36" s="213"/>
      <c r="D36" s="214"/>
      <c r="E36" s="69"/>
      <c r="F36" s="69"/>
      <c r="G36" s="69"/>
      <c r="H36" s="69"/>
      <c r="I36" s="69"/>
      <c r="J36" s="69"/>
      <c r="K36" s="69"/>
    </row>
    <row r="37" spans="3:11" x14ac:dyDescent="0.25">
      <c r="C37" s="7"/>
      <c r="D37" s="2"/>
      <c r="E37" s="2"/>
      <c r="F37" s="2"/>
      <c r="G37" s="2"/>
      <c r="H37" s="2"/>
      <c r="I37" s="2"/>
      <c r="J37" s="2"/>
      <c r="K37" s="2"/>
    </row>
    <row r="38" spans="3:11" ht="34.5" customHeight="1" x14ac:dyDescent="0.25">
      <c r="C38" s="215" t="s">
        <v>527</v>
      </c>
      <c r="D38" s="215"/>
      <c r="E38" s="215"/>
      <c r="F38" s="215"/>
      <c r="G38" s="215"/>
      <c r="H38" s="215"/>
      <c r="I38" s="215"/>
      <c r="J38" s="215"/>
      <c r="K38" s="215"/>
    </row>
    <row r="39" spans="3:11" ht="30.75" customHeight="1" x14ac:dyDescent="0.25">
      <c r="C39" s="215" t="s">
        <v>528</v>
      </c>
      <c r="D39" s="215"/>
      <c r="E39" s="215"/>
      <c r="F39" s="215"/>
      <c r="G39" s="215"/>
      <c r="H39" s="215"/>
      <c r="I39" s="215"/>
      <c r="J39" s="215"/>
      <c r="K39" s="215"/>
    </row>
    <row r="41" spans="3:11" x14ac:dyDescent="0.25">
      <c r="C41" s="211" t="s">
        <v>529</v>
      </c>
      <c r="D41" s="211"/>
      <c r="E41" s="211"/>
      <c r="F41" s="211"/>
      <c r="G41" s="211"/>
      <c r="H41" s="211"/>
      <c r="I41" s="211"/>
    </row>
    <row r="42" spans="3:11" x14ac:dyDescent="0.25">
      <c r="C42" s="211" t="s">
        <v>120</v>
      </c>
      <c r="D42" s="211"/>
      <c r="E42" s="211"/>
      <c r="F42" s="211"/>
      <c r="G42" s="211"/>
      <c r="H42" s="211"/>
      <c r="I42" s="211"/>
    </row>
    <row r="43" spans="3:11" x14ac:dyDescent="0.25">
      <c r="C43" s="218" t="s">
        <v>572</v>
      </c>
      <c r="D43" s="211"/>
      <c r="E43" s="211"/>
      <c r="F43" s="211"/>
      <c r="G43" s="211"/>
      <c r="H43" s="211"/>
      <c r="I43" s="211"/>
    </row>
    <row r="44" spans="3:11" x14ac:dyDescent="0.25">
      <c r="C44" s="211" t="s">
        <v>1</v>
      </c>
      <c r="D44" s="211"/>
      <c r="E44" s="211"/>
      <c r="F44" s="211"/>
      <c r="G44" s="211"/>
      <c r="H44" s="211"/>
      <c r="I44" s="211"/>
    </row>
    <row r="45" spans="3:11" x14ac:dyDescent="0.25">
      <c r="C45" s="161" t="s">
        <v>161</v>
      </c>
      <c r="D45" s="161"/>
      <c r="E45" s="159" t="s">
        <v>162</v>
      </c>
      <c r="F45" s="159" t="s">
        <v>164</v>
      </c>
      <c r="G45" s="159" t="s">
        <v>167</v>
      </c>
      <c r="H45" s="159" t="s">
        <v>139</v>
      </c>
      <c r="I45" s="159" t="s">
        <v>171</v>
      </c>
    </row>
    <row r="46" spans="3:11" x14ac:dyDescent="0.25">
      <c r="C46" s="161"/>
      <c r="D46" s="161"/>
      <c r="E46" s="159" t="s">
        <v>163</v>
      </c>
      <c r="F46" s="159" t="s">
        <v>165</v>
      </c>
      <c r="G46" s="159" t="s">
        <v>168</v>
      </c>
      <c r="H46" s="159" t="s">
        <v>169</v>
      </c>
      <c r="I46" s="159" t="s">
        <v>172</v>
      </c>
    </row>
    <row r="47" spans="3:11" x14ac:dyDescent="0.25">
      <c r="C47" s="161"/>
      <c r="D47" s="161"/>
      <c r="E47" s="160"/>
      <c r="F47" s="159" t="s">
        <v>166</v>
      </c>
      <c r="G47" s="160"/>
      <c r="H47" s="159" t="s">
        <v>170</v>
      </c>
      <c r="I47" s="160"/>
    </row>
    <row r="48" spans="3:11" x14ac:dyDescent="0.25">
      <c r="C48" s="206" t="s">
        <v>173</v>
      </c>
      <c r="D48" s="207"/>
      <c r="E48" s="210"/>
      <c r="F48" s="158"/>
      <c r="G48" s="158"/>
      <c r="H48" s="158"/>
      <c r="I48" s="158"/>
    </row>
    <row r="49" spans="3:9" x14ac:dyDescent="0.25">
      <c r="C49" s="206"/>
      <c r="D49" s="207"/>
      <c r="E49" s="210"/>
      <c r="F49" s="97"/>
      <c r="G49" s="97"/>
      <c r="H49" s="97"/>
      <c r="I49" s="97"/>
    </row>
    <row r="50" spans="3:9" x14ac:dyDescent="0.25">
      <c r="C50" s="206" t="s">
        <v>174</v>
      </c>
      <c r="D50" s="207"/>
      <c r="E50" s="133">
        <v>0</v>
      </c>
      <c r="F50" s="98">
        <v>0</v>
      </c>
      <c r="G50" s="98">
        <v>0</v>
      </c>
      <c r="H50" s="98">
        <v>0</v>
      </c>
      <c r="I50" s="98">
        <v>0</v>
      </c>
    </row>
    <row r="51" spans="3:9" x14ac:dyDescent="0.25">
      <c r="C51" s="206" t="s">
        <v>175</v>
      </c>
      <c r="D51" s="207"/>
      <c r="E51" s="133">
        <v>0</v>
      </c>
      <c r="F51" s="98">
        <v>0</v>
      </c>
      <c r="G51" s="98">
        <v>0</v>
      </c>
      <c r="H51" s="98">
        <v>0</v>
      </c>
      <c r="I51" s="98">
        <v>0</v>
      </c>
    </row>
    <row r="52" spans="3:9" x14ac:dyDescent="0.25">
      <c r="C52" s="208" t="s">
        <v>176</v>
      </c>
      <c r="D52" s="209"/>
      <c r="E52" s="134">
        <v>0</v>
      </c>
      <c r="F52" s="70">
        <v>0</v>
      </c>
      <c r="G52" s="70">
        <v>0</v>
      </c>
      <c r="H52" s="70">
        <v>0</v>
      </c>
      <c r="I52" s="70">
        <v>0</v>
      </c>
    </row>
  </sheetData>
  <mergeCells count="37"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  <mergeCell ref="C19:D19"/>
    <mergeCell ref="C23:D23"/>
    <mergeCell ref="C25:D25"/>
    <mergeCell ref="C26:D26"/>
    <mergeCell ref="C27:D27"/>
    <mergeCell ref="C32:D32"/>
    <mergeCell ref="C33:D33"/>
    <mergeCell ref="C41:I41"/>
    <mergeCell ref="C42:I42"/>
    <mergeCell ref="C43:I43"/>
    <mergeCell ref="C34:D34"/>
    <mergeCell ref="C44:I44"/>
    <mergeCell ref="C35:D35"/>
    <mergeCell ref="C36:D36"/>
    <mergeCell ref="C38:K38"/>
    <mergeCell ref="C39:K39"/>
    <mergeCell ref="C50:D50"/>
    <mergeCell ref="C51:D51"/>
    <mergeCell ref="C52:D52"/>
    <mergeCell ref="C48:D49"/>
    <mergeCell ref="E48:E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M33"/>
  <sheetViews>
    <sheetView topLeftCell="C1" workbookViewId="0">
      <selection activeCell="K38" sqref="K38"/>
    </sheetView>
  </sheetViews>
  <sheetFormatPr baseColWidth="10" defaultRowHeight="15" x14ac:dyDescent="0.25"/>
  <cols>
    <col min="1" max="2" width="0" hidden="1" customWidth="1"/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6.85546875" customWidth="1"/>
    <col min="12" max="12" width="13.7109375" customWidth="1"/>
    <col min="13" max="13" width="15.28515625" customWidth="1"/>
  </cols>
  <sheetData>
    <row r="4" spans="3:13" x14ac:dyDescent="0.25">
      <c r="C4" s="7"/>
    </row>
    <row r="5" spans="3:13" x14ac:dyDescent="0.25">
      <c r="C5" s="220" t="s">
        <v>529</v>
      </c>
      <c r="D5" s="220"/>
      <c r="E5" s="220"/>
      <c r="F5" s="220"/>
      <c r="G5" s="220"/>
      <c r="H5" s="220"/>
      <c r="I5" s="220"/>
      <c r="J5" s="220"/>
      <c r="K5" s="220"/>
      <c r="L5" s="220"/>
      <c r="M5" s="220"/>
    </row>
    <row r="6" spans="3:13" x14ac:dyDescent="0.25">
      <c r="C6" s="221" t="s">
        <v>177</v>
      </c>
      <c r="D6" s="221"/>
      <c r="E6" s="221"/>
      <c r="F6" s="221"/>
      <c r="G6" s="221"/>
      <c r="H6" s="221"/>
      <c r="I6" s="221"/>
      <c r="J6" s="221"/>
      <c r="K6" s="221"/>
      <c r="L6" s="221"/>
      <c r="M6" s="221"/>
    </row>
    <row r="7" spans="3:13" x14ac:dyDescent="0.25">
      <c r="C7" s="218" t="s">
        <v>573</v>
      </c>
      <c r="D7" s="211"/>
      <c r="E7" s="211"/>
      <c r="F7" s="211"/>
      <c r="G7" s="211"/>
      <c r="H7" s="211"/>
      <c r="I7" s="211"/>
      <c r="J7" s="211"/>
      <c r="K7" s="211"/>
      <c r="L7" s="211"/>
      <c r="M7" s="211"/>
    </row>
    <row r="8" spans="3:13" x14ac:dyDescent="0.25">
      <c r="C8" s="220" t="s">
        <v>1</v>
      </c>
      <c r="D8" s="220"/>
      <c r="E8" s="220"/>
      <c r="F8" s="220"/>
      <c r="G8" s="220"/>
      <c r="H8" s="220"/>
      <c r="I8" s="220"/>
      <c r="J8" s="220"/>
      <c r="K8" s="220"/>
      <c r="L8" s="220"/>
      <c r="M8" s="220"/>
    </row>
    <row r="9" spans="3:13" x14ac:dyDescent="0.25">
      <c r="C9" s="159" t="s">
        <v>178</v>
      </c>
      <c r="D9" s="159" t="s">
        <v>180</v>
      </c>
      <c r="E9" s="159" t="s">
        <v>182</v>
      </c>
      <c r="F9" s="159" t="s">
        <v>182</v>
      </c>
      <c r="G9" s="159" t="s">
        <v>188</v>
      </c>
      <c r="H9" s="159" t="s">
        <v>164</v>
      </c>
      <c r="I9" s="159" t="s">
        <v>192</v>
      </c>
      <c r="J9" s="159" t="s">
        <v>192</v>
      </c>
      <c r="K9" s="159" t="s">
        <v>200</v>
      </c>
      <c r="L9" s="159" t="s">
        <v>203</v>
      </c>
      <c r="M9" s="159" t="s">
        <v>208</v>
      </c>
    </row>
    <row r="10" spans="3:13" x14ac:dyDescent="0.25">
      <c r="C10" s="159" t="s">
        <v>179</v>
      </c>
      <c r="D10" s="159" t="s">
        <v>181</v>
      </c>
      <c r="E10" s="159" t="s">
        <v>183</v>
      </c>
      <c r="F10" s="159" t="s">
        <v>186</v>
      </c>
      <c r="G10" s="159" t="s">
        <v>189</v>
      </c>
      <c r="H10" s="159" t="s">
        <v>191</v>
      </c>
      <c r="I10" s="159" t="s">
        <v>193</v>
      </c>
      <c r="J10" s="159" t="s">
        <v>193</v>
      </c>
      <c r="K10" s="159" t="s">
        <v>201</v>
      </c>
      <c r="L10" s="159" t="s">
        <v>204</v>
      </c>
      <c r="M10" s="159" t="s">
        <v>209</v>
      </c>
    </row>
    <row r="11" spans="3:13" x14ac:dyDescent="0.25">
      <c r="C11" s="160"/>
      <c r="D11" s="160"/>
      <c r="E11" s="159" t="s">
        <v>184</v>
      </c>
      <c r="F11" s="159" t="s">
        <v>187</v>
      </c>
      <c r="G11" s="159" t="s">
        <v>190</v>
      </c>
      <c r="H11" s="160"/>
      <c r="I11" s="159" t="s">
        <v>194</v>
      </c>
      <c r="J11" s="159" t="s">
        <v>194</v>
      </c>
      <c r="K11" s="159" t="s">
        <v>202</v>
      </c>
      <c r="L11" s="159" t="s">
        <v>205</v>
      </c>
      <c r="M11" s="159" t="s">
        <v>210</v>
      </c>
    </row>
    <row r="12" spans="3:13" x14ac:dyDescent="0.25">
      <c r="C12" s="160"/>
      <c r="D12" s="160"/>
      <c r="E12" s="159" t="s">
        <v>185</v>
      </c>
      <c r="F12" s="160"/>
      <c r="G12" s="160"/>
      <c r="H12" s="160"/>
      <c r="I12" s="159" t="s">
        <v>195</v>
      </c>
      <c r="J12" s="159" t="s">
        <v>195</v>
      </c>
      <c r="K12" s="160"/>
      <c r="L12" s="159" t="s">
        <v>206</v>
      </c>
      <c r="M12" s="159" t="s">
        <v>211</v>
      </c>
    </row>
    <row r="13" spans="3:13" x14ac:dyDescent="0.25">
      <c r="C13" s="160"/>
      <c r="D13" s="160"/>
      <c r="E13" s="160"/>
      <c r="F13" s="160"/>
      <c r="G13" s="160"/>
      <c r="H13" s="160"/>
      <c r="I13" s="159" t="s">
        <v>196</v>
      </c>
      <c r="J13" s="159" t="s">
        <v>197</v>
      </c>
      <c r="K13" s="160"/>
      <c r="L13" s="159" t="s">
        <v>207</v>
      </c>
      <c r="M13" s="159" t="s">
        <v>212</v>
      </c>
    </row>
    <row r="14" spans="3:13" x14ac:dyDescent="0.25">
      <c r="C14" s="160"/>
      <c r="D14" s="160"/>
      <c r="E14" s="160"/>
      <c r="F14" s="160"/>
      <c r="G14" s="160"/>
      <c r="H14" s="160"/>
      <c r="I14" s="160"/>
      <c r="J14" s="159" t="s">
        <v>198</v>
      </c>
      <c r="K14" s="160"/>
      <c r="L14" s="160"/>
      <c r="M14" s="160"/>
    </row>
    <row r="15" spans="3:13" x14ac:dyDescent="0.25">
      <c r="C15" s="160"/>
      <c r="D15" s="160"/>
      <c r="E15" s="160"/>
      <c r="F15" s="160"/>
      <c r="G15" s="160"/>
      <c r="H15" s="160"/>
      <c r="I15" s="160"/>
      <c r="J15" s="159" t="s">
        <v>199</v>
      </c>
      <c r="K15" s="160"/>
      <c r="L15" s="160"/>
      <c r="M15" s="160"/>
    </row>
    <row r="16" spans="3:13" x14ac:dyDescent="0.25"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</row>
    <row r="17" spans="3:13" x14ac:dyDescent="0.25">
      <c r="C17" s="10" t="s">
        <v>213</v>
      </c>
      <c r="D17" s="222"/>
      <c r="E17" s="222"/>
      <c r="F17" s="222"/>
      <c r="G17" s="222">
        <f t="shared" ref="G17:M17" si="0">+G19+G20+G21+G22</f>
        <v>0</v>
      </c>
      <c r="H17" s="222"/>
      <c r="I17" s="222">
        <f t="shared" si="0"/>
        <v>0</v>
      </c>
      <c r="J17" s="222">
        <f t="shared" si="0"/>
        <v>0</v>
      </c>
      <c r="K17" s="222">
        <f t="shared" si="0"/>
        <v>0</v>
      </c>
      <c r="L17" s="222">
        <f t="shared" si="0"/>
        <v>0</v>
      </c>
      <c r="M17" s="222">
        <f t="shared" si="0"/>
        <v>0</v>
      </c>
    </row>
    <row r="18" spans="3:13" x14ac:dyDescent="0.25">
      <c r="C18" s="10" t="s">
        <v>214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</row>
    <row r="19" spans="3:13" x14ac:dyDescent="0.25">
      <c r="C19" s="11" t="s">
        <v>215</v>
      </c>
      <c r="D19" s="67"/>
      <c r="E19" s="67"/>
      <c r="F19" s="67"/>
      <c r="G19" s="67">
        <v>0</v>
      </c>
      <c r="H19" s="67"/>
      <c r="I19" s="67">
        <v>0</v>
      </c>
      <c r="J19" s="67">
        <v>0</v>
      </c>
      <c r="K19" s="67">
        <v>0</v>
      </c>
      <c r="L19" s="67">
        <v>0</v>
      </c>
      <c r="M19" s="67">
        <v>0</v>
      </c>
    </row>
    <row r="20" spans="3:13" x14ac:dyDescent="0.25">
      <c r="C20" s="11" t="s">
        <v>216</v>
      </c>
      <c r="D20" s="67"/>
      <c r="E20" s="67"/>
      <c r="F20" s="67"/>
      <c r="G20" s="67">
        <v>0</v>
      </c>
      <c r="H20" s="67"/>
      <c r="I20" s="67">
        <v>0</v>
      </c>
      <c r="J20" s="67">
        <v>0</v>
      </c>
      <c r="K20" s="67">
        <v>0</v>
      </c>
      <c r="L20" s="67">
        <v>0</v>
      </c>
      <c r="M20" s="67">
        <v>0</v>
      </c>
    </row>
    <row r="21" spans="3:13" x14ac:dyDescent="0.25">
      <c r="C21" s="11" t="s">
        <v>217</v>
      </c>
      <c r="D21" s="67"/>
      <c r="E21" s="67"/>
      <c r="F21" s="67"/>
      <c r="G21" s="67">
        <v>0</v>
      </c>
      <c r="H21" s="67"/>
      <c r="I21" s="67">
        <v>0</v>
      </c>
      <c r="J21" s="67">
        <v>0</v>
      </c>
      <c r="K21" s="67">
        <v>0</v>
      </c>
      <c r="L21" s="67">
        <v>0</v>
      </c>
      <c r="M21" s="67">
        <v>0</v>
      </c>
    </row>
    <row r="22" spans="3:13" x14ac:dyDescent="0.25">
      <c r="C22" s="11" t="s">
        <v>218</v>
      </c>
      <c r="D22" s="67"/>
      <c r="E22" s="67"/>
      <c r="F22" s="67"/>
      <c r="G22" s="67">
        <v>0</v>
      </c>
      <c r="H22" s="67"/>
      <c r="I22" s="67">
        <v>0</v>
      </c>
      <c r="J22" s="67">
        <v>0</v>
      </c>
      <c r="K22" s="67">
        <v>0</v>
      </c>
      <c r="L22" s="67">
        <v>0</v>
      </c>
      <c r="M22" s="67">
        <v>0</v>
      </c>
    </row>
    <row r="23" spans="3:13" x14ac:dyDescent="0.25">
      <c r="C23" s="8"/>
      <c r="D23" s="68"/>
      <c r="E23" s="68"/>
      <c r="F23" s="68"/>
      <c r="G23" s="68"/>
      <c r="H23" s="68"/>
      <c r="I23" s="68"/>
      <c r="J23" s="68"/>
      <c r="K23" s="68"/>
      <c r="L23" s="68"/>
      <c r="M23" s="68"/>
    </row>
    <row r="24" spans="3:13" x14ac:dyDescent="0.25">
      <c r="C24" s="10" t="s">
        <v>219</v>
      </c>
      <c r="D24" s="67"/>
      <c r="E24" s="67"/>
      <c r="F24" s="67"/>
      <c r="G24" s="67">
        <f t="shared" ref="G24:M24" si="1">+G25+G26+G27+G28</f>
        <v>0</v>
      </c>
      <c r="H24" s="67"/>
      <c r="I24" s="67">
        <f t="shared" si="1"/>
        <v>0</v>
      </c>
      <c r="J24" s="67">
        <f t="shared" si="1"/>
        <v>0</v>
      </c>
      <c r="K24" s="67">
        <f t="shared" si="1"/>
        <v>0</v>
      </c>
      <c r="L24" s="67">
        <f t="shared" si="1"/>
        <v>0</v>
      </c>
      <c r="M24" s="67">
        <f t="shared" si="1"/>
        <v>0</v>
      </c>
    </row>
    <row r="25" spans="3:13" x14ac:dyDescent="0.25">
      <c r="C25" s="11" t="s">
        <v>220</v>
      </c>
      <c r="D25" s="67"/>
      <c r="E25" s="67"/>
      <c r="F25" s="67"/>
      <c r="G25" s="67">
        <v>0</v>
      </c>
      <c r="H25" s="67"/>
      <c r="I25" s="67">
        <v>0</v>
      </c>
      <c r="J25" s="67">
        <v>0</v>
      </c>
      <c r="K25" s="67">
        <v>0</v>
      </c>
      <c r="L25" s="67">
        <v>0</v>
      </c>
      <c r="M25" s="67">
        <v>0</v>
      </c>
    </row>
    <row r="26" spans="3:13" x14ac:dyDescent="0.25">
      <c r="C26" s="11" t="s">
        <v>221</v>
      </c>
      <c r="D26" s="67"/>
      <c r="E26" s="67"/>
      <c r="F26" s="67"/>
      <c r="G26" s="67">
        <v>0</v>
      </c>
      <c r="H26" s="67"/>
      <c r="I26" s="67">
        <v>0</v>
      </c>
      <c r="J26" s="67">
        <v>0</v>
      </c>
      <c r="K26" s="67">
        <v>0</v>
      </c>
      <c r="L26" s="67">
        <v>0</v>
      </c>
      <c r="M26" s="67">
        <v>0</v>
      </c>
    </row>
    <row r="27" spans="3:13" x14ac:dyDescent="0.25">
      <c r="C27" s="11" t="s">
        <v>222</v>
      </c>
      <c r="D27" s="67"/>
      <c r="E27" s="67"/>
      <c r="F27" s="67"/>
      <c r="G27" s="67">
        <v>0</v>
      </c>
      <c r="H27" s="67"/>
      <c r="I27" s="67">
        <v>0</v>
      </c>
      <c r="J27" s="67">
        <v>0</v>
      </c>
      <c r="K27" s="67">
        <v>0</v>
      </c>
      <c r="L27" s="67">
        <v>0</v>
      </c>
      <c r="M27" s="67">
        <v>0</v>
      </c>
    </row>
    <row r="28" spans="3:13" x14ac:dyDescent="0.25">
      <c r="C28" s="11" t="s">
        <v>223</v>
      </c>
      <c r="D28" s="67"/>
      <c r="E28" s="67"/>
      <c r="F28" s="67"/>
      <c r="G28" s="67">
        <v>0</v>
      </c>
      <c r="H28" s="67"/>
      <c r="I28" s="67">
        <v>0</v>
      </c>
      <c r="J28" s="67">
        <v>0</v>
      </c>
      <c r="K28" s="67">
        <v>0</v>
      </c>
      <c r="L28" s="67">
        <v>0</v>
      </c>
      <c r="M28" s="67">
        <v>0</v>
      </c>
    </row>
    <row r="29" spans="3:13" x14ac:dyDescent="0.25">
      <c r="C29" s="8"/>
      <c r="D29" s="68"/>
      <c r="E29" s="68"/>
      <c r="F29" s="68"/>
      <c r="G29" s="68"/>
      <c r="H29" s="68"/>
      <c r="I29" s="68"/>
      <c r="J29" s="68"/>
      <c r="K29" s="68"/>
      <c r="L29" s="68"/>
      <c r="M29" s="68"/>
    </row>
    <row r="30" spans="3:13" x14ac:dyDescent="0.25">
      <c r="C30" s="10" t="s">
        <v>224</v>
      </c>
      <c r="D30" s="67"/>
      <c r="E30" s="67"/>
      <c r="F30" s="67"/>
      <c r="G30" s="67">
        <f t="shared" ref="G30:M30" si="2">+G17+G24</f>
        <v>0</v>
      </c>
      <c r="H30" s="67"/>
      <c r="I30" s="67">
        <f t="shared" si="2"/>
        <v>0</v>
      </c>
      <c r="J30" s="67">
        <f t="shared" si="2"/>
        <v>0</v>
      </c>
      <c r="K30" s="67">
        <f t="shared" si="2"/>
        <v>0</v>
      </c>
      <c r="L30" s="67">
        <f t="shared" si="2"/>
        <v>0</v>
      </c>
      <c r="M30" s="67">
        <f t="shared" si="2"/>
        <v>0</v>
      </c>
    </row>
    <row r="31" spans="3:13" x14ac:dyDescent="0.25">
      <c r="C31" s="10" t="s">
        <v>225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</row>
    <row r="32" spans="3:13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3" x14ac:dyDescent="0.25">
      <c r="C33" s="7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46"/>
  <sheetViews>
    <sheetView workbookViewId="0">
      <selection activeCell="G71" sqref="G71"/>
    </sheetView>
  </sheetViews>
  <sheetFormatPr baseColWidth="10" defaultRowHeight="15" x14ac:dyDescent="0.25"/>
  <cols>
    <col min="2" max="2" width="0" hidden="1" customWidth="1"/>
    <col min="4" max="4" width="77.7109375" customWidth="1"/>
    <col min="5" max="5" width="13" bestFit="1" customWidth="1"/>
    <col min="6" max="6" width="14.7109375" bestFit="1" customWidth="1"/>
    <col min="7" max="7" width="15.140625" customWidth="1"/>
    <col min="8" max="8" width="14" customWidth="1"/>
    <col min="9" max="9" width="13.42578125" bestFit="1" customWidth="1"/>
    <col min="11" max="11" width="17.42578125" customWidth="1"/>
    <col min="13" max="13" width="15.42578125" customWidth="1"/>
  </cols>
  <sheetData>
    <row r="4" spans="3:7" ht="16.5" customHeight="1" x14ac:dyDescent="0.25">
      <c r="C4" s="231" t="s">
        <v>532</v>
      </c>
      <c r="D4" s="231"/>
      <c r="E4" s="231"/>
      <c r="F4" s="231"/>
      <c r="G4" s="231"/>
    </row>
    <row r="5" spans="3:7" x14ac:dyDescent="0.25">
      <c r="C5" s="235" t="s">
        <v>529</v>
      </c>
      <c r="D5" s="236"/>
      <c r="E5" s="236"/>
      <c r="F5" s="236"/>
      <c r="G5" s="237"/>
    </row>
    <row r="6" spans="3:7" x14ac:dyDescent="0.25">
      <c r="C6" s="238" t="s">
        <v>226</v>
      </c>
      <c r="D6" s="211"/>
      <c r="E6" s="211"/>
      <c r="F6" s="211"/>
      <c r="G6" s="239"/>
    </row>
    <row r="7" spans="3:7" x14ac:dyDescent="0.25">
      <c r="C7" s="240" t="s">
        <v>573</v>
      </c>
      <c r="D7" s="211"/>
      <c r="E7" s="211"/>
      <c r="F7" s="211"/>
      <c r="G7" s="239"/>
    </row>
    <row r="8" spans="3:7" x14ac:dyDescent="0.25">
      <c r="C8" s="241" t="s">
        <v>1</v>
      </c>
      <c r="D8" s="242"/>
      <c r="E8" s="242"/>
      <c r="F8" s="242"/>
      <c r="G8" s="243"/>
    </row>
    <row r="9" spans="3:7" x14ac:dyDescent="0.25">
      <c r="C9" s="162"/>
      <c r="D9" s="162"/>
      <c r="E9" s="162"/>
      <c r="F9" s="162"/>
      <c r="G9" s="162"/>
    </row>
    <row r="10" spans="3:7" x14ac:dyDescent="0.25">
      <c r="C10" s="225" t="s">
        <v>2</v>
      </c>
      <c r="D10" s="225"/>
      <c r="E10" s="159" t="s">
        <v>227</v>
      </c>
      <c r="F10" s="211" t="s">
        <v>229</v>
      </c>
      <c r="G10" s="159" t="s">
        <v>230</v>
      </c>
    </row>
    <row r="11" spans="3:7" x14ac:dyDescent="0.25">
      <c r="C11" s="228"/>
      <c r="D11" s="228"/>
      <c r="E11" s="163" t="s">
        <v>228</v>
      </c>
      <c r="F11" s="220"/>
      <c r="G11" s="163" t="s">
        <v>231</v>
      </c>
    </row>
    <row r="12" spans="3:7" x14ac:dyDescent="0.25">
      <c r="C12" s="153"/>
      <c r="D12" s="16"/>
      <c r="E12" s="17"/>
      <c r="F12" s="17"/>
      <c r="G12" s="17"/>
    </row>
    <row r="13" spans="3:7" x14ac:dyDescent="0.25">
      <c r="C13" s="12"/>
      <c r="D13" s="13" t="s">
        <v>232</v>
      </c>
      <c r="E13" s="71">
        <f>+E14+E15+E16</f>
        <v>295915000</v>
      </c>
      <c r="F13" s="71">
        <f t="shared" ref="F13:G13" si="0">+F14+F15+F16</f>
        <v>163187242.00999999</v>
      </c>
      <c r="G13" s="71">
        <f t="shared" si="0"/>
        <v>163187242.00999999</v>
      </c>
    </row>
    <row r="14" spans="3:7" x14ac:dyDescent="0.25">
      <c r="C14" s="12"/>
      <c r="D14" s="15" t="s">
        <v>233</v>
      </c>
      <c r="E14" s="71">
        <v>295915000</v>
      </c>
      <c r="F14" s="71">
        <v>175807478.00999999</v>
      </c>
      <c r="G14" s="177">
        <v>175807478.00999999</v>
      </c>
    </row>
    <row r="15" spans="3:7" x14ac:dyDescent="0.25">
      <c r="C15" s="12"/>
      <c r="D15" s="15" t="s">
        <v>234</v>
      </c>
      <c r="E15" s="71">
        <v>0</v>
      </c>
      <c r="F15" s="71">
        <v>0</v>
      </c>
      <c r="G15" s="71">
        <v>0</v>
      </c>
    </row>
    <row r="16" spans="3:7" x14ac:dyDescent="0.25">
      <c r="C16" s="12"/>
      <c r="D16" s="15" t="s">
        <v>235</v>
      </c>
      <c r="E16" s="71">
        <v>0</v>
      </c>
      <c r="F16" s="71">
        <v>-12620236</v>
      </c>
      <c r="G16" s="71">
        <v>-12620236</v>
      </c>
    </row>
    <row r="17" spans="3:7" x14ac:dyDescent="0.25">
      <c r="C17" s="12"/>
      <c r="D17" s="16"/>
      <c r="E17" s="71"/>
      <c r="F17" s="71"/>
      <c r="G17" s="71"/>
    </row>
    <row r="18" spans="3:7" x14ac:dyDescent="0.25">
      <c r="C18" s="12"/>
      <c r="D18" s="13" t="s">
        <v>236</v>
      </c>
      <c r="E18" s="71">
        <f>+E19+E20</f>
        <v>298951368.45999998</v>
      </c>
      <c r="F18" s="71">
        <f t="shared" ref="F18:G18" si="1">+F19+F20</f>
        <v>185122318.69</v>
      </c>
      <c r="G18" s="71">
        <f t="shared" si="1"/>
        <v>74264321.819999993</v>
      </c>
    </row>
    <row r="19" spans="3:7" x14ac:dyDescent="0.25">
      <c r="C19" s="12"/>
      <c r="D19" s="15" t="s">
        <v>237</v>
      </c>
      <c r="E19" s="71">
        <v>298951368.45999998</v>
      </c>
      <c r="F19" s="71">
        <v>185122318.69</v>
      </c>
      <c r="G19" s="71">
        <v>74264321.819999993</v>
      </c>
    </row>
    <row r="20" spans="3:7" x14ac:dyDescent="0.25">
      <c r="C20" s="12"/>
      <c r="D20" s="15" t="s">
        <v>238</v>
      </c>
      <c r="E20" s="71">
        <v>0</v>
      </c>
      <c r="F20" s="71">
        <v>0</v>
      </c>
      <c r="G20" s="71">
        <v>0</v>
      </c>
    </row>
    <row r="21" spans="3:7" x14ac:dyDescent="0.25">
      <c r="C21" s="12"/>
      <c r="D21" s="16"/>
      <c r="E21" s="71"/>
      <c r="F21" s="71"/>
      <c r="G21" s="71"/>
    </row>
    <row r="22" spans="3:7" x14ac:dyDescent="0.25">
      <c r="C22" s="12"/>
      <c r="D22" s="13" t="s">
        <v>239</v>
      </c>
      <c r="E22" s="187">
        <f>+E23</f>
        <v>0</v>
      </c>
      <c r="F22" s="71">
        <f>+F23</f>
        <v>2879360.04</v>
      </c>
      <c r="G22" s="71">
        <f>+G23</f>
        <v>2869776.42</v>
      </c>
    </row>
    <row r="23" spans="3:7" x14ac:dyDescent="0.25">
      <c r="C23" s="12"/>
      <c r="D23" s="15" t="s">
        <v>240</v>
      </c>
      <c r="E23" s="139">
        <v>0</v>
      </c>
      <c r="F23" s="139">
        <v>2879360.04</v>
      </c>
      <c r="G23" s="139">
        <v>2869776.42</v>
      </c>
    </row>
    <row r="24" spans="3:7" x14ac:dyDescent="0.25">
      <c r="C24" s="223"/>
      <c r="D24" s="15" t="s">
        <v>241</v>
      </c>
      <c r="E24" s="233">
        <v>0</v>
      </c>
      <c r="F24" s="234">
        <v>0</v>
      </c>
      <c r="G24" s="234">
        <v>0</v>
      </c>
    </row>
    <row r="25" spans="3:7" x14ac:dyDescent="0.25">
      <c r="C25" s="223"/>
      <c r="D25" s="15" t="s">
        <v>242</v>
      </c>
      <c r="E25" s="233"/>
      <c r="F25" s="234"/>
      <c r="G25" s="234"/>
    </row>
    <row r="26" spans="3:7" x14ac:dyDescent="0.25">
      <c r="C26" s="12"/>
      <c r="D26" s="16"/>
      <c r="E26" s="71"/>
      <c r="F26" s="71"/>
      <c r="G26" s="71"/>
    </row>
    <row r="27" spans="3:7" x14ac:dyDescent="0.25">
      <c r="C27" s="223"/>
      <c r="D27" s="13" t="s">
        <v>530</v>
      </c>
      <c r="E27" s="71">
        <v>0</v>
      </c>
      <c r="F27" s="71">
        <v>67254165.290000007</v>
      </c>
      <c r="G27" s="71">
        <v>78102578.540000007</v>
      </c>
    </row>
    <row r="28" spans="3:7" x14ac:dyDescent="0.25">
      <c r="C28" s="223"/>
      <c r="D28" s="13" t="s">
        <v>243</v>
      </c>
      <c r="E28" s="71">
        <v>0</v>
      </c>
      <c r="F28" s="71">
        <f>+F27-F16</f>
        <v>79874401.290000007</v>
      </c>
      <c r="G28" s="71">
        <f t="shared" ref="G28" si="2">+G27-G16</f>
        <v>90722814.540000007</v>
      </c>
    </row>
    <row r="29" spans="3:7" x14ac:dyDescent="0.25">
      <c r="C29" s="223"/>
      <c r="D29" s="16"/>
      <c r="E29" s="71"/>
      <c r="F29" s="71"/>
      <c r="G29" s="71"/>
    </row>
    <row r="30" spans="3:7" x14ac:dyDescent="0.25">
      <c r="C30" s="223"/>
      <c r="D30" s="13" t="s">
        <v>244</v>
      </c>
      <c r="E30" s="71"/>
      <c r="F30" s="71"/>
      <c r="G30" s="71"/>
    </row>
    <row r="31" spans="3:7" x14ac:dyDescent="0.25">
      <c r="C31" s="223"/>
      <c r="D31" s="13" t="s">
        <v>245</v>
      </c>
      <c r="E31" s="71">
        <v>-3036368.46</v>
      </c>
      <c r="F31" s="71">
        <f>+F28-F22</f>
        <v>76995041.25</v>
      </c>
      <c r="G31" s="71">
        <f t="shared" ref="G31" si="3">+G28-G22</f>
        <v>87853038.120000005</v>
      </c>
    </row>
    <row r="32" spans="3:7" x14ac:dyDescent="0.25">
      <c r="C32" s="18"/>
      <c r="D32" s="19"/>
      <c r="E32" s="73"/>
      <c r="F32" s="73"/>
      <c r="G32" s="73"/>
    </row>
    <row r="33" spans="3:7" x14ac:dyDescent="0.25">
      <c r="C33" s="232"/>
      <c r="D33" s="232"/>
      <c r="E33" s="232"/>
      <c r="F33" s="232"/>
      <c r="G33" s="232"/>
    </row>
    <row r="34" spans="3:7" x14ac:dyDescent="0.25">
      <c r="C34" s="228" t="s">
        <v>246</v>
      </c>
      <c r="D34" s="228"/>
      <c r="E34" s="163" t="s">
        <v>247</v>
      </c>
      <c r="F34" s="163" t="s">
        <v>229</v>
      </c>
      <c r="G34" s="163" t="s">
        <v>231</v>
      </c>
    </row>
    <row r="35" spans="3:7" x14ac:dyDescent="0.25">
      <c r="C35" s="153"/>
      <c r="D35" s="16"/>
      <c r="E35" s="17"/>
      <c r="F35" s="17"/>
      <c r="G35" s="20"/>
    </row>
    <row r="36" spans="3:7" x14ac:dyDescent="0.25">
      <c r="C36" s="223"/>
      <c r="D36" s="13" t="s">
        <v>248</v>
      </c>
      <c r="E36" s="71">
        <f>+E37+E38</f>
        <v>0</v>
      </c>
      <c r="F36" s="71">
        <f t="shared" ref="F36:G36" si="4">+F37+F38</f>
        <v>0</v>
      </c>
      <c r="G36" s="71">
        <f t="shared" si="4"/>
        <v>0</v>
      </c>
    </row>
    <row r="37" spans="3:7" x14ac:dyDescent="0.25">
      <c r="C37" s="223"/>
      <c r="D37" s="15" t="s">
        <v>249</v>
      </c>
      <c r="E37" s="71">
        <v>0</v>
      </c>
      <c r="F37" s="71">
        <v>0</v>
      </c>
      <c r="G37" s="74">
        <v>0</v>
      </c>
    </row>
    <row r="38" spans="3:7" x14ac:dyDescent="0.25">
      <c r="C38" s="223"/>
      <c r="D38" s="15" t="s">
        <v>250</v>
      </c>
      <c r="E38" s="71">
        <v>0</v>
      </c>
      <c r="F38" s="71">
        <v>0</v>
      </c>
      <c r="G38" s="74">
        <v>0</v>
      </c>
    </row>
    <row r="39" spans="3:7" x14ac:dyDescent="0.25">
      <c r="C39" s="12"/>
      <c r="D39" s="16"/>
      <c r="E39" s="14"/>
      <c r="F39" s="14"/>
      <c r="G39" s="20"/>
    </row>
    <row r="40" spans="3:7" x14ac:dyDescent="0.25">
      <c r="C40" s="12"/>
      <c r="D40" s="13" t="s">
        <v>251</v>
      </c>
      <c r="E40" s="71">
        <f>+E31+E36</f>
        <v>-3036368.46</v>
      </c>
      <c r="F40" s="72">
        <f t="shared" ref="F40:G40" si="5">+F31+F36</f>
        <v>76995041.25</v>
      </c>
      <c r="G40" s="72">
        <f t="shared" si="5"/>
        <v>87853038.120000005</v>
      </c>
    </row>
    <row r="41" spans="3:7" x14ac:dyDescent="0.25">
      <c r="C41" s="18"/>
      <c r="D41" s="19"/>
      <c r="E41" s="57"/>
      <c r="F41" s="57"/>
      <c r="G41" s="57"/>
    </row>
    <row r="43" spans="3:7" x14ac:dyDescent="0.25">
      <c r="C43" s="225" t="s">
        <v>246</v>
      </c>
      <c r="D43" s="225"/>
      <c r="E43" s="159" t="s">
        <v>227</v>
      </c>
      <c r="F43" s="211" t="s">
        <v>229</v>
      </c>
      <c r="G43" s="159" t="s">
        <v>230</v>
      </c>
    </row>
    <row r="44" spans="3:7" x14ac:dyDescent="0.25">
      <c r="C44" s="228"/>
      <c r="D44" s="228"/>
      <c r="E44" s="163" t="s">
        <v>247</v>
      </c>
      <c r="F44" s="220"/>
      <c r="G44" s="163" t="s">
        <v>231</v>
      </c>
    </row>
    <row r="45" spans="3:7" x14ac:dyDescent="0.25">
      <c r="C45" s="153"/>
      <c r="D45" s="16"/>
      <c r="E45" s="154"/>
      <c r="F45" s="154"/>
      <c r="G45" s="154"/>
    </row>
    <row r="46" spans="3:7" x14ac:dyDescent="0.25">
      <c r="C46" s="99"/>
      <c r="D46" s="104" t="s">
        <v>252</v>
      </c>
      <c r="E46" s="100">
        <f>+E47+E48</f>
        <v>0</v>
      </c>
      <c r="F46" s="100">
        <f t="shared" ref="F46:G46" si="6">+F47+F48</f>
        <v>0</v>
      </c>
      <c r="G46" s="100">
        <f t="shared" si="6"/>
        <v>0</v>
      </c>
    </row>
    <row r="47" spans="3:7" x14ac:dyDescent="0.25">
      <c r="C47" s="223"/>
      <c r="D47" s="15" t="s">
        <v>253</v>
      </c>
      <c r="E47" s="100">
        <v>0</v>
      </c>
      <c r="F47" s="100">
        <v>0</v>
      </c>
      <c r="G47" s="100">
        <v>0</v>
      </c>
    </row>
    <row r="48" spans="3:7" x14ac:dyDescent="0.25">
      <c r="C48" s="223"/>
      <c r="D48" s="15" t="s">
        <v>254</v>
      </c>
      <c r="E48" s="100">
        <v>0</v>
      </c>
      <c r="F48" s="100">
        <v>0</v>
      </c>
      <c r="G48" s="100">
        <v>0</v>
      </c>
    </row>
    <row r="49" spans="1:7" x14ac:dyDescent="0.25">
      <c r="C49" s="223"/>
      <c r="D49" s="15" t="s">
        <v>255</v>
      </c>
      <c r="E49" s="100"/>
      <c r="F49" s="100"/>
      <c r="G49" s="100"/>
    </row>
    <row r="50" spans="1:7" x14ac:dyDescent="0.25">
      <c r="C50" s="223"/>
      <c r="D50" s="104" t="s">
        <v>256</v>
      </c>
      <c r="E50" s="100">
        <f>+E51+E52</f>
        <v>0</v>
      </c>
      <c r="F50" s="100">
        <f t="shared" ref="F50:G50" si="7">+F51+F52</f>
        <v>12620236</v>
      </c>
      <c r="G50" s="100">
        <f t="shared" si="7"/>
        <v>12620236</v>
      </c>
    </row>
    <row r="51" spans="1:7" x14ac:dyDescent="0.25">
      <c r="C51" s="223"/>
      <c r="D51" s="15" t="s">
        <v>257</v>
      </c>
      <c r="E51" s="100">
        <v>0</v>
      </c>
      <c r="F51" s="100">
        <v>12620236</v>
      </c>
      <c r="G51" s="100">
        <v>12620236</v>
      </c>
    </row>
    <row r="52" spans="1:7" x14ac:dyDescent="0.25">
      <c r="C52" s="223"/>
      <c r="D52" s="15" t="s">
        <v>258</v>
      </c>
      <c r="E52" s="100">
        <v>0</v>
      </c>
      <c r="F52" s="100">
        <v>0</v>
      </c>
      <c r="G52" s="100">
        <v>0</v>
      </c>
    </row>
    <row r="53" spans="1:7" x14ac:dyDescent="0.25">
      <c r="C53" s="99"/>
      <c r="D53" s="16"/>
      <c r="E53" s="100"/>
      <c r="F53" s="100"/>
      <c r="G53" s="100"/>
    </row>
    <row r="54" spans="1:7" x14ac:dyDescent="0.25">
      <c r="C54" s="223"/>
      <c r="D54" s="229" t="s">
        <v>259</v>
      </c>
      <c r="E54" s="100">
        <f>+E46-E50</f>
        <v>0</v>
      </c>
      <c r="F54" s="100">
        <f t="shared" ref="F54:G54" si="8">+F46-F50</f>
        <v>-12620236</v>
      </c>
      <c r="G54" s="100">
        <f t="shared" si="8"/>
        <v>-12620236</v>
      </c>
    </row>
    <row r="55" spans="1:7" x14ac:dyDescent="0.25">
      <c r="C55" s="224"/>
      <c r="D55" s="230"/>
      <c r="E55" s="22"/>
      <c r="F55" s="22"/>
      <c r="G55" s="22"/>
    </row>
    <row r="57" spans="1:7" x14ac:dyDescent="0.25">
      <c r="C57" s="225" t="s">
        <v>246</v>
      </c>
      <c r="D57" s="225"/>
      <c r="E57" s="159" t="s">
        <v>227</v>
      </c>
      <c r="F57" s="211" t="s">
        <v>229</v>
      </c>
      <c r="G57" s="159" t="s">
        <v>230</v>
      </c>
    </row>
    <row r="58" spans="1:7" x14ac:dyDescent="0.25">
      <c r="C58" s="228"/>
      <c r="D58" s="228"/>
      <c r="E58" s="163" t="s">
        <v>247</v>
      </c>
      <c r="F58" s="220"/>
      <c r="G58" s="163" t="s">
        <v>231</v>
      </c>
    </row>
    <row r="59" spans="1:7" x14ac:dyDescent="0.25">
      <c r="C59" s="223"/>
      <c r="D59" s="226"/>
      <c r="E59" s="17"/>
      <c r="F59" s="17"/>
      <c r="G59" s="17"/>
    </row>
    <row r="60" spans="1:7" x14ac:dyDescent="0.25">
      <c r="A60">
        <v>1</v>
      </c>
      <c r="C60" s="223"/>
      <c r="D60" s="227" t="s">
        <v>233</v>
      </c>
      <c r="E60" s="17"/>
      <c r="F60" s="17"/>
      <c r="G60" s="17"/>
    </row>
    <row r="61" spans="1:7" x14ac:dyDescent="0.25">
      <c r="C61" s="223"/>
      <c r="D61" s="227"/>
      <c r="E61" s="100">
        <f>+E13</f>
        <v>295915000</v>
      </c>
      <c r="F61" s="100">
        <v>262117359.94</v>
      </c>
      <c r="G61" s="192">
        <v>262117359.94</v>
      </c>
    </row>
    <row r="62" spans="1:7" x14ac:dyDescent="0.25">
      <c r="C62" s="223"/>
      <c r="D62" s="96" t="s">
        <v>260</v>
      </c>
      <c r="E62" s="100">
        <f>+E63+E64</f>
        <v>0</v>
      </c>
      <c r="F62" s="100">
        <v>-12620236</v>
      </c>
      <c r="G62" s="192">
        <v>-12620236</v>
      </c>
    </row>
    <row r="63" spans="1:7" x14ac:dyDescent="0.25">
      <c r="C63" s="223"/>
      <c r="D63" s="15" t="s">
        <v>261</v>
      </c>
      <c r="E63" s="100">
        <v>0</v>
      </c>
      <c r="F63" s="100">
        <v>0</v>
      </c>
      <c r="G63" s="100">
        <v>0</v>
      </c>
    </row>
    <row r="64" spans="1:7" x14ac:dyDescent="0.25">
      <c r="C64" s="223"/>
      <c r="D64" s="15" t="s">
        <v>257</v>
      </c>
      <c r="E64" s="100">
        <v>0</v>
      </c>
      <c r="F64" s="100">
        <v>12620236</v>
      </c>
      <c r="G64" s="192">
        <v>12620236</v>
      </c>
    </row>
    <row r="65" spans="3:9" x14ac:dyDescent="0.25">
      <c r="C65" s="223"/>
      <c r="D65" s="23"/>
      <c r="E65" s="100"/>
      <c r="F65" s="100"/>
      <c r="G65" s="100"/>
    </row>
    <row r="66" spans="3:9" x14ac:dyDescent="0.25">
      <c r="C66" s="99"/>
      <c r="D66" s="102" t="s">
        <v>237</v>
      </c>
      <c r="E66" s="100">
        <f>+'formato 6 a'!E11</f>
        <v>298951368.45999998</v>
      </c>
      <c r="F66" s="100">
        <v>185122318.69</v>
      </c>
      <c r="G66" s="100">
        <v>174264321.81999999</v>
      </c>
    </row>
    <row r="67" spans="3:9" x14ac:dyDescent="0.25">
      <c r="C67" s="99"/>
      <c r="D67" s="23"/>
      <c r="E67" s="100"/>
      <c r="F67" s="100"/>
      <c r="G67" s="100"/>
    </row>
    <row r="68" spans="3:9" x14ac:dyDescent="0.25">
      <c r="C68" s="99"/>
      <c r="D68" s="102" t="s">
        <v>240</v>
      </c>
      <c r="E68" s="75"/>
      <c r="F68" s="100">
        <f>+F23</f>
        <v>2879360.04</v>
      </c>
      <c r="G68" s="100">
        <f>+G23</f>
        <v>2869776.42</v>
      </c>
    </row>
    <row r="69" spans="3:9" x14ac:dyDescent="0.25">
      <c r="C69" s="99"/>
      <c r="D69" s="23"/>
      <c r="E69" s="100"/>
      <c r="F69" s="100"/>
      <c r="G69" s="100"/>
    </row>
    <row r="70" spans="3:9" x14ac:dyDescent="0.25">
      <c r="C70" s="223"/>
      <c r="D70" s="24" t="s">
        <v>262</v>
      </c>
      <c r="E70" s="100">
        <v>0</v>
      </c>
      <c r="F70" s="100">
        <v>67254165.290000007</v>
      </c>
      <c r="G70" s="140">
        <v>78102578.540000007</v>
      </c>
    </row>
    <row r="71" spans="3:9" x14ac:dyDescent="0.25">
      <c r="C71" s="223"/>
      <c r="D71" s="24" t="s">
        <v>263</v>
      </c>
      <c r="E71" s="100">
        <v>0</v>
      </c>
      <c r="F71" s="100">
        <f t="shared" ref="F71" si="9">+F70-F62</f>
        <v>79874401.290000007</v>
      </c>
      <c r="G71" s="100">
        <f>+G28</f>
        <v>90722814.540000007</v>
      </c>
      <c r="I71" s="64"/>
    </row>
    <row r="72" spans="3:9" x14ac:dyDescent="0.25">
      <c r="C72" s="223"/>
      <c r="D72" s="24" t="s">
        <v>264</v>
      </c>
      <c r="E72" s="100"/>
      <c r="F72" s="100"/>
      <c r="G72" s="100"/>
    </row>
    <row r="73" spans="3:9" x14ac:dyDescent="0.25">
      <c r="C73" s="224"/>
      <c r="D73" s="25"/>
      <c r="E73" s="135"/>
      <c r="F73" s="135"/>
      <c r="G73" s="135"/>
    </row>
    <row r="74" spans="3:9" x14ac:dyDescent="0.25">
      <c r="C74" s="7"/>
      <c r="D74" s="2"/>
      <c r="E74" s="2"/>
      <c r="F74" s="2"/>
      <c r="G74" s="2"/>
    </row>
    <row r="75" spans="3:9" x14ac:dyDescent="0.25">
      <c r="C75" s="225" t="s">
        <v>246</v>
      </c>
      <c r="D75" s="225"/>
      <c r="E75" s="159" t="s">
        <v>227</v>
      </c>
      <c r="F75" s="211" t="s">
        <v>229</v>
      </c>
      <c r="G75" s="159" t="s">
        <v>230</v>
      </c>
    </row>
    <row r="76" spans="3:9" x14ac:dyDescent="0.25">
      <c r="C76" s="225"/>
      <c r="D76" s="225"/>
      <c r="E76" s="159" t="s">
        <v>247</v>
      </c>
      <c r="F76" s="211"/>
      <c r="G76" s="159" t="s">
        <v>231</v>
      </c>
    </row>
    <row r="77" spans="3:9" x14ac:dyDescent="0.25">
      <c r="C77" s="223"/>
      <c r="D77" s="226"/>
      <c r="E77" s="20"/>
      <c r="F77" s="164"/>
      <c r="G77" s="164"/>
    </row>
    <row r="78" spans="3:9" x14ac:dyDescent="0.25">
      <c r="C78" s="223"/>
      <c r="D78" s="227" t="s">
        <v>234</v>
      </c>
      <c r="E78" s="103">
        <v>0</v>
      </c>
      <c r="F78" s="103">
        <v>0</v>
      </c>
      <c r="G78" s="103">
        <v>0</v>
      </c>
    </row>
    <row r="79" spans="3:9" x14ac:dyDescent="0.25">
      <c r="C79" s="223"/>
      <c r="D79" s="227"/>
      <c r="E79" s="103"/>
      <c r="F79" s="103"/>
      <c r="G79" s="103"/>
    </row>
    <row r="80" spans="3:9" x14ac:dyDescent="0.25">
      <c r="C80" s="223"/>
      <c r="D80" s="102" t="s">
        <v>265</v>
      </c>
      <c r="E80" s="103">
        <f>+E83-E84</f>
        <v>0</v>
      </c>
      <c r="F80" s="103">
        <f t="shared" ref="F80:G80" si="10">+F83-F84</f>
        <v>0</v>
      </c>
      <c r="G80" s="103">
        <f t="shared" si="10"/>
        <v>0</v>
      </c>
    </row>
    <row r="81" spans="3:7" x14ac:dyDescent="0.25">
      <c r="C81" s="223"/>
      <c r="D81" s="102" t="s">
        <v>531</v>
      </c>
      <c r="E81" s="103"/>
      <c r="F81" s="101"/>
      <c r="G81" s="101"/>
    </row>
    <row r="82" spans="3:7" x14ac:dyDescent="0.25">
      <c r="C82" s="223"/>
      <c r="D82" s="15" t="s">
        <v>266</v>
      </c>
      <c r="E82" s="103"/>
      <c r="F82" s="101"/>
      <c r="G82" s="101"/>
    </row>
    <row r="83" spans="3:7" x14ac:dyDescent="0.25">
      <c r="C83" s="223"/>
      <c r="D83" s="15" t="s">
        <v>255</v>
      </c>
      <c r="E83" s="103">
        <v>0</v>
      </c>
      <c r="F83" s="101">
        <v>0</v>
      </c>
      <c r="G83" s="101">
        <v>0</v>
      </c>
    </row>
    <row r="84" spans="3:7" x14ac:dyDescent="0.25">
      <c r="C84" s="223"/>
      <c r="D84" s="15" t="s">
        <v>258</v>
      </c>
      <c r="E84" s="103">
        <v>0</v>
      </c>
      <c r="F84" s="101">
        <v>0</v>
      </c>
      <c r="G84" s="101">
        <v>0</v>
      </c>
    </row>
    <row r="85" spans="3:7" x14ac:dyDescent="0.25">
      <c r="C85" s="223"/>
      <c r="D85" s="23"/>
      <c r="E85" s="103"/>
      <c r="F85" s="101"/>
      <c r="G85" s="101"/>
    </row>
    <row r="86" spans="3:7" x14ac:dyDescent="0.25">
      <c r="C86" s="99"/>
      <c r="D86" s="102" t="s">
        <v>238</v>
      </c>
      <c r="E86" s="103">
        <v>0</v>
      </c>
      <c r="F86" s="101">
        <v>0</v>
      </c>
      <c r="G86" s="101">
        <v>0</v>
      </c>
    </row>
    <row r="87" spans="3:7" x14ac:dyDescent="0.25">
      <c r="C87" s="99"/>
      <c r="D87" s="23"/>
      <c r="E87" s="103"/>
      <c r="F87" s="101"/>
      <c r="G87" s="101"/>
    </row>
    <row r="88" spans="3:7" x14ac:dyDescent="0.25">
      <c r="C88" s="99"/>
      <c r="D88" s="102" t="s">
        <v>267</v>
      </c>
      <c r="E88" s="76">
        <v>0</v>
      </c>
      <c r="F88" s="101">
        <v>0</v>
      </c>
      <c r="G88" s="101">
        <v>0</v>
      </c>
    </row>
    <row r="89" spans="3:7" x14ac:dyDescent="0.25">
      <c r="C89" s="99"/>
      <c r="D89" s="23"/>
      <c r="E89" s="103"/>
      <c r="F89" s="101"/>
      <c r="G89" s="101"/>
    </row>
    <row r="90" spans="3:7" x14ac:dyDescent="0.25">
      <c r="C90" s="223"/>
      <c r="D90" s="24" t="s">
        <v>268</v>
      </c>
      <c r="E90" s="77">
        <f>+E78+E80+E86+E88</f>
        <v>0</v>
      </c>
      <c r="F90" s="77">
        <f t="shared" ref="F90:G90" si="11">+F78+F80+F86+F88</f>
        <v>0</v>
      </c>
      <c r="G90" s="77">
        <f t="shared" si="11"/>
        <v>0</v>
      </c>
    </row>
    <row r="91" spans="3:7" x14ac:dyDescent="0.25">
      <c r="C91" s="223"/>
      <c r="D91" s="24" t="s">
        <v>269</v>
      </c>
      <c r="E91" s="103"/>
      <c r="F91" s="103"/>
      <c r="G91" s="103"/>
    </row>
    <row r="92" spans="3:7" x14ac:dyDescent="0.25">
      <c r="C92" s="223"/>
      <c r="D92" s="24" t="s">
        <v>270</v>
      </c>
      <c r="E92" s="103">
        <f>+E80</f>
        <v>0</v>
      </c>
      <c r="F92" s="103">
        <f t="shared" ref="F92:G92" si="12">+F80</f>
        <v>0</v>
      </c>
      <c r="G92" s="103">
        <f t="shared" si="12"/>
        <v>0</v>
      </c>
    </row>
    <row r="93" spans="3:7" x14ac:dyDescent="0.25">
      <c r="C93" s="224"/>
      <c r="D93" s="25"/>
      <c r="E93" s="21"/>
      <c r="F93" s="28"/>
      <c r="G93" s="28"/>
    </row>
    <row r="98" spans="8:13" x14ac:dyDescent="0.25">
      <c r="H98" s="148"/>
      <c r="I98" s="148"/>
      <c r="J98" s="148"/>
      <c r="K98" s="148"/>
      <c r="L98" s="148"/>
      <c r="M98" s="148"/>
    </row>
    <row r="99" spans="8:13" x14ac:dyDescent="0.25">
      <c r="H99" s="148"/>
      <c r="I99" s="148"/>
      <c r="J99" s="148"/>
      <c r="K99" s="148"/>
      <c r="L99" s="148"/>
      <c r="M99" s="148"/>
    </row>
    <row r="100" spans="8:13" x14ac:dyDescent="0.25">
      <c r="H100" s="148"/>
      <c r="I100" s="148"/>
      <c r="J100" s="148"/>
      <c r="K100" s="148"/>
      <c r="L100" s="148"/>
      <c r="M100" s="148"/>
    </row>
    <row r="101" spans="8:13" x14ac:dyDescent="0.25">
      <c r="H101" s="148"/>
      <c r="I101" s="148"/>
      <c r="J101" s="148"/>
      <c r="K101" s="148"/>
      <c r="L101" s="148"/>
      <c r="M101" s="148"/>
    </row>
    <row r="102" spans="8:13" x14ac:dyDescent="0.25">
      <c r="H102" s="148"/>
      <c r="I102" s="148"/>
      <c r="J102" s="148"/>
      <c r="K102" s="148"/>
      <c r="L102" s="148"/>
      <c r="M102" s="148"/>
    </row>
    <row r="103" spans="8:13" x14ac:dyDescent="0.25">
      <c r="H103" s="148"/>
      <c r="I103" s="148"/>
      <c r="J103" s="148"/>
      <c r="K103" s="148"/>
      <c r="L103" s="148"/>
      <c r="M103" s="148"/>
    </row>
    <row r="104" spans="8:13" x14ac:dyDescent="0.25">
      <c r="H104" s="148"/>
      <c r="I104" s="148"/>
      <c r="J104" s="148"/>
      <c r="K104" s="148"/>
      <c r="L104" s="148"/>
      <c r="M104" s="148"/>
    </row>
    <row r="105" spans="8:13" x14ac:dyDescent="0.25">
      <c r="H105" s="148"/>
      <c r="I105" s="148"/>
      <c r="J105" s="148"/>
      <c r="K105" s="148"/>
      <c r="L105" s="148"/>
      <c r="M105" s="148"/>
    </row>
    <row r="106" spans="8:13" x14ac:dyDescent="0.25">
      <c r="H106" s="148"/>
      <c r="I106" s="148"/>
      <c r="J106" s="148"/>
      <c r="K106" s="148"/>
      <c r="L106" s="148"/>
      <c r="M106" s="148"/>
    </row>
    <row r="107" spans="8:13" x14ac:dyDescent="0.25">
      <c r="H107" s="148"/>
      <c r="I107" s="148"/>
      <c r="J107" s="148"/>
      <c r="K107" s="148"/>
      <c r="L107" s="148"/>
      <c r="M107" s="148"/>
    </row>
    <row r="108" spans="8:13" x14ac:dyDescent="0.25">
      <c r="H108" s="148"/>
      <c r="I108" s="148"/>
      <c r="J108" s="148"/>
      <c r="K108" s="148"/>
      <c r="L108" s="148"/>
      <c r="M108" s="148"/>
    </row>
    <row r="109" spans="8:13" x14ac:dyDescent="0.25">
      <c r="H109" s="148"/>
      <c r="I109" s="148"/>
      <c r="J109" s="148"/>
      <c r="K109" s="148"/>
      <c r="L109" s="148"/>
      <c r="M109" s="148"/>
    </row>
    <row r="110" spans="8:13" x14ac:dyDescent="0.25">
      <c r="H110" s="148"/>
      <c r="I110" s="148"/>
      <c r="J110" s="148"/>
      <c r="K110" s="148"/>
      <c r="L110" s="148"/>
      <c r="M110" s="148"/>
    </row>
    <row r="111" spans="8:13" x14ac:dyDescent="0.25">
      <c r="H111" s="148"/>
      <c r="I111" s="148"/>
      <c r="J111" s="148"/>
      <c r="K111" s="148"/>
      <c r="L111" s="148"/>
      <c r="M111" s="148"/>
    </row>
    <row r="112" spans="8:13" x14ac:dyDescent="0.25">
      <c r="H112" s="148"/>
      <c r="I112" s="148"/>
      <c r="J112" s="148"/>
      <c r="K112" s="148"/>
      <c r="L112" s="148"/>
      <c r="M112" s="148"/>
    </row>
    <row r="113" spans="8:13" x14ac:dyDescent="0.25">
      <c r="H113" s="148"/>
      <c r="I113" s="148"/>
      <c r="J113" s="148"/>
      <c r="K113" s="148"/>
      <c r="L113" s="148"/>
      <c r="M113" s="148"/>
    </row>
    <row r="114" spans="8:13" x14ac:dyDescent="0.25">
      <c r="H114" s="148"/>
      <c r="I114" s="148"/>
      <c r="J114" s="148"/>
      <c r="K114" s="148"/>
      <c r="L114" s="148"/>
      <c r="M114" s="148"/>
    </row>
    <row r="115" spans="8:13" x14ac:dyDescent="0.25">
      <c r="H115" s="148"/>
      <c r="I115" s="148"/>
      <c r="J115" s="148"/>
      <c r="K115" s="148"/>
      <c r="L115" s="148"/>
      <c r="M115" s="148"/>
    </row>
    <row r="116" spans="8:13" x14ac:dyDescent="0.25">
      <c r="H116" s="148"/>
      <c r="I116" s="148"/>
      <c r="J116" s="148"/>
      <c r="K116" s="148"/>
      <c r="L116" s="148"/>
      <c r="M116" s="148"/>
    </row>
    <row r="117" spans="8:13" x14ac:dyDescent="0.25">
      <c r="H117" s="148"/>
      <c r="I117" s="148"/>
      <c r="J117" s="148"/>
      <c r="K117" s="148"/>
      <c r="L117" s="148"/>
      <c r="M117" s="148"/>
    </row>
    <row r="118" spans="8:13" x14ac:dyDescent="0.25">
      <c r="H118" s="148"/>
      <c r="I118" s="148"/>
      <c r="J118" s="148"/>
      <c r="K118" s="148"/>
      <c r="L118" s="148"/>
      <c r="M118" s="148"/>
    </row>
    <row r="119" spans="8:13" x14ac:dyDescent="0.25">
      <c r="H119" s="148"/>
      <c r="I119" s="148"/>
      <c r="J119" s="148"/>
      <c r="K119" s="148"/>
      <c r="L119" s="148"/>
      <c r="M119" s="148"/>
    </row>
    <row r="120" spans="8:13" x14ac:dyDescent="0.25">
      <c r="H120" s="148"/>
      <c r="I120" s="148"/>
      <c r="J120" s="148"/>
      <c r="K120" s="148"/>
      <c r="L120" s="148"/>
      <c r="M120" s="148"/>
    </row>
    <row r="121" spans="8:13" x14ac:dyDescent="0.25">
      <c r="H121" s="148"/>
      <c r="I121" s="148"/>
      <c r="J121" s="148"/>
      <c r="K121" s="148"/>
      <c r="L121" s="148"/>
      <c r="M121" s="148"/>
    </row>
    <row r="122" spans="8:13" x14ac:dyDescent="0.25">
      <c r="H122" s="148"/>
      <c r="I122" s="148"/>
      <c r="J122" s="148"/>
      <c r="K122" s="148"/>
      <c r="L122" s="148"/>
      <c r="M122" s="148"/>
    </row>
    <row r="123" spans="8:13" x14ac:dyDescent="0.25">
      <c r="H123" s="148"/>
      <c r="I123" s="148"/>
      <c r="J123" s="148"/>
      <c r="K123" s="148"/>
      <c r="L123" s="148"/>
      <c r="M123" s="148"/>
    </row>
    <row r="124" spans="8:13" x14ac:dyDescent="0.25">
      <c r="H124" s="148"/>
      <c r="I124" s="148"/>
      <c r="J124" s="148"/>
      <c r="K124" s="148"/>
      <c r="L124" s="148"/>
      <c r="M124" s="148"/>
    </row>
    <row r="125" spans="8:13" x14ac:dyDescent="0.25">
      <c r="H125" s="148"/>
      <c r="I125" s="148"/>
      <c r="J125" s="148"/>
      <c r="K125" s="148"/>
      <c r="L125" s="148"/>
      <c r="M125" s="148"/>
    </row>
    <row r="126" spans="8:13" x14ac:dyDescent="0.25">
      <c r="H126" s="148"/>
      <c r="I126" s="148"/>
      <c r="J126" s="148"/>
      <c r="K126" s="148"/>
      <c r="L126" s="148"/>
      <c r="M126" s="148"/>
    </row>
    <row r="127" spans="8:13" x14ac:dyDescent="0.25">
      <c r="H127" s="148"/>
      <c r="I127" s="148"/>
      <c r="J127" s="148"/>
      <c r="K127" s="148"/>
      <c r="L127" s="148"/>
      <c r="M127" s="148"/>
    </row>
    <row r="128" spans="8:13" x14ac:dyDescent="0.25">
      <c r="H128" s="148"/>
      <c r="I128" s="148"/>
      <c r="J128" s="148"/>
      <c r="K128" s="148"/>
      <c r="L128" s="148"/>
      <c r="M128" s="148"/>
    </row>
    <row r="129" spans="8:13" x14ac:dyDescent="0.25">
      <c r="H129" s="148"/>
      <c r="I129" s="148"/>
      <c r="J129" s="148"/>
      <c r="K129" s="148"/>
      <c r="L129" s="148"/>
      <c r="M129" s="148"/>
    </row>
    <row r="130" spans="8:13" x14ac:dyDescent="0.25">
      <c r="H130" s="148"/>
      <c r="I130" s="148"/>
      <c r="J130" s="148"/>
      <c r="K130" s="148"/>
      <c r="L130" s="148"/>
      <c r="M130" s="148"/>
    </row>
    <row r="131" spans="8:13" x14ac:dyDescent="0.25">
      <c r="H131" s="148"/>
      <c r="I131" s="148"/>
      <c r="J131" s="148"/>
      <c r="K131" s="148"/>
      <c r="L131" s="148"/>
      <c r="M131" s="148"/>
    </row>
    <row r="132" spans="8:13" x14ac:dyDescent="0.25">
      <c r="H132" s="148"/>
      <c r="I132" s="148"/>
      <c r="J132" s="148"/>
      <c r="K132" s="148"/>
      <c r="L132" s="148"/>
      <c r="M132" s="148"/>
    </row>
    <row r="133" spans="8:13" x14ac:dyDescent="0.25">
      <c r="H133" s="148"/>
      <c r="I133" s="148"/>
      <c r="J133" s="148"/>
      <c r="K133" s="148"/>
      <c r="L133" s="148"/>
      <c r="M133" s="148"/>
    </row>
    <row r="134" spans="8:13" x14ac:dyDescent="0.25">
      <c r="H134" s="148"/>
      <c r="I134" s="148"/>
      <c r="J134" s="148"/>
      <c r="K134" s="148"/>
      <c r="L134" s="148"/>
      <c r="M134" s="148"/>
    </row>
    <row r="135" spans="8:13" x14ac:dyDescent="0.25">
      <c r="H135" s="148"/>
      <c r="I135" s="148"/>
      <c r="J135" s="148"/>
      <c r="K135" s="148"/>
      <c r="L135" s="148"/>
      <c r="M135" s="148"/>
    </row>
    <row r="136" spans="8:13" x14ac:dyDescent="0.25">
      <c r="H136" s="148"/>
      <c r="I136" s="148"/>
      <c r="J136" s="148"/>
      <c r="K136" s="148"/>
      <c r="L136" s="148"/>
      <c r="M136" s="148"/>
    </row>
    <row r="137" spans="8:13" x14ac:dyDescent="0.25">
      <c r="H137" s="148"/>
      <c r="I137" s="148"/>
      <c r="J137" s="148"/>
      <c r="K137" s="148"/>
      <c r="L137" s="148"/>
      <c r="M137" s="148"/>
    </row>
    <row r="138" spans="8:13" x14ac:dyDescent="0.25">
      <c r="H138" s="148"/>
      <c r="I138" s="148"/>
      <c r="J138" s="148"/>
      <c r="K138" s="148"/>
      <c r="L138" s="148"/>
      <c r="M138" s="148"/>
    </row>
    <row r="139" spans="8:13" x14ac:dyDescent="0.25">
      <c r="H139" s="148"/>
      <c r="I139" s="148"/>
      <c r="J139" s="148"/>
      <c r="K139" s="148"/>
      <c r="L139" s="148"/>
      <c r="M139" s="148"/>
    </row>
    <row r="140" spans="8:13" x14ac:dyDescent="0.25">
      <c r="H140" s="148"/>
      <c r="I140" s="148"/>
      <c r="J140" s="148"/>
      <c r="K140" s="148"/>
      <c r="L140" s="148"/>
      <c r="M140" s="148"/>
    </row>
    <row r="141" spans="8:13" x14ac:dyDescent="0.25">
      <c r="H141" s="148"/>
      <c r="I141" s="148"/>
      <c r="J141" s="148"/>
      <c r="K141" s="148"/>
      <c r="L141" s="148"/>
      <c r="M141" s="148"/>
    </row>
    <row r="142" spans="8:13" x14ac:dyDescent="0.25">
      <c r="H142" s="148"/>
      <c r="I142" s="148"/>
      <c r="J142" s="148"/>
      <c r="K142" s="148"/>
      <c r="L142" s="148"/>
      <c r="M142" s="148"/>
    </row>
    <row r="143" spans="8:13" x14ac:dyDescent="0.25">
      <c r="H143" s="148"/>
      <c r="I143" s="148"/>
      <c r="J143" s="148"/>
      <c r="K143" s="148"/>
      <c r="L143" s="148"/>
      <c r="M143" s="148"/>
    </row>
    <row r="144" spans="8:13" x14ac:dyDescent="0.25">
      <c r="H144" s="148"/>
      <c r="I144" s="148"/>
      <c r="J144" s="148"/>
      <c r="K144" s="148"/>
      <c r="L144" s="148"/>
      <c r="M144" s="148"/>
    </row>
    <row r="145" spans="8:13" x14ac:dyDescent="0.25">
      <c r="H145" s="148"/>
      <c r="I145" s="148"/>
      <c r="J145" s="148"/>
      <c r="K145" s="148"/>
      <c r="L145" s="148"/>
      <c r="M145" s="148"/>
    </row>
    <row r="146" spans="8:13" x14ac:dyDescent="0.25">
      <c r="H146" s="148"/>
      <c r="I146" s="148"/>
      <c r="J146" s="148"/>
      <c r="K146" s="148"/>
      <c r="L146" s="148"/>
      <c r="M146" s="148"/>
    </row>
  </sheetData>
  <mergeCells count="36">
    <mergeCell ref="C4:G4"/>
    <mergeCell ref="C30:C31"/>
    <mergeCell ref="C33:G33"/>
    <mergeCell ref="C34:D34"/>
    <mergeCell ref="C24:C25"/>
    <mergeCell ref="E24:E25"/>
    <mergeCell ref="F24:F25"/>
    <mergeCell ref="G24:G25"/>
    <mergeCell ref="C27:C29"/>
    <mergeCell ref="C5:G5"/>
    <mergeCell ref="C6:G6"/>
    <mergeCell ref="C7:G7"/>
    <mergeCell ref="C8:G8"/>
    <mergeCell ref="C10:D11"/>
    <mergeCell ref="F10:F11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60:C61"/>
    <mergeCell ref="D60:D61"/>
    <mergeCell ref="C62:C65"/>
    <mergeCell ref="C80:C85"/>
    <mergeCell ref="F43:F44"/>
    <mergeCell ref="C90:C93"/>
    <mergeCell ref="C70:C73"/>
    <mergeCell ref="C75:D76"/>
    <mergeCell ref="F75:F76"/>
    <mergeCell ref="C77:D77"/>
    <mergeCell ref="C78:C79"/>
    <mergeCell ref="D78:D7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N103"/>
  <sheetViews>
    <sheetView workbookViewId="0">
      <selection activeCell="I16" sqref="I16"/>
    </sheetView>
  </sheetViews>
  <sheetFormatPr baseColWidth="10" defaultRowHeight="15" x14ac:dyDescent="0.25"/>
  <cols>
    <col min="2" max="2" width="0" hidden="1" customWidth="1"/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2" x14ac:dyDescent="0.25">
      <c r="C4" s="262" t="s">
        <v>529</v>
      </c>
      <c r="D4" s="221"/>
      <c r="E4" s="221"/>
      <c r="F4" s="221"/>
      <c r="G4" s="221"/>
      <c r="H4" s="221"/>
      <c r="I4" s="221"/>
      <c r="J4" s="221"/>
      <c r="K4" s="263"/>
    </row>
    <row r="5" spans="3:12" x14ac:dyDescent="0.25">
      <c r="C5" s="264" t="s">
        <v>271</v>
      </c>
      <c r="D5" s="211"/>
      <c r="E5" s="211"/>
      <c r="F5" s="211"/>
      <c r="G5" s="211"/>
      <c r="H5" s="211"/>
      <c r="I5" s="211"/>
      <c r="J5" s="211"/>
      <c r="K5" s="265"/>
    </row>
    <row r="6" spans="3:12" x14ac:dyDescent="0.25">
      <c r="C6" s="266" t="s">
        <v>573</v>
      </c>
      <c r="D6" s="211"/>
      <c r="E6" s="211"/>
      <c r="F6" s="211"/>
      <c r="G6" s="211"/>
      <c r="H6" s="211"/>
      <c r="I6" s="211"/>
      <c r="J6" s="211"/>
      <c r="K6" s="265"/>
    </row>
    <row r="7" spans="3:12" x14ac:dyDescent="0.25">
      <c r="C7" s="267" t="s">
        <v>1</v>
      </c>
      <c r="D7" s="220"/>
      <c r="E7" s="220"/>
      <c r="F7" s="220"/>
      <c r="G7" s="220"/>
      <c r="H7" s="220"/>
      <c r="I7" s="220"/>
      <c r="J7" s="220"/>
      <c r="K7" s="268"/>
    </row>
    <row r="8" spans="3:12" x14ac:dyDescent="0.25">
      <c r="C8" s="269"/>
      <c r="D8" s="269"/>
      <c r="E8" s="269"/>
      <c r="F8" s="211" t="s">
        <v>272</v>
      </c>
      <c r="G8" s="211"/>
      <c r="H8" s="211"/>
      <c r="I8" s="211"/>
      <c r="J8" s="211"/>
      <c r="K8" s="211" t="s">
        <v>273</v>
      </c>
    </row>
    <row r="9" spans="3:12" x14ac:dyDescent="0.25">
      <c r="C9" s="211" t="s">
        <v>246</v>
      </c>
      <c r="D9" s="211"/>
      <c r="E9" s="211"/>
      <c r="F9" s="211" t="s">
        <v>275</v>
      </c>
      <c r="G9" s="159" t="s">
        <v>276</v>
      </c>
      <c r="H9" s="211" t="s">
        <v>278</v>
      </c>
      <c r="I9" s="211" t="s">
        <v>229</v>
      </c>
      <c r="J9" s="211" t="s">
        <v>279</v>
      </c>
      <c r="K9" s="211"/>
    </row>
    <row r="10" spans="3:12" x14ac:dyDescent="0.25">
      <c r="C10" s="211" t="s">
        <v>274</v>
      </c>
      <c r="D10" s="211"/>
      <c r="E10" s="211"/>
      <c r="F10" s="211"/>
      <c r="G10" s="159" t="s">
        <v>277</v>
      </c>
      <c r="H10" s="211"/>
      <c r="I10" s="211"/>
      <c r="J10" s="211"/>
      <c r="K10" s="211"/>
    </row>
    <row r="11" spans="3:12" x14ac:dyDescent="0.25">
      <c r="C11" s="260"/>
      <c r="D11" s="261"/>
      <c r="E11" s="261"/>
      <c r="F11" s="146"/>
      <c r="G11" s="113"/>
      <c r="H11" s="146"/>
      <c r="I11" s="113"/>
      <c r="J11" s="146"/>
      <c r="K11" s="147"/>
    </row>
    <row r="12" spans="3:12" x14ac:dyDescent="0.25">
      <c r="C12" s="256" t="s">
        <v>280</v>
      </c>
      <c r="D12" s="246"/>
      <c r="E12" s="246"/>
      <c r="F12" s="60"/>
      <c r="G12" s="61"/>
      <c r="H12" s="60"/>
      <c r="I12" s="61"/>
      <c r="J12" s="60"/>
      <c r="K12" s="59"/>
    </row>
    <row r="13" spans="3:12" x14ac:dyDescent="0.25">
      <c r="C13" s="49"/>
      <c r="D13" s="249" t="s">
        <v>281</v>
      </c>
      <c r="E13" s="249"/>
      <c r="F13" s="78">
        <v>0</v>
      </c>
      <c r="G13" s="79">
        <v>0</v>
      </c>
      <c r="H13" s="78">
        <v>0</v>
      </c>
      <c r="I13" s="79">
        <v>0</v>
      </c>
      <c r="J13" s="78">
        <v>0</v>
      </c>
      <c r="K13" s="80">
        <v>0</v>
      </c>
    </row>
    <row r="14" spans="3:12" x14ac:dyDescent="0.25">
      <c r="C14" s="49"/>
      <c r="D14" s="249" t="s">
        <v>282</v>
      </c>
      <c r="E14" s="249"/>
      <c r="F14" s="78">
        <v>0</v>
      </c>
      <c r="G14" s="79">
        <v>0</v>
      </c>
      <c r="H14" s="78">
        <v>0</v>
      </c>
      <c r="I14" s="79">
        <v>0</v>
      </c>
      <c r="J14" s="78">
        <v>0</v>
      </c>
      <c r="K14" s="80">
        <v>0</v>
      </c>
    </row>
    <row r="15" spans="3:12" x14ac:dyDescent="0.25">
      <c r="C15" s="49"/>
      <c r="D15" s="249" t="s">
        <v>283</v>
      </c>
      <c r="E15" s="249"/>
      <c r="F15" s="78">
        <v>0</v>
      </c>
      <c r="G15" s="79">
        <v>0</v>
      </c>
      <c r="H15" s="78">
        <v>0</v>
      </c>
      <c r="I15" s="79">
        <v>0</v>
      </c>
      <c r="J15" s="193">
        <v>0</v>
      </c>
      <c r="K15" s="80">
        <v>0</v>
      </c>
    </row>
    <row r="16" spans="3:12" x14ac:dyDescent="0.25">
      <c r="C16" s="49"/>
      <c r="D16" s="249" t="s">
        <v>284</v>
      </c>
      <c r="E16" s="249"/>
      <c r="F16" s="78">
        <v>0</v>
      </c>
      <c r="G16" s="79">
        <v>0</v>
      </c>
      <c r="H16" s="78">
        <v>0</v>
      </c>
      <c r="I16" s="79">
        <v>0</v>
      </c>
      <c r="J16" s="193">
        <v>0</v>
      </c>
      <c r="K16" s="80">
        <f>+I16-F16</f>
        <v>0</v>
      </c>
      <c r="L16" s="64"/>
    </row>
    <row r="17" spans="3:14" x14ac:dyDescent="0.25">
      <c r="C17" s="49"/>
      <c r="D17" s="249" t="s">
        <v>285</v>
      </c>
      <c r="E17" s="249"/>
      <c r="F17" s="78">
        <v>3785762</v>
      </c>
      <c r="G17" s="79">
        <v>0</v>
      </c>
      <c r="H17" s="78">
        <v>3785762</v>
      </c>
      <c r="I17" s="79">
        <v>4558579.7699999996</v>
      </c>
      <c r="J17" s="193">
        <v>4558579.7699999996</v>
      </c>
      <c r="K17" s="142">
        <f>+I17-F17</f>
        <v>772817.76999999955</v>
      </c>
    </row>
    <row r="18" spans="3:14" x14ac:dyDescent="0.25">
      <c r="C18" s="49"/>
      <c r="D18" s="249" t="s">
        <v>286</v>
      </c>
      <c r="E18" s="249"/>
      <c r="F18" s="78">
        <v>2129238</v>
      </c>
      <c r="G18" s="79">
        <v>0</v>
      </c>
      <c r="H18" s="193">
        <v>2129238</v>
      </c>
      <c r="I18" s="194">
        <v>27391794.329999998</v>
      </c>
      <c r="J18" s="193">
        <v>27391794.329999998</v>
      </c>
      <c r="K18" s="142">
        <f>+I18-F18</f>
        <v>25262556.329999998</v>
      </c>
    </row>
    <row r="19" spans="3:14" x14ac:dyDescent="0.25">
      <c r="C19" s="49"/>
      <c r="D19" s="249" t="s">
        <v>287</v>
      </c>
      <c r="E19" s="249"/>
      <c r="F19" s="78">
        <v>0</v>
      </c>
      <c r="G19" s="79">
        <v>0</v>
      </c>
      <c r="H19" s="78">
        <v>0</v>
      </c>
      <c r="I19" s="79">
        <v>0</v>
      </c>
      <c r="J19" s="193">
        <v>0</v>
      </c>
      <c r="K19" s="80">
        <v>0</v>
      </c>
    </row>
    <row r="20" spans="3:14" x14ac:dyDescent="0.25">
      <c r="C20" s="257"/>
      <c r="D20" s="249" t="s">
        <v>288</v>
      </c>
      <c r="E20" s="249"/>
      <c r="F20" s="78">
        <v>0</v>
      </c>
      <c r="G20" s="79">
        <v>0</v>
      </c>
      <c r="H20" s="78">
        <f>+H22+H33</f>
        <v>0</v>
      </c>
      <c r="I20" s="178">
        <f>+I22</f>
        <v>0</v>
      </c>
      <c r="J20" s="178">
        <f>+J22</f>
        <v>0</v>
      </c>
      <c r="K20" s="142">
        <f>+J20-F20</f>
        <v>0</v>
      </c>
      <c r="L20" s="64" t="s">
        <v>532</v>
      </c>
    </row>
    <row r="21" spans="3:14" x14ac:dyDescent="0.25">
      <c r="C21" s="257"/>
      <c r="D21" s="249" t="s">
        <v>289</v>
      </c>
      <c r="E21" s="249"/>
      <c r="F21" s="78"/>
      <c r="G21" s="79"/>
      <c r="H21" s="78"/>
      <c r="I21" s="79"/>
      <c r="J21" s="78"/>
      <c r="K21" s="80"/>
    </row>
    <row r="22" spans="3:14" x14ac:dyDescent="0.25">
      <c r="C22" s="49"/>
      <c r="D22" s="50"/>
      <c r="E22" s="50" t="s">
        <v>290</v>
      </c>
      <c r="F22" s="78">
        <v>0</v>
      </c>
      <c r="G22" s="79">
        <v>0</v>
      </c>
      <c r="H22" s="181">
        <v>0</v>
      </c>
      <c r="I22" s="114">
        <v>0</v>
      </c>
      <c r="J22" s="114">
        <v>0</v>
      </c>
      <c r="K22" s="80">
        <f>+I22-F22</f>
        <v>0</v>
      </c>
    </row>
    <row r="23" spans="3:14" x14ac:dyDescent="0.25">
      <c r="C23" s="49"/>
      <c r="D23" s="50"/>
      <c r="E23" s="50" t="s">
        <v>291</v>
      </c>
      <c r="F23" s="78">
        <v>0</v>
      </c>
      <c r="G23" s="79">
        <v>0</v>
      </c>
      <c r="H23" s="78">
        <v>0</v>
      </c>
      <c r="I23" s="79">
        <v>0</v>
      </c>
      <c r="J23" s="78">
        <v>0</v>
      </c>
      <c r="K23" s="80">
        <v>0</v>
      </c>
    </row>
    <row r="24" spans="3:14" x14ac:dyDescent="0.25">
      <c r="C24" s="49"/>
      <c r="D24" s="50"/>
      <c r="E24" s="50" t="s">
        <v>292</v>
      </c>
      <c r="F24" s="78">
        <v>0</v>
      </c>
      <c r="G24" s="79">
        <v>0</v>
      </c>
      <c r="H24" s="78">
        <v>0</v>
      </c>
      <c r="I24" s="79">
        <v>0</v>
      </c>
      <c r="J24" s="78">
        <v>0</v>
      </c>
      <c r="K24" s="80">
        <v>0</v>
      </c>
      <c r="M24" s="79" t="s">
        <v>532</v>
      </c>
      <c r="N24" s="64" t="s">
        <v>532</v>
      </c>
    </row>
    <row r="25" spans="3:14" x14ac:dyDescent="0.25">
      <c r="C25" s="49"/>
      <c r="D25" s="50"/>
      <c r="E25" s="50" t="s">
        <v>293</v>
      </c>
      <c r="F25" s="78">
        <v>0</v>
      </c>
      <c r="G25" s="79">
        <v>0</v>
      </c>
      <c r="H25" s="78">
        <v>0</v>
      </c>
      <c r="I25" s="79">
        <v>0</v>
      </c>
      <c r="J25" s="78">
        <v>0</v>
      </c>
      <c r="K25" s="80">
        <v>0</v>
      </c>
    </row>
    <row r="26" spans="3:14" x14ac:dyDescent="0.25">
      <c r="C26" s="49"/>
      <c r="D26" s="50"/>
      <c r="E26" s="50" t="s">
        <v>294</v>
      </c>
      <c r="F26" s="78">
        <v>0</v>
      </c>
      <c r="G26" s="79">
        <v>0</v>
      </c>
      <c r="H26" s="78">
        <v>0</v>
      </c>
      <c r="I26" s="79">
        <v>0</v>
      </c>
      <c r="J26" s="78">
        <v>0</v>
      </c>
      <c r="K26" s="80">
        <v>0</v>
      </c>
    </row>
    <row r="27" spans="3:14" x14ac:dyDescent="0.25">
      <c r="C27" s="257"/>
      <c r="D27" s="249"/>
      <c r="E27" s="50" t="s">
        <v>295</v>
      </c>
      <c r="F27" s="251">
        <v>0</v>
      </c>
      <c r="G27" s="258">
        <v>0</v>
      </c>
      <c r="H27" s="251">
        <v>0</v>
      </c>
      <c r="I27" s="258">
        <v>0</v>
      </c>
      <c r="J27" s="251">
        <v>0</v>
      </c>
      <c r="K27" s="259">
        <v>0</v>
      </c>
    </row>
    <row r="28" spans="3:14" x14ac:dyDescent="0.25">
      <c r="C28" s="257"/>
      <c r="D28" s="249"/>
      <c r="E28" s="50" t="s">
        <v>296</v>
      </c>
      <c r="F28" s="251"/>
      <c r="G28" s="258"/>
      <c r="H28" s="251"/>
      <c r="I28" s="258"/>
      <c r="J28" s="251"/>
      <c r="K28" s="259"/>
    </row>
    <row r="29" spans="3:14" x14ac:dyDescent="0.25">
      <c r="C29" s="257"/>
      <c r="D29" s="249"/>
      <c r="E29" s="50" t="s">
        <v>297</v>
      </c>
      <c r="F29" s="251">
        <v>0</v>
      </c>
      <c r="G29" s="258">
        <v>0</v>
      </c>
      <c r="H29" s="251">
        <v>0</v>
      </c>
      <c r="I29" s="258">
        <v>0</v>
      </c>
      <c r="J29" s="251">
        <v>0</v>
      </c>
      <c r="K29" s="259">
        <v>0</v>
      </c>
    </row>
    <row r="30" spans="3:14" x14ac:dyDescent="0.25">
      <c r="C30" s="257"/>
      <c r="D30" s="249"/>
      <c r="E30" s="50" t="s">
        <v>298</v>
      </c>
      <c r="F30" s="251"/>
      <c r="G30" s="258"/>
      <c r="H30" s="251"/>
      <c r="I30" s="258"/>
      <c r="J30" s="251"/>
      <c r="K30" s="259"/>
    </row>
    <row r="31" spans="3:14" x14ac:dyDescent="0.25">
      <c r="C31" s="49"/>
      <c r="D31" s="50"/>
      <c r="E31" s="50" t="s">
        <v>299</v>
      </c>
      <c r="F31" s="78">
        <v>0</v>
      </c>
      <c r="G31" s="79">
        <v>0</v>
      </c>
      <c r="H31" s="78">
        <v>0</v>
      </c>
      <c r="I31" s="79">
        <v>0</v>
      </c>
      <c r="J31" s="78">
        <v>0</v>
      </c>
      <c r="K31" s="80">
        <v>0</v>
      </c>
    </row>
    <row r="32" spans="3:14" x14ac:dyDescent="0.25">
      <c r="C32" s="49"/>
      <c r="D32" s="50"/>
      <c r="E32" s="50" t="s">
        <v>300</v>
      </c>
      <c r="F32" s="78">
        <v>0</v>
      </c>
      <c r="G32" s="79">
        <v>0</v>
      </c>
      <c r="H32" s="78">
        <v>0</v>
      </c>
      <c r="I32" s="79">
        <v>0</v>
      </c>
      <c r="J32" s="78">
        <v>0</v>
      </c>
      <c r="K32" s="80">
        <v>0</v>
      </c>
    </row>
    <row r="33" spans="3:11" x14ac:dyDescent="0.25">
      <c r="C33" s="49"/>
      <c r="D33" s="50"/>
      <c r="E33" s="50" t="s">
        <v>301</v>
      </c>
      <c r="F33" s="78">
        <v>0</v>
      </c>
      <c r="G33" s="79">
        <v>0</v>
      </c>
      <c r="H33" s="78">
        <v>0</v>
      </c>
      <c r="I33" s="79">
        <v>0</v>
      </c>
      <c r="J33" s="78">
        <v>0</v>
      </c>
      <c r="K33" s="182">
        <f>+I33-F33</f>
        <v>0</v>
      </c>
    </row>
    <row r="34" spans="3:11" x14ac:dyDescent="0.25">
      <c r="C34" s="257"/>
      <c r="D34" s="249"/>
      <c r="E34" s="50" t="s">
        <v>302</v>
      </c>
      <c r="F34" s="251">
        <v>0</v>
      </c>
      <c r="G34" s="258">
        <v>0</v>
      </c>
      <c r="H34" s="251">
        <v>0</v>
      </c>
      <c r="I34" s="258">
        <v>0</v>
      </c>
      <c r="J34" s="251">
        <v>0</v>
      </c>
      <c r="K34" s="259">
        <v>0</v>
      </c>
    </row>
    <row r="35" spans="3:11" x14ac:dyDescent="0.25">
      <c r="C35" s="257"/>
      <c r="D35" s="249"/>
      <c r="E35" s="50" t="s">
        <v>303</v>
      </c>
      <c r="F35" s="251"/>
      <c r="G35" s="258"/>
      <c r="H35" s="251"/>
      <c r="I35" s="258"/>
      <c r="J35" s="251"/>
      <c r="K35" s="259"/>
    </row>
    <row r="36" spans="3:11" x14ac:dyDescent="0.25">
      <c r="C36" s="257"/>
      <c r="D36" s="249" t="s">
        <v>304</v>
      </c>
      <c r="E36" s="249"/>
      <c r="F36" s="78">
        <f>SUM(F39:F43)</f>
        <v>0</v>
      </c>
      <c r="G36" s="79">
        <f t="shared" ref="G36:K36" si="0">SUM(G39:G43)</f>
        <v>0</v>
      </c>
      <c r="H36" s="78">
        <f t="shared" si="0"/>
        <v>0</v>
      </c>
      <c r="I36" s="79">
        <f t="shared" si="0"/>
        <v>0</v>
      </c>
      <c r="J36" s="78">
        <f t="shared" si="0"/>
        <v>0</v>
      </c>
      <c r="K36" s="80">
        <f t="shared" si="0"/>
        <v>0</v>
      </c>
    </row>
    <row r="37" spans="3:11" x14ac:dyDescent="0.25">
      <c r="C37" s="257"/>
      <c r="D37" s="249" t="s">
        <v>305</v>
      </c>
      <c r="E37" s="249"/>
      <c r="F37" s="78"/>
      <c r="G37" s="79"/>
      <c r="H37" s="78"/>
      <c r="I37" s="79"/>
      <c r="J37" s="78"/>
      <c r="K37" s="80"/>
    </row>
    <row r="38" spans="3:11" x14ac:dyDescent="0.25">
      <c r="C38" s="49"/>
      <c r="D38" s="50"/>
      <c r="E38" s="50" t="s">
        <v>306</v>
      </c>
      <c r="F38" s="78">
        <v>0</v>
      </c>
      <c r="G38" s="79">
        <v>0</v>
      </c>
      <c r="H38" s="78">
        <v>0</v>
      </c>
      <c r="I38" s="79">
        <v>0</v>
      </c>
      <c r="J38" s="78">
        <v>0</v>
      </c>
      <c r="K38" s="80">
        <v>0</v>
      </c>
    </row>
    <row r="39" spans="3:11" x14ac:dyDescent="0.25">
      <c r="C39" s="49"/>
      <c r="D39" s="50"/>
      <c r="E39" s="50" t="s">
        <v>307</v>
      </c>
      <c r="F39" s="78">
        <v>0</v>
      </c>
      <c r="G39" s="79">
        <v>0</v>
      </c>
      <c r="H39" s="78">
        <v>0</v>
      </c>
      <c r="I39" s="79">
        <v>0</v>
      </c>
      <c r="J39" s="78">
        <v>0</v>
      </c>
      <c r="K39" s="80">
        <v>0</v>
      </c>
    </row>
    <row r="40" spans="3:11" x14ac:dyDescent="0.25">
      <c r="C40" s="49"/>
      <c r="D40" s="50"/>
      <c r="E40" s="50" t="s">
        <v>308</v>
      </c>
      <c r="F40" s="78">
        <v>0</v>
      </c>
      <c r="G40" s="79">
        <v>0</v>
      </c>
      <c r="H40" s="78">
        <v>0</v>
      </c>
      <c r="I40" s="79">
        <v>0</v>
      </c>
      <c r="J40" s="194">
        <v>0</v>
      </c>
      <c r="K40" s="193">
        <v>0</v>
      </c>
    </row>
    <row r="41" spans="3:11" x14ac:dyDescent="0.25">
      <c r="C41" s="257"/>
      <c r="D41" s="249"/>
      <c r="E41" s="50" t="s">
        <v>309</v>
      </c>
      <c r="F41" s="251">
        <v>0</v>
      </c>
      <c r="G41" s="258">
        <v>0</v>
      </c>
      <c r="H41" s="251">
        <v>0</v>
      </c>
      <c r="I41" s="258">
        <v>0</v>
      </c>
      <c r="J41" s="252">
        <v>0</v>
      </c>
      <c r="K41" s="251">
        <v>0</v>
      </c>
    </row>
    <row r="42" spans="3:11" x14ac:dyDescent="0.25">
      <c r="C42" s="257"/>
      <c r="D42" s="249"/>
      <c r="E42" s="50" t="s">
        <v>310</v>
      </c>
      <c r="F42" s="251"/>
      <c r="G42" s="258"/>
      <c r="H42" s="251"/>
      <c r="I42" s="258"/>
      <c r="J42" s="252"/>
      <c r="K42" s="251"/>
    </row>
    <row r="43" spans="3:11" x14ac:dyDescent="0.25">
      <c r="C43" s="49"/>
      <c r="D43" s="50"/>
      <c r="E43" s="50" t="s">
        <v>311</v>
      </c>
      <c r="F43" s="78">
        <v>0</v>
      </c>
      <c r="G43" s="79">
        <v>0</v>
      </c>
      <c r="H43" s="78">
        <v>0</v>
      </c>
      <c r="I43" s="79">
        <v>0</v>
      </c>
      <c r="J43" s="194">
        <v>0</v>
      </c>
      <c r="K43" s="193">
        <v>0</v>
      </c>
    </row>
    <row r="44" spans="3:11" x14ac:dyDescent="0.25">
      <c r="C44" s="49"/>
      <c r="D44" s="249" t="s">
        <v>312</v>
      </c>
      <c r="E44" s="249"/>
      <c r="F44" s="81">
        <v>290000000</v>
      </c>
      <c r="G44" s="82">
        <v>24497445.030000001</v>
      </c>
      <c r="H44" s="81">
        <v>314497445.02999997</v>
      </c>
      <c r="I44" s="82">
        <v>230166985.84</v>
      </c>
      <c r="J44" s="198">
        <v>230166985.84</v>
      </c>
      <c r="K44" s="81">
        <v>-59833014.159999996</v>
      </c>
    </row>
    <row r="45" spans="3:11" x14ac:dyDescent="0.25">
      <c r="C45" s="49"/>
      <c r="D45" s="249" t="s">
        <v>313</v>
      </c>
      <c r="E45" s="249"/>
      <c r="F45" s="78">
        <v>0</v>
      </c>
      <c r="G45" s="79">
        <v>0</v>
      </c>
      <c r="H45" s="179">
        <v>0</v>
      </c>
      <c r="I45" s="179">
        <v>0</v>
      </c>
      <c r="J45" s="179">
        <v>0</v>
      </c>
      <c r="K45" s="193">
        <v>0</v>
      </c>
    </row>
    <row r="46" spans="3:11" x14ac:dyDescent="0.25">
      <c r="C46" s="49"/>
      <c r="D46" s="50"/>
      <c r="E46" s="50" t="s">
        <v>314</v>
      </c>
      <c r="F46" s="78">
        <v>0</v>
      </c>
      <c r="G46" s="79">
        <v>0</v>
      </c>
      <c r="H46" s="78">
        <v>0</v>
      </c>
      <c r="I46" s="79">
        <v>0</v>
      </c>
      <c r="J46" s="194">
        <v>0</v>
      </c>
      <c r="K46" s="193">
        <v>0</v>
      </c>
    </row>
    <row r="47" spans="3:11" x14ac:dyDescent="0.25">
      <c r="C47" s="49"/>
      <c r="D47" s="249" t="s">
        <v>315</v>
      </c>
      <c r="E47" s="249"/>
      <c r="F47" s="78">
        <f>+F48+F49</f>
        <v>0</v>
      </c>
      <c r="G47" s="79">
        <v>0</v>
      </c>
      <c r="H47" s="78">
        <f t="shared" ref="H47:K47" si="1">+H48+H49</f>
        <v>0</v>
      </c>
      <c r="I47" s="79">
        <f t="shared" si="1"/>
        <v>0</v>
      </c>
      <c r="J47" s="194">
        <f t="shared" si="1"/>
        <v>0</v>
      </c>
      <c r="K47" s="193">
        <f t="shared" si="1"/>
        <v>0</v>
      </c>
    </row>
    <row r="48" spans="3:11" x14ac:dyDescent="0.25">
      <c r="C48" s="49"/>
      <c r="D48" s="50"/>
      <c r="E48" s="50" t="s">
        <v>316</v>
      </c>
      <c r="F48" s="78">
        <v>0</v>
      </c>
      <c r="G48" s="79">
        <v>0</v>
      </c>
      <c r="H48" s="78">
        <v>0</v>
      </c>
      <c r="I48" s="79">
        <v>0</v>
      </c>
      <c r="J48" s="194">
        <v>0</v>
      </c>
      <c r="K48" s="193">
        <v>0</v>
      </c>
    </row>
    <row r="49" spans="3:13" x14ac:dyDescent="0.25">
      <c r="C49" s="49"/>
      <c r="D49" s="50"/>
      <c r="E49" s="50" t="s">
        <v>317</v>
      </c>
      <c r="F49" s="78">
        <v>0</v>
      </c>
      <c r="G49" s="178">
        <v>0</v>
      </c>
      <c r="H49" s="78">
        <v>0</v>
      </c>
      <c r="I49" s="178">
        <v>0</v>
      </c>
      <c r="J49" s="194">
        <v>0</v>
      </c>
      <c r="K49" s="193">
        <v>0</v>
      </c>
    </row>
    <row r="50" spans="3:13" x14ac:dyDescent="0.25">
      <c r="C50" s="49"/>
      <c r="D50" s="50"/>
      <c r="E50" s="50"/>
      <c r="F50" s="83"/>
      <c r="G50" s="84"/>
      <c r="H50" s="83"/>
      <c r="I50" s="84"/>
      <c r="J50" s="90"/>
      <c r="K50" s="196"/>
    </row>
    <row r="51" spans="3:13" x14ac:dyDescent="0.25">
      <c r="C51" s="256" t="s">
        <v>318</v>
      </c>
      <c r="D51" s="246"/>
      <c r="E51" s="246"/>
      <c r="F51" s="85">
        <f>+F45+F20+F16+F17+F18+F44</f>
        <v>295915000</v>
      </c>
      <c r="G51" s="85">
        <f t="shared" ref="G51:K51" si="2">+G45+G20+G16+G17+G18+G44</f>
        <v>24497445.030000001</v>
      </c>
      <c r="H51" s="85">
        <f t="shared" si="2"/>
        <v>320412445.02999997</v>
      </c>
      <c r="I51" s="85">
        <f t="shared" si="2"/>
        <v>262117359.94</v>
      </c>
      <c r="J51" s="199">
        <f t="shared" si="2"/>
        <v>262117359.94</v>
      </c>
      <c r="K51" s="85">
        <f t="shared" si="2"/>
        <v>-33797640.060000002</v>
      </c>
      <c r="L51" s="64"/>
      <c r="M51" s="64"/>
    </row>
    <row r="52" spans="3:13" x14ac:dyDescent="0.25">
      <c r="C52" s="256" t="s">
        <v>319</v>
      </c>
      <c r="D52" s="246"/>
      <c r="E52" s="246"/>
      <c r="F52" s="83"/>
      <c r="G52" s="84"/>
      <c r="H52" s="83"/>
      <c r="I52" s="84"/>
      <c r="J52" s="90"/>
      <c r="K52" s="196"/>
    </row>
    <row r="53" spans="3:13" x14ac:dyDescent="0.25">
      <c r="C53" s="250" t="s">
        <v>320</v>
      </c>
      <c r="D53" s="246"/>
      <c r="E53" s="246"/>
      <c r="F53" s="255">
        <v>0</v>
      </c>
      <c r="G53" s="254">
        <v>0</v>
      </c>
      <c r="H53" s="253">
        <v>0</v>
      </c>
      <c r="I53" s="254">
        <v>0</v>
      </c>
      <c r="J53" s="253">
        <v>0</v>
      </c>
      <c r="K53" s="254">
        <v>0</v>
      </c>
    </row>
    <row r="54" spans="3:13" x14ac:dyDescent="0.25">
      <c r="C54" s="250" t="s">
        <v>321</v>
      </c>
      <c r="D54" s="246"/>
      <c r="E54" s="246"/>
      <c r="F54" s="255"/>
      <c r="G54" s="254"/>
      <c r="H54" s="253"/>
      <c r="I54" s="254"/>
      <c r="J54" s="253"/>
      <c r="K54" s="254"/>
    </row>
    <row r="55" spans="3:13" x14ac:dyDescent="0.25">
      <c r="C55" s="109"/>
      <c r="D55" s="110"/>
      <c r="E55" s="106"/>
      <c r="F55" s="87"/>
      <c r="G55" s="88"/>
      <c r="H55" s="89"/>
      <c r="I55" s="88"/>
      <c r="J55" s="89"/>
      <c r="K55" s="88"/>
    </row>
    <row r="56" spans="3:13" x14ac:dyDescent="0.25">
      <c r="C56" s="250" t="s">
        <v>322</v>
      </c>
      <c r="D56" s="246"/>
      <c r="E56" s="246"/>
      <c r="F56" s="90"/>
      <c r="G56" s="83"/>
      <c r="H56" s="84"/>
      <c r="I56" s="83"/>
      <c r="J56" s="84"/>
      <c r="K56" s="196"/>
    </row>
    <row r="57" spans="3:13" x14ac:dyDescent="0.25">
      <c r="C57" s="109"/>
      <c r="D57" s="248" t="s">
        <v>323</v>
      </c>
      <c r="E57" s="249"/>
      <c r="F57" s="111">
        <f>SUM(F58:F72)</f>
        <v>0</v>
      </c>
      <c r="G57" s="111">
        <f t="shared" ref="G57:K57" si="3">SUM(G58:G72)</f>
        <v>0</v>
      </c>
      <c r="H57" s="111">
        <f t="shared" si="3"/>
        <v>0</v>
      </c>
      <c r="I57" s="111">
        <f t="shared" si="3"/>
        <v>0</v>
      </c>
      <c r="J57" s="111">
        <f t="shared" si="3"/>
        <v>0</v>
      </c>
      <c r="K57" s="193">
        <f t="shared" si="3"/>
        <v>0</v>
      </c>
    </row>
    <row r="58" spans="3:13" x14ac:dyDescent="0.25">
      <c r="C58" s="244"/>
      <c r="D58" s="248"/>
      <c r="E58" s="106" t="s">
        <v>324</v>
      </c>
      <c r="F58" s="111">
        <v>0</v>
      </c>
      <c r="G58" s="111">
        <v>0</v>
      </c>
      <c r="H58" s="111">
        <v>0</v>
      </c>
      <c r="I58" s="111">
        <v>0</v>
      </c>
      <c r="J58" s="111">
        <v>0</v>
      </c>
      <c r="K58" s="193">
        <v>0</v>
      </c>
    </row>
    <row r="59" spans="3:13" x14ac:dyDescent="0.25">
      <c r="C59" s="244"/>
      <c r="D59" s="248"/>
      <c r="E59" s="106" t="s">
        <v>325</v>
      </c>
      <c r="F59" s="111"/>
      <c r="G59" s="111"/>
      <c r="H59" s="111"/>
      <c r="I59" s="111"/>
      <c r="J59" s="111"/>
      <c r="K59" s="107"/>
    </row>
    <row r="60" spans="3:13" x14ac:dyDescent="0.25">
      <c r="C60" s="244"/>
      <c r="D60" s="248"/>
      <c r="E60" s="106" t="s">
        <v>326</v>
      </c>
      <c r="F60" s="111">
        <v>0</v>
      </c>
      <c r="G60" s="111">
        <v>0</v>
      </c>
      <c r="H60" s="111">
        <v>0</v>
      </c>
      <c r="I60" s="111">
        <v>0</v>
      </c>
      <c r="J60" s="111">
        <v>0</v>
      </c>
      <c r="K60" s="107">
        <v>0</v>
      </c>
    </row>
    <row r="61" spans="3:13" x14ac:dyDescent="0.25">
      <c r="C61" s="244"/>
      <c r="D61" s="248"/>
      <c r="E61" s="106" t="s">
        <v>327</v>
      </c>
      <c r="F61" s="111"/>
      <c r="G61" s="111"/>
      <c r="H61" s="111"/>
      <c r="I61" s="111"/>
      <c r="J61" s="111"/>
      <c r="K61" s="107"/>
    </row>
    <row r="62" spans="3:13" x14ac:dyDescent="0.25">
      <c r="C62" s="244"/>
      <c r="D62" s="248"/>
      <c r="E62" s="106" t="s">
        <v>328</v>
      </c>
      <c r="F62" s="111">
        <v>0</v>
      </c>
      <c r="G62" s="111">
        <v>0</v>
      </c>
      <c r="H62" s="111">
        <v>0</v>
      </c>
      <c r="I62" s="111">
        <v>0</v>
      </c>
      <c r="J62" s="111">
        <v>0</v>
      </c>
      <c r="K62" s="107">
        <v>0</v>
      </c>
    </row>
    <row r="63" spans="3:13" x14ac:dyDescent="0.25">
      <c r="C63" s="244"/>
      <c r="D63" s="248"/>
      <c r="E63" s="106" t="s">
        <v>329</v>
      </c>
      <c r="F63" s="111"/>
      <c r="G63" s="111"/>
      <c r="H63" s="111"/>
      <c r="I63" s="111"/>
      <c r="J63" s="111"/>
      <c r="K63" s="107"/>
    </row>
    <row r="64" spans="3:13" x14ac:dyDescent="0.25">
      <c r="C64" s="244"/>
      <c r="D64" s="248"/>
      <c r="E64" s="106" t="s">
        <v>330</v>
      </c>
      <c r="F64" s="111">
        <v>0</v>
      </c>
      <c r="G64" s="111">
        <v>0</v>
      </c>
      <c r="H64" s="111">
        <v>0</v>
      </c>
      <c r="I64" s="111">
        <v>0</v>
      </c>
      <c r="J64" s="111">
        <v>0</v>
      </c>
      <c r="K64" s="107">
        <v>0</v>
      </c>
    </row>
    <row r="65" spans="3:11" x14ac:dyDescent="0.25">
      <c r="C65" s="244"/>
      <c r="D65" s="248"/>
      <c r="E65" s="106" t="s">
        <v>331</v>
      </c>
      <c r="F65" s="111"/>
      <c r="G65" s="111"/>
      <c r="H65" s="111"/>
      <c r="I65" s="111"/>
      <c r="J65" s="111"/>
      <c r="K65" s="107"/>
    </row>
    <row r="66" spans="3:11" x14ac:dyDescent="0.25">
      <c r="C66" s="244"/>
      <c r="D66" s="248"/>
      <c r="E66" s="106" t="s">
        <v>332</v>
      </c>
      <c r="F66" s="111"/>
      <c r="G66" s="111"/>
      <c r="H66" s="111"/>
      <c r="I66" s="111"/>
      <c r="J66" s="111"/>
      <c r="K66" s="107"/>
    </row>
    <row r="67" spans="3:11" x14ac:dyDescent="0.25">
      <c r="C67" s="109"/>
      <c r="D67" s="110"/>
      <c r="E67" s="106" t="s">
        <v>333</v>
      </c>
      <c r="F67" s="111">
        <v>0</v>
      </c>
      <c r="G67" s="111">
        <v>0</v>
      </c>
      <c r="H67" s="111">
        <v>0</v>
      </c>
      <c r="I67" s="111">
        <v>0</v>
      </c>
      <c r="J67" s="111">
        <v>0</v>
      </c>
      <c r="K67" s="107">
        <v>0</v>
      </c>
    </row>
    <row r="68" spans="3:11" x14ac:dyDescent="0.25">
      <c r="C68" s="244"/>
      <c r="D68" s="248"/>
      <c r="E68" s="106" t="s">
        <v>334</v>
      </c>
      <c r="F68" s="111">
        <v>0</v>
      </c>
      <c r="G68" s="111">
        <v>0</v>
      </c>
      <c r="H68" s="111">
        <v>0</v>
      </c>
      <c r="I68" s="111">
        <v>0</v>
      </c>
      <c r="J68" s="111">
        <v>0</v>
      </c>
      <c r="K68" s="107">
        <v>0</v>
      </c>
    </row>
    <row r="69" spans="3:11" x14ac:dyDescent="0.25">
      <c r="C69" s="244"/>
      <c r="D69" s="248"/>
      <c r="E69" s="106" t="s">
        <v>335</v>
      </c>
      <c r="F69" s="111"/>
      <c r="G69" s="111"/>
      <c r="H69" s="111"/>
      <c r="I69" s="111"/>
      <c r="J69" s="111"/>
      <c r="K69" s="107"/>
    </row>
    <row r="70" spans="3:11" x14ac:dyDescent="0.25">
      <c r="C70" s="244"/>
      <c r="D70" s="248"/>
      <c r="E70" s="106" t="s">
        <v>336</v>
      </c>
      <c r="F70" s="111">
        <v>0</v>
      </c>
      <c r="G70" s="111">
        <v>0</v>
      </c>
      <c r="H70" s="111">
        <v>0</v>
      </c>
      <c r="I70" s="111">
        <v>0</v>
      </c>
      <c r="J70" s="111">
        <v>0</v>
      </c>
      <c r="K70" s="107">
        <v>0</v>
      </c>
    </row>
    <row r="71" spans="3:11" x14ac:dyDescent="0.25">
      <c r="C71" s="244"/>
      <c r="D71" s="248"/>
      <c r="E71" s="106" t="s">
        <v>337</v>
      </c>
      <c r="F71" s="111"/>
      <c r="G71" s="111"/>
      <c r="H71" s="111"/>
      <c r="I71" s="111"/>
      <c r="J71" s="111"/>
      <c r="K71" s="107"/>
    </row>
    <row r="72" spans="3:11" x14ac:dyDescent="0.25">
      <c r="C72" s="244"/>
      <c r="D72" s="248"/>
      <c r="E72" s="106" t="s">
        <v>338</v>
      </c>
      <c r="F72" s="111">
        <v>0</v>
      </c>
      <c r="G72" s="111">
        <v>0</v>
      </c>
      <c r="H72" s="111">
        <v>0</v>
      </c>
      <c r="I72" s="111">
        <v>0</v>
      </c>
      <c r="J72" s="111">
        <v>0</v>
      </c>
      <c r="K72" s="107">
        <v>0</v>
      </c>
    </row>
    <row r="73" spans="3:11" x14ac:dyDescent="0.25">
      <c r="C73" s="244"/>
      <c r="D73" s="248"/>
      <c r="E73" s="106" t="s">
        <v>339</v>
      </c>
      <c r="F73" s="111"/>
      <c r="G73" s="111"/>
      <c r="H73" s="111"/>
      <c r="I73" s="111"/>
      <c r="J73" s="111"/>
      <c r="K73" s="107"/>
    </row>
    <row r="74" spans="3:11" x14ac:dyDescent="0.25">
      <c r="C74" s="109"/>
      <c r="D74" s="248" t="s">
        <v>340</v>
      </c>
      <c r="E74" s="249"/>
      <c r="F74" s="111">
        <f>SUM(F75:F78)</f>
        <v>0</v>
      </c>
      <c r="G74" s="111">
        <f t="shared" ref="G74:J74" si="4">SUM(G75:G78)</f>
        <v>0</v>
      </c>
      <c r="H74" s="111">
        <f t="shared" si="4"/>
        <v>0</v>
      </c>
      <c r="I74" s="111">
        <f t="shared" si="4"/>
        <v>0</v>
      </c>
      <c r="J74" s="111">
        <f t="shared" si="4"/>
        <v>0</v>
      </c>
      <c r="K74" s="107">
        <f>+G74</f>
        <v>0</v>
      </c>
    </row>
    <row r="75" spans="3:11" x14ac:dyDescent="0.25">
      <c r="C75" s="109"/>
      <c r="D75" s="110"/>
      <c r="E75" s="106" t="s">
        <v>341</v>
      </c>
      <c r="F75" s="111">
        <v>0</v>
      </c>
      <c r="G75" s="111">
        <v>0</v>
      </c>
      <c r="H75" s="111">
        <v>0</v>
      </c>
      <c r="I75" s="111">
        <v>0</v>
      </c>
      <c r="J75" s="111">
        <v>0</v>
      </c>
      <c r="K75" s="107">
        <v>0</v>
      </c>
    </row>
    <row r="76" spans="3:11" x14ac:dyDescent="0.25">
      <c r="C76" s="109"/>
      <c r="D76" s="110"/>
      <c r="E76" s="106" t="s">
        <v>342</v>
      </c>
      <c r="F76" s="111">
        <v>0</v>
      </c>
      <c r="G76" s="111">
        <v>0</v>
      </c>
      <c r="H76" s="111">
        <v>0</v>
      </c>
      <c r="I76" s="111">
        <v>0</v>
      </c>
      <c r="J76" s="111">
        <v>0</v>
      </c>
      <c r="K76" s="107">
        <v>0</v>
      </c>
    </row>
    <row r="77" spans="3:11" x14ac:dyDescent="0.25">
      <c r="C77" s="109"/>
      <c r="D77" s="110"/>
      <c r="E77" s="106" t="s">
        <v>343</v>
      </c>
      <c r="F77" s="111">
        <v>0</v>
      </c>
      <c r="G77" s="111">
        <v>0</v>
      </c>
      <c r="H77" s="111">
        <v>0</v>
      </c>
      <c r="I77" s="111">
        <v>0</v>
      </c>
      <c r="J77" s="111">
        <v>0</v>
      </c>
      <c r="K77" s="107">
        <v>0</v>
      </c>
    </row>
    <row r="78" spans="3:11" x14ac:dyDescent="0.25">
      <c r="C78" s="109"/>
      <c r="D78" s="110"/>
      <c r="E78" s="106" t="s">
        <v>344</v>
      </c>
      <c r="F78" s="111">
        <v>0</v>
      </c>
      <c r="G78" s="111">
        <v>0</v>
      </c>
      <c r="H78" s="115">
        <v>0</v>
      </c>
      <c r="I78" s="115">
        <v>0</v>
      </c>
      <c r="J78" s="115">
        <v>0</v>
      </c>
      <c r="K78" s="107">
        <f>+G78</f>
        <v>0</v>
      </c>
    </row>
    <row r="79" spans="3:11" x14ac:dyDescent="0.25">
      <c r="C79" s="109"/>
      <c r="D79" s="248" t="s">
        <v>345</v>
      </c>
      <c r="E79" s="249"/>
      <c r="F79" s="111">
        <f>SUM(F80:F82)</f>
        <v>0</v>
      </c>
      <c r="G79" s="111">
        <f t="shared" ref="G79:K79" si="5">SUM(G80:G82)</f>
        <v>0</v>
      </c>
      <c r="H79" s="111">
        <f t="shared" si="5"/>
        <v>0</v>
      </c>
      <c r="I79" s="111">
        <f t="shared" si="5"/>
        <v>0</v>
      </c>
      <c r="J79" s="111">
        <f t="shared" si="5"/>
        <v>0</v>
      </c>
      <c r="K79" s="107">
        <f t="shared" si="5"/>
        <v>0</v>
      </c>
    </row>
    <row r="80" spans="3:11" x14ac:dyDescent="0.25">
      <c r="C80" s="244"/>
      <c r="D80" s="248"/>
      <c r="E80" s="106" t="s">
        <v>346</v>
      </c>
      <c r="F80" s="252">
        <v>0</v>
      </c>
      <c r="G80" s="252">
        <v>0</v>
      </c>
      <c r="H80" s="252">
        <v>0</v>
      </c>
      <c r="I80" s="252">
        <v>0</v>
      </c>
      <c r="J80" s="252">
        <v>0</v>
      </c>
      <c r="K80" s="251">
        <v>0</v>
      </c>
    </row>
    <row r="81" spans="3:11" x14ac:dyDescent="0.25">
      <c r="C81" s="244"/>
      <c r="D81" s="248"/>
      <c r="E81" s="106" t="s">
        <v>347</v>
      </c>
      <c r="F81" s="252"/>
      <c r="G81" s="252"/>
      <c r="H81" s="252"/>
      <c r="I81" s="252"/>
      <c r="J81" s="252"/>
      <c r="K81" s="251"/>
    </row>
    <row r="82" spans="3:11" x14ac:dyDescent="0.25">
      <c r="C82" s="109"/>
      <c r="D82" s="110"/>
      <c r="E82" s="106" t="s">
        <v>348</v>
      </c>
      <c r="F82" s="111">
        <v>0</v>
      </c>
      <c r="G82" s="111">
        <v>0</v>
      </c>
      <c r="H82" s="111">
        <v>0</v>
      </c>
      <c r="I82" s="111">
        <v>0</v>
      </c>
      <c r="J82" s="111">
        <v>0</v>
      </c>
      <c r="K82" s="107">
        <v>0</v>
      </c>
    </row>
    <row r="83" spans="3:11" x14ac:dyDescent="0.25">
      <c r="C83" s="244"/>
      <c r="D83" s="248" t="s">
        <v>349</v>
      </c>
      <c r="E83" s="249"/>
      <c r="F83" s="111">
        <v>0</v>
      </c>
      <c r="G83" s="111">
        <v>0</v>
      </c>
      <c r="H83" s="111">
        <v>0</v>
      </c>
      <c r="I83" s="111">
        <v>0</v>
      </c>
      <c r="J83" s="111">
        <v>0</v>
      </c>
      <c r="K83" s="107">
        <v>0</v>
      </c>
    </row>
    <row r="84" spans="3:11" x14ac:dyDescent="0.25">
      <c r="C84" s="244"/>
      <c r="D84" s="248" t="s">
        <v>350</v>
      </c>
      <c r="E84" s="249"/>
      <c r="F84" s="111"/>
      <c r="G84" s="111"/>
      <c r="H84" s="111"/>
      <c r="I84" s="111"/>
      <c r="J84" s="111"/>
      <c r="K84" s="107"/>
    </row>
    <row r="85" spans="3:11" x14ac:dyDescent="0.25">
      <c r="C85" s="109"/>
      <c r="D85" s="248" t="s">
        <v>351</v>
      </c>
      <c r="E85" s="249"/>
      <c r="F85" s="111">
        <v>0</v>
      </c>
      <c r="G85" s="111">
        <v>0</v>
      </c>
      <c r="H85" s="111">
        <v>0</v>
      </c>
      <c r="I85" s="111">
        <v>0</v>
      </c>
      <c r="J85" s="111">
        <v>0</v>
      </c>
      <c r="K85" s="107">
        <v>0</v>
      </c>
    </row>
    <row r="86" spans="3:11" x14ac:dyDescent="0.25">
      <c r="C86" s="109"/>
      <c r="D86" s="248"/>
      <c r="E86" s="249"/>
      <c r="F86" s="87"/>
      <c r="G86" s="88"/>
      <c r="H86" s="89"/>
      <c r="I86" s="88"/>
      <c r="J86" s="89"/>
      <c r="K86" s="88"/>
    </row>
    <row r="87" spans="3:11" x14ac:dyDescent="0.25">
      <c r="C87" s="250" t="s">
        <v>352</v>
      </c>
      <c r="D87" s="246"/>
      <c r="E87" s="246"/>
      <c r="F87" s="91">
        <f>+F85+F83+F79+F74+F57</f>
        <v>0</v>
      </c>
      <c r="G87" s="91">
        <f t="shared" ref="G87:K87" si="6">+G85+G83+G79+G74+G57</f>
        <v>0</v>
      </c>
      <c r="H87" s="91">
        <f t="shared" si="6"/>
        <v>0</v>
      </c>
      <c r="I87" s="91">
        <f t="shared" si="6"/>
        <v>0</v>
      </c>
      <c r="J87" s="91">
        <f t="shared" si="6"/>
        <v>0</v>
      </c>
      <c r="K87" s="92">
        <f t="shared" si="6"/>
        <v>0</v>
      </c>
    </row>
    <row r="88" spans="3:11" x14ac:dyDescent="0.25">
      <c r="C88" s="250" t="s">
        <v>353</v>
      </c>
      <c r="D88" s="246"/>
      <c r="E88" s="246"/>
      <c r="F88" s="91"/>
      <c r="G88" s="91"/>
      <c r="H88" s="91"/>
      <c r="I88" s="91"/>
      <c r="J88" s="91"/>
      <c r="K88" s="92"/>
    </row>
    <row r="89" spans="3:11" x14ac:dyDescent="0.25">
      <c r="C89" s="109"/>
      <c r="D89" s="248"/>
      <c r="E89" s="249"/>
      <c r="F89" s="87"/>
      <c r="G89" s="88"/>
      <c r="H89" s="89"/>
      <c r="I89" s="88"/>
      <c r="J89" s="89"/>
      <c r="K89" s="88"/>
    </row>
    <row r="90" spans="3:11" x14ac:dyDescent="0.25">
      <c r="C90" s="250" t="s">
        <v>354</v>
      </c>
      <c r="D90" s="246"/>
      <c r="E90" s="246"/>
      <c r="F90" s="111">
        <f>+F91</f>
        <v>0</v>
      </c>
      <c r="G90" s="111">
        <f t="shared" ref="G90:K90" si="7">+G91</f>
        <v>0</v>
      </c>
      <c r="H90" s="111">
        <f t="shared" si="7"/>
        <v>0</v>
      </c>
      <c r="I90" s="111">
        <f t="shared" si="7"/>
        <v>0</v>
      </c>
      <c r="J90" s="111">
        <f t="shared" si="7"/>
        <v>0</v>
      </c>
      <c r="K90" s="107">
        <f t="shared" si="7"/>
        <v>0</v>
      </c>
    </row>
    <row r="91" spans="3:11" x14ac:dyDescent="0.25">
      <c r="C91" s="109"/>
      <c r="D91" s="248" t="s">
        <v>355</v>
      </c>
      <c r="E91" s="249"/>
      <c r="F91" s="111">
        <v>0</v>
      </c>
      <c r="G91" s="111">
        <v>0</v>
      </c>
      <c r="H91" s="111">
        <v>0</v>
      </c>
      <c r="I91" s="111">
        <v>0</v>
      </c>
      <c r="J91" s="111">
        <v>0</v>
      </c>
      <c r="K91" s="107">
        <v>0</v>
      </c>
    </row>
    <row r="92" spans="3:11" x14ac:dyDescent="0.25">
      <c r="C92" s="109"/>
      <c r="D92" s="248"/>
      <c r="E92" s="249"/>
      <c r="F92" s="34"/>
      <c r="G92" s="112"/>
      <c r="H92" s="113"/>
      <c r="I92" s="112"/>
      <c r="J92" s="113"/>
      <c r="K92" s="146"/>
    </row>
    <row r="93" spans="3:11" x14ac:dyDescent="0.25">
      <c r="C93" s="250" t="s">
        <v>356</v>
      </c>
      <c r="D93" s="246"/>
      <c r="E93" s="246"/>
      <c r="F93" s="111">
        <f>+F51</f>
        <v>295915000</v>
      </c>
      <c r="G93" s="111">
        <f>+G51+G87</f>
        <v>24497445.030000001</v>
      </c>
      <c r="H93" s="115">
        <f t="shared" ref="H93:K93" si="8">+H51+H87</f>
        <v>320412445.02999997</v>
      </c>
      <c r="I93" s="115">
        <f t="shared" si="8"/>
        <v>262117359.94</v>
      </c>
      <c r="J93" s="115">
        <f t="shared" si="8"/>
        <v>262117359.94</v>
      </c>
      <c r="K93" s="193">
        <f t="shared" si="8"/>
        <v>-33797640.060000002</v>
      </c>
    </row>
    <row r="94" spans="3:11" x14ac:dyDescent="0.25">
      <c r="C94" s="109"/>
      <c r="D94" s="248"/>
      <c r="E94" s="249"/>
      <c r="F94" s="34"/>
      <c r="G94" s="112"/>
      <c r="H94" s="113"/>
      <c r="I94" s="112"/>
      <c r="J94" s="113"/>
      <c r="K94" s="146"/>
    </row>
    <row r="95" spans="3:11" x14ac:dyDescent="0.25">
      <c r="C95" s="109"/>
      <c r="D95" s="245" t="s">
        <v>357</v>
      </c>
      <c r="E95" s="246"/>
      <c r="F95" s="34"/>
      <c r="G95" s="112"/>
      <c r="H95" s="113"/>
      <c r="I95" s="112"/>
      <c r="J95" s="113"/>
      <c r="K95" s="146"/>
    </row>
    <row r="96" spans="3:11" x14ac:dyDescent="0.25">
      <c r="C96" s="244"/>
      <c r="D96" s="248" t="s">
        <v>358</v>
      </c>
      <c r="E96" s="249"/>
      <c r="F96" s="111">
        <v>0</v>
      </c>
      <c r="G96" s="111">
        <v>0</v>
      </c>
      <c r="H96" s="180">
        <v>0</v>
      </c>
      <c r="I96" s="180">
        <v>0</v>
      </c>
      <c r="J96" s="180">
        <v>0</v>
      </c>
      <c r="K96" s="193">
        <v>0</v>
      </c>
    </row>
    <row r="97" spans="3:11" x14ac:dyDescent="0.25">
      <c r="C97" s="244"/>
      <c r="D97" s="248" t="s">
        <v>359</v>
      </c>
      <c r="E97" s="249"/>
      <c r="F97" s="111"/>
      <c r="G97" s="111"/>
      <c r="H97" s="111"/>
      <c r="I97" s="111"/>
      <c r="J97" s="111"/>
      <c r="K97" s="193"/>
    </row>
    <row r="98" spans="3:11" x14ac:dyDescent="0.25">
      <c r="C98" s="244"/>
      <c r="D98" s="248" t="s">
        <v>360</v>
      </c>
      <c r="E98" s="249"/>
      <c r="F98" s="111">
        <v>0</v>
      </c>
      <c r="G98" s="111">
        <v>0</v>
      </c>
      <c r="H98" s="111">
        <v>0</v>
      </c>
      <c r="I98" s="111">
        <v>0</v>
      </c>
      <c r="J98" s="111">
        <v>0</v>
      </c>
      <c r="K98" s="193">
        <v>0</v>
      </c>
    </row>
    <row r="99" spans="3:11" x14ac:dyDescent="0.25">
      <c r="C99" s="244"/>
      <c r="D99" s="248" t="s">
        <v>361</v>
      </c>
      <c r="E99" s="249"/>
      <c r="F99" s="111"/>
      <c r="G99" s="111"/>
      <c r="H99" s="111"/>
      <c r="I99" s="111"/>
      <c r="J99" s="111"/>
      <c r="K99" s="193"/>
    </row>
    <row r="100" spans="3:11" x14ac:dyDescent="0.25">
      <c r="C100" s="244"/>
      <c r="D100" s="248" t="s">
        <v>255</v>
      </c>
      <c r="E100" s="249"/>
      <c r="F100" s="111"/>
      <c r="G100" s="111"/>
      <c r="H100" s="111"/>
      <c r="I100" s="111"/>
      <c r="J100" s="111"/>
      <c r="K100" s="107"/>
    </row>
    <row r="101" spans="3:11" x14ac:dyDescent="0.25">
      <c r="C101" s="244"/>
      <c r="D101" s="245" t="s">
        <v>362</v>
      </c>
      <c r="E101" s="246"/>
      <c r="F101" s="111">
        <f>+F96+F98</f>
        <v>0</v>
      </c>
      <c r="G101" s="111">
        <f t="shared" ref="G101:K101" si="9">+G96+G98</f>
        <v>0</v>
      </c>
      <c r="H101" s="111">
        <f t="shared" si="9"/>
        <v>0</v>
      </c>
      <c r="I101" s="111">
        <f t="shared" si="9"/>
        <v>0</v>
      </c>
      <c r="J101" s="111">
        <f t="shared" si="9"/>
        <v>0</v>
      </c>
      <c r="K101" s="107">
        <f t="shared" si="9"/>
        <v>0</v>
      </c>
    </row>
    <row r="102" spans="3:11" x14ac:dyDescent="0.25">
      <c r="C102" s="244"/>
      <c r="D102" s="245" t="s">
        <v>363</v>
      </c>
      <c r="E102" s="246"/>
      <c r="F102" s="34"/>
      <c r="G102" s="34"/>
      <c r="H102" s="34"/>
      <c r="I102" s="34"/>
      <c r="J102" s="34"/>
      <c r="K102" s="112"/>
    </row>
    <row r="103" spans="3:11" ht="5.25" customHeight="1" x14ac:dyDescent="0.25">
      <c r="C103" s="9"/>
      <c r="D103" s="247"/>
      <c r="E103" s="247"/>
      <c r="F103" s="33"/>
      <c r="G103" s="28"/>
      <c r="H103" s="27"/>
      <c r="I103" s="28"/>
      <c r="J103" s="27"/>
      <c r="K103" s="28"/>
    </row>
  </sheetData>
  <mergeCells count="124"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34:C35"/>
    <mergeCell ref="D34:D35"/>
    <mergeCell ref="F34:F35"/>
    <mergeCell ref="G34:G35"/>
    <mergeCell ref="I27:I28"/>
    <mergeCell ref="J27:J28"/>
    <mergeCell ref="C20:C21"/>
    <mergeCell ref="D20:E20"/>
    <mergeCell ref="D21:E21"/>
    <mergeCell ref="C27:C28"/>
    <mergeCell ref="D27:D28"/>
    <mergeCell ref="F27:F28"/>
    <mergeCell ref="G27:G28"/>
    <mergeCell ref="H27:H28"/>
    <mergeCell ref="K27:K28"/>
    <mergeCell ref="C29:C30"/>
    <mergeCell ref="D29:D30"/>
    <mergeCell ref="F29:F30"/>
    <mergeCell ref="G29:G30"/>
    <mergeCell ref="H29:H30"/>
    <mergeCell ref="I29:I30"/>
    <mergeCell ref="J29:J30"/>
    <mergeCell ref="K29:K30"/>
    <mergeCell ref="H41:H42"/>
    <mergeCell ref="I41:I42"/>
    <mergeCell ref="J41:J42"/>
    <mergeCell ref="K41:K42"/>
    <mergeCell ref="J34:J35"/>
    <mergeCell ref="K34:K35"/>
    <mergeCell ref="H34:H35"/>
    <mergeCell ref="F41:F42"/>
    <mergeCell ref="G41:G42"/>
    <mergeCell ref="I34:I35"/>
    <mergeCell ref="C51:E51"/>
    <mergeCell ref="C52:E52"/>
    <mergeCell ref="C36:C37"/>
    <mergeCell ref="D36:E36"/>
    <mergeCell ref="D37:E37"/>
    <mergeCell ref="D45:E45"/>
    <mergeCell ref="D47:E47"/>
    <mergeCell ref="D44:E44"/>
    <mergeCell ref="C41:C42"/>
    <mergeCell ref="D41:D42"/>
    <mergeCell ref="C58:C59"/>
    <mergeCell ref="D58:D59"/>
    <mergeCell ref="C60:C61"/>
    <mergeCell ref="D60:D61"/>
    <mergeCell ref="C62:C63"/>
    <mergeCell ref="D62:D63"/>
    <mergeCell ref="J53:J54"/>
    <mergeCell ref="K53:K54"/>
    <mergeCell ref="C54:E54"/>
    <mergeCell ref="C56:E56"/>
    <mergeCell ref="D57:E57"/>
    <mergeCell ref="C53:E53"/>
    <mergeCell ref="F53:F54"/>
    <mergeCell ref="G53:G54"/>
    <mergeCell ref="H53:H54"/>
    <mergeCell ref="I53:I54"/>
    <mergeCell ref="C72:C73"/>
    <mergeCell ref="D72:D73"/>
    <mergeCell ref="D74:E74"/>
    <mergeCell ref="D79:E79"/>
    <mergeCell ref="C80:C81"/>
    <mergeCell ref="D80:D81"/>
    <mergeCell ref="C64:C66"/>
    <mergeCell ref="D64:D66"/>
    <mergeCell ref="C68:C69"/>
    <mergeCell ref="D68:D69"/>
    <mergeCell ref="C70:C71"/>
    <mergeCell ref="D70:D71"/>
    <mergeCell ref="K80:K81"/>
    <mergeCell ref="C83:C84"/>
    <mergeCell ref="D83:E83"/>
    <mergeCell ref="D84:E84"/>
    <mergeCell ref="D85:E85"/>
    <mergeCell ref="F80:F81"/>
    <mergeCell ref="G80:G81"/>
    <mergeCell ref="H80:H81"/>
    <mergeCell ref="I80:I81"/>
    <mergeCell ref="J80:J81"/>
    <mergeCell ref="D91:E91"/>
    <mergeCell ref="D92:E92"/>
    <mergeCell ref="C93:E93"/>
    <mergeCell ref="D94:E94"/>
    <mergeCell ref="D95:E95"/>
    <mergeCell ref="D86:E86"/>
    <mergeCell ref="C87:E87"/>
    <mergeCell ref="C88:E88"/>
    <mergeCell ref="D89:E89"/>
    <mergeCell ref="C90:E90"/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90"/>
  <sheetViews>
    <sheetView topLeftCell="A2" workbookViewId="0">
      <selection activeCell="P22" sqref="P22"/>
    </sheetView>
  </sheetViews>
  <sheetFormatPr baseColWidth="10" defaultRowHeight="15" x14ac:dyDescent="0.25"/>
  <cols>
    <col min="2" max="2" width="0" hidden="1" customWidth="1"/>
    <col min="4" max="4" width="57.140625" customWidth="1"/>
    <col min="5" max="5" width="15.28515625" customWidth="1"/>
    <col min="6" max="6" width="13.710937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532</v>
      </c>
      <c r="F1" s="64" t="s">
        <v>532</v>
      </c>
    </row>
    <row r="3" spans="3:18" x14ac:dyDescent="0.25">
      <c r="C3" s="211" t="s">
        <v>529</v>
      </c>
      <c r="D3" s="211"/>
      <c r="E3" s="211"/>
      <c r="F3" s="211"/>
      <c r="G3" s="211"/>
      <c r="H3" s="211"/>
      <c r="I3" s="211"/>
      <c r="J3" s="211"/>
    </row>
    <row r="4" spans="3:18" x14ac:dyDescent="0.25">
      <c r="C4" s="211" t="s">
        <v>364</v>
      </c>
      <c r="D4" s="211"/>
      <c r="E4" s="211"/>
      <c r="F4" s="211"/>
      <c r="G4" s="211"/>
      <c r="H4" s="211"/>
      <c r="I4" s="211"/>
      <c r="J4" s="211"/>
    </row>
    <row r="5" spans="3:18" x14ac:dyDescent="0.25">
      <c r="C5" s="211" t="s">
        <v>365</v>
      </c>
      <c r="D5" s="211"/>
      <c r="E5" s="211"/>
      <c r="F5" s="211"/>
      <c r="G5" s="211"/>
      <c r="H5" s="211"/>
      <c r="I5" s="211"/>
      <c r="J5" s="211"/>
    </row>
    <row r="6" spans="3:18" x14ac:dyDescent="0.25">
      <c r="C6" s="218" t="s">
        <v>574</v>
      </c>
      <c r="D6" s="211"/>
      <c r="E6" s="211"/>
      <c r="F6" s="211"/>
      <c r="G6" s="211"/>
      <c r="H6" s="211"/>
      <c r="I6" s="211"/>
      <c r="J6" s="211"/>
    </row>
    <row r="7" spans="3:18" x14ac:dyDescent="0.25">
      <c r="C7" s="220" t="s">
        <v>1</v>
      </c>
      <c r="D7" s="220"/>
      <c r="E7" s="220"/>
      <c r="F7" s="220"/>
      <c r="G7" s="220"/>
      <c r="H7" s="220"/>
      <c r="I7" s="220"/>
      <c r="J7" s="220"/>
    </row>
    <row r="8" spans="3:18" x14ac:dyDescent="0.25">
      <c r="C8" s="211" t="s">
        <v>2</v>
      </c>
      <c r="D8" s="211"/>
      <c r="E8" s="211" t="s">
        <v>366</v>
      </c>
      <c r="F8" s="211"/>
      <c r="G8" s="211"/>
      <c r="H8" s="211"/>
      <c r="I8" s="211"/>
      <c r="J8" s="159" t="s">
        <v>367</v>
      </c>
    </row>
    <row r="9" spans="3:18" x14ac:dyDescent="0.25">
      <c r="C9" s="211"/>
      <c r="D9" s="211"/>
      <c r="E9" s="159" t="s">
        <v>247</v>
      </c>
      <c r="F9" s="159" t="s">
        <v>276</v>
      </c>
      <c r="G9" s="211" t="s">
        <v>278</v>
      </c>
      <c r="H9" s="211" t="s">
        <v>229</v>
      </c>
      <c r="I9" s="211" t="s">
        <v>231</v>
      </c>
      <c r="J9" s="159" t="s">
        <v>368</v>
      </c>
    </row>
    <row r="10" spans="3:18" x14ac:dyDescent="0.25">
      <c r="C10" s="220"/>
      <c r="D10" s="220"/>
      <c r="E10" s="163" t="s">
        <v>369</v>
      </c>
      <c r="F10" s="163" t="s">
        <v>277</v>
      </c>
      <c r="G10" s="220"/>
      <c r="H10" s="220"/>
      <c r="I10" s="220"/>
      <c r="J10" s="165"/>
    </row>
    <row r="11" spans="3:18" x14ac:dyDescent="0.25">
      <c r="C11" s="256" t="s">
        <v>370</v>
      </c>
      <c r="D11" s="246"/>
      <c r="E11" s="156">
        <f>+E12+E20+E31+E42+E53+E64+E68+E78+E82</f>
        <v>298951368.45999998</v>
      </c>
      <c r="F11" s="175">
        <f>+F12+F20+F31+F42+F53+F64+F68+F78+F82</f>
        <v>23566351.890000001</v>
      </c>
      <c r="G11" s="156">
        <f t="shared" ref="G11:J11" si="0">+G12+G20+G31+G42+G53+G64+G68+G78+G82</f>
        <v>322517720.34999996</v>
      </c>
      <c r="H11" s="156">
        <f>+H12+H20+H31+H42+H53+H64+H68+H78+H82</f>
        <v>185122318.69</v>
      </c>
      <c r="I11" s="183">
        <f>+I12+I20+I31+I42+I53+I64+I68+I78+I82</f>
        <v>186884557.81999999</v>
      </c>
      <c r="J11" s="156">
        <f t="shared" si="0"/>
        <v>137395401.66</v>
      </c>
      <c r="M11" s="64"/>
      <c r="O11" s="64"/>
      <c r="R11" s="64"/>
    </row>
    <row r="12" spans="3:18" x14ac:dyDescent="0.25">
      <c r="C12" s="257" t="s">
        <v>371</v>
      </c>
      <c r="D12" s="249"/>
      <c r="E12" s="78">
        <f>SUM(E13:E19)</f>
        <v>227374500</v>
      </c>
      <c r="F12" s="78">
        <f>SUM(F13:F19)</f>
        <v>31339843.870000001</v>
      </c>
      <c r="G12" s="136">
        <f t="shared" ref="G12:J12" si="1">SUM(G13:G19)</f>
        <v>258714343.87</v>
      </c>
      <c r="H12" s="167">
        <f t="shared" si="1"/>
        <v>156126443.53</v>
      </c>
      <c r="I12" s="167">
        <f t="shared" si="1"/>
        <v>145743987.49000001</v>
      </c>
      <c r="J12" s="167">
        <f t="shared" si="1"/>
        <v>102587900.33999999</v>
      </c>
      <c r="L12" s="174"/>
    </row>
    <row r="13" spans="3:18" x14ac:dyDescent="0.25">
      <c r="C13" s="29"/>
      <c r="D13" s="31" t="s">
        <v>372</v>
      </c>
      <c r="E13" s="78">
        <v>74478438.959999993</v>
      </c>
      <c r="F13" s="78">
        <v>1473257.1</v>
      </c>
      <c r="G13" s="136">
        <f>+E13+F13</f>
        <v>75951696.059999987</v>
      </c>
      <c r="H13" s="78">
        <v>58533701.07</v>
      </c>
      <c r="I13" s="193">
        <v>58533701.07</v>
      </c>
      <c r="J13" s="136">
        <v>17417994.989999998</v>
      </c>
    </row>
    <row r="14" spans="3:18" x14ac:dyDescent="0.25">
      <c r="C14" s="29"/>
      <c r="D14" s="31" t="s">
        <v>373</v>
      </c>
      <c r="E14" s="78">
        <v>0</v>
      </c>
      <c r="F14" s="78">
        <v>0</v>
      </c>
      <c r="G14" s="193">
        <f t="shared" ref="G14:G41" si="2">+E14+F14</f>
        <v>0</v>
      </c>
      <c r="H14" s="78">
        <v>0</v>
      </c>
      <c r="I14" s="78">
        <v>0</v>
      </c>
      <c r="J14" s="136">
        <f t="shared" ref="J14:J21" si="3">+G14-H14</f>
        <v>0</v>
      </c>
    </row>
    <row r="15" spans="3:18" x14ac:dyDescent="0.25">
      <c r="C15" s="29"/>
      <c r="D15" s="31" t="s">
        <v>374</v>
      </c>
      <c r="E15" s="78">
        <v>54559329.789999999</v>
      </c>
      <c r="F15" s="167">
        <v>2331641.23</v>
      </c>
      <c r="G15" s="193">
        <f t="shared" si="2"/>
        <v>56890971.019999996</v>
      </c>
      <c r="H15" s="78">
        <v>31293240.780000001</v>
      </c>
      <c r="I15" s="193">
        <v>31293240.780000001</v>
      </c>
      <c r="J15" s="136">
        <f t="shared" si="3"/>
        <v>25597730.239999995</v>
      </c>
    </row>
    <row r="16" spans="3:18" x14ac:dyDescent="0.25">
      <c r="C16" s="29"/>
      <c r="D16" s="31" t="s">
        <v>375</v>
      </c>
      <c r="E16" s="78">
        <v>0</v>
      </c>
      <c r="F16" s="175">
        <v>1283104.04</v>
      </c>
      <c r="G16" s="193">
        <f t="shared" si="2"/>
        <v>1283104.04</v>
      </c>
      <c r="H16" s="78">
        <v>0</v>
      </c>
      <c r="I16" s="78">
        <v>0</v>
      </c>
      <c r="J16" s="136">
        <f t="shared" si="3"/>
        <v>1283104.04</v>
      </c>
    </row>
    <row r="17" spans="3:13" x14ac:dyDescent="0.25">
      <c r="C17" s="29"/>
      <c r="D17" s="31" t="s">
        <v>376</v>
      </c>
      <c r="E17" s="78">
        <v>98336731.25</v>
      </c>
      <c r="F17" s="78">
        <v>26251841.5</v>
      </c>
      <c r="G17" s="193">
        <f>+E17+F17</f>
        <v>124588572.75</v>
      </c>
      <c r="H17" s="78">
        <v>66299501.68</v>
      </c>
      <c r="I17" s="78">
        <v>55917045.640000001</v>
      </c>
      <c r="J17" s="136">
        <f t="shared" si="3"/>
        <v>58289071.07</v>
      </c>
      <c r="M17" s="64"/>
    </row>
    <row r="18" spans="3:13" x14ac:dyDescent="0.25">
      <c r="C18" s="29"/>
      <c r="D18" s="31" t="s">
        <v>377</v>
      </c>
      <c r="E18" s="78">
        <v>0</v>
      </c>
      <c r="F18" s="78">
        <v>0</v>
      </c>
      <c r="G18" s="193">
        <f t="shared" si="2"/>
        <v>0</v>
      </c>
      <c r="H18" s="78">
        <v>0</v>
      </c>
      <c r="I18" s="78">
        <v>0</v>
      </c>
      <c r="J18" s="136">
        <f t="shared" si="3"/>
        <v>0</v>
      </c>
    </row>
    <row r="19" spans="3:13" x14ac:dyDescent="0.25">
      <c r="C19" s="29"/>
      <c r="D19" s="31" t="s">
        <v>378</v>
      </c>
      <c r="E19" s="78">
        <v>0</v>
      </c>
      <c r="F19" s="78">
        <v>0</v>
      </c>
      <c r="G19" s="193">
        <f t="shared" si="2"/>
        <v>0</v>
      </c>
      <c r="H19" s="78">
        <v>0</v>
      </c>
      <c r="I19" s="78">
        <v>0</v>
      </c>
      <c r="J19" s="136">
        <f t="shared" si="3"/>
        <v>0</v>
      </c>
    </row>
    <row r="20" spans="3:13" x14ac:dyDescent="0.25">
      <c r="C20" s="257" t="s">
        <v>379</v>
      </c>
      <c r="D20" s="249"/>
      <c r="E20" s="78">
        <f>SUM(E21:E30)</f>
        <v>16634889.08</v>
      </c>
      <c r="F20" s="172">
        <f t="shared" ref="F20:I20" si="4">SUM(F21:F30)</f>
        <v>-3868842.81</v>
      </c>
      <c r="G20" s="172">
        <f t="shared" si="4"/>
        <v>12766046.27</v>
      </c>
      <c r="H20" s="172">
        <f t="shared" si="4"/>
        <v>6684916.1799999997</v>
      </c>
      <c r="I20" s="181">
        <f t="shared" si="4"/>
        <v>6674519.9400000004</v>
      </c>
      <c r="J20" s="188">
        <f>SUM(J21:J30)</f>
        <v>6081130.0899999999</v>
      </c>
    </row>
    <row r="21" spans="3:13" x14ac:dyDescent="0.25">
      <c r="C21" s="257"/>
      <c r="D21" s="31" t="s">
        <v>380</v>
      </c>
      <c r="E21" s="78">
        <v>7102256</v>
      </c>
      <c r="F21" s="171">
        <v>0</v>
      </c>
      <c r="G21" s="193">
        <f t="shared" si="2"/>
        <v>7102256</v>
      </c>
      <c r="H21" s="78">
        <v>2758283.5</v>
      </c>
      <c r="I21" s="193">
        <v>2758283.1</v>
      </c>
      <c r="J21" s="144">
        <f t="shared" si="3"/>
        <v>4343972.5</v>
      </c>
    </row>
    <row r="22" spans="3:13" x14ac:dyDescent="0.25">
      <c r="C22" s="257"/>
      <c r="D22" s="31" t="s">
        <v>381</v>
      </c>
      <c r="E22" s="78"/>
      <c r="F22" s="78"/>
      <c r="G22" s="193">
        <f t="shared" si="2"/>
        <v>0</v>
      </c>
      <c r="H22" s="78"/>
      <c r="I22" s="78"/>
      <c r="J22" s="78"/>
    </row>
    <row r="23" spans="3:13" x14ac:dyDescent="0.25">
      <c r="C23" s="29"/>
      <c r="D23" s="31" t="s">
        <v>382</v>
      </c>
      <c r="E23" s="78">
        <v>811889.08</v>
      </c>
      <c r="F23" s="171">
        <v>0</v>
      </c>
      <c r="G23" s="193">
        <f t="shared" si="2"/>
        <v>811889.08</v>
      </c>
      <c r="H23" s="78">
        <v>548476.26</v>
      </c>
      <c r="I23" s="78">
        <v>548476.26</v>
      </c>
      <c r="J23" s="172">
        <f t="shared" ref="J23:J41" si="5">+G23-H23</f>
        <v>263412.81999999995</v>
      </c>
    </row>
    <row r="24" spans="3:13" x14ac:dyDescent="0.25">
      <c r="C24" s="29"/>
      <c r="D24" s="31" t="s">
        <v>383</v>
      </c>
      <c r="E24" s="78">
        <v>0</v>
      </c>
      <c r="F24" s="78">
        <v>0</v>
      </c>
      <c r="G24" s="193">
        <f t="shared" si="2"/>
        <v>0</v>
      </c>
      <c r="H24" s="78">
        <v>0</v>
      </c>
      <c r="I24" s="78">
        <v>0</v>
      </c>
      <c r="J24" s="78">
        <f t="shared" si="5"/>
        <v>0</v>
      </c>
    </row>
    <row r="25" spans="3:13" x14ac:dyDescent="0.25">
      <c r="C25" s="29"/>
      <c r="D25" s="31" t="s">
        <v>384</v>
      </c>
      <c r="E25" s="78">
        <v>785000</v>
      </c>
      <c r="F25" s="78">
        <v>0</v>
      </c>
      <c r="G25" s="193">
        <f t="shared" si="2"/>
        <v>785000</v>
      </c>
      <c r="H25" s="78">
        <v>752195.88</v>
      </c>
      <c r="I25" s="78">
        <v>742626.68</v>
      </c>
      <c r="J25" s="78">
        <f t="shared" si="5"/>
        <v>32804.119999999995</v>
      </c>
    </row>
    <row r="26" spans="3:13" x14ac:dyDescent="0.25">
      <c r="C26" s="29"/>
      <c r="D26" s="31" t="s">
        <v>385</v>
      </c>
      <c r="E26" s="78">
        <v>75744</v>
      </c>
      <c r="F26" s="78">
        <v>0</v>
      </c>
      <c r="G26" s="193">
        <f t="shared" si="2"/>
        <v>75744</v>
      </c>
      <c r="H26" s="78">
        <v>25502.400000000001</v>
      </c>
      <c r="I26" s="78">
        <v>25502.400000000001</v>
      </c>
      <c r="J26" s="78">
        <f t="shared" si="5"/>
        <v>50241.599999999999</v>
      </c>
    </row>
    <row r="27" spans="3:13" x14ac:dyDescent="0.25">
      <c r="C27" s="29"/>
      <c r="D27" s="31" t="s">
        <v>386</v>
      </c>
      <c r="E27" s="78">
        <v>5950000</v>
      </c>
      <c r="F27" s="78">
        <v>-3868842.81</v>
      </c>
      <c r="G27" s="193">
        <f t="shared" si="2"/>
        <v>2081157.19</v>
      </c>
      <c r="H27" s="78">
        <v>1148659.5900000001</v>
      </c>
      <c r="I27" s="78">
        <v>1147847.3700000001</v>
      </c>
      <c r="J27" s="78">
        <f t="shared" si="5"/>
        <v>932497.59999999986</v>
      </c>
    </row>
    <row r="28" spans="3:13" x14ac:dyDescent="0.25">
      <c r="C28" s="29"/>
      <c r="D28" s="31" t="s">
        <v>387</v>
      </c>
      <c r="E28" s="78">
        <v>1550000</v>
      </c>
      <c r="F28" s="78">
        <v>0</v>
      </c>
      <c r="G28" s="193">
        <f t="shared" si="2"/>
        <v>1550000</v>
      </c>
      <c r="H28" s="78">
        <v>1268268.75</v>
      </c>
      <c r="I28" s="193">
        <v>1268268.75</v>
      </c>
      <c r="J28" s="78">
        <f t="shared" si="5"/>
        <v>281731.25</v>
      </c>
    </row>
    <row r="29" spans="3:13" x14ac:dyDescent="0.25">
      <c r="C29" s="29"/>
      <c r="D29" s="31" t="s">
        <v>388</v>
      </c>
      <c r="E29" s="78">
        <v>0</v>
      </c>
      <c r="F29" s="78">
        <v>0</v>
      </c>
      <c r="G29" s="193">
        <f t="shared" si="2"/>
        <v>0</v>
      </c>
      <c r="H29" s="78">
        <v>0</v>
      </c>
      <c r="I29" s="78">
        <v>0</v>
      </c>
      <c r="J29" s="78">
        <f t="shared" si="5"/>
        <v>0</v>
      </c>
    </row>
    <row r="30" spans="3:13" x14ac:dyDescent="0.25">
      <c r="C30" s="29"/>
      <c r="D30" s="31" t="s">
        <v>389</v>
      </c>
      <c r="E30" s="78">
        <v>360000</v>
      </c>
      <c r="F30" s="78">
        <v>0</v>
      </c>
      <c r="G30" s="193">
        <f t="shared" si="2"/>
        <v>360000</v>
      </c>
      <c r="H30" s="78">
        <v>183529.8</v>
      </c>
      <c r="I30" s="78">
        <v>183515.38</v>
      </c>
      <c r="J30" s="78">
        <f t="shared" si="5"/>
        <v>176470.2</v>
      </c>
    </row>
    <row r="31" spans="3:13" x14ac:dyDescent="0.25">
      <c r="C31" s="257" t="s">
        <v>390</v>
      </c>
      <c r="D31" s="249"/>
      <c r="E31" s="78">
        <f t="shared" ref="E31:J31" si="6">SUM(E32:E41)</f>
        <v>28980998.749999996</v>
      </c>
      <c r="F31" s="171">
        <f t="shared" si="6"/>
        <v>-3680543.84</v>
      </c>
      <c r="G31" s="175">
        <f t="shared" si="6"/>
        <v>25300454.909999996</v>
      </c>
      <c r="H31" s="171">
        <f t="shared" si="6"/>
        <v>15586299.069999998</v>
      </c>
      <c r="I31" s="171">
        <f t="shared" si="6"/>
        <v>15121154.479999999</v>
      </c>
      <c r="J31" s="171">
        <f t="shared" si="6"/>
        <v>9714155.8400000017</v>
      </c>
    </row>
    <row r="32" spans="3:13" x14ac:dyDescent="0.25">
      <c r="C32" s="29"/>
      <c r="D32" s="31" t="s">
        <v>391</v>
      </c>
      <c r="E32" s="78">
        <v>4843819.66</v>
      </c>
      <c r="F32" s="78">
        <v>-19827.66</v>
      </c>
      <c r="G32" s="193">
        <f t="shared" si="2"/>
        <v>4823992</v>
      </c>
      <c r="H32" s="78">
        <v>3357952.7</v>
      </c>
      <c r="I32" s="193">
        <v>3357952.7</v>
      </c>
      <c r="J32" s="141">
        <f t="shared" si="5"/>
        <v>1466039.2999999998</v>
      </c>
    </row>
    <row r="33" spans="3:10" x14ac:dyDescent="0.25">
      <c r="C33" s="29"/>
      <c r="D33" s="31" t="s">
        <v>392</v>
      </c>
      <c r="E33" s="78">
        <v>2896464</v>
      </c>
      <c r="F33" s="78">
        <v>0</v>
      </c>
      <c r="G33" s="193">
        <f t="shared" si="2"/>
        <v>2896464</v>
      </c>
      <c r="H33" s="78">
        <v>1889811.65</v>
      </c>
      <c r="I33" s="193">
        <v>1889811.65</v>
      </c>
      <c r="J33" s="141">
        <f t="shared" si="5"/>
        <v>1006652.3500000001</v>
      </c>
    </row>
    <row r="34" spans="3:10" x14ac:dyDescent="0.25">
      <c r="C34" s="29"/>
      <c r="D34" s="31" t="s">
        <v>393</v>
      </c>
      <c r="E34" s="78">
        <v>7597727</v>
      </c>
      <c r="F34" s="171">
        <v>0</v>
      </c>
      <c r="G34" s="193">
        <f t="shared" si="2"/>
        <v>7597727</v>
      </c>
      <c r="H34" s="78">
        <v>2081166.68</v>
      </c>
      <c r="I34" s="193">
        <v>2081166.68</v>
      </c>
      <c r="J34" s="141">
        <f t="shared" si="5"/>
        <v>5516560.3200000003</v>
      </c>
    </row>
    <row r="35" spans="3:10" x14ac:dyDescent="0.25">
      <c r="C35" s="29"/>
      <c r="D35" s="31" t="s">
        <v>394</v>
      </c>
      <c r="E35" s="78">
        <v>353788</v>
      </c>
      <c r="F35" s="78">
        <v>0</v>
      </c>
      <c r="G35" s="193">
        <f t="shared" si="2"/>
        <v>353788</v>
      </c>
      <c r="H35" s="78">
        <v>205811.43</v>
      </c>
      <c r="I35" s="78">
        <v>205746.47</v>
      </c>
      <c r="J35" s="141">
        <f t="shared" si="5"/>
        <v>147976.57</v>
      </c>
    </row>
    <row r="36" spans="3:10" x14ac:dyDescent="0.25">
      <c r="C36" s="257"/>
      <c r="D36" s="31" t="s">
        <v>395</v>
      </c>
      <c r="E36" s="78">
        <v>4655806.8499999996</v>
      </c>
      <c r="F36" s="78">
        <v>-373484.85</v>
      </c>
      <c r="G36" s="193">
        <f t="shared" si="2"/>
        <v>4282322</v>
      </c>
      <c r="H36" s="78">
        <v>4584663.84</v>
      </c>
      <c r="I36" s="78">
        <v>4389783.84</v>
      </c>
      <c r="J36" s="141">
        <f t="shared" si="5"/>
        <v>-302341.83999999985</v>
      </c>
    </row>
    <row r="37" spans="3:10" x14ac:dyDescent="0.25">
      <c r="C37" s="257"/>
      <c r="D37" s="31" t="s">
        <v>396</v>
      </c>
      <c r="E37" s="78"/>
      <c r="F37" s="78"/>
      <c r="G37" s="193">
        <f t="shared" si="2"/>
        <v>0</v>
      </c>
      <c r="H37" s="78"/>
      <c r="I37" s="78"/>
      <c r="J37" s="141"/>
    </row>
    <row r="38" spans="3:10" x14ac:dyDescent="0.25">
      <c r="C38" s="29"/>
      <c r="D38" s="31" t="s">
        <v>397</v>
      </c>
      <c r="E38" s="78">
        <v>272600</v>
      </c>
      <c r="F38" s="78">
        <v>0</v>
      </c>
      <c r="G38" s="193">
        <f t="shared" si="2"/>
        <v>272600</v>
      </c>
      <c r="H38" s="78">
        <v>111708</v>
      </c>
      <c r="I38" s="193">
        <v>111708</v>
      </c>
      <c r="J38" s="141">
        <f t="shared" si="5"/>
        <v>160892</v>
      </c>
    </row>
    <row r="39" spans="3:10" x14ac:dyDescent="0.25">
      <c r="C39" s="29"/>
      <c r="D39" s="31" t="s">
        <v>398</v>
      </c>
      <c r="E39" s="78">
        <v>646633.24</v>
      </c>
      <c r="F39" s="78">
        <v>0</v>
      </c>
      <c r="G39" s="193">
        <f t="shared" si="2"/>
        <v>646633.24</v>
      </c>
      <c r="H39" s="78">
        <v>387776</v>
      </c>
      <c r="I39" s="78">
        <v>379916.37</v>
      </c>
      <c r="J39" s="141">
        <f t="shared" si="5"/>
        <v>258857.24</v>
      </c>
    </row>
    <row r="40" spans="3:10" x14ac:dyDescent="0.25">
      <c r="C40" s="29"/>
      <c r="D40" s="31" t="s">
        <v>399</v>
      </c>
      <c r="E40" s="78">
        <v>550000</v>
      </c>
      <c r="F40" s="78">
        <v>-200000</v>
      </c>
      <c r="G40" s="193">
        <f t="shared" si="2"/>
        <v>350000</v>
      </c>
      <c r="H40" s="78">
        <v>113476.18</v>
      </c>
      <c r="I40" s="193">
        <v>113476.18</v>
      </c>
      <c r="J40" s="172">
        <f t="shared" si="5"/>
        <v>236523.82</v>
      </c>
    </row>
    <row r="41" spans="3:10" x14ac:dyDescent="0.25">
      <c r="C41" s="29"/>
      <c r="D41" s="31" t="s">
        <v>400</v>
      </c>
      <c r="E41" s="78">
        <v>7164160</v>
      </c>
      <c r="F41" s="78">
        <v>-3087231.33</v>
      </c>
      <c r="G41" s="193">
        <f t="shared" si="2"/>
        <v>4076928.67</v>
      </c>
      <c r="H41" s="78">
        <v>2853932.59</v>
      </c>
      <c r="I41" s="193">
        <v>2591592.59</v>
      </c>
      <c r="J41" s="141">
        <f t="shared" si="5"/>
        <v>1222996.08</v>
      </c>
    </row>
    <row r="42" spans="3:10" x14ac:dyDescent="0.25">
      <c r="C42" s="257" t="s">
        <v>401</v>
      </c>
      <c r="D42" s="249"/>
      <c r="E42" s="78">
        <v>0</v>
      </c>
      <c r="F42" s="78">
        <f>SUM(F44:F52)</f>
        <v>0</v>
      </c>
      <c r="G42" s="78">
        <f t="shared" ref="G42:J42" si="7">SUM(G44:G52)</f>
        <v>0</v>
      </c>
      <c r="H42" s="78">
        <f t="shared" si="7"/>
        <v>0</v>
      </c>
      <c r="I42" s="78">
        <f t="shared" si="7"/>
        <v>0</v>
      </c>
      <c r="J42" s="78">
        <f t="shared" si="7"/>
        <v>0</v>
      </c>
    </row>
    <row r="43" spans="3:10" x14ac:dyDescent="0.25">
      <c r="C43" s="257" t="s">
        <v>402</v>
      </c>
      <c r="D43" s="249"/>
      <c r="E43" s="78"/>
      <c r="F43" s="78"/>
      <c r="G43" s="78"/>
      <c r="H43" s="78"/>
      <c r="I43" s="78"/>
      <c r="J43" s="78"/>
    </row>
    <row r="44" spans="3:10" x14ac:dyDescent="0.25">
      <c r="C44" s="29"/>
      <c r="D44" s="31" t="s">
        <v>403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</row>
    <row r="45" spans="3:10" x14ac:dyDescent="0.25">
      <c r="C45" s="29"/>
      <c r="D45" s="31" t="s">
        <v>404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</row>
    <row r="46" spans="3:10" x14ac:dyDescent="0.25">
      <c r="C46" s="29"/>
      <c r="D46" s="31" t="s">
        <v>405</v>
      </c>
      <c r="E46" s="78"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</row>
    <row r="47" spans="3:10" x14ac:dyDescent="0.25">
      <c r="C47" s="29"/>
      <c r="D47" s="31" t="s">
        <v>406</v>
      </c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</row>
    <row r="48" spans="3:10" x14ac:dyDescent="0.25">
      <c r="C48" s="29"/>
      <c r="D48" s="31" t="s">
        <v>407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</row>
    <row r="49" spans="3:10" x14ac:dyDescent="0.25">
      <c r="C49" s="29"/>
      <c r="D49" s="31" t="s">
        <v>408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</row>
    <row r="50" spans="3:10" x14ac:dyDescent="0.25">
      <c r="C50" s="29"/>
      <c r="D50" s="31" t="s">
        <v>409</v>
      </c>
      <c r="E50" s="78">
        <v>0</v>
      </c>
      <c r="F50" s="78">
        <v>0</v>
      </c>
      <c r="G50" s="78">
        <v>0</v>
      </c>
      <c r="H50" s="78">
        <v>0</v>
      </c>
      <c r="I50" s="78">
        <v>0</v>
      </c>
      <c r="J50" s="78">
        <v>0</v>
      </c>
    </row>
    <row r="51" spans="3:10" x14ac:dyDescent="0.25">
      <c r="C51" s="29"/>
      <c r="D51" s="31" t="s">
        <v>410</v>
      </c>
      <c r="E51" s="78">
        <v>0</v>
      </c>
      <c r="F51" s="78">
        <v>0</v>
      </c>
      <c r="G51" s="78">
        <v>0</v>
      </c>
      <c r="H51" s="78">
        <v>0</v>
      </c>
      <c r="I51" s="78">
        <v>0</v>
      </c>
      <c r="J51" s="78">
        <v>0</v>
      </c>
    </row>
    <row r="52" spans="3:10" x14ac:dyDescent="0.25">
      <c r="C52" s="29"/>
      <c r="D52" s="31" t="s">
        <v>411</v>
      </c>
      <c r="E52" s="78">
        <v>0</v>
      </c>
      <c r="F52" s="78">
        <v>0</v>
      </c>
      <c r="G52" s="78">
        <v>0</v>
      </c>
      <c r="H52" s="78">
        <v>0</v>
      </c>
      <c r="I52" s="78">
        <v>0</v>
      </c>
      <c r="J52" s="78">
        <v>0</v>
      </c>
    </row>
    <row r="53" spans="3:10" x14ac:dyDescent="0.25">
      <c r="C53" s="257" t="s">
        <v>412</v>
      </c>
      <c r="D53" s="249"/>
      <c r="E53" s="78">
        <f>SUM(E55:E63)</f>
        <v>25742152.950000003</v>
      </c>
      <c r="F53" s="193">
        <f t="shared" ref="F53:J53" si="8">SUM(F55:F63)</f>
        <v>-15056479.59</v>
      </c>
      <c r="G53" s="193">
        <f t="shared" si="8"/>
        <v>10685673.360000001</v>
      </c>
      <c r="H53" s="193">
        <f t="shared" si="8"/>
        <v>6505832.2300000004</v>
      </c>
      <c r="I53" s="193">
        <f t="shared" si="8"/>
        <v>6505832.2300000004</v>
      </c>
      <c r="J53" s="193">
        <f t="shared" si="8"/>
        <v>4179841.1300000008</v>
      </c>
    </row>
    <row r="54" spans="3:10" x14ac:dyDescent="0.25">
      <c r="C54" s="257" t="s">
        <v>413</v>
      </c>
      <c r="D54" s="249"/>
      <c r="E54" s="78"/>
      <c r="F54" s="78"/>
      <c r="G54" s="78"/>
      <c r="H54" s="78"/>
      <c r="I54" s="78"/>
      <c r="J54" s="78"/>
    </row>
    <row r="55" spans="3:10" x14ac:dyDescent="0.25">
      <c r="C55" s="29"/>
      <c r="D55" s="31" t="s">
        <v>414</v>
      </c>
      <c r="E55" s="183">
        <v>9320028.2200000007</v>
      </c>
      <c r="F55" s="78">
        <v>-2156732.83</v>
      </c>
      <c r="G55" s="193">
        <f t="shared" ref="G55:G63" si="9">+E55+F55</f>
        <v>7163295.3900000006</v>
      </c>
      <c r="H55" s="78">
        <v>3136743.39</v>
      </c>
      <c r="I55" s="193">
        <v>3136743.39</v>
      </c>
      <c r="J55" s="144">
        <f t="shared" ref="J55:J56" si="10">+G55-H55</f>
        <v>4026552.0000000005</v>
      </c>
    </row>
    <row r="56" spans="3:10" x14ac:dyDescent="0.25">
      <c r="C56" s="29"/>
      <c r="D56" s="31" t="s">
        <v>415</v>
      </c>
      <c r="E56" s="78">
        <v>0</v>
      </c>
      <c r="F56" s="78">
        <v>0</v>
      </c>
      <c r="G56" s="193">
        <f t="shared" si="9"/>
        <v>0</v>
      </c>
      <c r="H56" s="78">
        <v>28734.74</v>
      </c>
      <c r="I56" s="193">
        <v>28734.74</v>
      </c>
      <c r="J56" s="167">
        <f t="shared" si="10"/>
        <v>-28734.74</v>
      </c>
    </row>
    <row r="57" spans="3:10" x14ac:dyDescent="0.25">
      <c r="C57" s="29"/>
      <c r="D57" s="31" t="s">
        <v>416</v>
      </c>
      <c r="E57" s="78">
        <v>0</v>
      </c>
      <c r="F57" s="78">
        <v>0</v>
      </c>
      <c r="G57" s="193">
        <f t="shared" si="9"/>
        <v>0</v>
      </c>
      <c r="H57" s="78">
        <v>0</v>
      </c>
      <c r="I57" s="78">
        <v>0</v>
      </c>
      <c r="J57" s="141">
        <f t="shared" ref="J57:J66" si="11">+G57-H57</f>
        <v>0</v>
      </c>
    </row>
    <row r="58" spans="3:10" x14ac:dyDescent="0.25">
      <c r="C58" s="29"/>
      <c r="D58" s="31" t="s">
        <v>417</v>
      </c>
      <c r="E58" s="78">
        <v>0</v>
      </c>
      <c r="F58" s="78">
        <v>0</v>
      </c>
      <c r="G58" s="193">
        <f t="shared" si="9"/>
        <v>0</v>
      </c>
      <c r="H58" s="78">
        <v>0</v>
      </c>
      <c r="I58" s="78">
        <v>0</v>
      </c>
      <c r="J58" s="141">
        <f t="shared" si="11"/>
        <v>0</v>
      </c>
    </row>
    <row r="59" spans="3:10" x14ac:dyDescent="0.25">
      <c r="C59" s="29"/>
      <c r="D59" s="31" t="s">
        <v>418</v>
      </c>
      <c r="E59" s="183">
        <v>25724.73</v>
      </c>
      <c r="F59" s="78">
        <v>-25724.73</v>
      </c>
      <c r="G59" s="193">
        <f t="shared" si="9"/>
        <v>0</v>
      </c>
      <c r="H59" s="78">
        <v>50740.13</v>
      </c>
      <c r="I59" s="78">
        <v>50740.13</v>
      </c>
      <c r="J59" s="141">
        <f t="shared" si="11"/>
        <v>-50740.13</v>
      </c>
    </row>
    <row r="60" spans="3:10" x14ac:dyDescent="0.25">
      <c r="C60" s="29"/>
      <c r="D60" s="31" t="s">
        <v>419</v>
      </c>
      <c r="E60" s="78">
        <v>15376400</v>
      </c>
      <c r="F60" s="78">
        <v>-15233786.029999999</v>
      </c>
      <c r="G60" s="193">
        <f t="shared" si="9"/>
        <v>142613.97000000067</v>
      </c>
      <c r="H60" s="78">
        <v>142613.97</v>
      </c>
      <c r="I60" s="172">
        <v>142613.97</v>
      </c>
      <c r="J60" s="172">
        <f t="shared" si="11"/>
        <v>6.6938810050487518E-10</v>
      </c>
    </row>
    <row r="61" spans="3:10" x14ac:dyDescent="0.25">
      <c r="C61" s="29"/>
      <c r="D61" s="31" t="s">
        <v>420</v>
      </c>
      <c r="E61" s="78">
        <v>1020000</v>
      </c>
      <c r="F61" s="78">
        <v>-1020000</v>
      </c>
      <c r="G61" s="193">
        <f t="shared" si="9"/>
        <v>0</v>
      </c>
      <c r="H61" s="78">
        <v>0</v>
      </c>
      <c r="I61" s="78">
        <v>0</v>
      </c>
      <c r="J61" s="141">
        <f t="shared" si="11"/>
        <v>0</v>
      </c>
    </row>
    <row r="62" spans="3:10" x14ac:dyDescent="0.25">
      <c r="C62" s="29"/>
      <c r="D62" s="31" t="s">
        <v>421</v>
      </c>
      <c r="E62" s="78">
        <v>0</v>
      </c>
      <c r="F62" s="78">
        <v>3379764</v>
      </c>
      <c r="G62" s="193">
        <f t="shared" si="9"/>
        <v>3379764</v>
      </c>
      <c r="H62" s="78">
        <v>3147000</v>
      </c>
      <c r="I62" s="193">
        <v>3147000</v>
      </c>
      <c r="J62" s="141">
        <f t="shared" si="11"/>
        <v>232764</v>
      </c>
    </row>
    <row r="63" spans="3:10" x14ac:dyDescent="0.25">
      <c r="C63" s="29"/>
      <c r="D63" s="31" t="s">
        <v>422</v>
      </c>
      <c r="E63" s="78">
        <v>0</v>
      </c>
      <c r="F63" s="78">
        <v>0</v>
      </c>
      <c r="G63" s="193">
        <f t="shared" si="9"/>
        <v>0</v>
      </c>
      <c r="H63" s="78">
        <v>0</v>
      </c>
      <c r="I63" s="78">
        <v>0</v>
      </c>
      <c r="J63" s="141">
        <f t="shared" si="11"/>
        <v>0</v>
      </c>
    </row>
    <row r="64" spans="3:10" x14ac:dyDescent="0.25">
      <c r="C64" s="257" t="s">
        <v>423</v>
      </c>
      <c r="D64" s="249"/>
      <c r="E64" s="78">
        <f>SUM(E65:E67)</f>
        <v>218827.68</v>
      </c>
      <c r="F64" s="78">
        <f t="shared" ref="F64:I64" si="12">SUM(F65:F67)</f>
        <v>2212138.2599999998</v>
      </c>
      <c r="G64" s="78">
        <f t="shared" si="12"/>
        <v>2430965.94</v>
      </c>
      <c r="H64" s="78">
        <f t="shared" si="12"/>
        <v>218827.68</v>
      </c>
      <c r="I64" s="78">
        <f t="shared" si="12"/>
        <v>218827.68</v>
      </c>
      <c r="J64" s="141">
        <f t="shared" si="11"/>
        <v>2212138.2599999998</v>
      </c>
    </row>
    <row r="65" spans="3:10" x14ac:dyDescent="0.25">
      <c r="C65" s="29"/>
      <c r="D65" s="31" t="s">
        <v>424</v>
      </c>
      <c r="E65" s="183">
        <v>218827.68</v>
      </c>
      <c r="F65" s="78">
        <v>2212138.2599999998</v>
      </c>
      <c r="G65" s="78">
        <f>+E65+F65</f>
        <v>2430965.94</v>
      </c>
      <c r="H65" s="78">
        <v>218827.68</v>
      </c>
      <c r="I65" s="78">
        <v>218827.68</v>
      </c>
      <c r="J65" s="141">
        <f t="shared" si="11"/>
        <v>2212138.2599999998</v>
      </c>
    </row>
    <row r="66" spans="3:10" x14ac:dyDescent="0.25">
      <c r="C66" s="29"/>
      <c r="D66" s="31" t="s">
        <v>425</v>
      </c>
      <c r="E66" s="78">
        <v>0</v>
      </c>
      <c r="F66" s="78">
        <v>0</v>
      </c>
      <c r="G66" s="78">
        <v>0</v>
      </c>
      <c r="H66" s="78">
        <v>0</v>
      </c>
      <c r="I66" s="78">
        <v>0</v>
      </c>
      <c r="J66" s="141">
        <f t="shared" si="11"/>
        <v>0</v>
      </c>
    </row>
    <row r="67" spans="3:10" x14ac:dyDescent="0.25">
      <c r="C67" s="29"/>
      <c r="D67" s="31" t="s">
        <v>426</v>
      </c>
      <c r="E67" s="78">
        <v>0</v>
      </c>
      <c r="F67" s="78">
        <v>0</v>
      </c>
      <c r="G67" s="78">
        <v>0</v>
      </c>
      <c r="H67" s="78">
        <v>0</v>
      </c>
      <c r="I67" s="78">
        <v>0</v>
      </c>
      <c r="J67" s="78">
        <v>0</v>
      </c>
    </row>
    <row r="68" spans="3:10" x14ac:dyDescent="0.25">
      <c r="C68" s="257" t="s">
        <v>427</v>
      </c>
      <c r="D68" s="249"/>
      <c r="E68" s="78">
        <f>SUM(E71:E77)</f>
        <v>0</v>
      </c>
      <c r="F68" s="78">
        <f t="shared" ref="F68:J68" si="13">SUM(F71:F77)</f>
        <v>0</v>
      </c>
      <c r="G68" s="78">
        <f t="shared" si="13"/>
        <v>0</v>
      </c>
      <c r="H68" s="78">
        <f t="shared" si="13"/>
        <v>0</v>
      </c>
      <c r="I68" s="78">
        <f t="shared" si="13"/>
        <v>0</v>
      </c>
      <c r="J68" s="78">
        <f t="shared" si="13"/>
        <v>0</v>
      </c>
    </row>
    <row r="69" spans="3:10" x14ac:dyDescent="0.25">
      <c r="C69" s="257" t="s">
        <v>428</v>
      </c>
      <c r="D69" s="249"/>
      <c r="E69" s="78"/>
      <c r="F69" s="78"/>
      <c r="G69" s="78"/>
      <c r="H69" s="78"/>
      <c r="I69" s="78"/>
      <c r="J69" s="78"/>
    </row>
    <row r="70" spans="3:10" x14ac:dyDescent="0.25">
      <c r="C70" s="29"/>
      <c r="D70" s="31" t="s">
        <v>429</v>
      </c>
      <c r="E70" s="78">
        <v>0</v>
      </c>
      <c r="F70" s="78">
        <v>0</v>
      </c>
      <c r="G70" s="78">
        <v>0</v>
      </c>
      <c r="H70" s="78">
        <v>0</v>
      </c>
      <c r="I70" s="78">
        <v>0</v>
      </c>
      <c r="J70" s="78">
        <v>0</v>
      </c>
    </row>
    <row r="71" spans="3:10" x14ac:dyDescent="0.25">
      <c r="C71" s="29"/>
      <c r="D71" s="31" t="s">
        <v>430</v>
      </c>
      <c r="E71" s="78">
        <v>0</v>
      </c>
      <c r="F71" s="78">
        <v>0</v>
      </c>
      <c r="G71" s="78">
        <v>0</v>
      </c>
      <c r="H71" s="78">
        <v>0</v>
      </c>
      <c r="I71" s="78">
        <v>0</v>
      </c>
      <c r="J71" s="78">
        <v>0</v>
      </c>
    </row>
    <row r="72" spans="3:10" x14ac:dyDescent="0.25">
      <c r="C72" s="29"/>
      <c r="D72" s="31" t="s">
        <v>431</v>
      </c>
      <c r="E72" s="78">
        <v>0</v>
      </c>
      <c r="F72" s="78">
        <v>0</v>
      </c>
      <c r="G72" s="78">
        <v>0</v>
      </c>
      <c r="H72" s="78">
        <v>0</v>
      </c>
      <c r="I72" s="78">
        <v>0</v>
      </c>
      <c r="J72" s="78">
        <v>0</v>
      </c>
    </row>
    <row r="73" spans="3:10" x14ac:dyDescent="0.25">
      <c r="C73" s="29"/>
      <c r="D73" s="31" t="s">
        <v>432</v>
      </c>
      <c r="E73" s="78">
        <v>0</v>
      </c>
      <c r="F73" s="78">
        <v>0</v>
      </c>
      <c r="G73" s="78">
        <v>0</v>
      </c>
      <c r="H73" s="78">
        <v>0</v>
      </c>
      <c r="I73" s="78">
        <v>0</v>
      </c>
      <c r="J73" s="78">
        <v>0</v>
      </c>
    </row>
    <row r="74" spans="3:10" x14ac:dyDescent="0.25">
      <c r="C74" s="29"/>
      <c r="D74" s="31" t="s">
        <v>433</v>
      </c>
      <c r="E74" s="78">
        <v>0</v>
      </c>
      <c r="F74" s="78">
        <v>0</v>
      </c>
      <c r="G74" s="78">
        <v>0</v>
      </c>
      <c r="H74" s="78">
        <v>0</v>
      </c>
      <c r="I74" s="78">
        <v>0</v>
      </c>
      <c r="J74" s="78">
        <v>0</v>
      </c>
    </row>
    <row r="75" spans="3:10" x14ac:dyDescent="0.25">
      <c r="C75" s="29"/>
      <c r="D75" s="31" t="s">
        <v>434</v>
      </c>
      <c r="E75" s="78">
        <v>0</v>
      </c>
      <c r="F75" s="78">
        <v>0</v>
      </c>
      <c r="G75" s="78">
        <v>0</v>
      </c>
      <c r="H75" s="78">
        <v>0</v>
      </c>
      <c r="I75" s="78">
        <v>0</v>
      </c>
      <c r="J75" s="78">
        <v>0</v>
      </c>
    </row>
    <row r="76" spans="3:10" x14ac:dyDescent="0.25">
      <c r="C76" s="29"/>
      <c r="D76" s="31" t="s">
        <v>435</v>
      </c>
      <c r="E76" s="78">
        <v>0</v>
      </c>
      <c r="F76" s="78">
        <v>0</v>
      </c>
      <c r="G76" s="78">
        <v>0</v>
      </c>
      <c r="H76" s="78">
        <v>0</v>
      </c>
      <c r="I76" s="78">
        <v>0</v>
      </c>
      <c r="J76" s="78">
        <v>0</v>
      </c>
    </row>
    <row r="77" spans="3:10" x14ac:dyDescent="0.25">
      <c r="C77" s="29"/>
      <c r="D77" s="31" t="s">
        <v>436</v>
      </c>
      <c r="E77" s="78">
        <v>0</v>
      </c>
      <c r="F77" s="78">
        <v>0</v>
      </c>
      <c r="G77" s="78">
        <v>0</v>
      </c>
      <c r="H77" s="78">
        <v>0</v>
      </c>
      <c r="I77" s="78">
        <v>0</v>
      </c>
      <c r="J77" s="78">
        <v>0</v>
      </c>
    </row>
    <row r="78" spans="3:10" x14ac:dyDescent="0.25">
      <c r="C78" s="257" t="s">
        <v>437</v>
      </c>
      <c r="D78" s="249"/>
      <c r="E78" s="78">
        <f>+E79+E80+E81</f>
        <v>0</v>
      </c>
      <c r="F78" s="78">
        <f t="shared" ref="F78:I78" si="14">+F79+F80+F81</f>
        <v>0</v>
      </c>
      <c r="G78" s="78">
        <v>0</v>
      </c>
      <c r="H78" s="78">
        <f t="shared" si="14"/>
        <v>0</v>
      </c>
      <c r="I78" s="78">
        <f t="shared" si="14"/>
        <v>0</v>
      </c>
      <c r="J78" s="78">
        <f>+G78</f>
        <v>0</v>
      </c>
    </row>
    <row r="79" spans="3:10" x14ac:dyDescent="0.25">
      <c r="C79" s="29"/>
      <c r="D79" s="31" t="s">
        <v>438</v>
      </c>
      <c r="E79" s="78">
        <v>0</v>
      </c>
      <c r="F79" s="78">
        <v>0</v>
      </c>
      <c r="G79" s="78">
        <v>0</v>
      </c>
      <c r="H79" s="78">
        <v>0</v>
      </c>
      <c r="I79" s="78">
        <v>0</v>
      </c>
      <c r="J79" s="78">
        <v>0</v>
      </c>
    </row>
    <row r="80" spans="3:10" x14ac:dyDescent="0.25">
      <c r="C80" s="29"/>
      <c r="D80" s="31" t="s">
        <v>439</v>
      </c>
      <c r="E80" s="78">
        <v>0</v>
      </c>
      <c r="F80" s="78">
        <v>0</v>
      </c>
      <c r="G80" s="78">
        <v>0</v>
      </c>
      <c r="H80" s="78">
        <v>0</v>
      </c>
      <c r="I80" s="78">
        <v>0</v>
      </c>
      <c r="J80" s="78">
        <v>0</v>
      </c>
    </row>
    <row r="81" spans="3:10" x14ac:dyDescent="0.25">
      <c r="C81" s="29"/>
      <c r="D81" s="31" t="s">
        <v>440</v>
      </c>
      <c r="E81" s="78">
        <v>0</v>
      </c>
      <c r="F81" s="78">
        <v>0</v>
      </c>
      <c r="G81" s="78">
        <v>0</v>
      </c>
      <c r="H81" s="78">
        <v>0</v>
      </c>
      <c r="I81" s="78">
        <v>0</v>
      </c>
      <c r="J81" s="78">
        <f>+G81</f>
        <v>0</v>
      </c>
    </row>
    <row r="82" spans="3:10" x14ac:dyDescent="0.25">
      <c r="C82" s="257" t="s">
        <v>441</v>
      </c>
      <c r="D82" s="249"/>
      <c r="E82" s="78">
        <f>SUM(E84:E89)</f>
        <v>0</v>
      </c>
      <c r="F82" s="78">
        <f>+F83</f>
        <v>12620236</v>
      </c>
      <c r="G82" s="193">
        <f t="shared" ref="G82:J82" si="15">+G83</f>
        <v>12620236</v>
      </c>
      <c r="H82" s="193">
        <f t="shared" si="15"/>
        <v>0</v>
      </c>
      <c r="I82" s="193">
        <f t="shared" si="15"/>
        <v>12620236</v>
      </c>
      <c r="J82" s="193">
        <f t="shared" si="15"/>
        <v>12620236</v>
      </c>
    </row>
    <row r="83" spans="3:10" x14ac:dyDescent="0.25">
      <c r="C83" s="29"/>
      <c r="D83" s="31" t="s">
        <v>442</v>
      </c>
      <c r="E83" s="78">
        <v>0</v>
      </c>
      <c r="F83" s="78">
        <v>12620236</v>
      </c>
      <c r="G83" s="193">
        <v>12620236</v>
      </c>
      <c r="H83" s="78">
        <v>0</v>
      </c>
      <c r="I83" s="193">
        <v>12620236</v>
      </c>
      <c r="J83" s="193">
        <v>12620236</v>
      </c>
    </row>
    <row r="84" spans="3:10" x14ac:dyDescent="0.25">
      <c r="C84" s="29"/>
      <c r="D84" s="31" t="s">
        <v>443</v>
      </c>
      <c r="E84" s="78">
        <v>0</v>
      </c>
      <c r="F84" s="78">
        <v>0</v>
      </c>
      <c r="G84" s="78">
        <v>0</v>
      </c>
      <c r="H84" s="78">
        <v>0</v>
      </c>
      <c r="I84" s="78">
        <v>0</v>
      </c>
      <c r="J84" s="78">
        <v>0</v>
      </c>
    </row>
    <row r="85" spans="3:10" x14ac:dyDescent="0.25">
      <c r="C85" s="29"/>
      <c r="D85" s="31" t="s">
        <v>444</v>
      </c>
      <c r="E85" s="78">
        <v>0</v>
      </c>
      <c r="F85" s="78">
        <v>0</v>
      </c>
      <c r="G85" s="78">
        <v>0</v>
      </c>
      <c r="H85" s="78">
        <v>0</v>
      </c>
      <c r="I85" s="78">
        <v>0</v>
      </c>
      <c r="J85" s="78">
        <v>0</v>
      </c>
    </row>
    <row r="86" spans="3:10" x14ac:dyDescent="0.25">
      <c r="C86" s="29"/>
      <c r="D86" s="31" t="s">
        <v>445</v>
      </c>
      <c r="E86" s="78">
        <v>0</v>
      </c>
      <c r="F86" s="78">
        <v>0</v>
      </c>
      <c r="G86" s="78">
        <v>0</v>
      </c>
      <c r="H86" s="78">
        <v>0</v>
      </c>
      <c r="I86" s="78">
        <v>0</v>
      </c>
      <c r="J86" s="78">
        <v>0</v>
      </c>
    </row>
    <row r="87" spans="3:10" x14ac:dyDescent="0.25">
      <c r="C87" s="29"/>
      <c r="D87" s="31" t="s">
        <v>446</v>
      </c>
      <c r="E87" s="78">
        <v>0</v>
      </c>
      <c r="F87" s="78">
        <v>0</v>
      </c>
      <c r="G87" s="78">
        <v>0</v>
      </c>
      <c r="H87" s="78">
        <v>0</v>
      </c>
      <c r="I87" s="78">
        <v>0</v>
      </c>
      <c r="J87" s="78">
        <v>0</v>
      </c>
    </row>
    <row r="88" spans="3:10" x14ac:dyDescent="0.25">
      <c r="C88" s="29"/>
      <c r="D88" s="31" t="s">
        <v>447</v>
      </c>
      <c r="E88" s="78">
        <v>0</v>
      </c>
      <c r="F88" s="78">
        <v>0</v>
      </c>
      <c r="G88" s="78">
        <v>0</v>
      </c>
      <c r="H88" s="78">
        <v>0</v>
      </c>
      <c r="I88" s="78">
        <v>0</v>
      </c>
      <c r="J88" s="78">
        <v>0</v>
      </c>
    </row>
    <row r="89" spans="3:10" x14ac:dyDescent="0.25">
      <c r="C89" s="29"/>
      <c r="D89" s="31" t="s">
        <v>448</v>
      </c>
      <c r="E89" s="78">
        <v>0</v>
      </c>
      <c r="F89" s="78">
        <v>0</v>
      </c>
      <c r="G89" s="78">
        <v>0</v>
      </c>
      <c r="H89" s="78">
        <v>0</v>
      </c>
      <c r="I89" s="78">
        <v>0</v>
      </c>
      <c r="J89" s="78">
        <v>0</v>
      </c>
    </row>
    <row r="90" spans="3:10" x14ac:dyDescent="0.25">
      <c r="C90" s="270"/>
      <c r="D90" s="271"/>
      <c r="E90" s="28" t="s">
        <v>532</v>
      </c>
      <c r="F90" s="27"/>
      <c r="G90" s="28"/>
      <c r="H90" s="27"/>
      <c r="I90" s="28"/>
      <c r="J90" s="32"/>
    </row>
  </sheetData>
  <mergeCells count="26">
    <mergeCell ref="C8:D10"/>
    <mergeCell ref="E8:I8"/>
    <mergeCell ref="G9:G10"/>
    <mergeCell ref="H9:H10"/>
    <mergeCell ref="I9:I10"/>
    <mergeCell ref="C3:J3"/>
    <mergeCell ref="C4:J4"/>
    <mergeCell ref="C5:J5"/>
    <mergeCell ref="C6:J6"/>
    <mergeCell ref="C7:J7"/>
    <mergeCell ref="C11:D11"/>
    <mergeCell ref="C12:D12"/>
    <mergeCell ref="C20:D20"/>
    <mergeCell ref="C21:C22"/>
    <mergeCell ref="C31:D31"/>
    <mergeCell ref="C42:D42"/>
    <mergeCell ref="C43:D43"/>
    <mergeCell ref="C36:C37"/>
    <mergeCell ref="C53:D53"/>
    <mergeCell ref="C54:D54"/>
    <mergeCell ref="C78:D78"/>
    <mergeCell ref="C82:D82"/>
    <mergeCell ref="C90:D90"/>
    <mergeCell ref="C64:D64"/>
    <mergeCell ref="C68:D68"/>
    <mergeCell ref="C69:D6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I64"/>
  <sheetViews>
    <sheetView workbookViewId="0">
      <selection activeCell="I51" sqref="I51:I54"/>
    </sheetView>
  </sheetViews>
  <sheetFormatPr baseColWidth="10" defaultRowHeight="15" x14ac:dyDescent="0.25"/>
  <cols>
    <col min="2" max="2" width="0" hidden="1" customWidth="1"/>
    <col min="3" max="3" width="35.140625" customWidth="1"/>
    <col min="4" max="4" width="13.28515625" bestFit="1" customWidth="1"/>
    <col min="5" max="5" width="14.140625" customWidth="1"/>
    <col min="6" max="8" width="13.28515625" bestFit="1" customWidth="1"/>
    <col min="9" max="9" width="14.42578125" customWidth="1"/>
  </cols>
  <sheetData>
    <row r="5" spans="3:9" ht="42" customHeight="1" x14ac:dyDescent="0.25">
      <c r="C5" s="272" t="s">
        <v>574</v>
      </c>
      <c r="D5" s="272"/>
      <c r="E5" s="272"/>
      <c r="F5" s="272"/>
      <c r="G5" s="272"/>
      <c r="H5" s="272"/>
      <c r="I5" s="272"/>
    </row>
    <row r="6" spans="3:9" ht="22.5" customHeight="1" x14ac:dyDescent="0.25">
      <c r="C6" s="273" t="s">
        <v>450</v>
      </c>
      <c r="D6" s="273"/>
      <c r="E6" s="273"/>
      <c r="F6" s="273"/>
      <c r="G6" s="273"/>
      <c r="H6" s="273"/>
      <c r="I6" s="273"/>
    </row>
    <row r="7" spans="3:9" x14ac:dyDescent="0.25">
      <c r="C7" s="235" t="s">
        <v>529</v>
      </c>
      <c r="D7" s="236"/>
      <c r="E7" s="236"/>
      <c r="F7" s="236"/>
      <c r="G7" s="236"/>
      <c r="H7" s="236"/>
      <c r="I7" s="237"/>
    </row>
    <row r="8" spans="3:9" x14ac:dyDescent="0.25">
      <c r="C8" s="238" t="s">
        <v>364</v>
      </c>
      <c r="D8" s="211"/>
      <c r="E8" s="211"/>
      <c r="F8" s="211"/>
      <c r="G8" s="211"/>
      <c r="H8" s="211"/>
      <c r="I8" s="239"/>
    </row>
    <row r="9" spans="3:9" x14ac:dyDescent="0.25">
      <c r="C9" s="238" t="s">
        <v>451</v>
      </c>
      <c r="D9" s="211"/>
      <c r="E9" s="211"/>
      <c r="F9" s="211"/>
      <c r="G9" s="211"/>
      <c r="H9" s="211"/>
      <c r="I9" s="239"/>
    </row>
    <row r="10" spans="3:9" x14ac:dyDescent="0.25">
      <c r="C10" s="240" t="s">
        <v>574</v>
      </c>
      <c r="D10" s="211"/>
      <c r="E10" s="211"/>
      <c r="F10" s="211"/>
      <c r="G10" s="211"/>
      <c r="H10" s="211"/>
      <c r="I10" s="239"/>
    </row>
    <row r="11" spans="3:9" x14ac:dyDescent="0.25">
      <c r="C11" s="274" t="s">
        <v>1</v>
      </c>
      <c r="D11" s="220"/>
      <c r="E11" s="220"/>
      <c r="F11" s="220"/>
      <c r="G11" s="220"/>
      <c r="H11" s="220"/>
      <c r="I11" s="275"/>
    </row>
    <row r="12" spans="3:9" x14ac:dyDescent="0.25">
      <c r="C12" s="221" t="s">
        <v>2</v>
      </c>
      <c r="D12" s="221" t="s">
        <v>366</v>
      </c>
      <c r="E12" s="221"/>
      <c r="F12" s="221"/>
      <c r="G12" s="221"/>
      <c r="H12" s="221"/>
      <c r="I12" s="221" t="s">
        <v>452</v>
      </c>
    </row>
    <row r="13" spans="3:9" x14ac:dyDescent="0.25">
      <c r="C13" s="211"/>
      <c r="D13" s="211" t="s">
        <v>228</v>
      </c>
      <c r="E13" s="159" t="s">
        <v>276</v>
      </c>
      <c r="F13" s="211" t="s">
        <v>278</v>
      </c>
      <c r="G13" s="211" t="s">
        <v>229</v>
      </c>
      <c r="H13" s="211" t="s">
        <v>231</v>
      </c>
      <c r="I13" s="211"/>
    </row>
    <row r="14" spans="3:9" x14ac:dyDescent="0.25">
      <c r="C14" s="220"/>
      <c r="D14" s="220"/>
      <c r="E14" s="163" t="s">
        <v>277</v>
      </c>
      <c r="F14" s="220"/>
      <c r="G14" s="220"/>
      <c r="H14" s="220"/>
      <c r="I14" s="220"/>
    </row>
    <row r="15" spans="3:9" x14ac:dyDescent="0.25">
      <c r="C15" s="190" t="s">
        <v>453</v>
      </c>
      <c r="D15" s="189">
        <f t="shared" ref="D15:I15" si="0">+D17</f>
        <v>298951368.45999998</v>
      </c>
      <c r="E15" s="157" t="e">
        <f t="shared" si="0"/>
        <v>#REF!</v>
      </c>
      <c r="F15" s="157">
        <f t="shared" si="0"/>
        <v>322517720.34999996</v>
      </c>
      <c r="G15" s="157" t="e">
        <f t="shared" si="0"/>
        <v>#REF!</v>
      </c>
      <c r="H15" s="157" t="e">
        <f t="shared" si="0"/>
        <v>#REF!</v>
      </c>
      <c r="I15" s="156" t="e">
        <f t="shared" si="0"/>
        <v>#REF!</v>
      </c>
    </row>
    <row r="16" spans="3:9" x14ac:dyDescent="0.25">
      <c r="C16" s="149"/>
      <c r="D16" s="86"/>
      <c r="E16" s="86"/>
      <c r="F16" s="86"/>
      <c r="G16" s="86"/>
      <c r="H16" s="86"/>
      <c r="I16" s="78"/>
    </row>
    <row r="17" spans="3:9" x14ac:dyDescent="0.25">
      <c r="C17" s="150" t="s">
        <v>568</v>
      </c>
      <c r="D17" s="86">
        <v>298951368.45999998</v>
      </c>
      <c r="E17" s="86" t="e">
        <f>+#REF!</f>
        <v>#REF!</v>
      </c>
      <c r="F17" s="86">
        <f>+'formato 6 a'!G11</f>
        <v>322517720.34999996</v>
      </c>
      <c r="G17" s="86" t="e">
        <f>+#REF!</f>
        <v>#REF!</v>
      </c>
      <c r="H17" s="86" t="e">
        <f>+#REF!</f>
        <v>#REF!</v>
      </c>
      <c r="I17" s="78" t="e">
        <f>+F17-G17</f>
        <v>#REF!</v>
      </c>
    </row>
    <row r="18" spans="3:9" s="148" customFormat="1" x14ac:dyDescent="0.25">
      <c r="C18" s="151" t="s">
        <v>529</v>
      </c>
      <c r="D18" s="152"/>
      <c r="E18" s="151"/>
      <c r="F18" s="152"/>
      <c r="G18" s="152"/>
      <c r="H18" s="152"/>
      <c r="I18" s="152"/>
    </row>
    <row r="19" spans="3:9" s="148" customFormat="1" x14ac:dyDescent="0.25">
      <c r="C19" s="151" t="s">
        <v>535</v>
      </c>
      <c r="D19" s="152">
        <v>12601180.76</v>
      </c>
      <c r="E19" s="169">
        <f t="shared" ref="E19:E24" si="1">+F19-D19</f>
        <v>0</v>
      </c>
      <c r="F19" s="152">
        <v>12601180.76</v>
      </c>
      <c r="G19" s="152">
        <v>6027310.9000000004</v>
      </c>
      <c r="H19" s="152">
        <v>6013995.6200000001</v>
      </c>
      <c r="I19" s="152">
        <f t="shared" ref="I19:I50" si="2">+F19-G19</f>
        <v>6573869.8599999994</v>
      </c>
    </row>
    <row r="20" spans="3:9" s="148" customFormat="1" x14ac:dyDescent="0.25">
      <c r="C20" s="151" t="s">
        <v>536</v>
      </c>
      <c r="D20" s="152">
        <v>17107398.73</v>
      </c>
      <c r="E20" s="169">
        <f t="shared" si="1"/>
        <v>0</v>
      </c>
      <c r="F20" s="152">
        <v>17107398.73</v>
      </c>
      <c r="G20" s="152">
        <v>7205337.2400000002</v>
      </c>
      <c r="H20" s="152">
        <v>7087504.46</v>
      </c>
      <c r="I20" s="152">
        <f t="shared" si="2"/>
        <v>9902061.4900000002</v>
      </c>
    </row>
    <row r="21" spans="3:9" s="148" customFormat="1" x14ac:dyDescent="0.25">
      <c r="C21" s="151" t="s">
        <v>537</v>
      </c>
      <c r="D21" s="152">
        <v>14635187.49</v>
      </c>
      <c r="E21" s="169">
        <f t="shared" si="1"/>
        <v>0</v>
      </c>
      <c r="F21" s="152">
        <v>14635187.49</v>
      </c>
      <c r="G21" s="152">
        <v>5607255.9800000004</v>
      </c>
      <c r="H21" s="152">
        <v>5485113.75</v>
      </c>
      <c r="I21" s="152">
        <f t="shared" si="2"/>
        <v>9027931.5099999998</v>
      </c>
    </row>
    <row r="22" spans="3:9" s="148" customFormat="1" x14ac:dyDescent="0.25">
      <c r="C22" s="151" t="s">
        <v>538</v>
      </c>
      <c r="D22" s="152">
        <v>0</v>
      </c>
      <c r="E22" s="152">
        <f t="shared" si="1"/>
        <v>0</v>
      </c>
      <c r="F22" s="152">
        <v>0</v>
      </c>
      <c r="G22" s="152">
        <v>0</v>
      </c>
      <c r="H22" s="152">
        <v>0</v>
      </c>
      <c r="I22" s="152">
        <f t="shared" si="2"/>
        <v>0</v>
      </c>
    </row>
    <row r="23" spans="3:9" s="148" customFormat="1" x14ac:dyDescent="0.25">
      <c r="C23" s="151" t="s">
        <v>539</v>
      </c>
      <c r="D23" s="152">
        <v>0</v>
      </c>
      <c r="E23" s="169">
        <f t="shared" si="1"/>
        <v>0</v>
      </c>
      <c r="F23" s="152">
        <v>0</v>
      </c>
      <c r="G23" s="152">
        <v>0</v>
      </c>
      <c r="H23" s="152">
        <v>0</v>
      </c>
      <c r="I23" s="152">
        <f t="shared" si="2"/>
        <v>0</v>
      </c>
    </row>
    <row r="24" spans="3:9" s="148" customFormat="1" x14ac:dyDescent="0.25">
      <c r="C24" s="151" t="s">
        <v>540</v>
      </c>
      <c r="D24" s="152">
        <v>12007361.92</v>
      </c>
      <c r="E24" s="169">
        <f t="shared" si="1"/>
        <v>0</v>
      </c>
      <c r="F24" s="152">
        <v>12007361.92</v>
      </c>
      <c r="G24" s="152">
        <v>5244345.51</v>
      </c>
      <c r="H24" s="152">
        <v>5020291.99</v>
      </c>
      <c r="I24" s="152">
        <f t="shared" si="2"/>
        <v>6763016.4100000001</v>
      </c>
    </row>
    <row r="25" spans="3:9" s="148" customFormat="1" ht="24" x14ac:dyDescent="0.25">
      <c r="C25" s="151" t="s">
        <v>541</v>
      </c>
      <c r="D25" s="152">
        <v>0</v>
      </c>
      <c r="E25" s="170">
        <v>0</v>
      </c>
      <c r="F25" s="152">
        <v>0</v>
      </c>
      <c r="G25" s="152">
        <v>0</v>
      </c>
      <c r="H25" s="152">
        <v>0</v>
      </c>
      <c r="I25" s="152">
        <f t="shared" si="2"/>
        <v>0</v>
      </c>
    </row>
    <row r="26" spans="3:9" s="148" customFormat="1" ht="24" x14ac:dyDescent="0.25">
      <c r="C26" s="151" t="s">
        <v>541</v>
      </c>
      <c r="D26" s="152">
        <v>0</v>
      </c>
      <c r="E26" s="169">
        <f>+F26-D26</f>
        <v>0</v>
      </c>
      <c r="F26" s="152">
        <v>0</v>
      </c>
      <c r="G26" s="152">
        <v>0</v>
      </c>
      <c r="H26" s="152">
        <v>0</v>
      </c>
      <c r="I26" s="152">
        <f t="shared" ref="I26" si="3">+F26-G26</f>
        <v>0</v>
      </c>
    </row>
    <row r="27" spans="3:9" s="148" customFormat="1" ht="36" x14ac:dyDescent="0.25">
      <c r="C27" s="151" t="s">
        <v>542</v>
      </c>
      <c r="D27" s="152">
        <v>3674763.85</v>
      </c>
      <c r="E27" s="169">
        <f t="shared" ref="E27:E37" si="4">+F27-D27</f>
        <v>0</v>
      </c>
      <c r="F27" s="152">
        <v>3674763.85</v>
      </c>
      <c r="G27" s="152">
        <v>1289920.8400000001</v>
      </c>
      <c r="H27" s="152">
        <v>1266726.0900000001</v>
      </c>
      <c r="I27" s="152">
        <f t="shared" si="2"/>
        <v>2384843.0099999998</v>
      </c>
    </row>
    <row r="28" spans="3:9" x14ac:dyDescent="0.25">
      <c r="C28" s="151" t="s">
        <v>543</v>
      </c>
      <c r="D28" s="152">
        <v>19619614.690000001</v>
      </c>
      <c r="E28" s="169">
        <f t="shared" si="4"/>
        <v>0</v>
      </c>
      <c r="F28" s="152">
        <v>19619614.690000001</v>
      </c>
      <c r="G28" s="152">
        <v>7555692.1100000003</v>
      </c>
      <c r="H28" s="152">
        <v>7476816.3200000003</v>
      </c>
      <c r="I28" s="152">
        <f t="shared" si="2"/>
        <v>12063922.580000002</v>
      </c>
    </row>
    <row r="29" spans="3:9" x14ac:dyDescent="0.25">
      <c r="C29" s="151" t="s">
        <v>544</v>
      </c>
      <c r="D29" s="152">
        <v>8911512</v>
      </c>
      <c r="E29" s="169">
        <v>-8587.81</v>
      </c>
      <c r="F29" s="152">
        <v>8902924.1899999995</v>
      </c>
      <c r="G29" s="152">
        <v>3328093.86</v>
      </c>
      <c r="H29" s="152">
        <v>3259427.54</v>
      </c>
      <c r="I29" s="152">
        <f t="shared" si="2"/>
        <v>5574830.3300000001</v>
      </c>
    </row>
    <row r="30" spans="3:9" x14ac:dyDescent="0.25">
      <c r="C30" s="151" t="s">
        <v>545</v>
      </c>
      <c r="D30" s="152">
        <v>7099025.0800000001</v>
      </c>
      <c r="E30" s="169">
        <f t="shared" si="4"/>
        <v>0</v>
      </c>
      <c r="F30" s="152">
        <v>7099025.0800000001</v>
      </c>
      <c r="G30" s="152">
        <v>3163120.88</v>
      </c>
      <c r="H30" s="152">
        <v>3097933.28</v>
      </c>
      <c r="I30" s="152">
        <f t="shared" si="2"/>
        <v>3935904.2</v>
      </c>
    </row>
    <row r="31" spans="3:9" ht="24" x14ac:dyDescent="0.25">
      <c r="C31" s="151" t="s">
        <v>546</v>
      </c>
      <c r="D31" s="152">
        <v>12483060.970000001</v>
      </c>
      <c r="E31" s="169">
        <f t="shared" si="4"/>
        <v>0</v>
      </c>
      <c r="F31" s="152">
        <v>12483060.970000001</v>
      </c>
      <c r="G31" s="152">
        <v>5743955.1600000001</v>
      </c>
      <c r="H31" s="152">
        <v>5663154.8200000003</v>
      </c>
      <c r="I31" s="152">
        <f t="shared" si="2"/>
        <v>6739105.8100000005</v>
      </c>
    </row>
    <row r="32" spans="3:9" x14ac:dyDescent="0.25">
      <c r="C32" s="151" t="s">
        <v>547</v>
      </c>
      <c r="D32" s="152">
        <v>59321751.759999998</v>
      </c>
      <c r="E32" s="169">
        <v>60888.42</v>
      </c>
      <c r="F32" s="152">
        <v>59382640.18</v>
      </c>
      <c r="G32" s="152">
        <v>17583486.690000001</v>
      </c>
      <c r="H32" s="152">
        <v>17404896.640000001</v>
      </c>
      <c r="I32" s="152">
        <f t="shared" si="2"/>
        <v>41799153.489999995</v>
      </c>
    </row>
    <row r="33" spans="3:9" x14ac:dyDescent="0.25">
      <c r="C33" s="151" t="s">
        <v>548</v>
      </c>
      <c r="D33" s="152">
        <v>5738382.5599999996</v>
      </c>
      <c r="E33" s="169">
        <f t="shared" si="4"/>
        <v>0</v>
      </c>
      <c r="F33" s="152">
        <v>5738382.5599999996</v>
      </c>
      <c r="G33" s="152">
        <v>2513180.2599999998</v>
      </c>
      <c r="H33" s="152">
        <v>2451486.61</v>
      </c>
      <c r="I33" s="152">
        <f t="shared" si="2"/>
        <v>3225202.3</v>
      </c>
    </row>
    <row r="34" spans="3:9" x14ac:dyDescent="0.25">
      <c r="C34" s="151" t="s">
        <v>549</v>
      </c>
      <c r="D34" s="152">
        <v>5950495.5099999998</v>
      </c>
      <c r="E34" s="169">
        <f t="shared" si="4"/>
        <v>0</v>
      </c>
      <c r="F34" s="152">
        <v>5950495.5099999998</v>
      </c>
      <c r="G34" s="152">
        <v>2268046.2999999998</v>
      </c>
      <c r="H34" s="152">
        <v>2239284.0299999998</v>
      </c>
      <c r="I34" s="152">
        <f t="shared" si="2"/>
        <v>3682449.21</v>
      </c>
    </row>
    <row r="35" spans="3:9" x14ac:dyDescent="0.25">
      <c r="C35" s="151" t="s">
        <v>550</v>
      </c>
      <c r="D35" s="152">
        <v>4487610.5999999996</v>
      </c>
      <c r="E35" s="169">
        <f t="shared" si="4"/>
        <v>0</v>
      </c>
      <c r="F35" s="152">
        <v>4487610.5999999996</v>
      </c>
      <c r="G35" s="152">
        <v>1603738.99</v>
      </c>
      <c r="H35" s="152">
        <v>1561199.96</v>
      </c>
      <c r="I35" s="152">
        <f t="shared" si="2"/>
        <v>2883871.6099999994</v>
      </c>
    </row>
    <row r="36" spans="3:9" x14ac:dyDescent="0.25">
      <c r="C36" s="151" t="s">
        <v>551</v>
      </c>
      <c r="D36" s="152">
        <v>12303246.050000001</v>
      </c>
      <c r="E36" s="169">
        <f t="shared" si="4"/>
        <v>0</v>
      </c>
      <c r="F36" s="152">
        <v>12303246.050000001</v>
      </c>
      <c r="G36" s="152">
        <v>3446669.46</v>
      </c>
      <c r="H36" s="152">
        <v>3381595.07</v>
      </c>
      <c r="I36" s="152">
        <f t="shared" si="2"/>
        <v>8856576.5899999999</v>
      </c>
    </row>
    <row r="37" spans="3:9" x14ac:dyDescent="0.25">
      <c r="C37" s="151" t="s">
        <v>552</v>
      </c>
      <c r="D37" s="152">
        <v>2186703.0499999998</v>
      </c>
      <c r="E37" s="169">
        <f t="shared" si="4"/>
        <v>0</v>
      </c>
      <c r="F37" s="152">
        <v>2186703.0499999998</v>
      </c>
      <c r="G37" s="152">
        <v>760822.67</v>
      </c>
      <c r="H37" s="152">
        <v>749857.23</v>
      </c>
      <c r="I37" s="152">
        <f t="shared" si="2"/>
        <v>1425880.38</v>
      </c>
    </row>
    <row r="38" spans="3:9" x14ac:dyDescent="0.25">
      <c r="C38" s="151" t="s">
        <v>553</v>
      </c>
      <c r="D38" s="152">
        <v>0</v>
      </c>
      <c r="E38" s="169">
        <f t="shared" ref="E38:E50" si="5">+F38-D38</f>
        <v>0</v>
      </c>
      <c r="F38" s="152">
        <v>0</v>
      </c>
      <c r="G38" s="152">
        <v>0</v>
      </c>
      <c r="H38" s="152">
        <v>0</v>
      </c>
      <c r="I38" s="152">
        <f t="shared" si="2"/>
        <v>0</v>
      </c>
    </row>
    <row r="39" spans="3:9" x14ac:dyDescent="0.25">
      <c r="C39" s="151" t="s">
        <v>554</v>
      </c>
      <c r="D39" s="152">
        <v>7190033.7000000002</v>
      </c>
      <c r="E39" s="169">
        <f t="shared" si="5"/>
        <v>0</v>
      </c>
      <c r="F39" s="152">
        <v>7190033.7000000002</v>
      </c>
      <c r="G39" s="152">
        <v>2881889.42</v>
      </c>
      <c r="H39" s="152">
        <v>2821720.99</v>
      </c>
      <c r="I39" s="152">
        <f t="shared" si="2"/>
        <v>4308144.28</v>
      </c>
    </row>
    <row r="40" spans="3:9" ht="24" x14ac:dyDescent="0.25">
      <c r="C40" s="151" t="s">
        <v>555</v>
      </c>
      <c r="D40" s="152">
        <v>0</v>
      </c>
      <c r="E40" s="169">
        <f t="shared" si="5"/>
        <v>0</v>
      </c>
      <c r="F40" s="152">
        <v>0</v>
      </c>
      <c r="G40" s="152">
        <v>0</v>
      </c>
      <c r="H40" s="152">
        <v>0</v>
      </c>
      <c r="I40" s="152">
        <f t="shared" si="2"/>
        <v>0</v>
      </c>
    </row>
    <row r="41" spans="3:9" x14ac:dyDescent="0.25">
      <c r="C41" s="151" t="s">
        <v>556</v>
      </c>
      <c r="D41" s="152">
        <v>2961479.79</v>
      </c>
      <c r="E41" s="169">
        <f t="shared" si="5"/>
        <v>0</v>
      </c>
      <c r="F41" s="152">
        <v>2961479.79</v>
      </c>
      <c r="G41" s="152">
        <v>760375.33</v>
      </c>
      <c r="H41" s="152">
        <v>739688.15</v>
      </c>
      <c r="I41" s="152">
        <f t="shared" si="2"/>
        <v>2201104.46</v>
      </c>
    </row>
    <row r="42" spans="3:9" x14ac:dyDescent="0.25">
      <c r="C42" s="151" t="s">
        <v>557</v>
      </c>
      <c r="D42" s="152">
        <v>1098561.23</v>
      </c>
      <c r="E42" s="169">
        <f t="shared" si="5"/>
        <v>0</v>
      </c>
      <c r="F42" s="152">
        <v>1098561.23</v>
      </c>
      <c r="G42" s="152">
        <v>361257.68</v>
      </c>
      <c r="H42" s="152">
        <v>348259.85</v>
      </c>
      <c r="I42" s="152">
        <f t="shared" si="2"/>
        <v>737303.55</v>
      </c>
    </row>
    <row r="43" spans="3:9" s="148" customFormat="1" ht="24" x14ac:dyDescent="0.25">
      <c r="C43" s="151" t="s">
        <v>558</v>
      </c>
      <c r="D43" s="176">
        <v>1051455.5</v>
      </c>
      <c r="E43" s="173">
        <f t="shared" ref="E43" si="6">+F43-D43</f>
        <v>0</v>
      </c>
      <c r="F43" s="176">
        <v>1051455.5</v>
      </c>
      <c r="G43" s="193">
        <v>433586.68</v>
      </c>
      <c r="H43" s="195">
        <v>424829.77</v>
      </c>
      <c r="I43" s="152">
        <f t="shared" ref="I43" si="7">+F43-G43</f>
        <v>617868.82000000007</v>
      </c>
    </row>
    <row r="44" spans="3:9" ht="24" x14ac:dyDescent="0.25">
      <c r="C44" s="151" t="s">
        <v>560</v>
      </c>
      <c r="D44" s="145">
        <v>270744</v>
      </c>
      <c r="E44" s="173">
        <f t="shared" si="5"/>
        <v>0</v>
      </c>
      <c r="F44" s="145">
        <v>270744</v>
      </c>
      <c r="G44" s="193">
        <v>0</v>
      </c>
      <c r="H44" s="195">
        <v>0</v>
      </c>
      <c r="I44" s="152">
        <f t="shared" si="2"/>
        <v>270744</v>
      </c>
    </row>
    <row r="45" spans="3:9" s="148" customFormat="1" ht="24" x14ac:dyDescent="0.25">
      <c r="C45" s="151" t="s">
        <v>562</v>
      </c>
      <c r="D45" s="185">
        <v>23724731.030000001</v>
      </c>
      <c r="E45" s="173">
        <f t="shared" si="5"/>
        <v>0</v>
      </c>
      <c r="F45" s="184">
        <v>23724731.030000001</v>
      </c>
      <c r="G45" s="193">
        <v>9091677.0399999991</v>
      </c>
      <c r="H45" s="184">
        <v>8889454.3699999992</v>
      </c>
      <c r="I45" s="152">
        <f t="shared" si="2"/>
        <v>14633053.990000002</v>
      </c>
    </row>
    <row r="46" spans="3:9" s="148" customFormat="1" x14ac:dyDescent="0.25">
      <c r="C46" s="151" t="s">
        <v>563</v>
      </c>
      <c r="D46" s="185">
        <v>16903839.48</v>
      </c>
      <c r="E46" s="173">
        <f t="shared" si="5"/>
        <v>0</v>
      </c>
      <c r="F46" s="184">
        <v>16903839.48</v>
      </c>
      <c r="G46" s="193">
        <v>6404231.8700000001</v>
      </c>
      <c r="H46" s="184">
        <v>6282363.5599999996</v>
      </c>
      <c r="I46" s="152">
        <f t="shared" si="2"/>
        <v>10499607.609999999</v>
      </c>
    </row>
    <row r="47" spans="3:9" s="148" customFormat="1" x14ac:dyDescent="0.25">
      <c r="C47" s="151" t="s">
        <v>564</v>
      </c>
      <c r="D47" s="185">
        <v>4938375.8099999996</v>
      </c>
      <c r="E47" s="173">
        <f t="shared" si="5"/>
        <v>0</v>
      </c>
      <c r="F47" s="184">
        <v>4938375.8099999996</v>
      </c>
      <c r="G47" s="193">
        <v>1789238.35</v>
      </c>
      <c r="H47" s="184">
        <v>1723036.56</v>
      </c>
      <c r="I47" s="152">
        <f t="shared" si="2"/>
        <v>3149137.4599999995</v>
      </c>
    </row>
    <row r="48" spans="3:9" s="148" customFormat="1" ht="24" x14ac:dyDescent="0.25">
      <c r="C48" s="151" t="s">
        <v>565</v>
      </c>
      <c r="D48" s="185">
        <v>909528.53</v>
      </c>
      <c r="E48" s="173">
        <f t="shared" si="5"/>
        <v>0</v>
      </c>
      <c r="F48" s="184">
        <v>909528.53</v>
      </c>
      <c r="G48" s="193">
        <v>395884.03</v>
      </c>
      <c r="H48" s="184">
        <v>381506.92</v>
      </c>
      <c r="I48" s="152">
        <f t="shared" si="2"/>
        <v>513644.5</v>
      </c>
    </row>
    <row r="49" spans="3:9" s="148" customFormat="1" ht="24" x14ac:dyDescent="0.25">
      <c r="C49" s="151" t="s">
        <v>566</v>
      </c>
      <c r="D49" s="185">
        <v>24245549.77</v>
      </c>
      <c r="E49" s="173">
        <f t="shared" si="5"/>
        <v>0</v>
      </c>
      <c r="F49" s="184">
        <v>24245549.77</v>
      </c>
      <c r="G49" s="193">
        <v>10819033.779999999</v>
      </c>
      <c r="H49" s="184">
        <v>10588748.27</v>
      </c>
      <c r="I49" s="152">
        <f t="shared" si="2"/>
        <v>13426515.99</v>
      </c>
    </row>
    <row r="50" spans="3:9" s="148" customFormat="1" x14ac:dyDescent="0.25">
      <c r="C50" s="151" t="s">
        <v>567</v>
      </c>
      <c r="D50" s="185">
        <v>17529774.600000001</v>
      </c>
      <c r="E50" s="173">
        <f t="shared" si="5"/>
        <v>0</v>
      </c>
      <c r="F50" s="184">
        <v>17529774.600000001</v>
      </c>
      <c r="G50" s="193">
        <v>7572475.6799999997</v>
      </c>
      <c r="H50" s="184">
        <v>7486216.3099999996</v>
      </c>
      <c r="I50" s="152">
        <f t="shared" si="2"/>
        <v>9957298.9200000018</v>
      </c>
    </row>
    <row r="51" spans="3:9" x14ac:dyDescent="0.25">
      <c r="C51" s="150"/>
      <c r="D51" s="90"/>
      <c r="E51" s="83"/>
      <c r="F51" s="84"/>
      <c r="G51" s="83"/>
      <c r="H51" s="84"/>
      <c r="I51" s="196"/>
    </row>
    <row r="52" spans="3:9" x14ac:dyDescent="0.25">
      <c r="C52" s="191" t="s">
        <v>461</v>
      </c>
      <c r="D52" s="86">
        <v>0</v>
      </c>
      <c r="E52" s="86">
        <f t="shared" ref="E52:H52" si="8">SUM(E54:E61)</f>
        <v>0</v>
      </c>
      <c r="F52" s="86">
        <f t="shared" si="8"/>
        <v>0</v>
      </c>
      <c r="G52" s="86">
        <f t="shared" si="8"/>
        <v>0</v>
      </c>
      <c r="H52" s="86">
        <f t="shared" si="8"/>
        <v>0</v>
      </c>
      <c r="I52" s="193">
        <f>+F52</f>
        <v>0</v>
      </c>
    </row>
    <row r="53" spans="3:9" x14ac:dyDescent="0.25">
      <c r="C53" s="191" t="s">
        <v>462</v>
      </c>
      <c r="D53" s="86"/>
      <c r="E53" s="86"/>
      <c r="F53" s="86"/>
      <c r="G53" s="86"/>
      <c r="H53" s="86"/>
      <c r="I53" s="193"/>
    </row>
    <row r="54" spans="3:9" x14ac:dyDescent="0.25">
      <c r="C54" s="150" t="s">
        <v>533</v>
      </c>
      <c r="D54" s="138">
        <v>0</v>
      </c>
      <c r="E54" s="138">
        <v>0</v>
      </c>
      <c r="F54" s="138">
        <v>0</v>
      </c>
      <c r="G54" s="138">
        <v>0</v>
      </c>
      <c r="H54" s="138">
        <v>0</v>
      </c>
      <c r="I54" s="193">
        <f>+F54</f>
        <v>0</v>
      </c>
    </row>
    <row r="55" spans="3:9" x14ac:dyDescent="0.25">
      <c r="C55" s="150" t="s">
        <v>454</v>
      </c>
      <c r="D55" s="86">
        <v>0</v>
      </c>
      <c r="E55" s="86">
        <v>0</v>
      </c>
      <c r="F55" s="86">
        <v>0</v>
      </c>
      <c r="G55" s="86">
        <v>0</v>
      </c>
      <c r="H55" s="86">
        <v>0</v>
      </c>
      <c r="I55" s="78">
        <v>0</v>
      </c>
    </row>
    <row r="56" spans="3:9" x14ac:dyDescent="0.25">
      <c r="C56" s="150" t="s">
        <v>455</v>
      </c>
      <c r="D56" s="86">
        <v>0</v>
      </c>
      <c r="E56" s="86">
        <v>0</v>
      </c>
      <c r="F56" s="86">
        <v>0</v>
      </c>
      <c r="G56" s="86">
        <v>0</v>
      </c>
      <c r="H56" s="86">
        <v>0</v>
      </c>
      <c r="I56" s="78">
        <v>0</v>
      </c>
    </row>
    <row r="57" spans="3:9" x14ac:dyDescent="0.25">
      <c r="C57" s="150" t="s">
        <v>456</v>
      </c>
      <c r="D57" s="86">
        <v>0</v>
      </c>
      <c r="E57" s="86">
        <v>0</v>
      </c>
      <c r="F57" s="86">
        <v>0</v>
      </c>
      <c r="G57" s="86">
        <v>0</v>
      </c>
      <c r="H57" s="86">
        <v>0</v>
      </c>
      <c r="I57" s="78">
        <v>0</v>
      </c>
    </row>
    <row r="58" spans="3:9" x14ac:dyDescent="0.25">
      <c r="C58" s="150" t="s">
        <v>457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78">
        <v>0</v>
      </c>
    </row>
    <row r="59" spans="3:9" x14ac:dyDescent="0.25">
      <c r="C59" s="150" t="s">
        <v>458</v>
      </c>
      <c r="D59" s="86">
        <v>0</v>
      </c>
      <c r="E59" s="86">
        <v>0</v>
      </c>
      <c r="F59" s="86">
        <v>0</v>
      </c>
      <c r="G59" s="86">
        <v>0</v>
      </c>
      <c r="H59" s="86">
        <v>0</v>
      </c>
      <c r="I59" s="78">
        <v>0</v>
      </c>
    </row>
    <row r="60" spans="3:9" x14ac:dyDescent="0.25">
      <c r="C60" s="150" t="s">
        <v>459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78">
        <v>0</v>
      </c>
    </row>
    <row r="61" spans="3:9" x14ac:dyDescent="0.25">
      <c r="C61" s="150" t="s">
        <v>460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  <c r="I61" s="78">
        <v>0</v>
      </c>
    </row>
    <row r="62" spans="3:9" x14ac:dyDescent="0.25">
      <c r="C62" s="186"/>
      <c r="D62" s="90"/>
      <c r="E62" s="83"/>
      <c r="F62" s="84"/>
      <c r="G62" s="83"/>
      <c r="H62" s="84"/>
      <c r="I62" s="83"/>
    </row>
    <row r="63" spans="3:9" x14ac:dyDescent="0.25">
      <c r="C63" s="149" t="s">
        <v>449</v>
      </c>
      <c r="D63" s="86">
        <v>298951368.45999998</v>
      </c>
      <c r="E63" s="86" t="e">
        <f t="shared" ref="E63:I63" si="9">+E15+E52</f>
        <v>#REF!</v>
      </c>
      <c r="F63" s="86">
        <f t="shared" si="9"/>
        <v>322517720.34999996</v>
      </c>
      <c r="G63" s="86" t="e">
        <f t="shared" si="9"/>
        <v>#REF!</v>
      </c>
      <c r="H63" s="86" t="e">
        <f t="shared" si="9"/>
        <v>#REF!</v>
      </c>
      <c r="I63" s="78" t="e">
        <f t="shared" si="9"/>
        <v>#REF!</v>
      </c>
    </row>
    <row r="64" spans="3:9" x14ac:dyDescent="0.25">
      <c r="C64" s="51"/>
      <c r="D64" s="95"/>
      <c r="E64" s="93"/>
      <c r="F64" s="94"/>
      <c r="G64" s="93"/>
      <c r="H64" s="94"/>
      <c r="I64" s="93"/>
    </row>
  </sheetData>
  <mergeCells count="14">
    <mergeCell ref="C5:I5"/>
    <mergeCell ref="C6:I6"/>
    <mergeCell ref="G13:G14"/>
    <mergeCell ref="H13:H14"/>
    <mergeCell ref="C7:I7"/>
    <mergeCell ref="C8:I8"/>
    <mergeCell ref="C9:I9"/>
    <mergeCell ref="C10:I10"/>
    <mergeCell ref="C11:I11"/>
    <mergeCell ref="C12:C14"/>
    <mergeCell ref="D12:H12"/>
    <mergeCell ref="I12:I14"/>
    <mergeCell ref="D13:D14"/>
    <mergeCell ref="F13:F14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scale="6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J102"/>
  <sheetViews>
    <sheetView workbookViewId="0">
      <selection activeCell="E118" sqref="E118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ht="22.5" customHeight="1" x14ac:dyDescent="0.25">
      <c r="C4" s="272" t="s">
        <v>463</v>
      </c>
      <c r="D4" s="272"/>
      <c r="E4" s="272"/>
      <c r="F4" s="272"/>
      <c r="G4" s="272"/>
      <c r="H4" s="272"/>
      <c r="I4" s="272"/>
      <c r="J4" s="272"/>
    </row>
    <row r="5" spans="3:10" ht="18.75" customHeight="1" x14ac:dyDescent="0.25">
      <c r="C5" s="277" t="s">
        <v>464</v>
      </c>
      <c r="D5" s="277"/>
      <c r="E5" s="277"/>
      <c r="F5" s="277"/>
      <c r="G5" s="277"/>
      <c r="H5" s="277"/>
      <c r="I5" s="277"/>
      <c r="J5" s="277"/>
    </row>
    <row r="6" spans="3:10" x14ac:dyDescent="0.25">
      <c r="C6" s="278" t="s">
        <v>529</v>
      </c>
      <c r="D6" s="279"/>
      <c r="E6" s="279"/>
      <c r="F6" s="279"/>
      <c r="G6" s="279"/>
      <c r="H6" s="279"/>
      <c r="I6" s="279"/>
      <c r="J6" s="280"/>
    </row>
    <row r="7" spans="3:10" x14ac:dyDescent="0.25">
      <c r="C7" s="281" t="s">
        <v>364</v>
      </c>
      <c r="D7" s="221"/>
      <c r="E7" s="221"/>
      <c r="F7" s="221"/>
      <c r="G7" s="221"/>
      <c r="H7" s="221"/>
      <c r="I7" s="221"/>
      <c r="J7" s="282"/>
    </row>
    <row r="8" spans="3:10" x14ac:dyDescent="0.25">
      <c r="C8" s="238" t="s">
        <v>465</v>
      </c>
      <c r="D8" s="211"/>
      <c r="E8" s="211"/>
      <c r="F8" s="211"/>
      <c r="G8" s="211"/>
      <c r="H8" s="211"/>
      <c r="I8" s="211"/>
      <c r="J8" s="239"/>
    </row>
    <row r="9" spans="3:10" x14ac:dyDescent="0.25">
      <c r="C9" s="240" t="s">
        <v>575</v>
      </c>
      <c r="D9" s="211"/>
      <c r="E9" s="211"/>
      <c r="F9" s="211"/>
      <c r="G9" s="211"/>
      <c r="H9" s="211"/>
      <c r="I9" s="211"/>
      <c r="J9" s="239"/>
    </row>
    <row r="10" spans="3:10" x14ac:dyDescent="0.25">
      <c r="C10" s="274" t="s">
        <v>1</v>
      </c>
      <c r="D10" s="220"/>
      <c r="E10" s="220"/>
      <c r="F10" s="220"/>
      <c r="G10" s="220"/>
      <c r="H10" s="220"/>
      <c r="I10" s="220"/>
      <c r="J10" s="275"/>
    </row>
    <row r="11" spans="3:10" x14ac:dyDescent="0.25">
      <c r="C11" s="221" t="s">
        <v>2</v>
      </c>
      <c r="D11" s="221"/>
      <c r="E11" s="221" t="s">
        <v>366</v>
      </c>
      <c r="F11" s="221"/>
      <c r="G11" s="221"/>
      <c r="H11" s="221"/>
      <c r="I11" s="221"/>
      <c r="J11" s="221" t="s">
        <v>452</v>
      </c>
    </row>
    <row r="12" spans="3:10" x14ac:dyDescent="0.25">
      <c r="C12" s="211"/>
      <c r="D12" s="211"/>
      <c r="E12" s="211" t="s">
        <v>228</v>
      </c>
      <c r="F12" s="159" t="s">
        <v>276</v>
      </c>
      <c r="G12" s="211" t="s">
        <v>278</v>
      </c>
      <c r="H12" s="211" t="s">
        <v>229</v>
      </c>
      <c r="I12" s="211" t="s">
        <v>231</v>
      </c>
      <c r="J12" s="211"/>
    </row>
    <row r="13" spans="3:10" x14ac:dyDescent="0.25">
      <c r="C13" s="220"/>
      <c r="D13" s="220"/>
      <c r="E13" s="220"/>
      <c r="F13" s="163" t="s">
        <v>277</v>
      </c>
      <c r="G13" s="220"/>
      <c r="H13" s="220"/>
      <c r="I13" s="220"/>
      <c r="J13" s="220"/>
    </row>
    <row r="14" spans="3:10" x14ac:dyDescent="0.25">
      <c r="C14" s="260"/>
      <c r="D14" s="261"/>
      <c r="E14" s="34"/>
      <c r="F14" s="146"/>
      <c r="G14" s="146"/>
      <c r="H14" s="38"/>
      <c r="I14" s="146"/>
      <c r="J14" s="146"/>
    </row>
    <row r="15" spans="3:10" x14ac:dyDescent="0.25">
      <c r="C15" s="256" t="s">
        <v>466</v>
      </c>
      <c r="D15" s="246"/>
      <c r="E15" s="34"/>
      <c r="F15" s="112"/>
      <c r="G15" s="112"/>
      <c r="H15" s="38"/>
      <c r="I15" s="112"/>
      <c r="J15" s="112"/>
    </row>
    <row r="16" spans="3:10" x14ac:dyDescent="0.25">
      <c r="C16" s="256" t="s">
        <v>467</v>
      </c>
      <c r="D16" s="246"/>
      <c r="E16" s="111">
        <f>SUM(E17:E24)</f>
        <v>298951368.45999998</v>
      </c>
      <c r="F16" s="107" t="e">
        <f t="shared" ref="F16:I16" si="0">SUM(F17:F24)</f>
        <v>#REF!</v>
      </c>
      <c r="G16" s="107">
        <f t="shared" si="0"/>
        <v>322517720.34999996</v>
      </c>
      <c r="H16" s="79" t="e">
        <f t="shared" si="0"/>
        <v>#REF!</v>
      </c>
      <c r="I16" s="107" t="e">
        <f t="shared" si="0"/>
        <v>#REF!</v>
      </c>
      <c r="J16" s="107" t="e">
        <f>+G16-H16</f>
        <v>#REF!</v>
      </c>
    </row>
    <row r="17" spans="3:10" x14ac:dyDescent="0.25">
      <c r="C17" s="30"/>
      <c r="D17" s="31" t="s">
        <v>468</v>
      </c>
      <c r="E17" s="111">
        <v>0</v>
      </c>
      <c r="F17" s="107">
        <v>0</v>
      </c>
      <c r="G17" s="107">
        <v>0</v>
      </c>
      <c r="H17" s="79">
        <v>0</v>
      </c>
      <c r="I17" s="107">
        <v>0</v>
      </c>
      <c r="J17" s="107">
        <v>0</v>
      </c>
    </row>
    <row r="18" spans="3:10" x14ac:dyDescent="0.25">
      <c r="C18" s="30"/>
      <c r="D18" s="31" t="s">
        <v>469</v>
      </c>
      <c r="E18" s="111">
        <f>+'formato 6b'!D17</f>
        <v>298951368.45999998</v>
      </c>
      <c r="F18" s="107" t="e">
        <f>+'formato 6b'!E17</f>
        <v>#REF!</v>
      </c>
      <c r="G18" s="107">
        <f>+'formato 6b'!F15</f>
        <v>322517720.34999996</v>
      </c>
      <c r="H18" s="79" t="e">
        <f>+'formato 6b'!G17</f>
        <v>#REF!</v>
      </c>
      <c r="I18" s="107" t="e">
        <f>+'formato 6b'!H17</f>
        <v>#REF!</v>
      </c>
      <c r="J18" s="107" t="e">
        <f>+G18-H18</f>
        <v>#REF!</v>
      </c>
    </row>
    <row r="19" spans="3:10" x14ac:dyDescent="0.25">
      <c r="C19" s="30"/>
      <c r="D19" s="31" t="s">
        <v>470</v>
      </c>
      <c r="E19" s="111">
        <v>0</v>
      </c>
      <c r="F19" s="107">
        <v>0</v>
      </c>
      <c r="G19" s="107">
        <v>0</v>
      </c>
      <c r="H19" s="79">
        <v>0</v>
      </c>
      <c r="I19" s="107">
        <v>0</v>
      </c>
      <c r="J19" s="107">
        <v>0</v>
      </c>
    </row>
    <row r="20" spans="3:10" x14ac:dyDescent="0.25">
      <c r="C20" s="30"/>
      <c r="D20" s="31" t="s">
        <v>471</v>
      </c>
      <c r="E20" s="111">
        <v>0</v>
      </c>
      <c r="F20" s="107">
        <v>0</v>
      </c>
      <c r="G20" s="107">
        <v>0</v>
      </c>
      <c r="H20" s="79">
        <v>0</v>
      </c>
      <c r="I20" s="107">
        <v>0</v>
      </c>
      <c r="J20" s="107">
        <v>0</v>
      </c>
    </row>
    <row r="21" spans="3:10" x14ac:dyDescent="0.25">
      <c r="C21" s="30"/>
      <c r="D21" s="31" t="s">
        <v>472</v>
      </c>
      <c r="E21" s="111">
        <v>0</v>
      </c>
      <c r="F21" s="107">
        <v>0</v>
      </c>
      <c r="G21" s="107">
        <v>0</v>
      </c>
      <c r="H21" s="79">
        <v>0</v>
      </c>
      <c r="I21" s="107">
        <v>0</v>
      </c>
      <c r="J21" s="107">
        <v>0</v>
      </c>
    </row>
    <row r="22" spans="3:10" x14ac:dyDescent="0.25">
      <c r="C22" s="30"/>
      <c r="D22" s="31" t="s">
        <v>473</v>
      </c>
      <c r="E22" s="111">
        <v>0</v>
      </c>
      <c r="F22" s="107">
        <v>0</v>
      </c>
      <c r="G22" s="107">
        <v>0</v>
      </c>
      <c r="H22" s="79">
        <v>0</v>
      </c>
      <c r="I22" s="107">
        <v>0</v>
      </c>
      <c r="J22" s="107">
        <v>0</v>
      </c>
    </row>
    <row r="23" spans="3:10" x14ac:dyDescent="0.25">
      <c r="C23" s="30"/>
      <c r="D23" s="31" t="s">
        <v>474</v>
      </c>
      <c r="E23" s="111">
        <v>0</v>
      </c>
      <c r="F23" s="107">
        <v>0</v>
      </c>
      <c r="G23" s="107">
        <v>0</v>
      </c>
      <c r="H23" s="79">
        <v>0</v>
      </c>
      <c r="I23" s="107">
        <v>0</v>
      </c>
      <c r="J23" s="107">
        <v>0</v>
      </c>
    </row>
    <row r="24" spans="3:10" x14ac:dyDescent="0.25">
      <c r="C24" s="30"/>
      <c r="D24" s="31" t="s">
        <v>475</v>
      </c>
      <c r="E24" s="111">
        <v>0</v>
      </c>
      <c r="F24" s="107">
        <v>0</v>
      </c>
      <c r="G24" s="107">
        <v>0</v>
      </c>
      <c r="H24" s="79">
        <v>0</v>
      </c>
      <c r="I24" s="107">
        <v>0</v>
      </c>
      <c r="J24" s="107">
        <v>0</v>
      </c>
    </row>
    <row r="25" spans="3:10" x14ac:dyDescent="0.25">
      <c r="C25" s="30"/>
      <c r="D25" s="31"/>
      <c r="E25" s="90"/>
      <c r="F25" s="83"/>
      <c r="G25" s="83"/>
      <c r="H25" s="84"/>
      <c r="I25" s="83"/>
      <c r="J25" s="83"/>
    </row>
    <row r="26" spans="3:10" x14ac:dyDescent="0.25">
      <c r="C26" s="256" t="s">
        <v>476</v>
      </c>
      <c r="D26" s="246"/>
      <c r="E26" s="111">
        <f>SUM(E28:E34)</f>
        <v>0</v>
      </c>
      <c r="F26" s="107">
        <f t="shared" ref="F26:J26" si="1">SUM(F28:F34)</f>
        <v>0</v>
      </c>
      <c r="G26" s="107">
        <f t="shared" si="1"/>
        <v>0</v>
      </c>
      <c r="H26" s="79">
        <f t="shared" si="1"/>
        <v>0</v>
      </c>
      <c r="I26" s="107">
        <f t="shared" si="1"/>
        <v>0</v>
      </c>
      <c r="J26" s="107">
        <f t="shared" si="1"/>
        <v>0</v>
      </c>
    </row>
    <row r="27" spans="3:10" x14ac:dyDescent="0.25">
      <c r="C27" s="30"/>
      <c r="D27" s="31" t="s">
        <v>477</v>
      </c>
      <c r="E27" s="111">
        <v>0</v>
      </c>
      <c r="F27" s="107">
        <v>0</v>
      </c>
      <c r="G27" s="107">
        <v>0</v>
      </c>
      <c r="H27" s="79">
        <v>0</v>
      </c>
      <c r="I27" s="107">
        <v>0</v>
      </c>
      <c r="J27" s="107">
        <v>0</v>
      </c>
    </row>
    <row r="28" spans="3:10" x14ac:dyDescent="0.25">
      <c r="C28" s="30"/>
      <c r="D28" s="31" t="s">
        <v>478</v>
      </c>
      <c r="E28" s="111">
        <v>0</v>
      </c>
      <c r="F28" s="107">
        <v>0</v>
      </c>
      <c r="G28" s="107">
        <v>0</v>
      </c>
      <c r="H28" s="79">
        <v>0</v>
      </c>
      <c r="I28" s="107">
        <v>0</v>
      </c>
      <c r="J28" s="107">
        <v>0</v>
      </c>
    </row>
    <row r="29" spans="3:10" x14ac:dyDescent="0.25">
      <c r="C29" s="30"/>
      <c r="D29" s="31" t="s">
        <v>479</v>
      </c>
      <c r="E29" s="111">
        <v>0</v>
      </c>
      <c r="F29" s="107">
        <v>0</v>
      </c>
      <c r="G29" s="107">
        <v>0</v>
      </c>
      <c r="H29" s="79">
        <v>0</v>
      </c>
      <c r="I29" s="107">
        <v>0</v>
      </c>
      <c r="J29" s="107">
        <v>0</v>
      </c>
    </row>
    <row r="30" spans="3:10" x14ac:dyDescent="0.25">
      <c r="C30" s="257"/>
      <c r="D30" s="31" t="s">
        <v>480</v>
      </c>
      <c r="E30" s="111">
        <v>0</v>
      </c>
      <c r="F30" s="107">
        <v>0</v>
      </c>
      <c r="G30" s="107">
        <v>0</v>
      </c>
      <c r="H30" s="79">
        <v>0</v>
      </c>
      <c r="I30" s="107">
        <v>0</v>
      </c>
      <c r="J30" s="107">
        <v>0</v>
      </c>
    </row>
    <row r="31" spans="3:10" x14ac:dyDescent="0.25">
      <c r="C31" s="257"/>
      <c r="D31" s="31" t="s">
        <v>481</v>
      </c>
      <c r="E31" s="111"/>
      <c r="F31" s="107"/>
      <c r="G31" s="107"/>
      <c r="H31" s="79"/>
      <c r="I31" s="107"/>
      <c r="J31" s="107"/>
    </row>
    <row r="32" spans="3:10" x14ac:dyDescent="0.25">
      <c r="C32" s="30"/>
      <c r="D32" s="31" t="s">
        <v>482</v>
      </c>
      <c r="E32" s="111">
        <v>0</v>
      </c>
      <c r="F32" s="107">
        <v>0</v>
      </c>
      <c r="G32" s="107">
        <v>0</v>
      </c>
      <c r="H32" s="79">
        <v>0</v>
      </c>
      <c r="I32" s="107">
        <v>0</v>
      </c>
      <c r="J32" s="107">
        <v>0</v>
      </c>
    </row>
    <row r="33" spans="3:10" x14ac:dyDescent="0.25">
      <c r="C33" s="30"/>
      <c r="D33" s="31" t="s">
        <v>483</v>
      </c>
      <c r="E33" s="111">
        <v>0</v>
      </c>
      <c r="F33" s="107">
        <v>0</v>
      </c>
      <c r="G33" s="107">
        <v>0</v>
      </c>
      <c r="H33" s="79">
        <v>0</v>
      </c>
      <c r="I33" s="107">
        <v>0</v>
      </c>
      <c r="J33" s="107">
        <v>0</v>
      </c>
    </row>
    <row r="34" spans="3:10" x14ac:dyDescent="0.25">
      <c r="C34" s="30"/>
      <c r="D34" s="31" t="s">
        <v>484</v>
      </c>
      <c r="E34" s="111">
        <v>0</v>
      </c>
      <c r="F34" s="107">
        <v>0</v>
      </c>
      <c r="G34" s="107">
        <v>0</v>
      </c>
      <c r="H34" s="79">
        <v>0</v>
      </c>
      <c r="I34" s="107">
        <v>0</v>
      </c>
      <c r="J34" s="107">
        <v>0</v>
      </c>
    </row>
    <row r="35" spans="3:10" x14ac:dyDescent="0.25">
      <c r="C35" s="30"/>
      <c r="D35" s="31"/>
      <c r="E35" s="90"/>
      <c r="F35" s="83"/>
      <c r="G35" s="83"/>
      <c r="H35" s="84"/>
      <c r="I35" s="83"/>
      <c r="J35" s="83"/>
    </row>
    <row r="36" spans="3:10" x14ac:dyDescent="0.25">
      <c r="C36" s="256" t="s">
        <v>485</v>
      </c>
      <c r="D36" s="246"/>
      <c r="E36" s="111">
        <f>SUM(E38:E47)</f>
        <v>0</v>
      </c>
      <c r="F36" s="107">
        <f t="shared" ref="F36:J36" si="2">SUM(F38:F47)</f>
        <v>0</v>
      </c>
      <c r="G36" s="107">
        <f t="shared" si="2"/>
        <v>0</v>
      </c>
      <c r="H36" s="108">
        <f t="shared" si="2"/>
        <v>0</v>
      </c>
      <c r="I36" s="107">
        <f t="shared" si="2"/>
        <v>0</v>
      </c>
      <c r="J36" s="107">
        <f t="shared" si="2"/>
        <v>0</v>
      </c>
    </row>
    <row r="37" spans="3:10" x14ac:dyDescent="0.25">
      <c r="C37" s="256" t="s">
        <v>486</v>
      </c>
      <c r="D37" s="246"/>
      <c r="E37" s="111"/>
      <c r="F37" s="107"/>
      <c r="G37" s="107"/>
      <c r="H37" s="108"/>
      <c r="I37" s="107"/>
      <c r="J37" s="107"/>
    </row>
    <row r="38" spans="3:10" x14ac:dyDescent="0.25">
      <c r="C38" s="257"/>
      <c r="D38" s="31" t="s">
        <v>487</v>
      </c>
      <c r="E38" s="111">
        <v>0</v>
      </c>
      <c r="F38" s="107">
        <v>0</v>
      </c>
      <c r="G38" s="107">
        <v>0</v>
      </c>
      <c r="H38" s="108">
        <v>0</v>
      </c>
      <c r="I38" s="107">
        <v>0</v>
      </c>
      <c r="J38" s="107">
        <v>0</v>
      </c>
    </row>
    <row r="39" spans="3:10" x14ac:dyDescent="0.25">
      <c r="C39" s="257"/>
      <c r="D39" s="31" t="s">
        <v>488</v>
      </c>
      <c r="E39" s="111"/>
      <c r="F39" s="107"/>
      <c r="G39" s="107"/>
      <c r="H39" s="108"/>
      <c r="I39" s="107"/>
      <c r="J39" s="107"/>
    </row>
    <row r="40" spans="3:10" x14ac:dyDescent="0.25">
      <c r="C40" s="30"/>
      <c r="D40" s="31" t="s">
        <v>489</v>
      </c>
      <c r="E40" s="111">
        <v>0</v>
      </c>
      <c r="F40" s="107">
        <v>0</v>
      </c>
      <c r="G40" s="107">
        <v>0</v>
      </c>
      <c r="H40" s="108">
        <v>0</v>
      </c>
      <c r="I40" s="107">
        <v>0</v>
      </c>
      <c r="J40" s="107">
        <v>0</v>
      </c>
    </row>
    <row r="41" spans="3:10" x14ac:dyDescent="0.25">
      <c r="C41" s="30"/>
      <c r="D41" s="31" t="s">
        <v>490</v>
      </c>
      <c r="E41" s="111">
        <v>0</v>
      </c>
      <c r="F41" s="107">
        <v>0</v>
      </c>
      <c r="G41" s="107">
        <v>0</v>
      </c>
      <c r="H41" s="108">
        <v>0</v>
      </c>
      <c r="I41" s="107">
        <v>0</v>
      </c>
      <c r="J41" s="107">
        <v>0</v>
      </c>
    </row>
    <row r="42" spans="3:10" x14ac:dyDescent="0.25">
      <c r="C42" s="30"/>
      <c r="D42" s="31" t="s">
        <v>491</v>
      </c>
      <c r="E42" s="111">
        <v>0</v>
      </c>
      <c r="F42" s="107">
        <v>0</v>
      </c>
      <c r="G42" s="107">
        <v>0</v>
      </c>
      <c r="H42" s="108">
        <v>0</v>
      </c>
      <c r="I42" s="107">
        <v>0</v>
      </c>
      <c r="J42" s="107">
        <v>0</v>
      </c>
    </row>
    <row r="43" spans="3:10" x14ac:dyDescent="0.25">
      <c r="C43" s="30"/>
      <c r="D43" s="31" t="s">
        <v>492</v>
      </c>
      <c r="E43" s="111">
        <v>0</v>
      </c>
      <c r="F43" s="107">
        <v>0</v>
      </c>
      <c r="G43" s="107">
        <v>0</v>
      </c>
      <c r="H43" s="108">
        <v>0</v>
      </c>
      <c r="I43" s="107">
        <v>0</v>
      </c>
      <c r="J43" s="107">
        <v>0</v>
      </c>
    </row>
    <row r="44" spans="3:10" x14ac:dyDescent="0.25">
      <c r="C44" s="30"/>
      <c r="D44" s="31" t="s">
        <v>493</v>
      </c>
      <c r="E44" s="111">
        <v>0</v>
      </c>
      <c r="F44" s="107">
        <v>0</v>
      </c>
      <c r="G44" s="107">
        <v>0</v>
      </c>
      <c r="H44" s="108">
        <v>0</v>
      </c>
      <c r="I44" s="107">
        <v>0</v>
      </c>
      <c r="J44" s="107">
        <v>0</v>
      </c>
    </row>
    <row r="45" spans="3:10" x14ac:dyDescent="0.25">
      <c r="C45" s="30"/>
      <c r="D45" s="31" t="s">
        <v>494</v>
      </c>
      <c r="E45" s="111">
        <v>0</v>
      </c>
      <c r="F45" s="107">
        <v>0</v>
      </c>
      <c r="G45" s="107">
        <v>0</v>
      </c>
      <c r="H45" s="108">
        <v>0</v>
      </c>
      <c r="I45" s="107">
        <v>0</v>
      </c>
      <c r="J45" s="107">
        <v>0</v>
      </c>
    </row>
    <row r="46" spans="3:10" x14ac:dyDescent="0.25">
      <c r="C46" s="30"/>
      <c r="D46" s="31" t="s">
        <v>495</v>
      </c>
      <c r="E46" s="111">
        <v>0</v>
      </c>
      <c r="F46" s="107">
        <v>0</v>
      </c>
      <c r="G46" s="107">
        <v>0</v>
      </c>
      <c r="H46" s="108">
        <v>0</v>
      </c>
      <c r="I46" s="107">
        <v>0</v>
      </c>
      <c r="J46" s="107">
        <v>0</v>
      </c>
    </row>
    <row r="47" spans="3:10" x14ac:dyDescent="0.25">
      <c r="C47" s="30"/>
      <c r="D47" s="31" t="s">
        <v>496</v>
      </c>
      <c r="E47" s="111">
        <v>0</v>
      </c>
      <c r="F47" s="107">
        <v>0</v>
      </c>
      <c r="G47" s="107">
        <v>0</v>
      </c>
      <c r="H47" s="108">
        <v>0</v>
      </c>
      <c r="I47" s="107">
        <v>0</v>
      </c>
      <c r="J47" s="107">
        <v>0</v>
      </c>
    </row>
    <row r="48" spans="3:10" x14ac:dyDescent="0.25">
      <c r="C48" s="105"/>
      <c r="D48" s="106"/>
      <c r="E48" s="108"/>
      <c r="F48" s="107"/>
      <c r="G48" s="107"/>
      <c r="H48" s="108"/>
      <c r="I48" s="107"/>
      <c r="J48" s="107"/>
    </row>
    <row r="49" spans="3:10" x14ac:dyDescent="0.25">
      <c r="C49" s="256" t="s">
        <v>497</v>
      </c>
      <c r="D49" s="276"/>
      <c r="E49" s="108">
        <f>SUM(E51:E56)</f>
        <v>0</v>
      </c>
      <c r="F49" s="107">
        <f t="shared" ref="F49:J49" si="3">SUM(F51:F56)</f>
        <v>0</v>
      </c>
      <c r="G49" s="107">
        <f t="shared" si="3"/>
        <v>0</v>
      </c>
      <c r="H49" s="108">
        <f t="shared" si="3"/>
        <v>0</v>
      </c>
      <c r="I49" s="107">
        <f t="shared" si="3"/>
        <v>0</v>
      </c>
      <c r="J49" s="107">
        <f t="shared" si="3"/>
        <v>0</v>
      </c>
    </row>
    <row r="50" spans="3:10" x14ac:dyDescent="0.25">
      <c r="C50" s="256" t="s">
        <v>498</v>
      </c>
      <c r="D50" s="276"/>
      <c r="E50" s="108"/>
      <c r="F50" s="107"/>
      <c r="G50" s="107"/>
      <c r="H50" s="108"/>
      <c r="I50" s="107"/>
      <c r="J50" s="107"/>
    </row>
    <row r="51" spans="3:10" x14ac:dyDescent="0.25">
      <c r="C51" s="257"/>
      <c r="D51" s="62" t="s">
        <v>499</v>
      </c>
      <c r="E51" s="108">
        <v>0</v>
      </c>
      <c r="F51" s="107">
        <v>0</v>
      </c>
      <c r="G51" s="107">
        <v>0</v>
      </c>
      <c r="H51" s="108">
        <v>0</v>
      </c>
      <c r="I51" s="107">
        <v>0</v>
      </c>
      <c r="J51" s="107">
        <v>0</v>
      </c>
    </row>
    <row r="52" spans="3:10" x14ac:dyDescent="0.25">
      <c r="C52" s="257"/>
      <c r="D52" s="62" t="s">
        <v>500</v>
      </c>
      <c r="E52" s="108"/>
      <c r="F52" s="107"/>
      <c r="G52" s="107"/>
      <c r="H52" s="108"/>
      <c r="I52" s="107"/>
      <c r="J52" s="107"/>
    </row>
    <row r="53" spans="3:10" x14ac:dyDescent="0.25">
      <c r="C53" s="257"/>
      <c r="D53" s="62" t="s">
        <v>501</v>
      </c>
      <c r="E53" s="108">
        <v>0</v>
      </c>
      <c r="F53" s="107">
        <v>0</v>
      </c>
      <c r="G53" s="107">
        <v>0</v>
      </c>
      <c r="H53" s="108">
        <v>0</v>
      </c>
      <c r="I53" s="107">
        <v>0</v>
      </c>
      <c r="J53" s="107">
        <v>0</v>
      </c>
    </row>
    <row r="54" spans="3:10" x14ac:dyDescent="0.25">
      <c r="C54" s="257"/>
      <c r="D54" s="62" t="s">
        <v>502</v>
      </c>
      <c r="E54" s="108"/>
      <c r="F54" s="107"/>
      <c r="G54" s="107"/>
      <c r="H54" s="108"/>
      <c r="I54" s="107"/>
      <c r="J54" s="107"/>
    </row>
    <row r="55" spans="3:10" x14ac:dyDescent="0.25">
      <c r="C55" s="105"/>
      <c r="D55" s="62" t="s">
        <v>503</v>
      </c>
      <c r="E55" s="108">
        <v>0</v>
      </c>
      <c r="F55" s="107">
        <v>0</v>
      </c>
      <c r="G55" s="107">
        <v>0</v>
      </c>
      <c r="H55" s="108">
        <v>0</v>
      </c>
      <c r="I55" s="107">
        <v>0</v>
      </c>
      <c r="J55" s="107">
        <v>0</v>
      </c>
    </row>
    <row r="56" spans="3:10" x14ac:dyDescent="0.25">
      <c r="C56" s="105"/>
      <c r="D56" s="62" t="s">
        <v>504</v>
      </c>
      <c r="E56" s="108">
        <v>0</v>
      </c>
      <c r="F56" s="107">
        <v>0</v>
      </c>
      <c r="G56" s="107">
        <v>0</v>
      </c>
      <c r="H56" s="108">
        <v>0</v>
      </c>
      <c r="I56" s="107">
        <v>0</v>
      </c>
      <c r="J56" s="107">
        <v>0</v>
      </c>
    </row>
    <row r="57" spans="3:10" x14ac:dyDescent="0.25">
      <c r="C57" s="105"/>
      <c r="D57" s="62"/>
      <c r="E57" s="84"/>
      <c r="F57" s="83"/>
      <c r="G57" s="83"/>
      <c r="H57" s="84"/>
      <c r="I57" s="83"/>
      <c r="J57" s="83"/>
    </row>
    <row r="58" spans="3:10" x14ac:dyDescent="0.25">
      <c r="C58" s="256" t="s">
        <v>505</v>
      </c>
      <c r="D58" s="276"/>
      <c r="E58" s="108">
        <f>SUM(E60:E67)</f>
        <v>0</v>
      </c>
      <c r="F58" s="107">
        <f t="shared" ref="F58:J58" si="4">SUM(F60:F67)</f>
        <v>0</v>
      </c>
      <c r="G58" s="107">
        <v>0</v>
      </c>
      <c r="H58" s="108">
        <f t="shared" si="4"/>
        <v>0</v>
      </c>
      <c r="I58" s="107">
        <f t="shared" si="4"/>
        <v>0</v>
      </c>
      <c r="J58" s="107">
        <f t="shared" si="4"/>
        <v>0</v>
      </c>
    </row>
    <row r="59" spans="3:10" x14ac:dyDescent="0.25">
      <c r="C59" s="256" t="s">
        <v>467</v>
      </c>
      <c r="D59" s="276"/>
      <c r="E59" s="108">
        <f>SUM(E61:E67)</f>
        <v>0</v>
      </c>
      <c r="F59" s="107">
        <f t="shared" ref="F59:I59" si="5">SUM(F61:F67)</f>
        <v>0</v>
      </c>
      <c r="G59" s="107">
        <v>0</v>
      </c>
      <c r="H59" s="108">
        <f t="shared" si="5"/>
        <v>0</v>
      </c>
      <c r="I59" s="107">
        <f t="shared" si="5"/>
        <v>0</v>
      </c>
      <c r="J59" s="107">
        <f>+G59</f>
        <v>0</v>
      </c>
    </row>
    <row r="60" spans="3:10" x14ac:dyDescent="0.25">
      <c r="C60" s="105"/>
      <c r="D60" s="62" t="s">
        <v>468</v>
      </c>
      <c r="E60" s="137">
        <v>0</v>
      </c>
      <c r="F60" s="137">
        <v>0</v>
      </c>
      <c r="G60" s="137">
        <v>0</v>
      </c>
      <c r="H60" s="137">
        <v>0</v>
      </c>
      <c r="I60" s="137">
        <v>0</v>
      </c>
      <c r="J60" s="137">
        <v>0</v>
      </c>
    </row>
    <row r="61" spans="3:10" x14ac:dyDescent="0.25">
      <c r="C61" s="105"/>
      <c r="D61" s="62" t="s">
        <v>469</v>
      </c>
      <c r="E61" s="108">
        <v>0</v>
      </c>
      <c r="F61" s="107">
        <v>0</v>
      </c>
      <c r="G61" s="136">
        <v>0</v>
      </c>
      <c r="H61" s="108">
        <v>0</v>
      </c>
      <c r="I61" s="107">
        <v>0</v>
      </c>
      <c r="J61" s="107">
        <f>+G61</f>
        <v>0</v>
      </c>
    </row>
    <row r="62" spans="3:10" x14ac:dyDescent="0.25">
      <c r="C62" s="105"/>
      <c r="D62" s="62" t="s">
        <v>470</v>
      </c>
      <c r="E62" s="108">
        <v>0</v>
      </c>
      <c r="F62" s="107">
        <v>0</v>
      </c>
      <c r="G62" s="107">
        <v>0</v>
      </c>
      <c r="H62" s="108">
        <v>0</v>
      </c>
      <c r="I62" s="107">
        <v>0</v>
      </c>
      <c r="J62" s="107">
        <v>0</v>
      </c>
    </row>
    <row r="63" spans="3:10" x14ac:dyDescent="0.25">
      <c r="C63" s="105"/>
      <c r="D63" s="62" t="s">
        <v>471</v>
      </c>
      <c r="E63" s="108">
        <v>0</v>
      </c>
      <c r="F63" s="107">
        <v>0</v>
      </c>
      <c r="G63" s="107">
        <v>0</v>
      </c>
      <c r="H63" s="108">
        <v>0</v>
      </c>
      <c r="I63" s="107">
        <v>0</v>
      </c>
      <c r="J63" s="107">
        <v>0</v>
      </c>
    </row>
    <row r="64" spans="3:10" x14ac:dyDescent="0.25">
      <c r="C64" s="105"/>
      <c r="D64" s="62" t="s">
        <v>472</v>
      </c>
      <c r="E64" s="108">
        <v>0</v>
      </c>
      <c r="F64" s="107">
        <v>0</v>
      </c>
      <c r="G64" s="107">
        <v>0</v>
      </c>
      <c r="H64" s="108">
        <v>0</v>
      </c>
      <c r="I64" s="107">
        <v>0</v>
      </c>
      <c r="J64" s="107">
        <v>0</v>
      </c>
    </row>
    <row r="65" spans="3:10" x14ac:dyDescent="0.25">
      <c r="C65" s="105"/>
      <c r="D65" s="62" t="s">
        <v>473</v>
      </c>
      <c r="E65" s="108">
        <v>0</v>
      </c>
      <c r="F65" s="107">
        <v>0</v>
      </c>
      <c r="G65" s="107">
        <v>0</v>
      </c>
      <c r="H65" s="108">
        <v>0</v>
      </c>
      <c r="I65" s="107">
        <v>0</v>
      </c>
      <c r="J65" s="107">
        <v>0</v>
      </c>
    </row>
    <row r="66" spans="3:10" x14ac:dyDescent="0.25">
      <c r="C66" s="105"/>
      <c r="D66" s="62" t="s">
        <v>474</v>
      </c>
      <c r="E66" s="108">
        <v>0</v>
      </c>
      <c r="F66" s="107">
        <v>0</v>
      </c>
      <c r="G66" s="107">
        <v>0</v>
      </c>
      <c r="H66" s="108">
        <v>0</v>
      </c>
      <c r="I66" s="107">
        <v>0</v>
      </c>
      <c r="J66" s="107">
        <v>0</v>
      </c>
    </row>
    <row r="67" spans="3:10" x14ac:dyDescent="0.25">
      <c r="C67" s="105"/>
      <c r="D67" s="62" t="s">
        <v>475</v>
      </c>
      <c r="E67" s="108">
        <v>0</v>
      </c>
      <c r="F67" s="107">
        <v>0</v>
      </c>
      <c r="G67" s="107">
        <v>0</v>
      </c>
      <c r="H67" s="108">
        <v>0</v>
      </c>
      <c r="I67" s="107">
        <v>0</v>
      </c>
      <c r="J67" s="107">
        <v>0</v>
      </c>
    </row>
    <row r="68" spans="3:10" x14ac:dyDescent="0.25">
      <c r="C68" s="105"/>
      <c r="D68" s="62"/>
      <c r="E68" s="84"/>
      <c r="F68" s="83"/>
      <c r="G68" s="83"/>
      <c r="H68" s="84"/>
      <c r="I68" s="83"/>
      <c r="J68" s="83"/>
    </row>
    <row r="69" spans="3:10" x14ac:dyDescent="0.25">
      <c r="C69" s="256" t="s">
        <v>476</v>
      </c>
      <c r="D69" s="276"/>
      <c r="E69" s="108">
        <f>SUM(E70:E77)</f>
        <v>0</v>
      </c>
      <c r="F69" s="107">
        <f t="shared" ref="F69:J69" si="6">SUM(F70:F77)</f>
        <v>0</v>
      </c>
      <c r="G69" s="107">
        <f t="shared" si="6"/>
        <v>0</v>
      </c>
      <c r="H69" s="108">
        <f t="shared" si="6"/>
        <v>0</v>
      </c>
      <c r="I69" s="107">
        <f t="shared" si="6"/>
        <v>0</v>
      </c>
      <c r="J69" s="107">
        <f t="shared" si="6"/>
        <v>0</v>
      </c>
    </row>
    <row r="70" spans="3:10" x14ac:dyDescent="0.25">
      <c r="C70" s="105"/>
      <c r="D70" s="62" t="s">
        <v>477</v>
      </c>
      <c r="E70" s="108">
        <v>0</v>
      </c>
      <c r="F70" s="107">
        <v>0</v>
      </c>
      <c r="G70" s="107">
        <v>0</v>
      </c>
      <c r="H70" s="108">
        <v>0</v>
      </c>
      <c r="I70" s="107">
        <v>0</v>
      </c>
      <c r="J70" s="107">
        <v>0</v>
      </c>
    </row>
    <row r="71" spans="3:10" x14ac:dyDescent="0.25">
      <c r="C71" s="105"/>
      <c r="D71" s="62" t="s">
        <v>478</v>
      </c>
      <c r="E71" s="108">
        <v>0</v>
      </c>
      <c r="F71" s="107">
        <v>0</v>
      </c>
      <c r="G71" s="107">
        <v>0</v>
      </c>
      <c r="H71" s="108">
        <v>0</v>
      </c>
      <c r="I71" s="107">
        <v>0</v>
      </c>
      <c r="J71" s="107">
        <v>0</v>
      </c>
    </row>
    <row r="72" spans="3:10" x14ac:dyDescent="0.25">
      <c r="C72" s="105"/>
      <c r="D72" s="62" t="s">
        <v>479</v>
      </c>
      <c r="E72" s="108">
        <v>0</v>
      </c>
      <c r="F72" s="107">
        <v>0</v>
      </c>
      <c r="G72" s="107">
        <v>0</v>
      </c>
      <c r="H72" s="108">
        <v>0</v>
      </c>
      <c r="I72" s="107">
        <v>0</v>
      </c>
      <c r="J72" s="107">
        <v>0</v>
      </c>
    </row>
    <row r="73" spans="3:10" x14ac:dyDescent="0.25">
      <c r="C73" s="257"/>
      <c r="D73" s="62" t="s">
        <v>480</v>
      </c>
      <c r="E73" s="108">
        <v>0</v>
      </c>
      <c r="F73" s="107">
        <v>0</v>
      </c>
      <c r="G73" s="107">
        <v>0</v>
      </c>
      <c r="H73" s="108">
        <v>0</v>
      </c>
      <c r="I73" s="107">
        <v>0</v>
      </c>
      <c r="J73" s="107">
        <v>0</v>
      </c>
    </row>
    <row r="74" spans="3:10" x14ac:dyDescent="0.25">
      <c r="C74" s="257"/>
      <c r="D74" s="62" t="s">
        <v>481</v>
      </c>
      <c r="E74" s="108"/>
      <c r="F74" s="107"/>
      <c r="G74" s="107"/>
      <c r="H74" s="108"/>
      <c r="I74" s="107"/>
      <c r="J74" s="107"/>
    </row>
    <row r="75" spans="3:10" x14ac:dyDescent="0.25">
      <c r="C75" s="105"/>
      <c r="D75" s="62" t="s">
        <v>482</v>
      </c>
      <c r="E75" s="108">
        <v>0</v>
      </c>
      <c r="F75" s="107">
        <v>0</v>
      </c>
      <c r="G75" s="107">
        <v>0</v>
      </c>
      <c r="H75" s="108">
        <v>0</v>
      </c>
      <c r="I75" s="107">
        <v>0</v>
      </c>
      <c r="J75" s="107">
        <v>0</v>
      </c>
    </row>
    <row r="76" spans="3:10" x14ac:dyDescent="0.25">
      <c r="C76" s="105"/>
      <c r="D76" s="62" t="s">
        <v>483</v>
      </c>
      <c r="E76" s="108">
        <v>0</v>
      </c>
      <c r="F76" s="107">
        <v>0</v>
      </c>
      <c r="G76" s="107">
        <v>0</v>
      </c>
      <c r="H76" s="108">
        <v>0</v>
      </c>
      <c r="I76" s="107">
        <v>0</v>
      </c>
      <c r="J76" s="107">
        <v>0</v>
      </c>
    </row>
    <row r="77" spans="3:10" x14ac:dyDescent="0.25">
      <c r="C77" s="105"/>
      <c r="D77" s="62" t="s">
        <v>484</v>
      </c>
      <c r="E77" s="108">
        <v>0</v>
      </c>
      <c r="F77" s="107">
        <v>0</v>
      </c>
      <c r="G77" s="107">
        <v>0</v>
      </c>
      <c r="H77" s="108">
        <v>0</v>
      </c>
      <c r="I77" s="107">
        <v>0</v>
      </c>
      <c r="J77" s="107">
        <v>0</v>
      </c>
    </row>
    <row r="78" spans="3:10" x14ac:dyDescent="0.25">
      <c r="C78" s="105"/>
      <c r="D78" s="62"/>
      <c r="E78" s="84"/>
      <c r="F78" s="83"/>
      <c r="G78" s="83"/>
      <c r="H78" s="84"/>
      <c r="I78" s="83"/>
      <c r="J78" s="83"/>
    </row>
    <row r="79" spans="3:10" x14ac:dyDescent="0.25">
      <c r="C79" s="256" t="s">
        <v>485</v>
      </c>
      <c r="D79" s="276"/>
      <c r="E79" s="108">
        <f>SUM(E81:E90)</f>
        <v>0</v>
      </c>
      <c r="F79" s="107">
        <f t="shared" ref="F79:J79" si="7">SUM(F81:F90)</f>
        <v>0</v>
      </c>
      <c r="G79" s="107">
        <f t="shared" si="7"/>
        <v>0</v>
      </c>
      <c r="H79" s="108">
        <f t="shared" si="7"/>
        <v>0</v>
      </c>
      <c r="I79" s="107">
        <f t="shared" si="7"/>
        <v>0</v>
      </c>
      <c r="J79" s="107">
        <f t="shared" si="7"/>
        <v>0</v>
      </c>
    </row>
    <row r="80" spans="3:10" x14ac:dyDescent="0.25">
      <c r="C80" s="256" t="s">
        <v>486</v>
      </c>
      <c r="D80" s="276"/>
      <c r="E80" s="108"/>
      <c r="F80" s="107"/>
      <c r="G80" s="107"/>
      <c r="H80" s="108"/>
      <c r="I80" s="107"/>
      <c r="J80" s="107"/>
    </row>
    <row r="81" spans="3:10" x14ac:dyDescent="0.25">
      <c r="C81" s="257"/>
      <c r="D81" s="62" t="s">
        <v>487</v>
      </c>
      <c r="E81" s="108">
        <v>0</v>
      </c>
      <c r="F81" s="107">
        <v>0</v>
      </c>
      <c r="G81" s="107">
        <v>0</v>
      </c>
      <c r="H81" s="108">
        <v>0</v>
      </c>
      <c r="I81" s="107">
        <v>0</v>
      </c>
      <c r="J81" s="107">
        <v>0</v>
      </c>
    </row>
    <row r="82" spans="3:10" x14ac:dyDescent="0.25">
      <c r="C82" s="257"/>
      <c r="D82" s="62" t="s">
        <v>488</v>
      </c>
      <c r="E82" s="108"/>
      <c r="F82" s="107"/>
      <c r="G82" s="107"/>
      <c r="H82" s="108"/>
      <c r="I82" s="107"/>
      <c r="J82" s="107"/>
    </row>
    <row r="83" spans="3:10" x14ac:dyDescent="0.25">
      <c r="C83" s="105"/>
      <c r="D83" s="62" t="s">
        <v>489</v>
      </c>
      <c r="E83" s="108">
        <v>0</v>
      </c>
      <c r="F83" s="107">
        <v>0</v>
      </c>
      <c r="G83" s="107">
        <v>0</v>
      </c>
      <c r="H83" s="108">
        <v>0</v>
      </c>
      <c r="I83" s="107">
        <v>0</v>
      </c>
      <c r="J83" s="107">
        <v>0</v>
      </c>
    </row>
    <row r="84" spans="3:10" x14ac:dyDescent="0.25">
      <c r="C84" s="105"/>
      <c r="D84" s="62" t="s">
        <v>490</v>
      </c>
      <c r="E84" s="108">
        <v>0</v>
      </c>
      <c r="F84" s="107">
        <v>0</v>
      </c>
      <c r="G84" s="107">
        <v>0</v>
      </c>
      <c r="H84" s="108">
        <v>0</v>
      </c>
      <c r="I84" s="107">
        <v>0</v>
      </c>
      <c r="J84" s="107">
        <v>0</v>
      </c>
    </row>
    <row r="85" spans="3:10" x14ac:dyDescent="0.25">
      <c r="C85" s="105"/>
      <c r="D85" s="62" t="s">
        <v>491</v>
      </c>
      <c r="E85" s="108">
        <v>0</v>
      </c>
      <c r="F85" s="107">
        <v>0</v>
      </c>
      <c r="G85" s="107">
        <v>0</v>
      </c>
      <c r="H85" s="108">
        <v>0</v>
      </c>
      <c r="I85" s="107">
        <v>0</v>
      </c>
      <c r="J85" s="107">
        <v>0</v>
      </c>
    </row>
    <row r="86" spans="3:10" x14ac:dyDescent="0.25">
      <c r="C86" s="105"/>
      <c r="D86" s="62" t="s">
        <v>492</v>
      </c>
      <c r="E86" s="108">
        <v>0</v>
      </c>
      <c r="F86" s="107">
        <v>0</v>
      </c>
      <c r="G86" s="107">
        <v>0</v>
      </c>
      <c r="H86" s="108">
        <v>0</v>
      </c>
      <c r="I86" s="107">
        <v>0</v>
      </c>
      <c r="J86" s="107">
        <v>0</v>
      </c>
    </row>
    <row r="87" spans="3:10" x14ac:dyDescent="0.25">
      <c r="C87" s="105"/>
      <c r="D87" s="62" t="s">
        <v>493</v>
      </c>
      <c r="E87" s="108">
        <v>0</v>
      </c>
      <c r="F87" s="107">
        <v>0</v>
      </c>
      <c r="G87" s="107">
        <v>0</v>
      </c>
      <c r="H87" s="108">
        <v>0</v>
      </c>
      <c r="I87" s="107">
        <v>0</v>
      </c>
      <c r="J87" s="107">
        <v>0</v>
      </c>
    </row>
    <row r="88" spans="3:10" x14ac:dyDescent="0.25">
      <c r="C88" s="105"/>
      <c r="D88" s="62" t="s">
        <v>494</v>
      </c>
      <c r="E88" s="108">
        <v>0</v>
      </c>
      <c r="F88" s="107">
        <v>0</v>
      </c>
      <c r="G88" s="107">
        <v>0</v>
      </c>
      <c r="H88" s="108">
        <v>0</v>
      </c>
      <c r="I88" s="107">
        <v>0</v>
      </c>
      <c r="J88" s="107">
        <v>0</v>
      </c>
    </row>
    <row r="89" spans="3:10" x14ac:dyDescent="0.25">
      <c r="C89" s="105"/>
      <c r="D89" s="62" t="s">
        <v>495</v>
      </c>
      <c r="E89" s="108">
        <v>0</v>
      </c>
      <c r="F89" s="107">
        <v>0</v>
      </c>
      <c r="G89" s="107">
        <v>0</v>
      </c>
      <c r="H89" s="108">
        <v>0</v>
      </c>
      <c r="I89" s="107">
        <v>0</v>
      </c>
      <c r="J89" s="107">
        <v>0</v>
      </c>
    </row>
    <row r="90" spans="3:10" x14ac:dyDescent="0.25">
      <c r="C90" s="105"/>
      <c r="D90" s="62" t="s">
        <v>496</v>
      </c>
      <c r="E90" s="108">
        <v>0</v>
      </c>
      <c r="F90" s="107">
        <v>0</v>
      </c>
      <c r="G90" s="107">
        <v>0</v>
      </c>
      <c r="H90" s="108">
        <v>0</v>
      </c>
      <c r="I90" s="107">
        <v>0</v>
      </c>
      <c r="J90" s="107">
        <v>0</v>
      </c>
    </row>
    <row r="91" spans="3:10" x14ac:dyDescent="0.25">
      <c r="C91" s="105"/>
      <c r="D91" s="62"/>
      <c r="E91" s="84"/>
      <c r="F91" s="83"/>
      <c r="G91" s="83"/>
      <c r="H91" s="84"/>
      <c r="I91" s="83"/>
      <c r="J91" s="83"/>
    </row>
    <row r="92" spans="3:10" x14ac:dyDescent="0.25">
      <c r="C92" s="256" t="s">
        <v>497</v>
      </c>
      <c r="D92" s="276"/>
      <c r="E92" s="108">
        <f>SUM(E94:E100)</f>
        <v>0</v>
      </c>
      <c r="F92" s="107">
        <f t="shared" ref="F92:J92" si="8">SUM(F94:F100)</f>
        <v>0</v>
      </c>
      <c r="G92" s="107">
        <f t="shared" si="8"/>
        <v>0</v>
      </c>
      <c r="H92" s="108">
        <f t="shared" si="8"/>
        <v>0</v>
      </c>
      <c r="I92" s="107">
        <f t="shared" si="8"/>
        <v>0</v>
      </c>
      <c r="J92" s="107">
        <f t="shared" si="8"/>
        <v>0</v>
      </c>
    </row>
    <row r="93" spans="3:10" x14ac:dyDescent="0.25">
      <c r="C93" s="256" t="s">
        <v>498</v>
      </c>
      <c r="D93" s="276"/>
      <c r="E93" s="108"/>
      <c r="F93" s="107"/>
      <c r="G93" s="107"/>
      <c r="H93" s="108"/>
      <c r="I93" s="107"/>
      <c r="J93" s="107"/>
    </row>
    <row r="94" spans="3:10" x14ac:dyDescent="0.25">
      <c r="C94" s="257"/>
      <c r="D94" s="62" t="s">
        <v>499</v>
      </c>
      <c r="E94" s="108">
        <v>0</v>
      </c>
      <c r="F94" s="107">
        <v>0</v>
      </c>
      <c r="G94" s="107">
        <v>0</v>
      </c>
      <c r="H94" s="108">
        <v>0</v>
      </c>
      <c r="I94" s="107">
        <v>0</v>
      </c>
      <c r="J94" s="107">
        <v>0</v>
      </c>
    </row>
    <row r="95" spans="3:10" x14ac:dyDescent="0.25">
      <c r="C95" s="257"/>
      <c r="D95" s="62" t="s">
        <v>500</v>
      </c>
      <c r="E95" s="108"/>
      <c r="F95" s="107"/>
      <c r="G95" s="107"/>
      <c r="H95" s="108"/>
      <c r="I95" s="107"/>
      <c r="J95" s="107"/>
    </row>
    <row r="96" spans="3:10" x14ac:dyDescent="0.25">
      <c r="C96" s="257"/>
      <c r="D96" s="62" t="s">
        <v>501</v>
      </c>
      <c r="E96" s="108">
        <v>0</v>
      </c>
      <c r="F96" s="107">
        <v>0</v>
      </c>
      <c r="G96" s="107">
        <v>0</v>
      </c>
      <c r="H96" s="108">
        <v>0</v>
      </c>
      <c r="I96" s="107">
        <v>0</v>
      </c>
      <c r="J96" s="107">
        <v>0</v>
      </c>
    </row>
    <row r="97" spans="3:10" x14ac:dyDescent="0.25">
      <c r="C97" s="257"/>
      <c r="D97" s="62" t="s">
        <v>502</v>
      </c>
      <c r="E97" s="108"/>
      <c r="F97" s="107"/>
      <c r="G97" s="107"/>
      <c r="H97" s="108"/>
      <c r="I97" s="107"/>
      <c r="J97" s="107"/>
    </row>
    <row r="98" spans="3:10" x14ac:dyDescent="0.25">
      <c r="C98" s="105"/>
      <c r="D98" s="62" t="s">
        <v>503</v>
      </c>
      <c r="E98" s="108">
        <v>0</v>
      </c>
      <c r="F98" s="107">
        <v>0</v>
      </c>
      <c r="G98" s="107">
        <v>0</v>
      </c>
      <c r="H98" s="108">
        <v>0</v>
      </c>
      <c r="I98" s="107">
        <v>0</v>
      </c>
      <c r="J98" s="107">
        <v>0</v>
      </c>
    </row>
    <row r="99" spans="3:10" x14ac:dyDescent="0.25">
      <c r="C99" s="105"/>
      <c r="D99" s="62" t="s">
        <v>504</v>
      </c>
      <c r="E99" s="108">
        <v>0</v>
      </c>
      <c r="F99" s="107">
        <v>0</v>
      </c>
      <c r="G99" s="107">
        <v>0</v>
      </c>
      <c r="H99" s="108">
        <v>0</v>
      </c>
      <c r="I99" s="107">
        <v>0</v>
      </c>
      <c r="J99" s="107">
        <v>0</v>
      </c>
    </row>
    <row r="100" spans="3:10" x14ac:dyDescent="0.25">
      <c r="C100" s="105"/>
      <c r="D100" s="62"/>
      <c r="E100" s="108"/>
      <c r="F100" s="107"/>
      <c r="G100" s="107"/>
      <c r="H100" s="108"/>
      <c r="I100" s="107"/>
      <c r="J100" s="107"/>
    </row>
    <row r="101" spans="3:10" x14ac:dyDescent="0.25">
      <c r="C101" s="256" t="s">
        <v>506</v>
      </c>
      <c r="D101" s="276"/>
      <c r="E101" s="82">
        <f>+E58+E16</f>
        <v>298951368.45999998</v>
      </c>
      <c r="F101" s="81" t="e">
        <f t="shared" ref="F101:J101" si="9">+F58+F16</f>
        <v>#REF!</v>
      </c>
      <c r="G101" s="81">
        <f t="shared" si="9"/>
        <v>322517720.34999996</v>
      </c>
      <c r="H101" s="82" t="e">
        <f t="shared" si="9"/>
        <v>#REF!</v>
      </c>
      <c r="I101" s="81" t="e">
        <f t="shared" si="9"/>
        <v>#REF!</v>
      </c>
      <c r="J101" s="81" t="e">
        <f t="shared" si="9"/>
        <v>#REF!</v>
      </c>
    </row>
    <row r="102" spans="3:10" x14ac:dyDescent="0.25">
      <c r="C102" s="39"/>
      <c r="D102" s="41"/>
      <c r="E102" s="40"/>
      <c r="F102" s="48"/>
      <c r="G102" s="48"/>
      <c r="H102" s="40"/>
      <c r="I102" s="48"/>
      <c r="J102" s="48"/>
    </row>
  </sheetData>
  <mergeCells count="38">
    <mergeCell ref="C37:D37"/>
    <mergeCell ref="C38:C39"/>
    <mergeCell ref="C36:D36"/>
    <mergeCell ref="C7:J7"/>
    <mergeCell ref="C8:J8"/>
    <mergeCell ref="C9:J9"/>
    <mergeCell ref="C10:J10"/>
    <mergeCell ref="C11:D13"/>
    <mergeCell ref="E11:I11"/>
    <mergeCell ref="J11:J13"/>
    <mergeCell ref="E12:E13"/>
    <mergeCell ref="G12:G13"/>
    <mergeCell ref="C4:J4"/>
    <mergeCell ref="C5:J5"/>
    <mergeCell ref="C30:C31"/>
    <mergeCell ref="H12:H13"/>
    <mergeCell ref="I12:I13"/>
    <mergeCell ref="C14:D14"/>
    <mergeCell ref="C15:D15"/>
    <mergeCell ref="C16:D16"/>
    <mergeCell ref="C26:D26"/>
    <mergeCell ref="C6:J6"/>
    <mergeCell ref="C49:D49"/>
    <mergeCell ref="C50:D50"/>
    <mergeCell ref="C51:C52"/>
    <mergeCell ref="C53:C54"/>
    <mergeCell ref="C58:D58"/>
    <mergeCell ref="C59:D59"/>
    <mergeCell ref="C69:D69"/>
    <mergeCell ref="C73:C74"/>
    <mergeCell ref="C79:D79"/>
    <mergeCell ref="C80:D80"/>
    <mergeCell ref="C101:D101"/>
    <mergeCell ref="C81:C82"/>
    <mergeCell ref="C92:D92"/>
    <mergeCell ref="C93:D93"/>
    <mergeCell ref="C94:C95"/>
    <mergeCell ref="C96:C9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42"/>
  <sheetViews>
    <sheetView tabSelected="1" workbookViewId="0">
      <selection activeCell="D27" sqref="D27"/>
    </sheetView>
  </sheetViews>
  <sheetFormatPr baseColWidth="10" defaultRowHeight="15" x14ac:dyDescent="0.25"/>
  <cols>
    <col min="2" max="2" width="0" hidden="1" customWidth="1"/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ht="24.75" customHeight="1" x14ac:dyDescent="0.25">
      <c r="C3" s="272" t="s">
        <v>507</v>
      </c>
      <c r="D3" s="272"/>
      <c r="E3" s="272"/>
      <c r="F3" s="272"/>
      <c r="G3" s="272"/>
      <c r="H3" s="272"/>
      <c r="I3" s="272"/>
    </row>
    <row r="4" spans="3:9" ht="24.75" customHeight="1" x14ac:dyDescent="0.25">
      <c r="C4" s="277" t="s">
        <v>508</v>
      </c>
      <c r="D4" s="277"/>
      <c r="E4" s="277"/>
      <c r="F4" s="277"/>
      <c r="G4" s="277"/>
      <c r="H4" s="277"/>
      <c r="I4" s="277"/>
    </row>
    <row r="5" spans="3:9" x14ac:dyDescent="0.25">
      <c r="C5" s="278" t="s">
        <v>529</v>
      </c>
      <c r="D5" s="279"/>
      <c r="E5" s="279"/>
      <c r="F5" s="279"/>
      <c r="G5" s="279"/>
      <c r="H5" s="279"/>
      <c r="I5" s="280"/>
    </row>
    <row r="6" spans="3:9" x14ac:dyDescent="0.25">
      <c r="C6" s="238" t="s">
        <v>364</v>
      </c>
      <c r="D6" s="211"/>
      <c r="E6" s="211"/>
      <c r="F6" s="211"/>
      <c r="G6" s="211"/>
      <c r="H6" s="211"/>
      <c r="I6" s="239"/>
    </row>
    <row r="7" spans="3:9" x14ac:dyDescent="0.25">
      <c r="C7" s="238" t="s">
        <v>509</v>
      </c>
      <c r="D7" s="211"/>
      <c r="E7" s="211"/>
      <c r="F7" s="211"/>
      <c r="G7" s="211"/>
      <c r="H7" s="211"/>
      <c r="I7" s="239"/>
    </row>
    <row r="8" spans="3:9" x14ac:dyDescent="0.25">
      <c r="C8" s="240" t="s">
        <v>573</v>
      </c>
      <c r="D8" s="211"/>
      <c r="E8" s="211"/>
      <c r="F8" s="211"/>
      <c r="G8" s="211"/>
      <c r="H8" s="211"/>
      <c r="I8" s="239"/>
    </row>
    <row r="9" spans="3:9" x14ac:dyDescent="0.25">
      <c r="C9" s="238" t="s">
        <v>1</v>
      </c>
      <c r="D9" s="211"/>
      <c r="E9" s="211"/>
      <c r="F9" s="211"/>
      <c r="G9" s="211"/>
      <c r="H9" s="211"/>
      <c r="I9" s="239"/>
    </row>
    <row r="10" spans="3:9" x14ac:dyDescent="0.25">
      <c r="C10" s="221" t="s">
        <v>2</v>
      </c>
      <c r="D10" s="221" t="s">
        <v>366</v>
      </c>
      <c r="E10" s="221"/>
      <c r="F10" s="221"/>
      <c r="G10" s="221"/>
      <c r="H10" s="221"/>
      <c r="I10" s="221" t="s">
        <v>452</v>
      </c>
    </row>
    <row r="11" spans="3:9" x14ac:dyDescent="0.25">
      <c r="C11" s="211"/>
      <c r="D11" s="211" t="s">
        <v>228</v>
      </c>
      <c r="E11" s="159" t="s">
        <v>276</v>
      </c>
      <c r="F11" s="211" t="s">
        <v>278</v>
      </c>
      <c r="G11" s="211" t="s">
        <v>229</v>
      </c>
      <c r="H11" s="211" t="s">
        <v>231</v>
      </c>
      <c r="I11" s="211"/>
    </row>
    <row r="12" spans="3:9" x14ac:dyDescent="0.25">
      <c r="C12" s="220"/>
      <c r="D12" s="220"/>
      <c r="E12" s="163" t="s">
        <v>277</v>
      </c>
      <c r="F12" s="220"/>
      <c r="G12" s="220"/>
      <c r="H12" s="220"/>
      <c r="I12" s="220"/>
    </row>
    <row r="13" spans="3:9" x14ac:dyDescent="0.25">
      <c r="C13" s="155" t="s">
        <v>510</v>
      </c>
      <c r="D13" s="107">
        <f>SUM(D14:D25)</f>
        <v>227374500</v>
      </c>
      <c r="E13" s="107">
        <f t="shared" ref="E13:I13" si="0">SUM(E14:E25)</f>
        <v>31339843.870000001</v>
      </c>
      <c r="F13" s="107">
        <f t="shared" si="0"/>
        <v>258714343.87</v>
      </c>
      <c r="G13" s="107">
        <f t="shared" si="0"/>
        <v>156126443.53</v>
      </c>
      <c r="H13" s="107">
        <f t="shared" si="0"/>
        <v>145743987.49000001</v>
      </c>
      <c r="I13" s="107">
        <f t="shared" si="0"/>
        <v>102587900.33999999</v>
      </c>
    </row>
    <row r="14" spans="3:9" x14ac:dyDescent="0.25">
      <c r="C14" s="29" t="s">
        <v>511</v>
      </c>
      <c r="D14" s="107">
        <f>+'formato 6 a'!E12</f>
        <v>227374500</v>
      </c>
      <c r="E14" s="193">
        <f>+'formato 6 a'!F12</f>
        <v>31339843.870000001</v>
      </c>
      <c r="F14" s="193">
        <f>+'formato 6 a'!G12</f>
        <v>258714343.87</v>
      </c>
      <c r="G14" s="193">
        <f>+'formato 6 a'!H12</f>
        <v>156126443.53</v>
      </c>
      <c r="H14" s="193">
        <f>+'formato 6 a'!I12</f>
        <v>145743987.49000001</v>
      </c>
      <c r="I14" s="193">
        <f>+'formato 6 a'!J12</f>
        <v>102587900.33999999</v>
      </c>
    </row>
    <row r="15" spans="3:9" x14ac:dyDescent="0.25">
      <c r="C15" s="29" t="s">
        <v>512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</row>
    <row r="16" spans="3:9" x14ac:dyDescent="0.25">
      <c r="C16" s="29" t="s">
        <v>513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</row>
    <row r="17" spans="3:9" x14ac:dyDescent="0.25">
      <c r="C17" s="29" t="s">
        <v>514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</row>
    <row r="18" spans="3:9" x14ac:dyDescent="0.25">
      <c r="C18" s="29" t="s">
        <v>515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</row>
    <row r="19" spans="3:9" x14ac:dyDescent="0.25">
      <c r="C19" s="29" t="s">
        <v>516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</row>
    <row r="20" spans="3:9" x14ac:dyDescent="0.25">
      <c r="C20" s="29" t="s">
        <v>517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</row>
    <row r="21" spans="3:9" x14ac:dyDescent="0.25">
      <c r="C21" s="29" t="s">
        <v>518</v>
      </c>
      <c r="D21" s="58"/>
      <c r="E21" s="58"/>
      <c r="F21" s="58"/>
      <c r="G21" s="58"/>
      <c r="H21" s="58"/>
      <c r="I21" s="58"/>
    </row>
    <row r="22" spans="3:9" x14ac:dyDescent="0.25">
      <c r="C22" s="29" t="s">
        <v>519</v>
      </c>
      <c r="D22" s="58"/>
      <c r="E22" s="58"/>
      <c r="F22" s="58"/>
      <c r="G22" s="58"/>
      <c r="H22" s="58"/>
      <c r="I22" s="58"/>
    </row>
    <row r="23" spans="3:9" x14ac:dyDescent="0.25">
      <c r="C23" s="46" t="s">
        <v>520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</row>
    <row r="24" spans="3:9" x14ac:dyDescent="0.25">
      <c r="C24" s="46" t="s">
        <v>521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</row>
    <row r="25" spans="3:9" x14ac:dyDescent="0.25">
      <c r="C25" s="29" t="s">
        <v>522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</row>
    <row r="26" spans="3:9" x14ac:dyDescent="0.25">
      <c r="C26" s="29"/>
      <c r="D26" s="35"/>
      <c r="E26" s="35"/>
      <c r="F26" s="37"/>
      <c r="G26" s="35"/>
      <c r="H26" s="37"/>
      <c r="I26" s="35"/>
    </row>
    <row r="27" spans="3:9" x14ac:dyDescent="0.25">
      <c r="C27" s="47" t="s">
        <v>523</v>
      </c>
      <c r="D27" s="58">
        <f>+D28+D29+D30+D33+D34</f>
        <v>0</v>
      </c>
      <c r="E27" s="58">
        <f t="shared" ref="E27:I27" si="1">+E28+E29+E30+E33+E34</f>
        <v>0</v>
      </c>
      <c r="F27" s="58">
        <f t="shared" si="1"/>
        <v>0</v>
      </c>
      <c r="G27" s="58">
        <f t="shared" si="1"/>
        <v>0</v>
      </c>
      <c r="H27" s="58">
        <f t="shared" si="1"/>
        <v>0</v>
      </c>
      <c r="I27" s="58">
        <f t="shared" si="1"/>
        <v>0</v>
      </c>
    </row>
    <row r="28" spans="3:9" x14ac:dyDescent="0.25">
      <c r="C28" s="29" t="s">
        <v>511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</row>
    <row r="29" spans="3:9" x14ac:dyDescent="0.25">
      <c r="C29" s="29" t="s">
        <v>512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</row>
    <row r="30" spans="3:9" x14ac:dyDescent="0.25">
      <c r="C30" s="29" t="s">
        <v>513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</row>
    <row r="31" spans="3:9" x14ac:dyDescent="0.25">
      <c r="C31" s="29" t="s">
        <v>514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</row>
    <row r="32" spans="3:9" x14ac:dyDescent="0.25">
      <c r="C32" s="29" t="s">
        <v>515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</row>
    <row r="33" spans="3:9" x14ac:dyDescent="0.25">
      <c r="C33" s="29" t="s">
        <v>516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</row>
    <row r="34" spans="3:9" x14ac:dyDescent="0.25">
      <c r="C34" s="29" t="s">
        <v>517</v>
      </c>
      <c r="D34" s="58">
        <f>+D37+D38</f>
        <v>0</v>
      </c>
      <c r="E34" s="58">
        <f t="shared" ref="E34:I34" si="2">+E37+E38</f>
        <v>0</v>
      </c>
      <c r="F34" s="58">
        <f t="shared" si="2"/>
        <v>0</v>
      </c>
      <c r="G34" s="58">
        <f t="shared" si="2"/>
        <v>0</v>
      </c>
      <c r="H34" s="58">
        <f t="shared" si="2"/>
        <v>0</v>
      </c>
      <c r="I34" s="58">
        <f t="shared" si="2"/>
        <v>0</v>
      </c>
    </row>
    <row r="35" spans="3:9" x14ac:dyDescent="0.25">
      <c r="C35" s="29" t="s">
        <v>518</v>
      </c>
      <c r="D35" s="58"/>
      <c r="E35" s="58"/>
      <c r="F35" s="58"/>
      <c r="G35" s="58"/>
      <c r="H35" s="58"/>
      <c r="I35" s="58"/>
    </row>
    <row r="36" spans="3:9" x14ac:dyDescent="0.25">
      <c r="C36" s="29" t="s">
        <v>519</v>
      </c>
      <c r="D36" s="58"/>
      <c r="E36" s="58"/>
      <c r="F36" s="58"/>
      <c r="G36" s="58"/>
      <c r="H36" s="58"/>
      <c r="I36" s="58"/>
    </row>
    <row r="37" spans="3:9" x14ac:dyDescent="0.25">
      <c r="C37" s="46" t="s">
        <v>520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</row>
    <row r="38" spans="3:9" x14ac:dyDescent="0.25">
      <c r="C38" s="46" t="s">
        <v>521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</row>
    <row r="39" spans="3:9" x14ac:dyDescent="0.25">
      <c r="C39" s="29" t="s">
        <v>522</v>
      </c>
      <c r="D39" s="35"/>
      <c r="E39" s="35"/>
      <c r="F39" s="37"/>
      <c r="G39" s="35"/>
      <c r="H39" s="37"/>
      <c r="I39" s="35"/>
    </row>
    <row r="40" spans="3:9" x14ac:dyDescent="0.25">
      <c r="C40" s="47" t="s">
        <v>524</v>
      </c>
      <c r="D40" s="107">
        <f>+D13+D27</f>
        <v>227374500</v>
      </c>
      <c r="E40" s="107">
        <f t="shared" ref="E40:I40" si="3">+E13+E27</f>
        <v>31339843.870000001</v>
      </c>
      <c r="F40" s="107">
        <f t="shared" si="3"/>
        <v>258714343.87</v>
      </c>
      <c r="G40" s="107">
        <f t="shared" si="3"/>
        <v>156126443.53</v>
      </c>
      <c r="H40" s="107">
        <f t="shared" si="3"/>
        <v>145743987.49000001</v>
      </c>
      <c r="I40" s="107">
        <f t="shared" si="3"/>
        <v>102587900.33999999</v>
      </c>
    </row>
    <row r="41" spans="3:9" x14ac:dyDescent="0.25">
      <c r="C41" s="47" t="s">
        <v>525</v>
      </c>
      <c r="D41" s="26"/>
      <c r="E41" s="26"/>
      <c r="F41" s="42"/>
      <c r="G41" s="26"/>
      <c r="H41" s="42"/>
      <c r="I41" s="26"/>
    </row>
    <row r="42" spans="3:9" x14ac:dyDescent="0.25">
      <c r="C42" s="43"/>
      <c r="D42" s="45"/>
      <c r="E42" s="45"/>
      <c r="F42" s="44"/>
      <c r="G42" s="45"/>
      <c r="H42" s="44"/>
      <c r="I42" s="45"/>
    </row>
  </sheetData>
  <mergeCells count="14">
    <mergeCell ref="C3:I3"/>
    <mergeCell ref="C4:I4"/>
    <mergeCell ref="G11:G12"/>
    <mergeCell ref="H11:H12"/>
    <mergeCell ref="C5:I5"/>
    <mergeCell ref="C6:I6"/>
    <mergeCell ref="C7:I7"/>
    <mergeCell ref="C8:I8"/>
    <mergeCell ref="C9:I9"/>
    <mergeCell ref="C10:C12"/>
    <mergeCell ref="D10:H10"/>
    <mergeCell ref="I10:I12"/>
    <mergeCell ref="D11:D12"/>
    <mergeCell ref="F11:F1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 a</vt:lpstr>
      <vt:lpstr>formato 6b</vt:lpstr>
      <vt:lpstr>formato 6 c</vt:lpstr>
      <vt:lpstr>formato 6 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Edith</cp:lastModifiedBy>
  <cp:lastPrinted>2019-10-21T16:02:10Z</cp:lastPrinted>
  <dcterms:created xsi:type="dcterms:W3CDTF">2016-11-25T14:52:45Z</dcterms:created>
  <dcterms:modified xsi:type="dcterms:W3CDTF">2019-10-23T15:06:50Z</dcterms:modified>
</cp:coreProperties>
</file>